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wer\Documents\GitHub\xlsxtest\"/>
    </mc:Choice>
  </mc:AlternateContent>
  <bookViews>
    <workbookView xWindow="0" yWindow="1200" windowWidth="27465" windowHeight="736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0" i="1" l="1"/>
  <c r="G378" i="1"/>
  <c r="G377" i="1"/>
  <c r="I377" i="1" s="1"/>
  <c r="J377" i="1" s="1"/>
  <c r="I376" i="1"/>
  <c r="J376" i="1" s="1"/>
  <c r="G376" i="1"/>
  <c r="G375" i="1"/>
  <c r="G374" i="1"/>
  <c r="J373" i="1"/>
  <c r="G373" i="1"/>
  <c r="I373" i="1" s="1"/>
  <c r="I372" i="1"/>
  <c r="J372" i="1" s="1"/>
  <c r="G372" i="1"/>
  <c r="G371" i="1"/>
  <c r="G370" i="1"/>
  <c r="G369" i="1"/>
  <c r="I369" i="1" s="1"/>
  <c r="J369" i="1" s="1"/>
  <c r="I368" i="1"/>
  <c r="G368" i="1"/>
  <c r="D354" i="1"/>
  <c r="G352" i="1"/>
  <c r="G351" i="1"/>
  <c r="G350" i="1"/>
  <c r="I350" i="1" s="1"/>
  <c r="J350" i="1" s="1"/>
  <c r="I349" i="1"/>
  <c r="J349" i="1" s="1"/>
  <c r="G349" i="1"/>
  <c r="G348" i="1"/>
  <c r="G347" i="1"/>
  <c r="J346" i="1"/>
  <c r="G346" i="1"/>
  <c r="I346" i="1" s="1"/>
  <c r="I345" i="1"/>
  <c r="J345" i="1" s="1"/>
  <c r="G345" i="1"/>
  <c r="G344" i="1"/>
  <c r="G354" i="1" s="1"/>
  <c r="G343" i="1"/>
  <c r="G342" i="1"/>
  <c r="I342" i="1" s="1"/>
  <c r="J342" i="1" s="1"/>
  <c r="I341" i="1"/>
  <c r="G341" i="1"/>
  <c r="E328" i="1"/>
  <c r="G326" i="1"/>
  <c r="H326" i="1" s="1"/>
  <c r="G324" i="1"/>
  <c r="E312" i="1"/>
  <c r="H310" i="1"/>
  <c r="H312" i="1" s="1"/>
  <c r="G310" i="1"/>
  <c r="G312" i="1" s="1"/>
  <c r="G297" i="1"/>
  <c r="D297" i="1"/>
  <c r="G293" i="1"/>
  <c r="D268" i="1"/>
  <c r="G264" i="1"/>
  <c r="D253" i="1"/>
  <c r="J252" i="1"/>
  <c r="G252" i="1"/>
  <c r="I252" i="1" s="1"/>
  <c r="I251" i="1"/>
  <c r="J251" i="1" s="1"/>
  <c r="G251" i="1"/>
  <c r="G250" i="1"/>
  <c r="G249" i="1"/>
  <c r="G248" i="1"/>
  <c r="I248" i="1" s="1"/>
  <c r="J248" i="1" s="1"/>
  <c r="I247" i="1"/>
  <c r="G247" i="1"/>
  <c r="D235" i="1"/>
  <c r="G231" i="1"/>
  <c r="D221" i="1"/>
  <c r="G220" i="1"/>
  <c r="G219" i="1"/>
  <c r="I219" i="1" s="1"/>
  <c r="J219" i="1" s="1"/>
  <c r="I218" i="1"/>
  <c r="J218" i="1" s="1"/>
  <c r="G218" i="1"/>
  <c r="G217" i="1"/>
  <c r="G216" i="1"/>
  <c r="J215" i="1"/>
  <c r="G215" i="1"/>
  <c r="I215" i="1" s="1"/>
  <c r="I214" i="1"/>
  <c r="J214" i="1" s="1"/>
  <c r="G214" i="1"/>
  <c r="G213" i="1"/>
  <c r="G212" i="1"/>
  <c r="G211" i="1"/>
  <c r="I211" i="1" s="1"/>
  <c r="J211" i="1" s="1"/>
  <c r="I210" i="1"/>
  <c r="J210" i="1" s="1"/>
  <c r="G210" i="1"/>
  <c r="G209" i="1"/>
  <c r="G208" i="1"/>
  <c r="D197" i="1"/>
  <c r="J196" i="1"/>
  <c r="G196" i="1"/>
  <c r="I196" i="1" s="1"/>
  <c r="I195" i="1"/>
  <c r="J195" i="1" s="1"/>
  <c r="G195" i="1"/>
  <c r="G194" i="1"/>
  <c r="G193" i="1"/>
  <c r="G192" i="1"/>
  <c r="I192" i="1" s="1"/>
  <c r="D191" i="1"/>
  <c r="I190" i="1"/>
  <c r="J190" i="1" s="1"/>
  <c r="G190" i="1"/>
  <c r="G189" i="1"/>
  <c r="G188" i="1"/>
  <c r="G187" i="1"/>
  <c r="I187" i="1" s="1"/>
  <c r="J187" i="1" s="1"/>
  <c r="I186" i="1"/>
  <c r="J186" i="1" s="1"/>
  <c r="G186" i="1"/>
  <c r="G185" i="1"/>
  <c r="G184" i="1"/>
  <c r="D183" i="1"/>
  <c r="G182" i="1"/>
  <c r="I182" i="1" s="1"/>
  <c r="J182" i="1" s="1"/>
  <c r="I181" i="1"/>
  <c r="J181" i="1" s="1"/>
  <c r="G181" i="1"/>
  <c r="G180" i="1"/>
  <c r="G179" i="1"/>
  <c r="J178" i="1"/>
  <c r="G178" i="1"/>
  <c r="I178" i="1" s="1"/>
  <c r="I177" i="1"/>
  <c r="J177" i="1" s="1"/>
  <c r="G177" i="1"/>
  <c r="G176" i="1"/>
  <c r="G175" i="1"/>
  <c r="G174" i="1"/>
  <c r="I174" i="1" s="1"/>
  <c r="J174" i="1" s="1"/>
  <c r="I173" i="1"/>
  <c r="J173" i="1" s="1"/>
  <c r="G173" i="1"/>
  <c r="G172" i="1"/>
  <c r="G171" i="1"/>
  <c r="J170" i="1"/>
  <c r="G170" i="1"/>
  <c r="I170" i="1" s="1"/>
  <c r="I169" i="1"/>
  <c r="J169" i="1" s="1"/>
  <c r="G169" i="1"/>
  <c r="G168" i="1"/>
  <c r="G167" i="1"/>
  <c r="G166" i="1"/>
  <c r="I166" i="1" s="1"/>
  <c r="J166" i="1" s="1"/>
  <c r="I165" i="1"/>
  <c r="J165" i="1" s="1"/>
  <c r="G165" i="1"/>
  <c r="G164" i="1"/>
  <c r="G163" i="1"/>
  <c r="J162" i="1"/>
  <c r="G162" i="1"/>
  <c r="I162" i="1" s="1"/>
  <c r="I161" i="1"/>
  <c r="J161" i="1" s="1"/>
  <c r="G161" i="1"/>
  <c r="G160" i="1"/>
  <c r="G159" i="1"/>
  <c r="G157" i="1"/>
  <c r="I157" i="1" s="1"/>
  <c r="J157" i="1" s="1"/>
  <c r="I156" i="1"/>
  <c r="G156" i="1"/>
  <c r="G155" i="1"/>
  <c r="I155" i="1" s="1"/>
  <c r="D154" i="1"/>
  <c r="D153" i="1"/>
  <c r="I152" i="1"/>
  <c r="J152" i="1" s="1"/>
  <c r="G152" i="1"/>
  <c r="G151" i="1"/>
  <c r="I150" i="1"/>
  <c r="G150" i="1"/>
  <c r="D150" i="1"/>
  <c r="I149" i="1"/>
  <c r="G149" i="1"/>
  <c r="J148" i="1"/>
  <c r="G148" i="1"/>
  <c r="I148" i="1" s="1"/>
  <c r="J147" i="1"/>
  <c r="I147" i="1"/>
  <c r="G147" i="1"/>
  <c r="I146" i="1"/>
  <c r="G146" i="1"/>
  <c r="J146" i="1" s="1"/>
  <c r="I145" i="1"/>
  <c r="G145" i="1"/>
  <c r="J144" i="1"/>
  <c r="G144" i="1"/>
  <c r="I144" i="1" s="1"/>
  <c r="I143" i="1"/>
  <c r="J143" i="1" s="1"/>
  <c r="G143" i="1"/>
  <c r="G142" i="1"/>
  <c r="D141" i="1"/>
  <c r="G140" i="1"/>
  <c r="I140" i="1" s="1"/>
  <c r="J139" i="1"/>
  <c r="G139" i="1"/>
  <c r="I139" i="1" s="1"/>
  <c r="I138" i="1"/>
  <c r="J138" i="1" s="1"/>
  <c r="G138" i="1"/>
  <c r="G137" i="1"/>
  <c r="I136" i="1"/>
  <c r="G136" i="1"/>
  <c r="G135" i="1"/>
  <c r="I135" i="1" s="1"/>
  <c r="J134" i="1"/>
  <c r="I134" i="1"/>
  <c r="G134" i="1"/>
  <c r="J133" i="1"/>
  <c r="I133" i="1"/>
  <c r="G133" i="1"/>
  <c r="G132" i="1"/>
  <c r="J131" i="1"/>
  <c r="G131" i="1"/>
  <c r="I131" i="1" s="1"/>
  <c r="I130" i="1"/>
  <c r="J130" i="1" s="1"/>
  <c r="G130" i="1"/>
  <c r="G129" i="1"/>
  <c r="I128" i="1"/>
  <c r="G128" i="1"/>
  <c r="G127" i="1"/>
  <c r="I127" i="1" s="1"/>
  <c r="J126" i="1"/>
  <c r="I126" i="1"/>
  <c r="G126" i="1"/>
  <c r="J125" i="1"/>
  <c r="I125" i="1"/>
  <c r="G125" i="1"/>
  <c r="G124" i="1"/>
  <c r="J123" i="1"/>
  <c r="G123" i="1"/>
  <c r="I123" i="1" s="1"/>
  <c r="I122" i="1"/>
  <c r="J122" i="1" s="1"/>
  <c r="G122" i="1"/>
  <c r="G121" i="1"/>
  <c r="G141" i="1" s="1"/>
  <c r="I119" i="1"/>
  <c r="G119" i="1"/>
  <c r="D118" i="1"/>
  <c r="D120" i="1" s="1"/>
  <c r="J117" i="1"/>
  <c r="G117" i="1"/>
  <c r="I117" i="1" s="1"/>
  <c r="I116" i="1"/>
  <c r="J116" i="1" s="1"/>
  <c r="G116" i="1"/>
  <c r="G115" i="1"/>
  <c r="I114" i="1"/>
  <c r="G114" i="1"/>
  <c r="G113" i="1"/>
  <c r="I113" i="1" s="1"/>
  <c r="J112" i="1"/>
  <c r="I112" i="1"/>
  <c r="G112" i="1"/>
  <c r="J111" i="1"/>
  <c r="I111" i="1"/>
  <c r="G111" i="1"/>
  <c r="G110" i="1"/>
  <c r="J109" i="1"/>
  <c r="G109" i="1"/>
  <c r="I109" i="1" s="1"/>
  <c r="I108" i="1"/>
  <c r="G108" i="1"/>
  <c r="D107" i="1"/>
  <c r="G106" i="1"/>
  <c r="I105" i="1"/>
  <c r="G105" i="1"/>
  <c r="G104" i="1"/>
  <c r="I104" i="1" s="1"/>
  <c r="J103" i="1"/>
  <c r="I103" i="1"/>
  <c r="G103" i="1"/>
  <c r="J102" i="1"/>
  <c r="I102" i="1"/>
  <c r="G102" i="1"/>
  <c r="G101" i="1"/>
  <c r="I101" i="1" s="1"/>
  <c r="J100" i="1"/>
  <c r="G100" i="1"/>
  <c r="I100" i="1" s="1"/>
  <c r="I99" i="1"/>
  <c r="J99" i="1" s="1"/>
  <c r="G99" i="1"/>
  <c r="G98" i="1"/>
  <c r="I97" i="1"/>
  <c r="G97" i="1"/>
  <c r="G96" i="1"/>
  <c r="I96" i="1" s="1"/>
  <c r="J95" i="1"/>
  <c r="I95" i="1"/>
  <c r="G95" i="1"/>
  <c r="J94" i="1"/>
  <c r="I94" i="1"/>
  <c r="G94" i="1"/>
  <c r="I93" i="1"/>
  <c r="G93" i="1"/>
  <c r="J93" i="1" s="1"/>
  <c r="G92" i="1"/>
  <c r="J91" i="1"/>
  <c r="I91" i="1"/>
  <c r="G91" i="1"/>
  <c r="J90" i="1"/>
  <c r="I90" i="1"/>
  <c r="G90" i="1"/>
  <c r="I89" i="1"/>
  <c r="G89" i="1"/>
  <c r="J89" i="1" s="1"/>
  <c r="G88" i="1"/>
  <c r="J87" i="1"/>
  <c r="I87" i="1"/>
  <c r="G87" i="1"/>
  <c r="J86" i="1"/>
  <c r="I86" i="1"/>
  <c r="G86" i="1"/>
  <c r="I85" i="1"/>
  <c r="G85" i="1"/>
  <c r="J85" i="1" s="1"/>
  <c r="G84" i="1"/>
  <c r="J83" i="1"/>
  <c r="I83" i="1"/>
  <c r="G83" i="1"/>
  <c r="J82" i="1"/>
  <c r="I82" i="1"/>
  <c r="G82" i="1"/>
  <c r="I81" i="1"/>
  <c r="G81" i="1"/>
  <c r="J81" i="1" s="1"/>
  <c r="G80" i="1"/>
  <c r="J79" i="1"/>
  <c r="I79" i="1"/>
  <c r="G79" i="1"/>
  <c r="J78" i="1"/>
  <c r="I78" i="1"/>
  <c r="G78" i="1"/>
  <c r="I77" i="1"/>
  <c r="G77" i="1"/>
  <c r="J77" i="1" s="1"/>
  <c r="G76" i="1"/>
  <c r="J75" i="1"/>
  <c r="I75" i="1"/>
  <c r="G75" i="1"/>
  <c r="J73" i="1"/>
  <c r="I73" i="1"/>
  <c r="G73" i="1"/>
  <c r="I72" i="1"/>
  <c r="G72" i="1"/>
  <c r="J72" i="1" s="1"/>
  <c r="G71" i="1"/>
  <c r="J70" i="1"/>
  <c r="I70" i="1"/>
  <c r="G70" i="1"/>
  <c r="J69" i="1"/>
  <c r="I69" i="1"/>
  <c r="G69" i="1"/>
  <c r="I68" i="1"/>
  <c r="G68" i="1"/>
  <c r="J68" i="1" s="1"/>
  <c r="G67" i="1"/>
  <c r="J66" i="1"/>
  <c r="I66" i="1"/>
  <c r="G66" i="1"/>
  <c r="J65" i="1"/>
  <c r="I65" i="1"/>
  <c r="G65" i="1"/>
  <c r="D65" i="1"/>
  <c r="J64" i="1"/>
  <c r="I64" i="1"/>
  <c r="G64" i="1"/>
  <c r="I63" i="1"/>
  <c r="G63" i="1"/>
  <c r="J63" i="1" s="1"/>
  <c r="G62" i="1"/>
  <c r="J61" i="1"/>
  <c r="I61" i="1"/>
  <c r="G61" i="1"/>
  <c r="J60" i="1"/>
  <c r="I60" i="1"/>
  <c r="G60" i="1"/>
  <c r="I59" i="1"/>
  <c r="G59" i="1"/>
  <c r="J59" i="1" s="1"/>
  <c r="G58" i="1"/>
  <c r="J57" i="1"/>
  <c r="I57" i="1"/>
  <c r="G57" i="1"/>
  <c r="J56" i="1"/>
  <c r="I56" i="1"/>
  <c r="G56" i="1"/>
  <c r="I55" i="1"/>
  <c r="G55" i="1"/>
  <c r="J55" i="1" s="1"/>
  <c r="G54" i="1"/>
  <c r="J53" i="1"/>
  <c r="I53" i="1"/>
  <c r="G53" i="1"/>
  <c r="J52" i="1"/>
  <c r="I52" i="1"/>
  <c r="G52" i="1"/>
  <c r="I51" i="1"/>
  <c r="G51" i="1"/>
  <c r="J51" i="1" s="1"/>
  <c r="G50" i="1"/>
  <c r="D50" i="1"/>
  <c r="D74" i="1" s="1"/>
  <c r="G49" i="1"/>
  <c r="J48" i="1"/>
  <c r="I48" i="1"/>
  <c r="G48" i="1"/>
  <c r="J47" i="1"/>
  <c r="I47" i="1"/>
  <c r="G47" i="1"/>
  <c r="I46" i="1"/>
  <c r="G46" i="1"/>
  <c r="J46" i="1" s="1"/>
  <c r="G45" i="1"/>
  <c r="J44" i="1"/>
  <c r="I44" i="1"/>
  <c r="G44" i="1"/>
  <c r="J43" i="1"/>
  <c r="I43" i="1"/>
  <c r="G43" i="1"/>
  <c r="I42" i="1"/>
  <c r="G42" i="1"/>
  <c r="J42" i="1" s="1"/>
  <c r="G41" i="1"/>
  <c r="J40" i="1"/>
  <c r="I40" i="1"/>
  <c r="G40" i="1"/>
  <c r="J39" i="1"/>
  <c r="I39" i="1"/>
  <c r="G39" i="1"/>
  <c r="I38" i="1"/>
  <c r="G38" i="1"/>
  <c r="J38" i="1" s="1"/>
  <c r="G37" i="1"/>
  <c r="J36" i="1"/>
  <c r="I36" i="1"/>
  <c r="G36" i="1"/>
  <c r="J35" i="1"/>
  <c r="I35" i="1"/>
  <c r="G35" i="1"/>
  <c r="I34" i="1"/>
  <c r="G34" i="1"/>
  <c r="J34" i="1" s="1"/>
  <c r="G33" i="1"/>
  <c r="J32" i="1"/>
  <c r="I32" i="1"/>
  <c r="G32" i="1"/>
  <c r="J31" i="1"/>
  <c r="I31" i="1"/>
  <c r="G31" i="1"/>
  <c r="I30" i="1"/>
  <c r="G30" i="1"/>
  <c r="G74" i="1" s="1"/>
  <c r="D29" i="1"/>
  <c r="G28" i="1"/>
  <c r="J27" i="1"/>
  <c r="I27" i="1"/>
  <c r="G27" i="1"/>
  <c r="J26" i="1"/>
  <c r="I26" i="1"/>
  <c r="G26" i="1"/>
  <c r="I25" i="1"/>
  <c r="G25" i="1"/>
  <c r="J25" i="1" s="1"/>
  <c r="G24" i="1"/>
  <c r="J23" i="1"/>
  <c r="I23" i="1"/>
  <c r="G23" i="1"/>
  <c r="J22" i="1"/>
  <c r="I22" i="1"/>
  <c r="G22" i="1"/>
  <c r="I21" i="1"/>
  <c r="G21" i="1"/>
  <c r="J21" i="1" s="1"/>
  <c r="G20" i="1"/>
  <c r="J19" i="1"/>
  <c r="I19" i="1"/>
  <c r="G19" i="1"/>
  <c r="J18" i="1"/>
  <c r="I18" i="1"/>
  <c r="G18" i="1"/>
  <c r="I17" i="1"/>
  <c r="G17" i="1"/>
  <c r="J17" i="1" s="1"/>
  <c r="G16" i="1"/>
  <c r="J15" i="1"/>
  <c r="I15" i="1"/>
  <c r="G15" i="1"/>
  <c r="J14" i="1"/>
  <c r="I14" i="1"/>
  <c r="G14" i="1"/>
  <c r="I13" i="1"/>
  <c r="G13" i="1"/>
  <c r="J13" i="1" s="1"/>
  <c r="G12" i="1"/>
  <c r="J11" i="1"/>
  <c r="I11" i="1"/>
  <c r="G11" i="1"/>
  <c r="J10" i="1"/>
  <c r="I10" i="1"/>
  <c r="G10" i="1"/>
  <c r="I9" i="1"/>
  <c r="G9" i="1"/>
  <c r="J9" i="1" s="1"/>
  <c r="G8" i="1"/>
  <c r="J7" i="1"/>
  <c r="I7" i="1"/>
  <c r="G7" i="1"/>
  <c r="J6" i="1"/>
  <c r="I6" i="1"/>
  <c r="G6" i="1"/>
  <c r="I5" i="1"/>
  <c r="G5" i="1"/>
  <c r="J5" i="1" s="1"/>
  <c r="G4" i="1"/>
  <c r="J3" i="1"/>
  <c r="I3" i="1"/>
  <c r="G3" i="1"/>
  <c r="J160" i="1" l="1"/>
  <c r="I160" i="1"/>
  <c r="I168" i="1"/>
  <c r="J168" i="1" s="1"/>
  <c r="I176" i="1"/>
  <c r="J176" i="1" s="1"/>
  <c r="I189" i="1"/>
  <c r="J189" i="1" s="1"/>
  <c r="I194" i="1"/>
  <c r="J194" i="1" s="1"/>
  <c r="I231" i="1"/>
  <c r="I235" i="1" s="1"/>
  <c r="J247" i="1"/>
  <c r="I250" i="1"/>
  <c r="J250" i="1" s="1"/>
  <c r="I4" i="1"/>
  <c r="I29" i="1" s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J30" i="1"/>
  <c r="I33" i="1"/>
  <c r="J33" i="1" s="1"/>
  <c r="I37" i="1"/>
  <c r="J37" i="1" s="1"/>
  <c r="I41" i="1"/>
  <c r="J41" i="1" s="1"/>
  <c r="I45" i="1"/>
  <c r="J45" i="1" s="1"/>
  <c r="I49" i="1"/>
  <c r="J49" i="1" s="1"/>
  <c r="I50" i="1"/>
  <c r="J50" i="1" s="1"/>
  <c r="I54" i="1"/>
  <c r="J54" i="1" s="1"/>
  <c r="I58" i="1"/>
  <c r="J58" i="1" s="1"/>
  <c r="I62" i="1"/>
  <c r="J62" i="1" s="1"/>
  <c r="I67" i="1"/>
  <c r="J67" i="1" s="1"/>
  <c r="I71" i="1"/>
  <c r="J71" i="1" s="1"/>
  <c r="I76" i="1"/>
  <c r="I107" i="1" s="1"/>
  <c r="I80" i="1"/>
  <c r="J80" i="1" s="1"/>
  <c r="I84" i="1"/>
  <c r="J84" i="1" s="1"/>
  <c r="I88" i="1"/>
  <c r="J88" i="1" s="1"/>
  <c r="I92" i="1"/>
  <c r="J92" i="1" s="1"/>
  <c r="J96" i="1"/>
  <c r="I98" i="1"/>
  <c r="J98" i="1" s="1"/>
  <c r="J104" i="1"/>
  <c r="I106" i="1"/>
  <c r="J106" i="1" s="1"/>
  <c r="J108" i="1"/>
  <c r="I110" i="1"/>
  <c r="J113" i="1"/>
  <c r="I115" i="1"/>
  <c r="J115" i="1" s="1"/>
  <c r="G118" i="1"/>
  <c r="I121" i="1"/>
  <c r="I124" i="1"/>
  <c r="J124" i="1" s="1"/>
  <c r="J127" i="1"/>
  <c r="I129" i="1"/>
  <c r="J129" i="1" s="1"/>
  <c r="I132" i="1"/>
  <c r="J132" i="1" s="1"/>
  <c r="J135" i="1"/>
  <c r="I137" i="1"/>
  <c r="J137" i="1" s="1"/>
  <c r="G153" i="1"/>
  <c r="J145" i="1"/>
  <c r="I151" i="1"/>
  <c r="J151" i="1" s="1"/>
  <c r="D158" i="1"/>
  <c r="G154" i="1"/>
  <c r="J155" i="1"/>
  <c r="G191" i="1"/>
  <c r="J209" i="1"/>
  <c r="I209" i="1"/>
  <c r="J217" i="1"/>
  <c r="I217" i="1"/>
  <c r="J293" i="1"/>
  <c r="J297" i="1" s="1"/>
  <c r="I293" i="1"/>
  <c r="I297" i="1" s="1"/>
  <c r="J348" i="1"/>
  <c r="I348" i="1"/>
  <c r="J375" i="1"/>
  <c r="I375" i="1"/>
  <c r="G29" i="1"/>
  <c r="J101" i="1"/>
  <c r="G107" i="1"/>
  <c r="J140" i="1"/>
  <c r="J97" i="1"/>
  <c r="J105" i="1"/>
  <c r="J114" i="1"/>
  <c r="G120" i="1"/>
  <c r="J121" i="1"/>
  <c r="J128" i="1"/>
  <c r="J136" i="1"/>
  <c r="I142" i="1"/>
  <c r="J150" i="1"/>
  <c r="J156" i="1"/>
  <c r="J164" i="1"/>
  <c r="I164" i="1"/>
  <c r="J172" i="1"/>
  <c r="I172" i="1"/>
  <c r="J180" i="1"/>
  <c r="I180" i="1"/>
  <c r="J185" i="1"/>
  <c r="I185" i="1"/>
  <c r="J192" i="1"/>
  <c r="G235" i="1"/>
  <c r="D198" i="1"/>
  <c r="J119" i="1"/>
  <c r="J149" i="1"/>
  <c r="J213" i="1"/>
  <c r="I213" i="1"/>
  <c r="G253" i="1"/>
  <c r="G328" i="1"/>
  <c r="H324" i="1"/>
  <c r="H328" i="1" s="1"/>
  <c r="J341" i="1"/>
  <c r="I344" i="1"/>
  <c r="J344" i="1" s="1"/>
  <c r="I352" i="1"/>
  <c r="J352" i="1" s="1"/>
  <c r="J368" i="1"/>
  <c r="I371" i="1"/>
  <c r="J371" i="1" s="1"/>
  <c r="G221" i="1"/>
  <c r="G268" i="1"/>
  <c r="G380" i="1"/>
  <c r="I159" i="1"/>
  <c r="I163" i="1"/>
  <c r="J163" i="1" s="1"/>
  <c r="I167" i="1"/>
  <c r="J167" i="1" s="1"/>
  <c r="I171" i="1"/>
  <c r="J171" i="1" s="1"/>
  <c r="I175" i="1"/>
  <c r="J175" i="1" s="1"/>
  <c r="I179" i="1"/>
  <c r="J179" i="1" s="1"/>
  <c r="G183" i="1"/>
  <c r="I184" i="1"/>
  <c r="I188" i="1"/>
  <c r="J188" i="1" s="1"/>
  <c r="I193" i="1"/>
  <c r="I197" i="1" s="1"/>
  <c r="G197" i="1"/>
  <c r="I208" i="1"/>
  <c r="I212" i="1"/>
  <c r="J212" i="1" s="1"/>
  <c r="I216" i="1"/>
  <c r="J216" i="1" s="1"/>
  <c r="I220" i="1"/>
  <c r="J220" i="1" s="1"/>
  <c r="I249" i="1"/>
  <c r="I253" i="1" s="1"/>
  <c r="I264" i="1"/>
  <c r="I268" i="1" s="1"/>
  <c r="I343" i="1"/>
  <c r="I354" i="1" s="1"/>
  <c r="I347" i="1"/>
  <c r="J347" i="1" s="1"/>
  <c r="I351" i="1"/>
  <c r="J351" i="1" s="1"/>
  <c r="I370" i="1"/>
  <c r="I380" i="1" s="1"/>
  <c r="I374" i="1"/>
  <c r="J374" i="1" s="1"/>
  <c r="I378" i="1"/>
  <c r="J378" i="1" s="1"/>
  <c r="J184" i="1"/>
  <c r="I120" i="1" l="1"/>
  <c r="J370" i="1"/>
  <c r="J380" i="1" s="1"/>
  <c r="J141" i="1"/>
  <c r="G198" i="1"/>
  <c r="I141" i="1"/>
  <c r="J110" i="1"/>
  <c r="J120" i="1" s="1"/>
  <c r="J76" i="1"/>
  <c r="J107" i="1" s="1"/>
  <c r="I153" i="1"/>
  <c r="J142" i="1"/>
  <c r="J153" i="1" s="1"/>
  <c r="G158" i="1"/>
  <c r="I154" i="1"/>
  <c r="I158" i="1" s="1"/>
  <c r="I118" i="1"/>
  <c r="J118" i="1"/>
  <c r="J231" i="1"/>
  <c r="J235" i="1" s="1"/>
  <c r="I74" i="1"/>
  <c r="I198" i="1" s="1"/>
  <c r="J4" i="1"/>
  <c r="J29" i="1" s="1"/>
  <c r="J343" i="1"/>
  <c r="J197" i="1"/>
  <c r="J74" i="1"/>
  <c r="J253" i="1"/>
  <c r="I183" i="1"/>
  <c r="J354" i="1"/>
  <c r="J264" i="1"/>
  <c r="J268" i="1" s="1"/>
  <c r="J191" i="1"/>
  <c r="I221" i="1"/>
  <c r="I191" i="1"/>
  <c r="J249" i="1"/>
  <c r="J193" i="1"/>
  <c r="J159" i="1"/>
  <c r="J183" i="1" s="1"/>
  <c r="J208" i="1"/>
  <c r="J221" i="1" s="1"/>
  <c r="J154" i="1" l="1"/>
  <c r="J158" i="1" s="1"/>
  <c r="J198" i="1" s="1"/>
</calcChain>
</file>

<file path=xl/sharedStrings.xml><?xml version="1.0" encoding="utf-8"?>
<sst xmlns="http://schemas.openxmlformats.org/spreadsheetml/2006/main" count="386" uniqueCount="243">
  <si>
    <t>A</t>
  </si>
  <si>
    <t>B</t>
  </si>
  <si>
    <t>KONTORY_2</t>
  </si>
  <si>
    <t>Kilovaty_2</t>
  </si>
  <si>
    <t>E</t>
  </si>
  <si>
    <t>F</t>
  </si>
  <si>
    <t>G</t>
  </si>
  <si>
    <t>I</t>
  </si>
  <si>
    <t>J</t>
  </si>
  <si>
    <t>ЖЭС №</t>
  </si>
  <si>
    <t>Пользователь</t>
  </si>
  <si>
    <t>к-во кВт</t>
  </si>
  <si>
    <t>тариф</t>
  </si>
  <si>
    <t>Курс.к-ф</t>
  </si>
  <si>
    <t>Сумма без НДС</t>
  </si>
  <si>
    <t>ставка НДС</t>
  </si>
  <si>
    <t>Сумма  НДС</t>
  </si>
  <si>
    <t>Сумма с  НДС</t>
  </si>
  <si>
    <t>ИП Сыч</t>
  </si>
  <si>
    <t>Витебские ковры</t>
  </si>
  <si>
    <t>ИП Карев</t>
  </si>
  <si>
    <t>Виктория</t>
  </si>
  <si>
    <t>Архив</t>
  </si>
  <si>
    <t>ИП Гавецкий</t>
  </si>
  <si>
    <t>Маг №6 Сов.погр.106</t>
  </si>
  <si>
    <t xml:space="preserve"> -//- эл-ро обогрев день</t>
  </si>
  <si>
    <t>Маг №2 Л.Чайкиной 45</t>
  </si>
  <si>
    <t xml:space="preserve"> -//- эл-ро обогрев ночь</t>
  </si>
  <si>
    <t>Фирма Техномиг</t>
  </si>
  <si>
    <t>Цифровая сеть  Комп.</t>
  </si>
  <si>
    <t>ПК"Парикмах-я Каприз"</t>
  </si>
  <si>
    <t>2605-ДО</t>
  </si>
  <si>
    <t xml:space="preserve"> -//-  водонагр(резерв)</t>
  </si>
  <si>
    <t>Аптека №134   Л.Чайкиной 45</t>
  </si>
  <si>
    <t>Аптека №114   Поповича 10</t>
  </si>
  <si>
    <t xml:space="preserve"> -//- эл-ро обогрев</t>
  </si>
  <si>
    <t>Одристайл</t>
  </si>
  <si>
    <t>Банкомат    Л.Чайкиной 45</t>
  </si>
  <si>
    <t xml:space="preserve">МСС аноним. наркоманов </t>
  </si>
  <si>
    <t>Сорока</t>
  </si>
  <si>
    <t>"Велла Гродно"</t>
  </si>
  <si>
    <t>Итого:</t>
  </si>
  <si>
    <t>Школа олимп.резерва№1</t>
  </si>
  <si>
    <t>ИП Нагула</t>
  </si>
  <si>
    <t>ЧУП Фотоцентр Мега</t>
  </si>
  <si>
    <t xml:space="preserve">  </t>
  </si>
  <si>
    <t>ЧУП  КУРАЖстиль</t>
  </si>
  <si>
    <t xml:space="preserve"> -//- гвс</t>
  </si>
  <si>
    <t>ЧСУП БытСервисЛюкс</t>
  </si>
  <si>
    <t>ИП Лимановская</t>
  </si>
  <si>
    <t>ЧТУП Святобор</t>
  </si>
  <si>
    <t>ЧП   Эллин- Мод</t>
  </si>
  <si>
    <t>"ТропикСан"</t>
  </si>
  <si>
    <t>ИП  Жданов В.Н.</t>
  </si>
  <si>
    <t>М-н  Ва-Дена</t>
  </si>
  <si>
    <t>ИП Киушкин</t>
  </si>
  <si>
    <t>Бел.банк 400/163 Косм.10б</t>
  </si>
  <si>
    <t>Бел.банк  426/70  Косм. 38а</t>
  </si>
  <si>
    <t>Аптека №158 Косм. 38а</t>
  </si>
  <si>
    <t>"Отличный выбор"</t>
  </si>
  <si>
    <t>ИП Протас</t>
  </si>
  <si>
    <t>Белэконом Гродно</t>
  </si>
  <si>
    <t>Аптека №3  Антонова 4</t>
  </si>
  <si>
    <t>"Ситимаркет"</t>
  </si>
  <si>
    <t>ЧСУП "Тир-Тор"</t>
  </si>
  <si>
    <t>Косандра ИКС</t>
  </si>
  <si>
    <t>профавтоматика</t>
  </si>
  <si>
    <t>ЧП"Фаленопсис"</t>
  </si>
  <si>
    <t>ИП  Федюк В.И.</t>
  </si>
  <si>
    <t>УПТП "Зарница"</t>
  </si>
  <si>
    <t>ИП"Малый"</t>
  </si>
  <si>
    <t>Зеленый мир</t>
  </si>
  <si>
    <t>Белинвестэнергосбережение</t>
  </si>
  <si>
    <t>ЧУП"Стиль-Лорив"</t>
  </si>
  <si>
    <t>ЮАВТО</t>
  </si>
  <si>
    <t>УЧП"Люкс"</t>
  </si>
  <si>
    <t>ГК Городничанка</t>
  </si>
  <si>
    <t xml:space="preserve">Грод. нотариальная палата </t>
  </si>
  <si>
    <t>Богданчук</t>
  </si>
  <si>
    <t>Мастацтво</t>
  </si>
  <si>
    <t>Глобусмедиа</t>
  </si>
  <si>
    <t>ИП Эйсмонт</t>
  </si>
  <si>
    <t>ООО БелДрев-Гро</t>
  </si>
  <si>
    <t>СДЮШОР №8</t>
  </si>
  <si>
    <t>ИП Кеда</t>
  </si>
  <si>
    <t>ИП Талюк</t>
  </si>
  <si>
    <t>ИП  Галезников</t>
  </si>
  <si>
    <t>ЧУП ДАР центр</t>
  </si>
  <si>
    <t>2705-ДО</t>
  </si>
  <si>
    <t>2705-НО</t>
  </si>
  <si>
    <t>ЧП  Рыбачек</t>
  </si>
  <si>
    <t>ООО  Грант дебюд</t>
  </si>
  <si>
    <t>Тир  Тор</t>
  </si>
  <si>
    <t>Элитмонтажсервис</t>
  </si>
  <si>
    <t>ОДО Парма</t>
  </si>
  <si>
    <t>ИнваШанс</t>
  </si>
  <si>
    <t>Маг №9 Титова 11</t>
  </si>
  <si>
    <t>ООО Май-книги</t>
  </si>
  <si>
    <t>Больница №2</t>
  </si>
  <si>
    <t>Админ.Октябрьского р-на</t>
  </si>
  <si>
    <t>2705-Б</t>
  </si>
  <si>
    <t>ИП "Дулуб"</t>
  </si>
  <si>
    <t>Янушкевич</t>
  </si>
  <si>
    <t>ИП Богатырева</t>
  </si>
  <si>
    <t>ИП Макаревич А.К.</t>
  </si>
  <si>
    <t>Зезюля</t>
  </si>
  <si>
    <t>ООО РМБСпай</t>
  </si>
  <si>
    <t xml:space="preserve"> -//-  гвс</t>
  </si>
  <si>
    <t>Парикмах-я Грицкевич</t>
  </si>
  <si>
    <t xml:space="preserve"> -//-  гвс день</t>
  </si>
  <si>
    <t>Аптека СалюсЛайн Суворов 13</t>
  </si>
  <si>
    <t xml:space="preserve"> -//-  гвс ночь</t>
  </si>
  <si>
    <t>Ветеран. Парикм.</t>
  </si>
  <si>
    <t>2706-ДО</t>
  </si>
  <si>
    <t xml:space="preserve"> -//- эл-ро обогрев день </t>
  </si>
  <si>
    <t>Итого</t>
  </si>
  <si>
    <t>ЦБС</t>
  </si>
  <si>
    <t>Худ.Мазалевич</t>
  </si>
  <si>
    <t>ИП Борцов</t>
  </si>
  <si>
    <t>ИП  Сычев</t>
  </si>
  <si>
    <t xml:space="preserve"> Химч. Чайка</t>
  </si>
  <si>
    <t>ИП  Ускова О.А.</t>
  </si>
  <si>
    <t>ИП Матягина</t>
  </si>
  <si>
    <t>ЦСО ул. Фомичева, 17</t>
  </si>
  <si>
    <t>Зеленая дверца</t>
  </si>
  <si>
    <t>"Миллам"</t>
  </si>
  <si>
    <t>"Эскад-студия"</t>
  </si>
  <si>
    <t>ИП Горкалова</t>
  </si>
  <si>
    <t>ИП   Ашанов</t>
  </si>
  <si>
    <t>"Ирэяна"</t>
  </si>
  <si>
    <t>"Супер Шуз"</t>
  </si>
  <si>
    <t>ИП Субботин</t>
  </si>
  <si>
    <t>Цунами</t>
  </si>
  <si>
    <t>Рембыттехника</t>
  </si>
  <si>
    <t>ЧУП  Ремтекстиль</t>
  </si>
  <si>
    <t>ПК Ремчас</t>
  </si>
  <si>
    <t>ИП Михайловская</t>
  </si>
  <si>
    <t>ИП Гразион</t>
  </si>
  <si>
    <t>Коронец</t>
  </si>
  <si>
    <t>Висем</t>
  </si>
  <si>
    <t>Белвторполимер</t>
  </si>
  <si>
    <t>Степанов А.В.</t>
  </si>
  <si>
    <t>ООО Жеторг</t>
  </si>
  <si>
    <t>ИП Смирнова</t>
  </si>
  <si>
    <t>ГОО  Семья</t>
  </si>
  <si>
    <t>ИП Павилойть</t>
  </si>
  <si>
    <t>Аптека №159   Клецкова 34</t>
  </si>
  <si>
    <t>ИП Мулярчик</t>
  </si>
  <si>
    <t>Олеся-Гродно</t>
  </si>
  <si>
    <t>ОДО"Комелия"</t>
  </si>
  <si>
    <t>ИП Мисюля</t>
  </si>
  <si>
    <t>СООО  МТС</t>
  </si>
  <si>
    <t>ЧУП "КанВа-сервис"</t>
  </si>
  <si>
    <t>Лайн торг сервис</t>
  </si>
  <si>
    <t>ушёл</t>
  </si>
  <si>
    <t xml:space="preserve"> -//-гвс</t>
  </si>
  <si>
    <t>ПК Манометр</t>
  </si>
  <si>
    <t>СТК Ремстрой</t>
  </si>
  <si>
    <t>ИП Томещик А.С.</t>
  </si>
  <si>
    <t>ОДО  Фатон</t>
  </si>
  <si>
    <t>МВД Щорса 41</t>
  </si>
  <si>
    <t>ПОДО "Пчелка плюс"</t>
  </si>
  <si>
    <t>Вест.трафик.Групп</t>
  </si>
  <si>
    <t>Эксион плюс</t>
  </si>
  <si>
    <t>ЧУП "Лерэма"</t>
  </si>
  <si>
    <t>Умкаград</t>
  </si>
  <si>
    <t xml:space="preserve">ООО А и А </t>
  </si>
  <si>
    <t xml:space="preserve">Сервис Генуя </t>
  </si>
  <si>
    <t>Синкевич</t>
  </si>
  <si>
    <t>ИП  Демченко В.Н.</t>
  </si>
  <si>
    <t>ООО"Белмистр"</t>
  </si>
  <si>
    <t>Скляр</t>
  </si>
  <si>
    <t>Пилец</t>
  </si>
  <si>
    <t>"Демитра"</t>
  </si>
  <si>
    <t>Алексейчик</t>
  </si>
  <si>
    <t>Жданук</t>
  </si>
  <si>
    <t>Стромтранс</t>
  </si>
  <si>
    <t>УП Ивафарм</t>
  </si>
  <si>
    <t>Эдемик</t>
  </si>
  <si>
    <t>ИП Рублевская</t>
  </si>
  <si>
    <t>Отдел культуры горисп</t>
  </si>
  <si>
    <t>ИП Скорб</t>
  </si>
  <si>
    <t>Магазин БелГродТорг</t>
  </si>
  <si>
    <t>Инженер-энергетик</t>
  </si>
  <si>
    <t>М.И. Горегляд</t>
  </si>
  <si>
    <t>NumberSCH_2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</si>
  <si>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</si>
  <si>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Расход э/энергии  за август м-ц  2020г.</t>
  </si>
  <si>
    <t>диспетчерские лифтовые</t>
  </si>
  <si>
    <t>Пороховая 12</t>
  </si>
  <si>
    <t>Клецкова 96</t>
  </si>
  <si>
    <t>Я.Купалы 27-38а</t>
  </si>
  <si>
    <t>Репина 9 кв 74</t>
  </si>
  <si>
    <t>Клецкова 29а</t>
  </si>
  <si>
    <t>Кабяка 8/1</t>
  </si>
  <si>
    <t>Фолюш 15/200а</t>
  </si>
  <si>
    <t>Южная 15</t>
  </si>
  <si>
    <t>М. И. Горегляд</t>
  </si>
  <si>
    <t>Расход э/энергии  за август 2020г.</t>
  </si>
  <si>
    <t xml:space="preserve">курс. коэф.- </t>
  </si>
  <si>
    <t>на 76с ндс с ощего ндс отнять</t>
  </si>
  <si>
    <t>по лифтам</t>
  </si>
  <si>
    <t>Орды, 11</t>
  </si>
  <si>
    <t xml:space="preserve">Инженер-энергетик                     </t>
  </si>
  <si>
    <t>Расход э/энергии  за январь 2020г.</t>
  </si>
  <si>
    <t xml:space="preserve">курс. коэф. - </t>
  </si>
  <si>
    <t>Гая 33</t>
  </si>
  <si>
    <t>Кабяка 8/2</t>
  </si>
  <si>
    <t>Космонавтов 41б</t>
  </si>
  <si>
    <t>Клецкова 98</t>
  </si>
  <si>
    <t>Бухгалтер                      Н.Н.Дадацкая</t>
  </si>
  <si>
    <t>УЖРЭП Октябрьского р-на</t>
  </si>
  <si>
    <t>Справка  за ноябрь 2019 г.</t>
  </si>
  <si>
    <t>Акт №083327 от 18.11.2019</t>
  </si>
  <si>
    <t>Справка  за  АВГУСТ 2016 г.</t>
  </si>
  <si>
    <t>ЖЭС№</t>
  </si>
  <si>
    <t>кВт</t>
  </si>
  <si>
    <t>Ставка НДС</t>
  </si>
  <si>
    <t>Сумма НДС</t>
  </si>
  <si>
    <t>Сумма с НДС</t>
  </si>
  <si>
    <t>Акт № 066055 от 27.06.2016</t>
  </si>
  <si>
    <t>ООО Ситимаркет</t>
  </si>
  <si>
    <t>ИТОГО:</t>
  </si>
  <si>
    <t>Бухгалтер</t>
  </si>
  <si>
    <t>Н.Н.Дадацкая</t>
  </si>
  <si>
    <t>Справка  за июль 2015 г.</t>
  </si>
  <si>
    <t>Акт №</t>
  </si>
  <si>
    <t>ПК Манометр ( 102 кВтч)</t>
  </si>
  <si>
    <t>055683</t>
  </si>
  <si>
    <t>ООО Иреяна ( 919 кВтч)</t>
  </si>
  <si>
    <t>055668</t>
  </si>
  <si>
    <t>Т.А. Бахар</t>
  </si>
  <si>
    <t>УЖРЭП Октябрьского р-на г.Гродно</t>
  </si>
  <si>
    <t>Справка  за декабрь 2019 г.</t>
  </si>
  <si>
    <t>разница в тарифах</t>
  </si>
  <si>
    <t>курсовой к-ф</t>
  </si>
  <si>
    <t>Принеманский</t>
  </si>
  <si>
    <t>Справочно : тариф по которому была выставлена э/энергия данному предприятию за декабрь 2018 г составил 0.30287 руб. коп., надо по тарифу 0.25858 руб.коп.; за период январь-ноябрь 2019 г 0.31990 руб.коп., надо по тарифу 0.27312 руб.коп.</t>
  </si>
  <si>
    <t>Гл. бухгалтер                Л.Ф.Путиловская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</si>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</sst>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₽_-;\-* #,##0.00\ _₽_-;_-* &quot;-&quot;??\ _₽_-;_-@_-"/>
    <numFmt numFmtId="164" formatCode="0.00000"/>
    <numFmt numFmtId="165" formatCode="_-* #,##0.00_р_._-;\-* #,##0.00_р_._-;_-* &quot;-&quot;??_р_._-;_-@_-"/>
    <numFmt numFmtId="166" formatCode="#,##0.00_ ;\-#,##0.00\ "/>
    <numFmt numFmtId="167" formatCode="_-* #,##0_р_._-;\-* #,##0_р_._-;_-* &quot;-&quot;??_р_._-;_-@_-"/>
    <numFmt numFmtId="168" formatCode="0.000000"/>
    <numFmt numFmtId="169" formatCode="#,##0_ ;\-#,##0\ 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2"/>
      <color indexed="8"/>
      <name val="Calibri"/>
      <family val="2"/>
      <charset val="204"/>
    </font>
    <font>
      <sz val="12"/>
      <color rgb="FFFF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u val="double"/>
      <sz val="12"/>
      <name val="Arial Cyr"/>
      <charset val="204"/>
    </font>
    <font>
      <sz val="11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0"/>
      <name val="Arial Cyr"/>
      <family val="2"/>
      <charset val="204"/>
    </font>
    <font>
      <b/>
      <sz val="14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29">
    <xf numFmtId="0" fontId="0" fillId="0" borderId="0" xfId="0"/>
    <xf numFmtId="0" fontId="3" fillId="0" borderId="1" xfId="2" applyFont="1" applyBorder="1" applyAlignment="1">
      <alignment wrapText="1"/>
    </xf>
    <xf numFmtId="0" fontId="4" fillId="0" borderId="2" xfId="2" applyFont="1" applyBorder="1" applyAlignment="1">
      <alignment wrapText="1"/>
    </xf>
    <xf numFmtId="0" fontId="4" fillId="0" borderId="3" xfId="2" applyFont="1" applyFill="1" applyBorder="1" applyAlignment="1">
      <alignment wrapText="1"/>
    </xf>
    <xf numFmtId="0" fontId="4" fillId="0" borderId="3" xfId="2" applyFont="1" applyBorder="1" applyAlignment="1">
      <alignment wrapText="1"/>
    </xf>
    <xf numFmtId="0" fontId="4" fillId="0" borderId="4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3" fillId="0" borderId="5" xfId="2" applyFont="1" applyBorder="1" applyAlignment="1">
      <alignment wrapText="1"/>
    </xf>
    <xf numFmtId="0" fontId="3" fillId="0" borderId="6" xfId="2" applyFont="1" applyFill="1" applyBorder="1" applyAlignment="1">
      <alignment wrapText="1"/>
    </xf>
    <xf numFmtId="0" fontId="3" fillId="0" borderId="5" xfId="2" applyFont="1" applyFill="1" applyBorder="1" applyAlignment="1">
      <alignment wrapText="1"/>
    </xf>
    <xf numFmtId="164" fontId="3" fillId="0" borderId="5" xfId="2" applyNumberFormat="1" applyFont="1" applyFill="1" applyBorder="1" applyAlignment="1">
      <alignment wrapText="1"/>
    </xf>
    <xf numFmtId="0" fontId="3" fillId="0" borderId="7" xfId="2" applyFont="1" applyBorder="1" applyAlignment="1">
      <alignment wrapText="1"/>
    </xf>
    <xf numFmtId="166" fontId="5" fillId="0" borderId="5" xfId="3" applyNumberFormat="1" applyFont="1" applyBorder="1" applyAlignment="1">
      <alignment wrapText="1"/>
    </xf>
    <xf numFmtId="9" fontId="3" fillId="0" borderId="5" xfId="2" applyNumberFormat="1" applyFont="1" applyBorder="1" applyAlignment="1">
      <alignment wrapText="1"/>
    </xf>
    <xf numFmtId="166" fontId="5" fillId="0" borderId="8" xfId="0" applyNumberFormat="1" applyFont="1" applyBorder="1" applyAlignment="1">
      <alignment wrapText="1"/>
    </xf>
    <xf numFmtId="166" fontId="5" fillId="0" borderId="5" xfId="0" applyNumberFormat="1" applyFont="1" applyBorder="1" applyAlignment="1">
      <alignment wrapText="1"/>
    </xf>
    <xf numFmtId="0" fontId="3" fillId="0" borderId="9" xfId="2" applyFont="1" applyFill="1" applyBorder="1" applyAlignment="1">
      <alignment wrapText="1"/>
    </xf>
    <xf numFmtId="0" fontId="3" fillId="0" borderId="7" xfId="2" applyFont="1" applyFill="1" applyBorder="1" applyAlignment="1">
      <alignment wrapText="1"/>
    </xf>
    <xf numFmtId="0" fontId="0" fillId="0" borderId="0" xfId="0" applyFill="1" applyBorder="1"/>
    <xf numFmtId="0" fontId="3" fillId="0" borderId="7" xfId="2" applyFont="1" applyFill="1" applyBorder="1" applyAlignment="1">
      <alignment horizontal="right" wrapText="1"/>
    </xf>
    <xf numFmtId="166" fontId="6" fillId="0" borderId="5" xfId="0" applyNumberFormat="1" applyFont="1" applyBorder="1" applyAlignment="1">
      <alignment wrapText="1"/>
    </xf>
    <xf numFmtId="0" fontId="3" fillId="0" borderId="10" xfId="2" applyFont="1" applyBorder="1" applyAlignment="1">
      <alignment wrapText="1"/>
    </xf>
    <xf numFmtId="0" fontId="3" fillId="0" borderId="11" xfId="2" applyFont="1" applyFill="1" applyBorder="1" applyAlignment="1">
      <alignment wrapText="1"/>
    </xf>
    <xf numFmtId="164" fontId="3" fillId="0" borderId="7" xfId="2" applyNumberFormat="1" applyFont="1" applyFill="1" applyBorder="1" applyAlignment="1">
      <alignment wrapText="1"/>
    </xf>
    <xf numFmtId="0" fontId="3" fillId="0" borderId="10" xfId="2" applyFont="1" applyFill="1" applyBorder="1" applyAlignment="1">
      <alignment wrapText="1"/>
    </xf>
    <xf numFmtId="9" fontId="3" fillId="0" borderId="7" xfId="2" applyNumberFormat="1" applyFont="1" applyFill="1" applyBorder="1" applyAlignment="1">
      <alignment wrapText="1"/>
    </xf>
    <xf numFmtId="9" fontId="3" fillId="0" borderId="7" xfId="2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/>
    <xf numFmtId="167" fontId="8" fillId="0" borderId="1" xfId="3" applyNumberFormat="1" applyFont="1" applyBorder="1" applyAlignment="1">
      <alignment wrapText="1"/>
    </xf>
    <xf numFmtId="0" fontId="4" fillId="0" borderId="12" xfId="2" applyFont="1" applyFill="1" applyBorder="1" applyAlignment="1">
      <alignment wrapText="1"/>
    </xf>
    <xf numFmtId="166" fontId="8" fillId="0" borderId="1" xfId="3" applyNumberFormat="1" applyFont="1" applyBorder="1" applyAlignment="1">
      <alignment wrapText="1"/>
    </xf>
    <xf numFmtId="167" fontId="8" fillId="0" borderId="13" xfId="3" applyNumberFormat="1" applyFont="1" applyBorder="1" applyAlignment="1">
      <alignment wrapText="1"/>
    </xf>
    <xf numFmtId="0" fontId="4" fillId="0" borderId="7" xfId="2" applyNumberFormat="1" applyFont="1" applyFill="1" applyBorder="1" applyAlignment="1"/>
    <xf numFmtId="0" fontId="9" fillId="0" borderId="7" xfId="2" applyFont="1" applyFill="1" applyBorder="1" applyAlignment="1">
      <alignment wrapText="1"/>
    </xf>
    <xf numFmtId="0" fontId="3" fillId="0" borderId="7" xfId="2" applyFont="1" applyFill="1" applyBorder="1" applyAlignment="1">
      <alignment horizontal="right"/>
    </xf>
    <xf numFmtId="166" fontId="10" fillId="0" borderId="7" xfId="1" applyNumberFormat="1" applyFont="1" applyBorder="1" applyAlignment="1">
      <alignment horizontal="right"/>
    </xf>
    <xf numFmtId="9" fontId="11" fillId="0" borderId="7" xfId="2" applyNumberFormat="1" applyFont="1" applyBorder="1" applyAlignment="1">
      <alignment horizontal="right"/>
    </xf>
    <xf numFmtId="166" fontId="10" fillId="0" borderId="5" xfId="0" applyNumberFormat="1" applyFont="1" applyBorder="1" applyAlignment="1">
      <alignment horizontal="right"/>
    </xf>
    <xf numFmtId="0" fontId="12" fillId="0" borderId="11" xfId="2" applyFont="1" applyFill="1" applyBorder="1" applyAlignment="1">
      <alignment wrapText="1"/>
    </xf>
    <xf numFmtId="0" fontId="12" fillId="0" borderId="10" xfId="2" applyFont="1" applyFill="1" applyBorder="1" applyAlignment="1">
      <alignment wrapText="1"/>
    </xf>
    <xf numFmtId="0" fontId="13" fillId="0" borderId="10" xfId="2" applyFont="1" applyFill="1" applyBorder="1" applyAlignment="1">
      <alignment wrapText="1"/>
    </xf>
    <xf numFmtId="0" fontId="13" fillId="0" borderId="7" xfId="2" applyFont="1" applyFill="1" applyBorder="1" applyAlignment="1">
      <alignment wrapText="1"/>
    </xf>
    <xf numFmtId="0" fontId="4" fillId="0" borderId="14" xfId="2" applyFont="1" applyBorder="1" applyAlignment="1">
      <alignment wrapText="1"/>
    </xf>
    <xf numFmtId="0" fontId="4" fillId="0" borderId="15" xfId="2" applyFont="1" applyBorder="1" applyAlignment="1">
      <alignment wrapText="1"/>
    </xf>
    <xf numFmtId="0" fontId="14" fillId="2" borderId="16" xfId="2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166" fontId="8" fillId="2" borderId="3" xfId="3" applyNumberFormat="1" applyFont="1" applyFill="1" applyBorder="1" applyAlignment="1">
      <alignment wrapText="1"/>
    </xf>
    <xf numFmtId="166" fontId="8" fillId="0" borderId="3" xfId="3" applyNumberFormat="1" applyFont="1" applyBorder="1" applyAlignment="1">
      <alignment wrapText="1"/>
    </xf>
    <xf numFmtId="166" fontId="8" fillId="2" borderId="17" xfId="3" applyNumberFormat="1" applyFont="1" applyFill="1" applyBorder="1" applyAlignment="1">
      <alignment wrapText="1"/>
    </xf>
    <xf numFmtId="9" fontId="3" fillId="0" borderId="5" xfId="2" applyNumberFormat="1" applyFont="1" applyFill="1" applyBorder="1" applyAlignment="1">
      <alignment wrapText="1"/>
    </xf>
    <xf numFmtId="0" fontId="3" fillId="2" borderId="7" xfId="2" applyFont="1" applyFill="1" applyBorder="1" applyAlignment="1">
      <alignment wrapText="1"/>
    </xf>
    <xf numFmtId="0" fontId="4" fillId="0" borderId="12" xfId="2" applyFont="1" applyBorder="1" applyAlignment="1">
      <alignment wrapText="1"/>
    </xf>
    <xf numFmtId="0" fontId="14" fillId="2" borderId="3" xfId="2" applyFont="1" applyFill="1" applyBorder="1" applyAlignment="1">
      <alignment wrapText="1"/>
    </xf>
    <xf numFmtId="166" fontId="8" fillId="0" borderId="17" xfId="3" applyNumberFormat="1" applyFont="1" applyBorder="1" applyAlignment="1">
      <alignment wrapText="1"/>
    </xf>
    <xf numFmtId="0" fontId="3" fillId="0" borderId="18" xfId="2" applyFont="1" applyFill="1" applyBorder="1" applyAlignment="1">
      <alignment wrapText="1"/>
    </xf>
    <xf numFmtId="0" fontId="3" fillId="0" borderId="19" xfId="2" applyFont="1" applyFill="1" applyBorder="1" applyAlignment="1">
      <alignment wrapText="1"/>
    </xf>
    <xf numFmtId="9" fontId="3" fillId="0" borderId="19" xfId="2" applyNumberFormat="1" applyFont="1" applyBorder="1" applyAlignment="1">
      <alignment wrapText="1"/>
    </xf>
    <xf numFmtId="0" fontId="0" fillId="0" borderId="0" xfId="0" applyFill="1" applyAlignment="1">
      <alignment horizontal="left"/>
    </xf>
    <xf numFmtId="0" fontId="4" fillId="0" borderId="20" xfId="2" applyFont="1" applyBorder="1" applyAlignment="1">
      <alignment wrapText="1"/>
    </xf>
    <xf numFmtId="0" fontId="14" fillId="2" borderId="4" xfId="2" applyFont="1" applyFill="1" applyBorder="1" applyAlignment="1">
      <alignment wrapText="1"/>
    </xf>
    <xf numFmtId="166" fontId="8" fillId="0" borderId="13" xfId="3" applyNumberFormat="1" applyFont="1" applyBorder="1" applyAlignment="1">
      <alignment wrapText="1"/>
    </xf>
    <xf numFmtId="0" fontId="3" fillId="0" borderId="6" xfId="2" applyFont="1" applyBorder="1" applyAlignment="1">
      <alignment wrapText="1"/>
    </xf>
    <xf numFmtId="0" fontId="3" fillId="0" borderId="9" xfId="2" applyFont="1" applyBorder="1" applyAlignment="1">
      <alignment wrapText="1"/>
    </xf>
    <xf numFmtId="0" fontId="4" fillId="2" borderId="4" xfId="2" applyFont="1" applyFill="1" applyBorder="1" applyAlignment="1">
      <alignment wrapText="1"/>
    </xf>
    <xf numFmtId="0" fontId="3" fillId="0" borderId="12" xfId="2" applyFont="1" applyFill="1" applyBorder="1" applyAlignment="1">
      <alignment wrapText="1"/>
    </xf>
    <xf numFmtId="166" fontId="8" fillId="0" borderId="2" xfId="3" applyNumberFormat="1" applyFont="1" applyBorder="1" applyAlignment="1">
      <alignment wrapText="1"/>
    </xf>
    <xf numFmtId="0" fontId="3" fillId="0" borderId="18" xfId="2" applyFont="1" applyBorder="1" applyAlignment="1">
      <alignment wrapText="1"/>
    </xf>
    <xf numFmtId="0" fontId="15" fillId="0" borderId="19" xfId="2" applyFont="1" applyFill="1" applyBorder="1" applyAlignment="1">
      <alignment wrapText="1"/>
    </xf>
    <xf numFmtId="9" fontId="3" fillId="0" borderId="10" xfId="2" applyNumberFormat="1" applyFont="1" applyBorder="1" applyAlignment="1">
      <alignment wrapText="1"/>
    </xf>
    <xf numFmtId="0" fontId="4" fillId="2" borderId="3" xfId="2" applyFont="1" applyFill="1" applyBorder="1" applyAlignment="1">
      <alignment wrapText="1"/>
    </xf>
    <xf numFmtId="166" fontId="8" fillId="0" borderId="20" xfId="3" applyNumberFormat="1" applyFont="1" applyBorder="1" applyAlignment="1">
      <alignment wrapText="1"/>
    </xf>
    <xf numFmtId="0" fontId="15" fillId="0" borderId="5" xfId="2" applyFont="1" applyFill="1" applyBorder="1" applyAlignment="1">
      <alignment wrapText="1"/>
    </xf>
    <xf numFmtId="0" fontId="15" fillId="0" borderId="7" xfId="2" applyFont="1" applyFill="1" applyBorder="1" applyAlignment="1">
      <alignment wrapText="1"/>
    </xf>
    <xf numFmtId="0" fontId="15" fillId="0" borderId="10" xfId="2" applyFont="1" applyFill="1" applyBorder="1" applyAlignment="1">
      <alignment wrapText="1"/>
    </xf>
    <xf numFmtId="164" fontId="3" fillId="0" borderId="7" xfId="2" applyNumberFormat="1" applyFont="1" applyFill="1" applyBorder="1" applyAlignment="1">
      <alignment horizontal="right"/>
    </xf>
    <xf numFmtId="9" fontId="9" fillId="0" borderId="7" xfId="2" applyNumberFormat="1" applyFont="1" applyBorder="1" applyAlignment="1">
      <alignment horizontal="right"/>
    </xf>
    <xf numFmtId="0" fontId="4" fillId="0" borderId="21" xfId="2" applyFont="1" applyBorder="1" applyAlignment="1">
      <alignment wrapText="1"/>
    </xf>
    <xf numFmtId="164" fontId="3" fillId="2" borderId="5" xfId="2" applyNumberFormat="1" applyFont="1" applyFill="1" applyBorder="1" applyAlignment="1">
      <alignment wrapText="1"/>
    </xf>
    <xf numFmtId="0" fontId="14" fillId="0" borderId="3" xfId="2" applyFont="1" applyFill="1" applyBorder="1" applyAlignment="1">
      <alignment wrapText="1"/>
    </xf>
    <xf numFmtId="2" fontId="8" fillId="0" borderId="3" xfId="3" applyNumberFormat="1" applyFont="1" applyBorder="1" applyAlignment="1">
      <alignment wrapText="1"/>
    </xf>
    <xf numFmtId="2" fontId="4" fillId="0" borderId="3" xfId="2" applyNumberFormat="1" applyFont="1" applyBorder="1" applyAlignment="1">
      <alignment wrapText="1"/>
    </xf>
    <xf numFmtId="2" fontId="8" fillId="0" borderId="3" xfId="0" applyNumberFormat="1" applyFont="1" applyBorder="1" applyAlignment="1">
      <alignment wrapText="1"/>
    </xf>
    <xf numFmtId="2" fontId="8" fillId="0" borderId="17" xfId="0" applyNumberFormat="1" applyFont="1" applyBorder="1" applyAlignment="1">
      <alignment wrapText="1"/>
    </xf>
    <xf numFmtId="0" fontId="15" fillId="0" borderId="22" xfId="2" applyFont="1" applyFill="1" applyBorder="1" applyAlignment="1">
      <alignment wrapText="1"/>
    </xf>
    <xf numFmtId="0" fontId="14" fillId="0" borderId="3" xfId="2" applyFont="1" applyBorder="1" applyAlignment="1">
      <alignment wrapText="1"/>
    </xf>
    <xf numFmtId="0" fontId="3" fillId="0" borderId="3" xfId="2" applyFont="1" applyBorder="1" applyAlignment="1">
      <alignment wrapText="1"/>
    </xf>
    <xf numFmtId="2" fontId="14" fillId="0" borderId="3" xfId="2" applyNumberFormat="1" applyFont="1" applyBorder="1" applyAlignment="1">
      <alignment wrapText="1"/>
    </xf>
    <xf numFmtId="2" fontId="8" fillId="0" borderId="13" xfId="0" applyNumberFormat="1" applyFont="1" applyBorder="1" applyAlignment="1">
      <alignment wrapText="1"/>
    </xf>
    <xf numFmtId="0" fontId="4" fillId="0" borderId="0" xfId="2" applyFont="1" applyAlignment="1">
      <alignment wrapText="1"/>
    </xf>
    <xf numFmtId="0" fontId="14" fillId="0" borderId="0" xfId="2" applyFont="1" applyBorder="1" applyAlignment="1">
      <alignment wrapText="1"/>
    </xf>
    <xf numFmtId="3" fontId="14" fillId="0" borderId="0" xfId="2" applyNumberFormat="1" applyFont="1" applyFill="1" applyBorder="1" applyAlignment="1">
      <alignment wrapText="1"/>
    </xf>
    <xf numFmtId="2" fontId="14" fillId="0" borderId="0" xfId="2" applyNumberFormat="1" applyFont="1" applyBorder="1" applyAlignment="1">
      <alignment wrapText="1"/>
    </xf>
    <xf numFmtId="0" fontId="4" fillId="0" borderId="0" xfId="2" applyFont="1" applyBorder="1" applyAlignment="1">
      <alignment wrapText="1"/>
    </xf>
    <xf numFmtId="0" fontId="14" fillId="0" borderId="0" xfId="2" applyFont="1" applyFill="1"/>
    <xf numFmtId="0" fontId="8" fillId="0" borderId="0" xfId="0" applyFont="1"/>
    <xf numFmtId="0" fontId="3" fillId="0" borderId="0" xfId="2" applyFont="1" applyBorder="1" applyAlignment="1">
      <alignment wrapText="1"/>
    </xf>
    <xf numFmtId="0" fontId="3" fillId="0" borderId="0" xfId="2" applyFont="1"/>
    <xf numFmtId="0" fontId="14" fillId="0" borderId="0" xfId="2" applyFont="1"/>
    <xf numFmtId="0" fontId="5" fillId="0" borderId="0" xfId="0" applyFont="1"/>
    <xf numFmtId="167" fontId="8" fillId="0" borderId="0" xfId="3" applyNumberFormat="1" applyFont="1" applyBorder="1" applyAlignment="1">
      <alignment wrapText="1"/>
    </xf>
    <xf numFmtId="0" fontId="9" fillId="0" borderId="0" xfId="2" applyFont="1" applyBorder="1" applyAlignment="1">
      <alignment wrapText="1"/>
    </xf>
    <xf numFmtId="0" fontId="16" fillId="0" borderId="0" xfId="2" applyFont="1" applyBorder="1" applyAlignment="1">
      <alignment horizontal="left" wrapText="1"/>
    </xf>
    <xf numFmtId="0" fontId="9" fillId="0" borderId="0" xfId="2" applyFont="1" applyAlignment="1">
      <alignment wrapText="1"/>
    </xf>
    <xf numFmtId="0" fontId="17" fillId="0" borderId="0" xfId="2" applyFont="1" applyAlignment="1">
      <alignment horizontal="center" wrapText="1"/>
    </xf>
    <xf numFmtId="0" fontId="18" fillId="0" borderId="0" xfId="2" applyFont="1" applyAlignment="1">
      <alignment wrapText="1"/>
    </xf>
    <xf numFmtId="0" fontId="19" fillId="0" borderId="0" xfId="2" applyFont="1" applyFill="1" applyAlignment="1">
      <alignment horizontal="right" wrapText="1"/>
    </xf>
    <xf numFmtId="168" fontId="19" fillId="0" borderId="0" xfId="2" applyNumberFormat="1" applyFont="1" applyFill="1" applyAlignment="1">
      <alignment horizontal="left" wrapText="1"/>
    </xf>
    <xf numFmtId="0" fontId="20" fillId="0" borderId="0" xfId="2" applyFont="1" applyAlignment="1">
      <alignment horizontal="center" wrapText="1"/>
    </xf>
    <xf numFmtId="0" fontId="9" fillId="0" borderId="1" xfId="2" applyFont="1" applyBorder="1" applyAlignment="1">
      <alignment wrapText="1"/>
    </xf>
    <xf numFmtId="0" fontId="17" fillId="0" borderId="2" xfId="2" applyFont="1" applyBorder="1" applyAlignment="1">
      <alignment wrapText="1"/>
    </xf>
    <xf numFmtId="0" fontId="17" fillId="0" borderId="3" xfId="2" applyFont="1" applyFill="1" applyBorder="1" applyAlignment="1">
      <alignment wrapText="1"/>
    </xf>
    <xf numFmtId="0" fontId="17" fillId="0" borderId="3" xfId="2" applyFont="1" applyBorder="1" applyAlignment="1">
      <alignment wrapText="1"/>
    </xf>
    <xf numFmtId="0" fontId="17" fillId="0" borderId="4" xfId="2" applyFont="1" applyBorder="1" applyAlignment="1">
      <alignment wrapText="1"/>
    </xf>
    <xf numFmtId="0" fontId="17" fillId="0" borderId="1" xfId="2" applyFont="1" applyBorder="1" applyAlignment="1">
      <alignment wrapText="1"/>
    </xf>
    <xf numFmtId="0" fontId="9" fillId="0" borderId="7" xfId="2" applyFont="1" applyBorder="1" applyAlignment="1">
      <alignment wrapText="1"/>
    </xf>
    <xf numFmtId="0" fontId="9" fillId="0" borderId="9" xfId="2" applyFont="1" applyFill="1" applyBorder="1" applyAlignment="1">
      <alignment wrapText="1"/>
    </xf>
    <xf numFmtId="166" fontId="21" fillId="0" borderId="5" xfId="3" applyNumberFormat="1" applyFont="1" applyBorder="1" applyAlignment="1">
      <alignment wrapText="1"/>
    </xf>
    <xf numFmtId="9" fontId="9" fillId="0" borderId="5" xfId="2" applyNumberFormat="1" applyFont="1" applyBorder="1" applyAlignment="1">
      <alignment wrapText="1"/>
    </xf>
    <xf numFmtId="166" fontId="21" fillId="0" borderId="8" xfId="0" applyNumberFormat="1" applyFont="1" applyBorder="1" applyAlignment="1">
      <alignment wrapText="1"/>
    </xf>
    <xf numFmtId="166" fontId="21" fillId="0" borderId="5" xfId="0" applyNumberFormat="1" applyFont="1" applyBorder="1" applyAlignment="1">
      <alignment wrapText="1"/>
    </xf>
    <xf numFmtId="0" fontId="9" fillId="2" borderId="5" xfId="2" applyFont="1" applyFill="1" applyBorder="1" applyAlignment="1">
      <alignment wrapText="1"/>
    </xf>
    <xf numFmtId="0" fontId="9" fillId="0" borderId="5" xfId="2" applyFont="1" applyBorder="1" applyAlignment="1">
      <alignment wrapText="1"/>
    </xf>
    <xf numFmtId="0" fontId="9" fillId="0" borderId="10" xfId="2" applyFont="1" applyBorder="1" applyAlignment="1">
      <alignment wrapText="1"/>
    </xf>
    <xf numFmtId="0" fontId="9" fillId="0" borderId="11" xfId="2" applyFont="1" applyFill="1" applyBorder="1" applyAlignment="1">
      <alignment wrapText="1"/>
    </xf>
    <xf numFmtId="0" fontId="9" fillId="0" borderId="10" xfId="2" applyFont="1" applyFill="1" applyBorder="1" applyAlignment="1">
      <alignment wrapText="1"/>
    </xf>
    <xf numFmtId="0" fontId="9" fillId="0" borderId="19" xfId="2" applyFont="1" applyBorder="1" applyAlignment="1">
      <alignment wrapText="1"/>
    </xf>
    <xf numFmtId="166" fontId="21" fillId="0" borderId="19" xfId="3" applyNumberFormat="1" applyFont="1" applyBorder="1" applyAlignment="1">
      <alignment wrapText="1"/>
    </xf>
    <xf numFmtId="9" fontId="9" fillId="0" borderId="19" xfId="2" applyNumberFormat="1" applyFont="1" applyBorder="1" applyAlignment="1">
      <alignment wrapText="1"/>
    </xf>
    <xf numFmtId="166" fontId="21" fillId="0" borderId="23" xfId="0" applyNumberFormat="1" applyFont="1" applyBorder="1" applyAlignment="1">
      <alignment wrapText="1"/>
    </xf>
    <xf numFmtId="166" fontId="21" fillId="0" borderId="19" xfId="0" applyNumberFormat="1" applyFont="1" applyBorder="1" applyAlignment="1">
      <alignment wrapText="1"/>
    </xf>
    <xf numFmtId="0" fontId="17" fillId="2" borderId="20" xfId="2" applyFont="1" applyFill="1" applyBorder="1" applyAlignment="1">
      <alignment wrapText="1"/>
    </xf>
    <xf numFmtId="0" fontId="9" fillId="0" borderId="12" xfId="2" applyFont="1" applyBorder="1" applyAlignment="1">
      <alignment wrapText="1"/>
    </xf>
    <xf numFmtId="0" fontId="9" fillId="0" borderId="3" xfId="2" applyFont="1" applyBorder="1" applyAlignment="1">
      <alignment wrapText="1"/>
    </xf>
    <xf numFmtId="166" fontId="22" fillId="0" borderId="1" xfId="3" applyNumberFormat="1" applyFont="1" applyBorder="1" applyAlignment="1">
      <alignment wrapText="1"/>
    </xf>
    <xf numFmtId="167" fontId="22" fillId="0" borderId="13" xfId="3" applyNumberFormat="1" applyFont="1" applyBorder="1" applyAlignment="1">
      <alignment wrapText="1"/>
    </xf>
    <xf numFmtId="0" fontId="17" fillId="0" borderId="0" xfId="2" applyFont="1" applyBorder="1" applyAlignment="1">
      <alignment wrapText="1"/>
    </xf>
    <xf numFmtId="167" fontId="22" fillId="0" borderId="0" xfId="3" applyNumberFormat="1" applyFont="1" applyBorder="1" applyAlignment="1">
      <alignment wrapText="1"/>
    </xf>
    <xf numFmtId="0" fontId="17" fillId="0" borderId="0" xfId="2" applyFont="1" applyBorder="1" applyAlignment="1">
      <alignment horizontal="center" wrapText="1"/>
    </xf>
    <xf numFmtId="0" fontId="4" fillId="0" borderId="0" xfId="2" applyFont="1" applyBorder="1" applyAlignment="1">
      <alignment horizontal="center" wrapText="1"/>
    </xf>
    <xf numFmtId="0" fontId="2" fillId="0" borderId="0" xfId="2" applyAlignment="1">
      <alignment wrapText="1"/>
    </xf>
    <xf numFmtId="0" fontId="3" fillId="0" borderId="0" xfId="2" applyFont="1" applyAlignment="1">
      <alignment wrapText="1"/>
    </xf>
    <xf numFmtId="0" fontId="25" fillId="0" borderId="0" xfId="2" applyFont="1" applyAlignment="1">
      <alignment horizontal="center" wrapText="1"/>
    </xf>
    <xf numFmtId="0" fontId="0" fillId="0" borderId="0" xfId="0" applyFill="1"/>
    <xf numFmtId="0" fontId="14" fillId="2" borderId="20" xfId="2" applyFont="1" applyFill="1" applyBorder="1" applyAlignment="1">
      <alignment wrapText="1"/>
    </xf>
    <xf numFmtId="0" fontId="3" fillId="0" borderId="12" xfId="2" applyFont="1" applyBorder="1" applyAlignment="1">
      <alignment wrapText="1"/>
    </xf>
    <xf numFmtId="0" fontId="14" fillId="0" borderId="0" xfId="2" applyFont="1" applyFill="1" applyBorder="1" applyAlignment="1">
      <alignment wrapText="1"/>
    </xf>
    <xf numFmtId="0" fontId="26" fillId="0" borderId="0" xfId="0" applyFont="1" applyBorder="1"/>
    <xf numFmtId="0" fontId="26" fillId="0" borderId="0" xfId="0" applyFont="1" applyAlignment="1">
      <alignment horizontal="left"/>
    </xf>
    <xf numFmtId="166" fontId="5" fillId="0" borderId="19" xfId="3" applyNumberFormat="1" applyFont="1" applyBorder="1" applyAlignment="1">
      <alignment wrapText="1"/>
    </xf>
    <xf numFmtId="166" fontId="5" fillId="0" borderId="23" xfId="0" applyNumberFormat="1" applyFont="1" applyBorder="1" applyAlignment="1">
      <alignment wrapText="1"/>
    </xf>
    <xf numFmtId="166" fontId="5" fillId="0" borderId="19" xfId="0" applyNumberFormat="1" applyFont="1" applyBorder="1" applyAlignment="1">
      <alignment wrapText="1"/>
    </xf>
    <xf numFmtId="0" fontId="3" fillId="0" borderId="0" xfId="2" applyFont="1" applyFill="1" applyBorder="1" applyAlignment="1">
      <alignment wrapText="1"/>
    </xf>
    <xf numFmtId="167" fontId="5" fillId="0" borderId="0" xfId="3" applyNumberFormat="1" applyFont="1" applyBorder="1" applyAlignment="1">
      <alignment wrapText="1"/>
    </xf>
    <xf numFmtId="9" fontId="3" fillId="0" borderId="0" xfId="2" applyNumberFormat="1" applyFont="1" applyBorder="1" applyAlignment="1">
      <alignment wrapText="1"/>
    </xf>
    <xf numFmtId="167" fontId="5" fillId="0" borderId="0" xfId="0" applyNumberFormat="1" applyFont="1" applyBorder="1" applyAlignment="1">
      <alignment wrapText="1"/>
    </xf>
    <xf numFmtId="0" fontId="27" fillId="0" borderId="0" xfId="2" applyFont="1" applyBorder="1" applyAlignment="1">
      <alignment wrapText="1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3" fontId="30" fillId="0" borderId="0" xfId="0" applyNumberFormat="1" applyFont="1" applyBorder="1" applyAlignment="1">
      <alignment horizontal="center"/>
    </xf>
    <xf numFmtId="9" fontId="30" fillId="0" borderId="0" xfId="0" applyNumberFormat="1" applyFont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167" fontId="8" fillId="0" borderId="0" xfId="3" applyNumberFormat="1" applyFont="1" applyFill="1" applyBorder="1" applyAlignment="1">
      <alignment wrapText="1"/>
    </xf>
    <xf numFmtId="0" fontId="4" fillId="0" borderId="0" xfId="2" applyFont="1" applyFill="1" applyBorder="1" applyAlignment="1">
      <alignment wrapText="1"/>
    </xf>
    <xf numFmtId="0" fontId="17" fillId="0" borderId="0" xfId="2" applyFont="1" applyFill="1" applyBorder="1" applyAlignment="1">
      <alignment wrapText="1"/>
    </xf>
    <xf numFmtId="2" fontId="3" fillId="0" borderId="0" xfId="2" applyNumberFormat="1" applyFont="1" applyFill="1" applyBorder="1" applyAlignment="1">
      <alignment wrapText="1"/>
    </xf>
    <xf numFmtId="166" fontId="5" fillId="0" borderId="0" xfId="3" applyNumberFormat="1" applyFont="1" applyFill="1" applyBorder="1" applyAlignment="1">
      <alignment wrapText="1"/>
    </xf>
    <xf numFmtId="9" fontId="3" fillId="0" borderId="0" xfId="2" applyNumberFormat="1" applyFont="1" applyFill="1" applyBorder="1" applyAlignment="1">
      <alignment wrapText="1"/>
    </xf>
    <xf numFmtId="166" fontId="5" fillId="0" borderId="0" xfId="0" applyNumberFormat="1" applyFont="1" applyFill="1" applyBorder="1" applyAlignment="1">
      <alignment wrapText="1"/>
    </xf>
    <xf numFmtId="166" fontId="8" fillId="0" borderId="0" xfId="3" applyNumberFormat="1" applyFont="1" applyFill="1" applyBorder="1" applyAlignment="1">
      <alignment wrapText="1"/>
    </xf>
    <xf numFmtId="0" fontId="0" fillId="0" borderId="0" xfId="0" applyBorder="1"/>
    <xf numFmtId="0" fontId="29" fillId="0" borderId="7" xfId="0" applyFont="1" applyBorder="1"/>
    <xf numFmtId="0" fontId="28" fillId="0" borderId="7" xfId="0" applyFont="1" applyBorder="1"/>
    <xf numFmtId="0" fontId="28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31" fillId="0" borderId="7" xfId="0" applyFont="1" applyBorder="1" applyAlignment="1">
      <alignment wrapText="1"/>
    </xf>
    <xf numFmtId="0" fontId="30" fillId="0" borderId="7" xfId="0" applyFont="1" applyBorder="1" applyAlignment="1">
      <alignment horizontal="center"/>
    </xf>
    <xf numFmtId="4" fontId="30" fillId="0" borderId="7" xfId="0" applyNumberFormat="1" applyFont="1" applyBorder="1" applyAlignment="1">
      <alignment horizontal="center"/>
    </xf>
    <xf numFmtId="9" fontId="30" fillId="0" borderId="7" xfId="0" applyNumberFormat="1" applyFont="1" applyBorder="1" applyAlignment="1">
      <alignment horizontal="center"/>
    </xf>
    <xf numFmtId="0" fontId="30" fillId="0" borderId="7" xfId="0" applyFont="1" applyBorder="1"/>
    <xf numFmtId="4" fontId="28" fillId="0" borderId="7" xfId="0" applyNumberFormat="1" applyFont="1" applyBorder="1" applyAlignment="1">
      <alignment horizontal="center"/>
    </xf>
    <xf numFmtId="0" fontId="30" fillId="0" borderId="0" xfId="0" applyFont="1"/>
    <xf numFmtId="0" fontId="28" fillId="0" borderId="0" xfId="0" applyFont="1"/>
    <xf numFmtId="9" fontId="4" fillId="0" borderId="0" xfId="2" applyNumberFormat="1" applyFont="1" applyBorder="1" applyAlignment="1">
      <alignment wrapText="1"/>
    </xf>
    <xf numFmtId="0" fontId="26" fillId="0" borderId="0" xfId="0" applyFont="1" applyBorder="1" applyAlignment="1">
      <alignment horizontal="left"/>
    </xf>
    <xf numFmtId="0" fontId="29" fillId="0" borderId="0" xfId="0" applyFont="1" applyBorder="1"/>
    <xf numFmtId="0" fontId="28" fillId="0" borderId="0" xfId="0" applyFont="1" applyBorder="1"/>
    <xf numFmtId="0" fontId="28" fillId="0" borderId="7" xfId="0" applyFont="1" applyBorder="1" applyAlignment="1">
      <alignment wrapText="1"/>
    </xf>
    <xf numFmtId="49" fontId="30" fillId="0" borderId="7" xfId="0" applyNumberFormat="1" applyFont="1" applyBorder="1" applyAlignment="1">
      <alignment horizontal="center"/>
    </xf>
    <xf numFmtId="3" fontId="30" fillId="0" borderId="7" xfId="0" applyNumberFormat="1" applyFont="1" applyBorder="1" applyAlignment="1">
      <alignment horizontal="center"/>
    </xf>
    <xf numFmtId="3" fontId="28" fillId="0" borderId="7" xfId="0" applyNumberFormat="1" applyFont="1" applyBorder="1" applyAlignment="1">
      <alignment horizontal="center"/>
    </xf>
    <xf numFmtId="167" fontId="8" fillId="0" borderId="0" xfId="0" applyNumberFormat="1" applyFont="1" applyBorder="1" applyAlignment="1">
      <alignment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 wrapText="1"/>
    </xf>
    <xf numFmtId="3" fontId="28" fillId="0" borderId="0" xfId="0" applyNumberFormat="1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3" fillId="0" borderId="24" xfId="2" applyFont="1" applyBorder="1" applyAlignment="1">
      <alignment wrapText="1"/>
    </xf>
    <xf numFmtId="0" fontId="4" fillId="0" borderId="25" xfId="2" applyFont="1" applyBorder="1" applyAlignment="1">
      <alignment wrapText="1"/>
    </xf>
    <xf numFmtId="0" fontId="17" fillId="0" borderId="26" xfId="2" applyFont="1" applyFill="1" applyBorder="1" applyAlignment="1">
      <alignment wrapText="1"/>
    </xf>
    <xf numFmtId="0" fontId="4" fillId="0" borderId="26" xfId="2" applyFont="1" applyFill="1" applyBorder="1" applyAlignment="1">
      <alignment wrapText="1"/>
    </xf>
    <xf numFmtId="0" fontId="4" fillId="0" borderId="26" xfId="2" applyFont="1" applyBorder="1" applyAlignment="1">
      <alignment wrapText="1"/>
    </xf>
    <xf numFmtId="0" fontId="4" fillId="0" borderId="27" xfId="2" applyFont="1" applyBorder="1" applyAlignment="1">
      <alignment wrapText="1"/>
    </xf>
    <xf numFmtId="0" fontId="4" fillId="0" borderId="24" xfId="2" applyFont="1" applyBorder="1" applyAlignment="1">
      <alignment wrapText="1"/>
    </xf>
    <xf numFmtId="17" fontId="2" fillId="0" borderId="7" xfId="2" applyNumberFormat="1" applyFont="1" applyBorder="1" applyAlignment="1">
      <alignment wrapText="1"/>
    </xf>
    <xf numFmtId="166" fontId="5" fillId="0" borderId="7" xfId="3" applyNumberFormat="1" applyFont="1" applyBorder="1" applyAlignment="1">
      <alignment wrapText="1"/>
    </xf>
    <xf numFmtId="166" fontId="5" fillId="0" borderId="7" xfId="0" applyNumberFormat="1" applyFont="1" applyBorder="1" applyAlignment="1">
      <alignment wrapText="1"/>
    </xf>
    <xf numFmtId="0" fontId="2" fillId="0" borderId="7" xfId="2" applyFont="1" applyBorder="1" applyAlignment="1">
      <alignment wrapText="1"/>
    </xf>
    <xf numFmtId="166" fontId="8" fillId="0" borderId="15" xfId="3" applyNumberFormat="1" applyFont="1" applyBorder="1" applyAlignment="1">
      <alignment wrapText="1"/>
    </xf>
    <xf numFmtId="167" fontId="8" fillId="0" borderId="28" xfId="3" applyNumberFormat="1" applyFont="1" applyBorder="1" applyAlignment="1">
      <alignment wrapText="1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4" fillId="0" borderId="0" xfId="2" applyFont="1" applyBorder="1" applyAlignment="1">
      <alignment horizontal="center" wrapText="1"/>
    </xf>
    <xf numFmtId="0" fontId="0" fillId="0" borderId="0" xfId="0" applyAlignment="1">
      <alignment wrapText="1"/>
    </xf>
    <xf numFmtId="0" fontId="32" fillId="0" borderId="0" xfId="0" applyFont="1" applyBorder="1" applyAlignment="1">
      <alignment horizontal="left"/>
    </xf>
    <xf numFmtId="0" fontId="4" fillId="0" borderId="0" xfId="2" applyFont="1" applyBorder="1" applyAlignment="1">
      <alignment horizontal="left" wrapText="1"/>
    </xf>
    <xf numFmtId="0" fontId="0" fillId="0" borderId="0" xfId="0" applyAlignment="1">
      <alignment horizontal="left"/>
    </xf>
    <xf numFmtId="169" fontId="8" fillId="0" borderId="0" xfId="3" applyNumberFormat="1" applyFont="1" applyBorder="1" applyAlignment="1">
      <alignment wrapText="1"/>
    </xf>
    <xf numFmtId="169" fontId="0" fillId="0" borderId="0" xfId="0" applyNumberFormat="1" applyAlignment="1">
      <alignment wrapText="1"/>
    </xf>
    <xf numFmtId="0" fontId="26" fillId="0" borderId="0" xfId="0" applyFont="1" applyAlignment="1">
      <alignment horizontal="center"/>
    </xf>
    <xf numFmtId="0" fontId="3" fillId="0" borderId="0" xfId="2" applyFont="1" applyFill="1" applyBorder="1" applyAlignment="1">
      <alignment wrapText="1"/>
    </xf>
    <xf numFmtId="0" fontId="26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6" fillId="0" borderId="0" xfId="2" applyFont="1" applyBorder="1" applyAlignment="1">
      <alignment horizontal="left" wrapText="1"/>
    </xf>
    <xf numFmtId="0" fontId="16" fillId="0" borderId="0" xfId="2" applyFont="1" applyAlignment="1">
      <alignment horizontal="left" wrapText="1"/>
    </xf>
    <xf numFmtId="0" fontId="17" fillId="0" borderId="0" xfId="2" applyFont="1" applyBorder="1" applyAlignment="1">
      <alignment horizontal="left" wrapText="1"/>
    </xf>
    <xf numFmtId="0" fontId="23" fillId="0" borderId="0" xfId="2" applyFont="1" applyAlignment="1">
      <alignment horizontal="left" wrapText="1"/>
    </xf>
    <xf numFmtId="4" fontId="24" fillId="0" borderId="0" xfId="2" applyNumberFormat="1" applyFont="1" applyFill="1" applyAlignment="1">
      <alignment horizontal="center" wrapText="1"/>
    </xf>
  </cellXfs>
  <cellStyles count="4">
    <cellStyle name="Обычный" xfId="0" builtinId="0"/>
    <cellStyle name="Обычный 2" xfId="2"/>
    <cellStyle name="Финансовый" xfId="1" builtinId="3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tabSelected="1" topLeftCell="A205" workbookViewId="0">
      <selection activeCell="K209" sqref="K209"/>
    </sheetView>
  </sheetViews>
  <sheetFormatPr defaultRowHeight="15" x14ac:dyDescent="0.25"/>
  <cols>
    <col min="10" max="10" width="19.42578125" customWidth="1"/>
    <col min="11" max="11" width="31.57031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185</v>
      </c>
    </row>
    <row r="2" spans="1:11" ht="48" thickBot="1" x14ac:dyDescent="0.3">
      <c r="B2" s="1" t="s">
        <v>9</v>
      </c>
      <c r="C2" s="2" t="s">
        <v>10</v>
      </c>
      <c r="D2" s="3" t="s">
        <v>11</v>
      </c>
      <c r="E2" s="3" t="s">
        <v>12</v>
      </c>
      <c r="F2" s="3" t="s">
        <v>13</v>
      </c>
      <c r="G2" s="4" t="s">
        <v>14</v>
      </c>
      <c r="H2" s="4" t="s">
        <v>15</v>
      </c>
      <c r="I2" s="5" t="s">
        <v>16</v>
      </c>
      <c r="J2" s="6" t="s">
        <v>17</v>
      </c>
    </row>
    <row r="3" spans="1:11" ht="30.75" x14ac:dyDescent="0.25">
      <c r="A3">
        <v>2605</v>
      </c>
      <c r="B3" s="7">
        <v>4</v>
      </c>
      <c r="C3" s="8" t="s">
        <v>18</v>
      </c>
      <c r="D3" s="9">
        <v>24</v>
      </c>
      <c r="E3" s="10">
        <v>0.33048</v>
      </c>
      <c r="F3" s="11">
        <v>1.1080239999999999</v>
      </c>
      <c r="G3" s="12">
        <f>ROUND(D3*E3*F3,2)</f>
        <v>8.7899999999999991</v>
      </c>
      <c r="H3" s="13">
        <v>0.2</v>
      </c>
      <c r="I3" s="14">
        <f>ROUND(G3*H3,2)</f>
        <v>1.76</v>
      </c>
      <c r="J3" s="15">
        <f>G3+I3</f>
        <v>10.549999999999999</v>
      </c>
    </row>
    <row r="4" spans="1:11" ht="45.75" x14ac:dyDescent="0.25">
      <c r="A4">
        <v>2705</v>
      </c>
      <c r="B4" s="11"/>
      <c r="C4" s="16" t="s">
        <v>19</v>
      </c>
      <c r="D4" s="17">
        <v>413</v>
      </c>
      <c r="E4" s="10">
        <v>0.33048</v>
      </c>
      <c r="F4" s="11">
        <v>1.1080239999999999</v>
      </c>
      <c r="G4" s="12">
        <f>ROUND(D4*E4*F4,2)</f>
        <v>151.22999999999999</v>
      </c>
      <c r="H4" s="13">
        <v>0.2</v>
      </c>
      <c r="I4" s="14">
        <f>ROUND(G4*H4,2)</f>
        <v>30.25</v>
      </c>
      <c r="J4" s="15">
        <f t="shared" ref="J4:J72" si="0">G4+I4</f>
        <v>181.48</v>
      </c>
    </row>
    <row r="5" spans="1:11" ht="30.75" x14ac:dyDescent="0.25">
      <c r="A5" s="18">
        <v>2605</v>
      </c>
      <c r="B5" s="11"/>
      <c r="C5" s="16" t="s">
        <v>20</v>
      </c>
      <c r="D5" s="19">
        <v>0</v>
      </c>
      <c r="E5" s="10">
        <v>0.33048</v>
      </c>
      <c r="F5" s="11">
        <v>1.1080239999999999</v>
      </c>
      <c r="G5" s="12">
        <f>ROUND(D5*E5*F5,2)</f>
        <v>0</v>
      </c>
      <c r="H5" s="13">
        <v>0.2</v>
      </c>
      <c r="I5" s="14">
        <f>ROUND(G5*H5,2)</f>
        <v>0</v>
      </c>
      <c r="J5" s="20">
        <f>G5+I5</f>
        <v>0</v>
      </c>
    </row>
    <row r="6" spans="1:11" ht="30.75" x14ac:dyDescent="0.25">
      <c r="A6" s="18">
        <v>2705</v>
      </c>
      <c r="B6" s="21"/>
      <c r="C6" s="22" t="s">
        <v>21</v>
      </c>
      <c r="D6" s="19">
        <v>0</v>
      </c>
      <c r="E6" s="10">
        <v>0.33048</v>
      </c>
      <c r="F6" s="11">
        <v>1.1080239999999999</v>
      </c>
      <c r="G6" s="12">
        <f t="shared" ref="G6:G24" si="1">ROUND(D6*E6*F6,2)</f>
        <v>0</v>
      </c>
      <c r="H6" s="13">
        <v>0.2</v>
      </c>
      <c r="I6" s="14">
        <f t="shared" ref="I6:I24" si="2">ROUND(G6*H6,2)</f>
        <v>0</v>
      </c>
      <c r="J6" s="20">
        <f>G6+I6</f>
        <v>0</v>
      </c>
    </row>
    <row r="7" spans="1:11" ht="15.75" x14ac:dyDescent="0.25">
      <c r="A7" s="18">
        <v>2706</v>
      </c>
      <c r="B7" s="21"/>
      <c r="C7" s="22" t="s">
        <v>22</v>
      </c>
      <c r="D7" s="17">
        <v>230</v>
      </c>
      <c r="E7" s="10">
        <v>0.27273999999999998</v>
      </c>
      <c r="F7" s="11">
        <v>1.1080239999999999</v>
      </c>
      <c r="G7" s="12">
        <f t="shared" si="1"/>
        <v>69.510000000000005</v>
      </c>
      <c r="H7" s="13">
        <v>0.2</v>
      </c>
      <c r="I7" s="14">
        <f t="shared" si="2"/>
        <v>13.9</v>
      </c>
      <c r="J7" s="15">
        <f t="shared" si="0"/>
        <v>83.410000000000011</v>
      </c>
    </row>
    <row r="8" spans="1:11" ht="45.75" x14ac:dyDescent="0.25">
      <c r="A8" s="18">
        <v>2705</v>
      </c>
      <c r="B8" s="21"/>
      <c r="C8" s="22" t="s">
        <v>23</v>
      </c>
      <c r="D8" s="17">
        <v>0</v>
      </c>
      <c r="E8" s="10">
        <v>0.33048</v>
      </c>
      <c r="F8" s="11">
        <v>1.1080239999999999</v>
      </c>
      <c r="G8" s="12">
        <f t="shared" si="1"/>
        <v>0</v>
      </c>
      <c r="H8" s="13">
        <v>0.2</v>
      </c>
      <c r="I8" s="14">
        <f t="shared" si="2"/>
        <v>0</v>
      </c>
      <c r="J8" s="15">
        <f>G8+I8</f>
        <v>0</v>
      </c>
    </row>
    <row r="9" spans="1:11" ht="60.75" x14ac:dyDescent="0.25">
      <c r="A9" s="18">
        <v>2705</v>
      </c>
      <c r="B9" s="21"/>
      <c r="C9" s="22" t="s">
        <v>24</v>
      </c>
      <c r="D9" s="17">
        <v>2996</v>
      </c>
      <c r="E9" s="10">
        <v>0.33048</v>
      </c>
      <c r="F9" s="11">
        <v>1.1080239999999999</v>
      </c>
      <c r="G9" s="12">
        <f t="shared" si="1"/>
        <v>1097.07</v>
      </c>
      <c r="H9" s="13">
        <v>0.2</v>
      </c>
      <c r="I9" s="14">
        <f t="shared" si="2"/>
        <v>219.41</v>
      </c>
      <c r="J9" s="20">
        <f>G9+I9</f>
        <v>1316.48</v>
      </c>
    </row>
    <row r="10" spans="1:11" ht="60.75" x14ac:dyDescent="0.25">
      <c r="A10" s="18">
        <v>2705</v>
      </c>
      <c r="B10" s="11"/>
      <c r="C10" s="17" t="s">
        <v>25</v>
      </c>
      <c r="D10" s="17">
        <v>0</v>
      </c>
      <c r="E10" s="10">
        <v>0.33048</v>
      </c>
      <c r="F10" s="11">
        <v>1.1080239999999999</v>
      </c>
      <c r="G10" s="12">
        <f t="shared" si="1"/>
        <v>0</v>
      </c>
      <c r="H10" s="13">
        <v>0.2</v>
      </c>
      <c r="I10" s="14">
        <f t="shared" si="2"/>
        <v>0</v>
      </c>
      <c r="J10" s="15">
        <f>G10+I10</f>
        <v>0</v>
      </c>
    </row>
    <row r="11" spans="1:11" ht="60.75" x14ac:dyDescent="0.25">
      <c r="A11" s="18"/>
      <c r="B11" s="21"/>
      <c r="C11" s="22" t="s">
        <v>26</v>
      </c>
      <c r="D11" s="17">
        <v>5806</v>
      </c>
      <c r="E11" s="10">
        <v>0.33048</v>
      </c>
      <c r="F11" s="11">
        <v>1.1080239999999999</v>
      </c>
      <c r="G11" s="12">
        <f t="shared" si="1"/>
        <v>2126.04</v>
      </c>
      <c r="H11" s="13">
        <v>0.2</v>
      </c>
      <c r="I11" s="14">
        <f t="shared" si="2"/>
        <v>425.21</v>
      </c>
      <c r="J11" s="20">
        <f>G11+I11</f>
        <v>2551.25</v>
      </c>
    </row>
    <row r="12" spans="1:11" ht="60.75" x14ac:dyDescent="0.25">
      <c r="A12" s="18"/>
      <c r="B12" s="21"/>
      <c r="C12" s="17" t="s">
        <v>27</v>
      </c>
      <c r="D12" s="17">
        <v>0</v>
      </c>
      <c r="E12" s="23">
        <v>0.15176999999999999</v>
      </c>
      <c r="F12" s="11">
        <v>1.1080239999999999</v>
      </c>
      <c r="G12" s="12">
        <f>ROUND(D12*E12*F12,2)</f>
        <v>0</v>
      </c>
      <c r="H12" s="13">
        <v>0.2</v>
      </c>
      <c r="I12" s="14">
        <f t="shared" si="2"/>
        <v>0</v>
      </c>
      <c r="J12" s="15">
        <f>G12+I12</f>
        <v>0</v>
      </c>
    </row>
    <row r="13" spans="1:11" ht="45.75" x14ac:dyDescent="0.25">
      <c r="A13" s="18">
        <v>2605</v>
      </c>
      <c r="B13" s="21"/>
      <c r="C13" s="22" t="s">
        <v>28</v>
      </c>
      <c r="D13" s="24">
        <v>51</v>
      </c>
      <c r="E13" s="10">
        <v>0.33048</v>
      </c>
      <c r="F13" s="11">
        <v>1.1080239999999999</v>
      </c>
      <c r="G13" s="12">
        <f t="shared" si="1"/>
        <v>18.68</v>
      </c>
      <c r="H13" s="13">
        <v>0.2</v>
      </c>
      <c r="I13" s="14">
        <f t="shared" si="2"/>
        <v>3.74</v>
      </c>
      <c r="J13" s="15">
        <f t="shared" si="0"/>
        <v>22.42</v>
      </c>
    </row>
    <row r="14" spans="1:11" ht="60.75" x14ac:dyDescent="0.25">
      <c r="A14" s="18">
        <v>2702</v>
      </c>
      <c r="B14" s="17"/>
      <c r="C14" s="17" t="s">
        <v>29</v>
      </c>
      <c r="D14" s="17">
        <v>0</v>
      </c>
      <c r="E14" s="10">
        <v>0.24295</v>
      </c>
      <c r="F14" s="11">
        <v>1.1080239999999999</v>
      </c>
      <c r="G14" s="12">
        <f t="shared" si="1"/>
        <v>0</v>
      </c>
      <c r="H14" s="25">
        <v>0.2</v>
      </c>
      <c r="I14" s="14">
        <f t="shared" si="2"/>
        <v>0</v>
      </c>
      <c r="J14" s="15">
        <f t="shared" si="0"/>
        <v>0</v>
      </c>
    </row>
    <row r="15" spans="1:11" ht="75.75" x14ac:dyDescent="0.25">
      <c r="A15" s="18">
        <v>2605</v>
      </c>
      <c r="B15" s="11"/>
      <c r="C15" s="17" t="s">
        <v>30</v>
      </c>
      <c r="D15" s="17">
        <v>549</v>
      </c>
      <c r="E15" s="10">
        <v>0.33048</v>
      </c>
      <c r="F15" s="11">
        <v>1.1080239999999999</v>
      </c>
      <c r="G15" s="12">
        <f t="shared" si="1"/>
        <v>201.03</v>
      </c>
      <c r="H15" s="26">
        <v>0.2</v>
      </c>
      <c r="I15" s="14">
        <f t="shared" si="2"/>
        <v>40.21</v>
      </c>
      <c r="J15" s="15">
        <f t="shared" si="0"/>
        <v>241.24</v>
      </c>
    </row>
    <row r="16" spans="1:11" ht="60.75" x14ac:dyDescent="0.25">
      <c r="A16" s="27" t="s">
        <v>31</v>
      </c>
      <c r="B16" s="11"/>
      <c r="C16" s="17" t="s">
        <v>32</v>
      </c>
      <c r="D16" s="17">
        <v>0</v>
      </c>
      <c r="E16" s="10">
        <v>0.33048</v>
      </c>
      <c r="F16" s="11">
        <v>1.1080239999999999</v>
      </c>
      <c r="G16" s="12">
        <f t="shared" si="1"/>
        <v>0</v>
      </c>
      <c r="H16" s="26">
        <v>0.2</v>
      </c>
      <c r="I16" s="14">
        <f t="shared" si="2"/>
        <v>0</v>
      </c>
      <c r="J16" s="15">
        <f t="shared" si="0"/>
        <v>0</v>
      </c>
    </row>
    <row r="17" spans="1:10" ht="60.75" x14ac:dyDescent="0.25">
      <c r="A17" s="27"/>
      <c r="B17" s="11"/>
      <c r="C17" s="17" t="s">
        <v>33</v>
      </c>
      <c r="D17" s="17">
        <v>1101</v>
      </c>
      <c r="E17" s="10">
        <v>0.33048</v>
      </c>
      <c r="F17" s="11">
        <v>1.1080239999999999</v>
      </c>
      <c r="G17" s="12">
        <f t="shared" si="1"/>
        <v>403.16</v>
      </c>
      <c r="H17" s="26">
        <v>0.2</v>
      </c>
      <c r="I17" s="14">
        <f t="shared" si="2"/>
        <v>80.63</v>
      </c>
      <c r="J17" s="15">
        <f t="shared" si="0"/>
        <v>483.79</v>
      </c>
    </row>
    <row r="18" spans="1:10" ht="60.75" x14ac:dyDescent="0.25">
      <c r="A18" s="27" t="s">
        <v>31</v>
      </c>
      <c r="B18" s="11"/>
      <c r="C18" s="17" t="s">
        <v>32</v>
      </c>
      <c r="D18" s="17">
        <v>0</v>
      </c>
      <c r="E18" s="10">
        <v>0.33048</v>
      </c>
      <c r="F18" s="11">
        <v>1.1080239999999999</v>
      </c>
      <c r="G18" s="12">
        <f t="shared" si="1"/>
        <v>0</v>
      </c>
      <c r="H18" s="26">
        <v>0.2</v>
      </c>
      <c r="I18" s="14">
        <f t="shared" si="2"/>
        <v>0</v>
      </c>
      <c r="J18" s="15">
        <f t="shared" si="0"/>
        <v>0</v>
      </c>
    </row>
    <row r="19" spans="1:10" ht="60.75" x14ac:dyDescent="0.25">
      <c r="A19" s="27"/>
      <c r="B19" s="11"/>
      <c r="C19" s="17" t="s">
        <v>34</v>
      </c>
      <c r="D19" s="17">
        <v>2316</v>
      </c>
      <c r="E19" s="10">
        <v>0.33048</v>
      </c>
      <c r="F19" s="11">
        <v>1.1080239999999999</v>
      </c>
      <c r="G19" s="12">
        <f t="shared" si="1"/>
        <v>848.07</v>
      </c>
      <c r="H19" s="26">
        <v>0.2</v>
      </c>
      <c r="I19" s="14">
        <f t="shared" si="2"/>
        <v>169.61</v>
      </c>
      <c r="J19" s="15">
        <f t="shared" si="0"/>
        <v>1017.6800000000001</v>
      </c>
    </row>
    <row r="20" spans="1:10" ht="60.75" x14ac:dyDescent="0.25">
      <c r="A20" s="27"/>
      <c r="B20" s="11"/>
      <c r="C20" s="17" t="s">
        <v>35</v>
      </c>
      <c r="D20" s="17">
        <v>96</v>
      </c>
      <c r="E20" s="10">
        <v>0.33048</v>
      </c>
      <c r="F20" s="11">
        <v>1.1080239999999999</v>
      </c>
      <c r="G20" s="12">
        <f t="shared" si="1"/>
        <v>35.15</v>
      </c>
      <c r="H20" s="13">
        <v>0.2</v>
      </c>
      <c r="I20" s="14">
        <f t="shared" si="2"/>
        <v>7.03</v>
      </c>
      <c r="J20" s="15">
        <f t="shared" si="0"/>
        <v>42.18</v>
      </c>
    </row>
    <row r="21" spans="1:10" ht="30.75" x14ac:dyDescent="0.25">
      <c r="A21" s="27">
        <v>2705</v>
      </c>
      <c r="B21" s="11"/>
      <c r="C21" s="17" t="s">
        <v>36</v>
      </c>
      <c r="D21" s="17">
        <v>141</v>
      </c>
      <c r="E21" s="10">
        <v>0.33048</v>
      </c>
      <c r="F21" s="11">
        <v>1.1080239999999999</v>
      </c>
      <c r="G21" s="12">
        <f t="shared" si="1"/>
        <v>51.63</v>
      </c>
      <c r="H21" s="13">
        <v>0.2</v>
      </c>
      <c r="I21" s="14">
        <f t="shared" si="2"/>
        <v>10.33</v>
      </c>
      <c r="J21" s="15">
        <f t="shared" si="0"/>
        <v>61.96</v>
      </c>
    </row>
    <row r="22" spans="1:10" ht="60.75" x14ac:dyDescent="0.25">
      <c r="A22" s="27"/>
      <c r="B22" s="11"/>
      <c r="C22" s="17" t="s">
        <v>25</v>
      </c>
      <c r="D22" s="17">
        <v>156</v>
      </c>
      <c r="E22" s="10">
        <v>0.33048</v>
      </c>
      <c r="F22" s="11">
        <v>1.1080239999999999</v>
      </c>
      <c r="G22" s="12">
        <f t="shared" si="1"/>
        <v>57.12</v>
      </c>
      <c r="H22" s="13">
        <v>0.2</v>
      </c>
      <c r="I22" s="14">
        <f t="shared" si="2"/>
        <v>11.42</v>
      </c>
      <c r="J22" s="15">
        <f t="shared" si="0"/>
        <v>68.539999999999992</v>
      </c>
    </row>
    <row r="23" spans="1:10" ht="60.75" x14ac:dyDescent="0.25">
      <c r="A23" s="27"/>
      <c r="B23" s="21"/>
      <c r="C23" s="17" t="s">
        <v>27</v>
      </c>
      <c r="D23" s="17">
        <v>1</v>
      </c>
      <c r="E23" s="23">
        <v>0.15176999999999999</v>
      </c>
      <c r="F23" s="11">
        <v>1.1080239999999999</v>
      </c>
      <c r="G23" s="12">
        <f>ROUND(D23*E23*F23,2)</f>
        <v>0.17</v>
      </c>
      <c r="H23" s="13">
        <v>0.2</v>
      </c>
      <c r="I23" s="14">
        <f>ROUND(G23*H23,2)</f>
        <v>0.03</v>
      </c>
      <c r="J23" s="15">
        <f>G23+I23</f>
        <v>0.2</v>
      </c>
    </row>
    <row r="24" spans="1:10" ht="60.75" x14ac:dyDescent="0.25">
      <c r="A24" s="27"/>
      <c r="B24" s="11"/>
      <c r="C24" s="17" t="s">
        <v>37</v>
      </c>
      <c r="D24" s="17">
        <v>148</v>
      </c>
      <c r="E24" s="23">
        <v>0.33048</v>
      </c>
      <c r="F24" s="11">
        <v>1.1080239999999999</v>
      </c>
      <c r="G24" s="12">
        <f t="shared" si="1"/>
        <v>54.19</v>
      </c>
      <c r="H24" s="26">
        <v>0.2</v>
      </c>
      <c r="I24" s="14">
        <f t="shared" si="2"/>
        <v>10.84</v>
      </c>
      <c r="J24" s="15">
        <f t="shared" si="0"/>
        <v>65.03</v>
      </c>
    </row>
    <row r="25" spans="1:10" ht="75.75" x14ac:dyDescent="0.25">
      <c r="A25" s="28">
        <v>2705</v>
      </c>
      <c r="B25" s="11"/>
      <c r="C25" s="17" t="s">
        <v>38</v>
      </c>
      <c r="D25" s="17">
        <v>21</v>
      </c>
      <c r="E25" s="23">
        <v>0.33048</v>
      </c>
      <c r="F25" s="11">
        <v>1.1080239999999999</v>
      </c>
      <c r="G25" s="12">
        <f>ROUND(D25*E25*F25,2)</f>
        <v>7.69</v>
      </c>
      <c r="H25" s="25">
        <v>0.2</v>
      </c>
      <c r="I25" s="14">
        <f>ROUND(G25*H25,2)</f>
        <v>1.54</v>
      </c>
      <c r="J25" s="15">
        <f t="shared" si="0"/>
        <v>9.23</v>
      </c>
    </row>
    <row r="26" spans="1:10" ht="15.75" x14ac:dyDescent="0.25">
      <c r="A26" s="28">
        <v>2705</v>
      </c>
      <c r="B26" s="17"/>
      <c r="C26" s="17" t="s">
        <v>39</v>
      </c>
      <c r="D26" s="17">
        <v>213</v>
      </c>
      <c r="E26" s="23">
        <v>0.33048</v>
      </c>
      <c r="F26" s="11">
        <v>1.1080239999999999</v>
      </c>
      <c r="G26" s="12">
        <f>ROUND(D26*E26*F26,2)</f>
        <v>78</v>
      </c>
      <c r="H26" s="25">
        <v>0.2</v>
      </c>
      <c r="I26" s="14">
        <f>ROUND(G26*H26,2)</f>
        <v>15.6</v>
      </c>
      <c r="J26" s="15">
        <f t="shared" si="0"/>
        <v>93.6</v>
      </c>
    </row>
    <row r="27" spans="1:10" ht="45.75" x14ac:dyDescent="0.25">
      <c r="A27" s="28"/>
      <c r="B27" s="24"/>
      <c r="C27" s="24" t="s">
        <v>40</v>
      </c>
      <c r="D27" s="24">
        <v>64</v>
      </c>
      <c r="E27" s="23">
        <v>0.33048</v>
      </c>
      <c r="F27" s="11">
        <v>1.1080239999999999</v>
      </c>
      <c r="G27" s="12">
        <f>ROUND(D27*E27*F27,2)</f>
        <v>23.44</v>
      </c>
      <c r="H27" s="25">
        <v>0.2</v>
      </c>
      <c r="I27" s="14">
        <f>ROUND(G27*H27,2)</f>
        <v>4.6900000000000004</v>
      </c>
      <c r="J27" s="15">
        <f>G27+I27</f>
        <v>28.130000000000003</v>
      </c>
    </row>
    <row r="28" spans="1:10" ht="61.5" thickBot="1" x14ac:dyDescent="0.3">
      <c r="A28" s="28">
        <v>2705</v>
      </c>
      <c r="B28" s="24"/>
      <c r="C28" s="17" t="s">
        <v>35</v>
      </c>
      <c r="D28" s="17">
        <v>103</v>
      </c>
      <c r="E28" s="23">
        <v>0.33048</v>
      </c>
      <c r="F28" s="11">
        <v>1.1080239999999999</v>
      </c>
      <c r="G28" s="12">
        <f>D28*E28*F28</f>
        <v>37.716516466559995</v>
      </c>
      <c r="H28" s="13">
        <v>0.2</v>
      </c>
      <c r="I28" s="14">
        <f>ROUND(G28*H28,2)</f>
        <v>7.54</v>
      </c>
      <c r="J28" s="15">
        <f>G28+I28</f>
        <v>45.256516466559994</v>
      </c>
    </row>
    <row r="29" spans="1:10" ht="16.5" thickBot="1" x14ac:dyDescent="0.3">
      <c r="A29" s="29"/>
      <c r="B29" s="6"/>
      <c r="C29" s="6" t="s">
        <v>41</v>
      </c>
      <c r="D29" s="30" t="e">
        <f>SUM(D3:D28)+#REF!</f>
        <v>#REF!</v>
      </c>
      <c r="E29" s="31"/>
      <c r="F29" s="11"/>
      <c r="G29" s="32">
        <f>SUM(G3:G28)</f>
        <v>5268.6865164665587</v>
      </c>
      <c r="H29" s="33"/>
      <c r="I29" s="32">
        <f>SUM(I3:I28)</f>
        <v>1053.7399999999998</v>
      </c>
      <c r="J29" s="32">
        <f>SUM(J3:J28)</f>
        <v>6322.4265164665603</v>
      </c>
    </row>
    <row r="30" spans="1:10" ht="60.75" x14ac:dyDescent="0.25">
      <c r="A30">
        <v>2706</v>
      </c>
      <c r="B30" s="11">
        <v>6</v>
      </c>
      <c r="C30" s="11" t="s">
        <v>42</v>
      </c>
      <c r="D30" s="17">
        <v>126</v>
      </c>
      <c r="E30" s="10">
        <v>0.27273999999999998</v>
      </c>
      <c r="F30" s="11">
        <v>1.1080239999999999</v>
      </c>
      <c r="G30" s="12">
        <f>ROUND(D30*E30*F30,2)</f>
        <v>38.08</v>
      </c>
      <c r="H30" s="13">
        <v>0.2</v>
      </c>
      <c r="I30" s="14">
        <f>ROUND(G30*H30,2)</f>
        <v>7.62</v>
      </c>
      <c r="J30" s="15">
        <f t="shared" si="0"/>
        <v>45.699999999999996</v>
      </c>
    </row>
    <row r="31" spans="1:10" ht="30.75" x14ac:dyDescent="0.25">
      <c r="A31">
        <v>2605</v>
      </c>
      <c r="B31" s="11"/>
      <c r="C31" s="11" t="s">
        <v>43</v>
      </c>
      <c r="D31" s="17">
        <v>2676</v>
      </c>
      <c r="E31" s="10">
        <v>0.33048</v>
      </c>
      <c r="F31" s="11">
        <v>1.1080239999999999</v>
      </c>
      <c r="G31" s="12">
        <f t="shared" ref="G31:G73" si="3">ROUND(D31*E31*F31,2)</f>
        <v>979.9</v>
      </c>
      <c r="H31" s="13">
        <v>0.2</v>
      </c>
      <c r="I31" s="14">
        <f t="shared" ref="I31:I73" si="4">ROUND(G31*H31,2)</f>
        <v>195.98</v>
      </c>
      <c r="J31" s="15">
        <f t="shared" si="0"/>
        <v>1175.8799999999999</v>
      </c>
    </row>
    <row r="32" spans="1:10" ht="63" x14ac:dyDescent="0.25">
      <c r="B32" s="34"/>
      <c r="C32" s="35" t="s">
        <v>44</v>
      </c>
      <c r="D32" s="36">
        <v>1189</v>
      </c>
      <c r="E32" s="10">
        <v>0.33048</v>
      </c>
      <c r="F32" s="11">
        <v>1.1080239999999999</v>
      </c>
      <c r="G32" s="37">
        <f>ROUND(D32*E32*F32,2)</f>
        <v>435.39</v>
      </c>
      <c r="H32" s="38">
        <v>0.2</v>
      </c>
      <c r="I32" s="39">
        <f>ROUND(G32*H32,2)</f>
        <v>87.08</v>
      </c>
      <c r="J32" s="39">
        <f>G32+I32</f>
        <v>522.47</v>
      </c>
    </row>
    <row r="33" spans="1:10" ht="45.75" x14ac:dyDescent="0.25">
      <c r="A33" s="18">
        <v>2605</v>
      </c>
      <c r="B33" s="11" t="s">
        <v>45</v>
      </c>
      <c r="C33" s="11" t="s">
        <v>46</v>
      </c>
      <c r="D33" s="17">
        <v>268</v>
      </c>
      <c r="E33" s="10">
        <v>0.33048</v>
      </c>
      <c r="F33" s="11">
        <v>1.1080239999999999</v>
      </c>
      <c r="G33" s="12">
        <f t="shared" si="3"/>
        <v>98.14</v>
      </c>
      <c r="H33" s="13">
        <v>0.2</v>
      </c>
      <c r="I33" s="14">
        <f t="shared" si="4"/>
        <v>19.63</v>
      </c>
      <c r="J33" s="15">
        <f t="shared" si="0"/>
        <v>117.77</v>
      </c>
    </row>
    <row r="34" spans="1:10" ht="15.75" x14ac:dyDescent="0.25">
      <c r="A34" t="s">
        <v>31</v>
      </c>
      <c r="B34" s="11"/>
      <c r="C34" s="17" t="s">
        <v>47</v>
      </c>
      <c r="D34" s="17">
        <v>0</v>
      </c>
      <c r="E34" s="10">
        <v>0.33048</v>
      </c>
      <c r="F34" s="11">
        <v>1.1080239999999999</v>
      </c>
      <c r="G34" s="12">
        <f t="shared" si="3"/>
        <v>0</v>
      </c>
      <c r="H34" s="13">
        <v>0.2</v>
      </c>
      <c r="I34" s="14">
        <f t="shared" si="4"/>
        <v>0</v>
      </c>
      <c r="J34" s="15">
        <f t="shared" si="0"/>
        <v>0</v>
      </c>
    </row>
    <row r="35" spans="1:10" ht="60.75" x14ac:dyDescent="0.25">
      <c r="A35" s="18">
        <v>2605</v>
      </c>
      <c r="B35" s="11"/>
      <c r="C35" s="11" t="s">
        <v>48</v>
      </c>
      <c r="D35" s="17">
        <v>209</v>
      </c>
      <c r="E35" s="10">
        <v>0.33048</v>
      </c>
      <c r="F35" s="11">
        <v>1.1080239999999999</v>
      </c>
      <c r="G35" s="12">
        <f t="shared" si="3"/>
        <v>76.53</v>
      </c>
      <c r="H35" s="13">
        <v>0.2</v>
      </c>
      <c r="I35" s="14">
        <f t="shared" si="4"/>
        <v>15.31</v>
      </c>
      <c r="J35" s="15">
        <f t="shared" si="0"/>
        <v>91.84</v>
      </c>
    </row>
    <row r="36" spans="1:10" ht="45.75" x14ac:dyDescent="0.25">
      <c r="A36" s="18"/>
      <c r="B36" s="11"/>
      <c r="C36" s="11" t="s">
        <v>49</v>
      </c>
      <c r="D36" s="17">
        <v>0</v>
      </c>
      <c r="E36" s="10">
        <v>0.33048</v>
      </c>
      <c r="F36" s="11">
        <v>1.1080239999999999</v>
      </c>
      <c r="G36" s="12">
        <f t="shared" si="3"/>
        <v>0</v>
      </c>
      <c r="H36" s="13">
        <v>0.2</v>
      </c>
      <c r="I36" s="14">
        <f t="shared" si="4"/>
        <v>0</v>
      </c>
      <c r="J36" s="15">
        <f t="shared" si="0"/>
        <v>0</v>
      </c>
    </row>
    <row r="37" spans="1:10" ht="45.75" x14ac:dyDescent="0.25">
      <c r="A37" s="18">
        <v>902</v>
      </c>
      <c r="B37" s="11"/>
      <c r="C37" s="17" t="s">
        <v>50</v>
      </c>
      <c r="D37" s="17">
        <v>102</v>
      </c>
      <c r="E37" s="10">
        <v>0.33048</v>
      </c>
      <c r="F37" s="11">
        <v>1.1080239999999999</v>
      </c>
      <c r="G37" s="12">
        <f t="shared" si="3"/>
        <v>37.35</v>
      </c>
      <c r="H37" s="13">
        <v>0.2</v>
      </c>
      <c r="I37" s="14">
        <f t="shared" si="4"/>
        <v>7.47</v>
      </c>
      <c r="J37" s="15">
        <f t="shared" si="0"/>
        <v>44.82</v>
      </c>
    </row>
    <row r="38" spans="1:10" ht="45.75" x14ac:dyDescent="0.25">
      <c r="A38" s="18">
        <v>902</v>
      </c>
      <c r="B38" s="11"/>
      <c r="C38" s="16" t="s">
        <v>51</v>
      </c>
      <c r="D38" s="17">
        <v>0</v>
      </c>
      <c r="E38" s="10">
        <v>0.24295</v>
      </c>
      <c r="F38" s="11">
        <v>1.1080239999999999</v>
      </c>
      <c r="G38" s="12">
        <f t="shared" si="3"/>
        <v>0</v>
      </c>
      <c r="H38" s="13">
        <v>0.2</v>
      </c>
      <c r="I38" s="14">
        <f t="shared" si="4"/>
        <v>0</v>
      </c>
      <c r="J38" s="15">
        <f t="shared" si="0"/>
        <v>0</v>
      </c>
    </row>
    <row r="39" spans="1:10" ht="30.75" x14ac:dyDescent="0.25">
      <c r="A39" s="18">
        <v>2705</v>
      </c>
      <c r="B39" s="11"/>
      <c r="C39" s="16" t="s">
        <v>52</v>
      </c>
      <c r="D39" s="17">
        <v>239</v>
      </c>
      <c r="E39" s="10">
        <v>0.33048</v>
      </c>
      <c r="F39" s="11">
        <v>1.1080239999999999</v>
      </c>
      <c r="G39" s="12">
        <f t="shared" si="3"/>
        <v>87.52</v>
      </c>
      <c r="H39" s="13">
        <v>0.2</v>
      </c>
      <c r="I39" s="14">
        <f t="shared" si="4"/>
        <v>17.5</v>
      </c>
      <c r="J39" s="15">
        <f t="shared" si="0"/>
        <v>105.02</v>
      </c>
    </row>
    <row r="40" spans="1:10" ht="45.75" x14ac:dyDescent="0.25">
      <c r="A40" s="18">
        <v>2705</v>
      </c>
      <c r="B40" s="11"/>
      <c r="C40" s="16" t="s">
        <v>53</v>
      </c>
      <c r="D40" s="17">
        <v>44</v>
      </c>
      <c r="E40" s="10">
        <v>0.33048</v>
      </c>
      <c r="F40" s="11">
        <v>1.1080239999999999</v>
      </c>
      <c r="G40" s="12">
        <f t="shared" si="3"/>
        <v>16.11</v>
      </c>
      <c r="H40" s="13">
        <v>0.2</v>
      </c>
      <c r="I40" s="14">
        <f t="shared" si="4"/>
        <v>3.22</v>
      </c>
      <c r="J40" s="15">
        <f t="shared" si="0"/>
        <v>19.329999999999998</v>
      </c>
    </row>
    <row r="41" spans="1:10" ht="30.75" x14ac:dyDescent="0.25">
      <c r="A41" s="18">
        <v>2705</v>
      </c>
      <c r="B41" s="11"/>
      <c r="C41" s="16" t="s">
        <v>54</v>
      </c>
      <c r="D41" s="17">
        <v>171</v>
      </c>
      <c r="E41" s="10">
        <v>0.33048</v>
      </c>
      <c r="F41" s="11">
        <v>1.1080239999999999</v>
      </c>
      <c r="G41" s="12">
        <f t="shared" si="3"/>
        <v>62.62</v>
      </c>
      <c r="H41" s="13">
        <v>0.2</v>
      </c>
      <c r="I41" s="14">
        <f t="shared" si="4"/>
        <v>12.52</v>
      </c>
      <c r="J41" s="15">
        <f t="shared" si="0"/>
        <v>75.14</v>
      </c>
    </row>
    <row r="42" spans="1:10" ht="45.75" x14ac:dyDescent="0.25">
      <c r="B42" s="17"/>
      <c r="C42" s="17" t="s">
        <v>55</v>
      </c>
      <c r="D42" s="17">
        <v>9</v>
      </c>
      <c r="E42" s="10">
        <v>0.33048</v>
      </c>
      <c r="F42" s="11">
        <v>1.1080239999999999</v>
      </c>
      <c r="G42" s="12">
        <f t="shared" si="3"/>
        <v>3.3</v>
      </c>
      <c r="H42" s="25">
        <v>0.2</v>
      </c>
      <c r="I42" s="14">
        <f t="shared" si="4"/>
        <v>0.66</v>
      </c>
      <c r="J42" s="15">
        <f t="shared" si="0"/>
        <v>3.96</v>
      </c>
    </row>
    <row r="43" spans="1:10" ht="90.75" x14ac:dyDescent="0.25">
      <c r="B43" s="7"/>
      <c r="C43" s="8" t="s">
        <v>56</v>
      </c>
      <c r="D43" s="9">
        <v>133</v>
      </c>
      <c r="E43" s="10">
        <v>0.33048</v>
      </c>
      <c r="F43" s="11">
        <v>1.1080239999999999</v>
      </c>
      <c r="G43" s="12">
        <f>ROUND(D43*E43*F43,2)</f>
        <v>48.7</v>
      </c>
      <c r="H43" s="13">
        <v>0.2</v>
      </c>
      <c r="I43" s="14">
        <f>ROUND(G43*H43,2)</f>
        <v>9.74</v>
      </c>
      <c r="J43" s="15">
        <f>G43+I43</f>
        <v>58.440000000000005</v>
      </c>
    </row>
    <row r="44" spans="1:10" ht="75.75" x14ac:dyDescent="0.25">
      <c r="B44" s="7"/>
      <c r="C44" s="8" t="s">
        <v>57</v>
      </c>
      <c r="D44" s="9">
        <v>1337</v>
      </c>
      <c r="E44" s="10">
        <v>0.33048</v>
      </c>
      <c r="F44" s="11">
        <v>1.1080239999999999</v>
      </c>
      <c r="G44" s="12">
        <f>ROUND(D44*E44*F44,2)</f>
        <v>489.58</v>
      </c>
      <c r="H44" s="13">
        <v>0.2</v>
      </c>
      <c r="I44" s="14">
        <f>ROUND(G44*H44,2)</f>
        <v>97.92</v>
      </c>
      <c r="J44" s="15">
        <f>G44+I44</f>
        <v>587.5</v>
      </c>
    </row>
    <row r="45" spans="1:10" ht="60.75" x14ac:dyDescent="0.25">
      <c r="A45">
        <v>2705</v>
      </c>
      <c r="B45" s="11"/>
      <c r="C45" s="17" t="s">
        <v>58</v>
      </c>
      <c r="D45" s="17">
        <v>994</v>
      </c>
      <c r="E45" s="10">
        <v>0.33048</v>
      </c>
      <c r="F45" s="11">
        <v>1.1080239999999999</v>
      </c>
      <c r="G45" s="12">
        <f t="shared" si="3"/>
        <v>363.98</v>
      </c>
      <c r="H45" s="26">
        <v>0.2</v>
      </c>
      <c r="I45" s="14">
        <f t="shared" si="4"/>
        <v>72.8</v>
      </c>
      <c r="J45" s="15">
        <f>G45+I45</f>
        <v>436.78000000000003</v>
      </c>
    </row>
    <row r="46" spans="1:10" ht="60.75" x14ac:dyDescent="0.25">
      <c r="A46">
        <v>1002</v>
      </c>
      <c r="B46" s="11"/>
      <c r="C46" s="17" t="s">
        <v>58</v>
      </c>
      <c r="D46" s="17">
        <v>0</v>
      </c>
      <c r="E46" s="10">
        <v>0.24295</v>
      </c>
      <c r="F46" s="11">
        <v>1.1080239999999999</v>
      </c>
      <c r="G46" s="12">
        <f>ROUND(D46*E46*F46,2)</f>
        <v>0</v>
      </c>
      <c r="H46" s="26">
        <v>0.2</v>
      </c>
      <c r="I46" s="14">
        <f>ROUND(G46*H46,2)</f>
        <v>0</v>
      </c>
      <c r="J46" s="15">
        <f>G46+I46</f>
        <v>0</v>
      </c>
    </row>
    <row r="47" spans="1:10" ht="45.75" x14ac:dyDescent="0.25">
      <c r="A47">
        <v>2705</v>
      </c>
      <c r="B47" s="21"/>
      <c r="C47" s="22" t="s">
        <v>59</v>
      </c>
      <c r="D47" s="24">
        <v>101</v>
      </c>
      <c r="E47" s="10">
        <v>0.33048</v>
      </c>
      <c r="F47" s="11">
        <v>1.1080239999999999</v>
      </c>
      <c r="G47" s="12">
        <f t="shared" si="3"/>
        <v>36.979999999999997</v>
      </c>
      <c r="H47" s="13">
        <v>0.2</v>
      </c>
      <c r="I47" s="14">
        <f t="shared" si="4"/>
        <v>7.4</v>
      </c>
      <c r="J47" s="15">
        <f t="shared" si="0"/>
        <v>44.379999999999995</v>
      </c>
    </row>
    <row r="48" spans="1:10" ht="30.75" x14ac:dyDescent="0.25">
      <c r="A48">
        <v>2705</v>
      </c>
      <c r="B48" s="21"/>
      <c r="C48" s="22" t="s">
        <v>60</v>
      </c>
      <c r="D48" s="24">
        <v>102</v>
      </c>
      <c r="E48" s="10">
        <v>0.33048</v>
      </c>
      <c r="F48" s="11">
        <v>1.1080239999999999</v>
      </c>
      <c r="G48" s="12">
        <f t="shared" si="3"/>
        <v>37.35</v>
      </c>
      <c r="H48" s="13">
        <v>0.2</v>
      </c>
      <c r="I48" s="14">
        <f t="shared" si="4"/>
        <v>7.47</v>
      </c>
      <c r="J48" s="15">
        <f t="shared" si="0"/>
        <v>44.82</v>
      </c>
    </row>
    <row r="49" spans="1:10" ht="45.75" x14ac:dyDescent="0.25">
      <c r="A49">
        <v>2705</v>
      </c>
      <c r="B49" s="21"/>
      <c r="C49" s="22" t="s">
        <v>61</v>
      </c>
      <c r="D49" s="24">
        <v>122</v>
      </c>
      <c r="E49" s="10">
        <v>0.33048</v>
      </c>
      <c r="F49" s="11">
        <v>1.1080239999999999</v>
      </c>
      <c r="G49" s="12">
        <f t="shared" si="3"/>
        <v>44.67</v>
      </c>
      <c r="H49" s="13">
        <v>0.2</v>
      </c>
      <c r="I49" s="14">
        <f t="shared" si="4"/>
        <v>8.93</v>
      </c>
      <c r="J49" s="15">
        <f t="shared" si="0"/>
        <v>53.6</v>
      </c>
    </row>
    <row r="50" spans="1:10" ht="60.75" x14ac:dyDescent="0.25">
      <c r="A50">
        <v>2705</v>
      </c>
      <c r="B50" s="11"/>
      <c r="C50" s="17" t="s">
        <v>62</v>
      </c>
      <c r="D50" s="17">
        <f>965+385</f>
        <v>1350</v>
      </c>
      <c r="E50" s="10">
        <v>0.33048</v>
      </c>
      <c r="F50" s="11">
        <v>1.1080239999999999</v>
      </c>
      <c r="G50" s="12">
        <f>ROUND(D50*E50*F50,2)</f>
        <v>494.34</v>
      </c>
      <c r="H50" s="26">
        <v>0.2</v>
      </c>
      <c r="I50" s="14">
        <f>ROUND(G50*H50,2)</f>
        <v>98.87</v>
      </c>
      <c r="J50" s="15">
        <f t="shared" si="0"/>
        <v>593.21</v>
      </c>
    </row>
    <row r="51" spans="1:10" ht="30.75" x14ac:dyDescent="0.25">
      <c r="A51">
        <v>2705</v>
      </c>
      <c r="B51" s="21"/>
      <c r="C51" s="40" t="s">
        <v>63</v>
      </c>
      <c r="D51" s="41">
        <v>866</v>
      </c>
      <c r="E51" s="10">
        <v>0.33048</v>
      </c>
      <c r="F51" s="11">
        <v>1.1080239999999999</v>
      </c>
      <c r="G51" s="12">
        <f t="shared" si="3"/>
        <v>317.11</v>
      </c>
      <c r="H51" s="13">
        <v>0.2</v>
      </c>
      <c r="I51" s="14">
        <f t="shared" si="4"/>
        <v>63.42</v>
      </c>
      <c r="J51" s="15">
        <f t="shared" si="0"/>
        <v>380.53000000000003</v>
      </c>
    </row>
    <row r="52" spans="1:10" ht="45.75" x14ac:dyDescent="0.25">
      <c r="A52">
        <v>902</v>
      </c>
      <c r="B52" s="21"/>
      <c r="C52" s="22" t="s">
        <v>64</v>
      </c>
      <c r="D52" s="24">
        <v>563</v>
      </c>
      <c r="E52" s="10">
        <v>0.24295</v>
      </c>
      <c r="F52" s="11">
        <v>1.1080239999999999</v>
      </c>
      <c r="G52" s="12">
        <f t="shared" si="3"/>
        <v>151.56</v>
      </c>
      <c r="H52" s="13">
        <v>0.2</v>
      </c>
      <c r="I52" s="14">
        <f t="shared" si="4"/>
        <v>30.31</v>
      </c>
      <c r="J52" s="15">
        <f t="shared" si="0"/>
        <v>181.87</v>
      </c>
    </row>
    <row r="53" spans="1:10" ht="30.75" x14ac:dyDescent="0.25">
      <c r="A53">
        <v>902</v>
      </c>
      <c r="B53" s="21"/>
      <c r="C53" s="22" t="s">
        <v>65</v>
      </c>
      <c r="D53" s="24">
        <v>1164</v>
      </c>
      <c r="E53" s="10">
        <v>0.24295</v>
      </c>
      <c r="F53" s="11">
        <v>1.1080239999999999</v>
      </c>
      <c r="G53" s="12">
        <f>ROUND(D53*E53*F53,2)</f>
        <v>313.33999999999997</v>
      </c>
      <c r="H53" s="13">
        <v>0.2</v>
      </c>
      <c r="I53" s="14">
        <f>ROUND(G53*H53,2)</f>
        <v>62.67</v>
      </c>
      <c r="J53" s="15">
        <f>G53+I53</f>
        <v>376.01</v>
      </c>
    </row>
    <row r="54" spans="1:10" ht="45.75" x14ac:dyDescent="0.25">
      <c r="A54">
        <v>2705</v>
      </c>
      <c r="B54" s="21"/>
      <c r="C54" s="22" t="s">
        <v>66</v>
      </c>
      <c r="D54" s="24">
        <v>10</v>
      </c>
      <c r="E54" s="10">
        <v>0.33048</v>
      </c>
      <c r="F54" s="11">
        <v>1.1080239999999999</v>
      </c>
      <c r="G54" s="12">
        <f t="shared" si="3"/>
        <v>3.66</v>
      </c>
      <c r="H54" s="13">
        <v>0.2</v>
      </c>
      <c r="I54" s="14">
        <f t="shared" si="4"/>
        <v>0.73</v>
      </c>
      <c r="J54" s="15">
        <f t="shared" si="0"/>
        <v>4.3900000000000006</v>
      </c>
    </row>
    <row r="55" spans="1:10" ht="45.75" x14ac:dyDescent="0.25">
      <c r="A55">
        <v>2705</v>
      </c>
      <c r="B55" s="21"/>
      <c r="C55" s="22" t="s">
        <v>67</v>
      </c>
      <c r="D55" s="24">
        <v>0</v>
      </c>
      <c r="E55" s="10">
        <v>0.33048</v>
      </c>
      <c r="F55" s="11">
        <v>1.1080239999999999</v>
      </c>
      <c r="G55" s="12">
        <f t="shared" si="3"/>
        <v>0</v>
      </c>
      <c r="H55" s="13">
        <v>0.2</v>
      </c>
      <c r="I55" s="14">
        <f t="shared" si="4"/>
        <v>0</v>
      </c>
      <c r="J55" s="15">
        <f t="shared" si="0"/>
        <v>0</v>
      </c>
    </row>
    <row r="56" spans="1:10" ht="45.75" x14ac:dyDescent="0.25">
      <c r="A56">
        <v>2705</v>
      </c>
      <c r="B56" s="21"/>
      <c r="C56" s="22" t="s">
        <v>68</v>
      </c>
      <c r="D56" s="24">
        <v>119</v>
      </c>
      <c r="E56" s="10">
        <v>0.33048</v>
      </c>
      <c r="F56" s="11">
        <v>1.1080239999999999</v>
      </c>
      <c r="G56" s="12">
        <f t="shared" si="3"/>
        <v>43.58</v>
      </c>
      <c r="H56" s="26">
        <v>0.2</v>
      </c>
      <c r="I56" s="14">
        <f t="shared" si="4"/>
        <v>8.7200000000000006</v>
      </c>
      <c r="J56" s="15">
        <f t="shared" si="0"/>
        <v>52.3</v>
      </c>
    </row>
    <row r="57" spans="1:10" ht="45.75" x14ac:dyDescent="0.25">
      <c r="A57">
        <v>902</v>
      </c>
      <c r="B57" s="21"/>
      <c r="C57" s="22" t="s">
        <v>69</v>
      </c>
      <c r="D57" s="24">
        <v>267</v>
      </c>
      <c r="E57" s="10">
        <v>0.24295</v>
      </c>
      <c r="F57" s="11">
        <v>1.1080239999999999</v>
      </c>
      <c r="G57" s="12">
        <f t="shared" si="3"/>
        <v>71.87</v>
      </c>
      <c r="H57" s="26">
        <v>0.2</v>
      </c>
      <c r="I57" s="14">
        <f t="shared" si="4"/>
        <v>14.37</v>
      </c>
      <c r="J57" s="15">
        <f t="shared" si="0"/>
        <v>86.240000000000009</v>
      </c>
    </row>
    <row r="58" spans="1:10" ht="30.75" x14ac:dyDescent="0.25">
      <c r="A58">
        <v>2705</v>
      </c>
      <c r="B58" s="21"/>
      <c r="C58" s="22" t="s">
        <v>70</v>
      </c>
      <c r="D58" s="24">
        <v>110</v>
      </c>
      <c r="E58" s="10">
        <v>0.33048</v>
      </c>
      <c r="F58" s="11">
        <v>1.1080239999999999</v>
      </c>
      <c r="G58" s="12">
        <f t="shared" si="3"/>
        <v>40.28</v>
      </c>
      <c r="H58" s="26">
        <v>0.2</v>
      </c>
      <c r="I58" s="14">
        <f t="shared" si="4"/>
        <v>8.06</v>
      </c>
      <c r="J58" s="15">
        <f t="shared" si="0"/>
        <v>48.34</v>
      </c>
    </row>
    <row r="59" spans="1:10" ht="30.75" x14ac:dyDescent="0.25">
      <c r="A59">
        <v>2705</v>
      </c>
      <c r="B59" s="21"/>
      <c r="C59" s="22" t="s">
        <v>71</v>
      </c>
      <c r="D59" s="24">
        <v>453</v>
      </c>
      <c r="E59" s="10">
        <v>0.33048</v>
      </c>
      <c r="F59" s="11">
        <v>1.1080239999999999</v>
      </c>
      <c r="G59" s="12">
        <f t="shared" si="3"/>
        <v>165.88</v>
      </c>
      <c r="H59" s="26">
        <v>0.2</v>
      </c>
      <c r="I59" s="14">
        <f t="shared" si="4"/>
        <v>33.18</v>
      </c>
      <c r="J59" s="15">
        <f t="shared" si="0"/>
        <v>199.06</v>
      </c>
    </row>
    <row r="60" spans="1:10" ht="75.75" x14ac:dyDescent="0.25">
      <c r="A60">
        <v>2705</v>
      </c>
      <c r="B60" s="21"/>
      <c r="C60" s="22" t="s">
        <v>72</v>
      </c>
      <c r="D60" s="24">
        <v>14</v>
      </c>
      <c r="E60" s="10">
        <v>0.33048</v>
      </c>
      <c r="F60" s="11">
        <v>1.1080239999999999</v>
      </c>
      <c r="G60" s="12">
        <f>ROUND(D60*E60*F60,2)</f>
        <v>5.13</v>
      </c>
      <c r="H60" s="26">
        <v>0.2</v>
      </c>
      <c r="I60" s="14">
        <f>ROUND(G60*H60,2)</f>
        <v>1.03</v>
      </c>
      <c r="J60" s="15">
        <f>G60+I60</f>
        <v>6.16</v>
      </c>
    </row>
    <row r="61" spans="1:10" ht="45.75" x14ac:dyDescent="0.25">
      <c r="A61">
        <v>2605</v>
      </c>
      <c r="B61" s="21"/>
      <c r="C61" s="22" t="s">
        <v>73</v>
      </c>
      <c r="D61" s="24">
        <v>140</v>
      </c>
      <c r="E61" s="10">
        <v>0.33048</v>
      </c>
      <c r="F61" s="11">
        <v>1.1080239999999999</v>
      </c>
      <c r="G61" s="12">
        <f t="shared" si="3"/>
        <v>51.27</v>
      </c>
      <c r="H61" s="26">
        <v>0.2</v>
      </c>
      <c r="I61" s="14">
        <f t="shared" si="4"/>
        <v>10.25</v>
      </c>
      <c r="J61" s="15">
        <f t="shared" si="0"/>
        <v>61.52</v>
      </c>
    </row>
    <row r="62" spans="1:10" ht="30.75" x14ac:dyDescent="0.25">
      <c r="A62">
        <v>2705</v>
      </c>
      <c r="B62" s="11"/>
      <c r="C62" s="17" t="s">
        <v>74</v>
      </c>
      <c r="D62" s="17">
        <v>26</v>
      </c>
      <c r="E62" s="10">
        <v>0.33048</v>
      </c>
      <c r="F62" s="11">
        <v>1.1080239999999999</v>
      </c>
      <c r="G62" s="12">
        <f t="shared" si="3"/>
        <v>9.52</v>
      </c>
      <c r="H62" s="26">
        <v>0.2</v>
      </c>
      <c r="I62" s="14">
        <f t="shared" si="4"/>
        <v>1.9</v>
      </c>
      <c r="J62" s="15">
        <f t="shared" si="0"/>
        <v>11.42</v>
      </c>
    </row>
    <row r="63" spans="1:10" ht="30.75" x14ac:dyDescent="0.25">
      <c r="A63">
        <v>902</v>
      </c>
      <c r="B63" s="11"/>
      <c r="C63" s="17" t="s">
        <v>75</v>
      </c>
      <c r="D63" s="17">
        <v>701</v>
      </c>
      <c r="E63" s="10">
        <v>0.33048</v>
      </c>
      <c r="F63" s="11">
        <v>1.1080239999999999</v>
      </c>
      <c r="G63" s="12">
        <f t="shared" si="3"/>
        <v>256.69</v>
      </c>
      <c r="H63" s="26">
        <v>0.2</v>
      </c>
      <c r="I63" s="14">
        <f t="shared" si="4"/>
        <v>51.34</v>
      </c>
      <c r="J63" s="15">
        <f t="shared" si="0"/>
        <v>308.02999999999997</v>
      </c>
    </row>
    <row r="64" spans="1:10" ht="45.75" x14ac:dyDescent="0.25">
      <c r="A64">
        <v>2705</v>
      </c>
      <c r="B64" s="11"/>
      <c r="C64" s="17" t="s">
        <v>76</v>
      </c>
      <c r="D64" s="17">
        <v>174</v>
      </c>
      <c r="E64" s="10">
        <v>0.33048</v>
      </c>
      <c r="F64" s="11">
        <v>1.1080239999999999</v>
      </c>
      <c r="G64" s="12">
        <f t="shared" si="3"/>
        <v>63.72</v>
      </c>
      <c r="H64" s="26">
        <v>0.2</v>
      </c>
      <c r="I64" s="14">
        <f t="shared" si="4"/>
        <v>12.74</v>
      </c>
      <c r="J64" s="15">
        <f t="shared" si="0"/>
        <v>76.459999999999994</v>
      </c>
    </row>
    <row r="65" spans="1:10" ht="57.75" x14ac:dyDescent="0.25">
      <c r="A65">
        <v>2705</v>
      </c>
      <c r="B65" s="21"/>
      <c r="C65" s="42" t="s">
        <v>77</v>
      </c>
      <c r="D65" s="24">
        <f>198+40</f>
        <v>238</v>
      </c>
      <c r="E65" s="10">
        <v>0.33048</v>
      </c>
      <c r="F65" s="11">
        <v>1.1080239999999999</v>
      </c>
      <c r="G65" s="12">
        <f t="shared" si="3"/>
        <v>87.15</v>
      </c>
      <c r="H65" s="26">
        <v>0.2</v>
      </c>
      <c r="I65" s="14">
        <f t="shared" si="4"/>
        <v>17.43</v>
      </c>
      <c r="J65" s="15">
        <f t="shared" si="0"/>
        <v>104.58000000000001</v>
      </c>
    </row>
    <row r="66" spans="1:10" ht="29.25" x14ac:dyDescent="0.25">
      <c r="A66">
        <v>2705</v>
      </c>
      <c r="B66" s="21"/>
      <c r="C66" s="42" t="s">
        <v>78</v>
      </c>
      <c r="D66" s="17">
        <v>53</v>
      </c>
      <c r="E66" s="10">
        <v>0.33048</v>
      </c>
      <c r="F66" s="11">
        <v>1.1080239999999999</v>
      </c>
      <c r="G66" s="12">
        <f>ROUND(D66*E66*F66,2)</f>
        <v>19.41</v>
      </c>
      <c r="H66" s="26">
        <v>0.2</v>
      </c>
      <c r="I66" s="14">
        <f>ROUND(G66*H66,2)</f>
        <v>3.88</v>
      </c>
      <c r="J66" s="15">
        <f>G66+I66</f>
        <v>23.29</v>
      </c>
    </row>
    <row r="67" spans="1:10" ht="29.25" x14ac:dyDescent="0.25">
      <c r="B67" s="21"/>
      <c r="C67" s="42" t="s">
        <v>79</v>
      </c>
      <c r="D67" s="17">
        <v>69</v>
      </c>
      <c r="E67" s="10">
        <v>0.33048</v>
      </c>
      <c r="F67" s="11">
        <v>1.1080239999999999</v>
      </c>
      <c r="G67" s="12">
        <f>ROUND(D67*E67*F67,2)</f>
        <v>25.27</v>
      </c>
      <c r="H67" s="26">
        <v>0.2</v>
      </c>
      <c r="I67" s="14">
        <f>ROUND(G67*H67,2)</f>
        <v>5.05</v>
      </c>
      <c r="J67" s="15">
        <f>G67+I67</f>
        <v>30.32</v>
      </c>
    </row>
    <row r="68" spans="1:10" ht="29.25" x14ac:dyDescent="0.25">
      <c r="A68">
        <v>2705</v>
      </c>
      <c r="B68" s="11"/>
      <c r="C68" s="43" t="s">
        <v>80</v>
      </c>
      <c r="D68" s="17">
        <v>71</v>
      </c>
      <c r="E68" s="10">
        <v>0.33048</v>
      </c>
      <c r="F68" s="11">
        <v>1.1080239999999999</v>
      </c>
      <c r="G68" s="12">
        <f>ROUND(D68*E68*F68,2)</f>
        <v>26</v>
      </c>
      <c r="H68" s="26">
        <v>0.2</v>
      </c>
      <c r="I68" s="14">
        <f>ROUND(G68*H68,2)</f>
        <v>5.2</v>
      </c>
      <c r="J68" s="15">
        <f>G68+I68</f>
        <v>31.2</v>
      </c>
    </row>
    <row r="69" spans="1:10" ht="43.5" x14ac:dyDescent="0.25">
      <c r="A69">
        <v>2705</v>
      </c>
      <c r="B69" s="11"/>
      <c r="C69" s="43" t="s">
        <v>81</v>
      </c>
      <c r="D69" s="17">
        <v>1450</v>
      </c>
      <c r="E69" s="10">
        <v>0.33048</v>
      </c>
      <c r="F69" s="11">
        <v>1.1080239999999999</v>
      </c>
      <c r="G69" s="12">
        <f>ROUND(D69*E69*F69,2)</f>
        <v>530.96</v>
      </c>
      <c r="H69" s="26">
        <v>0.2</v>
      </c>
      <c r="I69" s="14">
        <f>ROUND(G69*H69,2)</f>
        <v>106.19</v>
      </c>
      <c r="J69" s="15">
        <f>G69+I69</f>
        <v>637.15000000000009</v>
      </c>
    </row>
    <row r="70" spans="1:10" ht="43.5" x14ac:dyDescent="0.25">
      <c r="A70">
        <v>905</v>
      </c>
      <c r="B70" s="21"/>
      <c r="C70" s="42" t="s">
        <v>82</v>
      </c>
      <c r="D70" s="24">
        <v>469</v>
      </c>
      <c r="E70" s="10">
        <v>0.33048</v>
      </c>
      <c r="F70" s="11">
        <v>1.1080239999999999</v>
      </c>
      <c r="G70" s="12">
        <f t="shared" si="3"/>
        <v>171.74</v>
      </c>
      <c r="H70" s="26">
        <v>0.2</v>
      </c>
      <c r="I70" s="14">
        <f t="shared" si="4"/>
        <v>34.35</v>
      </c>
      <c r="J70" s="15">
        <f t="shared" si="0"/>
        <v>206.09</v>
      </c>
    </row>
    <row r="71" spans="1:10" ht="29.25" x14ac:dyDescent="0.25">
      <c r="A71">
        <v>2705</v>
      </c>
      <c r="B71" s="11"/>
      <c r="C71" s="43" t="s">
        <v>83</v>
      </c>
      <c r="D71" s="17">
        <v>174</v>
      </c>
      <c r="E71" s="10">
        <v>0.33048</v>
      </c>
      <c r="F71" s="11">
        <v>1.1080239999999999</v>
      </c>
      <c r="G71" s="12">
        <f t="shared" si="3"/>
        <v>63.72</v>
      </c>
      <c r="H71" s="26">
        <v>0.2</v>
      </c>
      <c r="I71" s="14">
        <f t="shared" si="4"/>
        <v>12.74</v>
      </c>
      <c r="J71" s="15">
        <f t="shared" si="0"/>
        <v>76.459999999999994</v>
      </c>
    </row>
    <row r="72" spans="1:10" ht="29.25" x14ac:dyDescent="0.25">
      <c r="B72" s="11"/>
      <c r="C72" s="43" t="s">
        <v>84</v>
      </c>
      <c r="D72" s="17">
        <v>0</v>
      </c>
      <c r="E72" s="10">
        <v>0.33048</v>
      </c>
      <c r="F72" s="11">
        <v>1.1080239999999999</v>
      </c>
      <c r="G72" s="12">
        <f t="shared" si="3"/>
        <v>0</v>
      </c>
      <c r="H72" s="26">
        <v>0.2</v>
      </c>
      <c r="I72" s="14">
        <f t="shared" si="4"/>
        <v>0</v>
      </c>
      <c r="J72" s="15">
        <f t="shared" si="0"/>
        <v>0</v>
      </c>
    </row>
    <row r="73" spans="1:10" ht="31.5" thickBot="1" x14ac:dyDescent="0.3">
      <c r="A73">
        <v>2705</v>
      </c>
      <c r="B73" s="11"/>
      <c r="C73" s="17" t="s">
        <v>85</v>
      </c>
      <c r="D73" s="17">
        <v>166</v>
      </c>
      <c r="E73" s="10">
        <v>0.33048</v>
      </c>
      <c r="F73" s="11">
        <v>1.1080239999999999</v>
      </c>
      <c r="G73" s="12">
        <f t="shared" si="3"/>
        <v>60.79</v>
      </c>
      <c r="H73" s="26">
        <v>0.2</v>
      </c>
      <c r="I73" s="14">
        <f t="shared" si="4"/>
        <v>12.16</v>
      </c>
      <c r="J73" s="15">
        <f>G73+I73</f>
        <v>72.95</v>
      </c>
    </row>
    <row r="74" spans="1:10" ht="16.5" thickBot="1" x14ac:dyDescent="0.3">
      <c r="A74" s="29"/>
      <c r="B74" s="44"/>
      <c r="C74" s="45" t="s">
        <v>41</v>
      </c>
      <c r="D74" s="46">
        <f>SUM(D30:D73)</f>
        <v>16469</v>
      </c>
      <c r="E74" s="47"/>
      <c r="F74" s="11"/>
      <c r="G74" s="48">
        <f>SUM(G30:G73)</f>
        <v>5829.1900000000005</v>
      </c>
      <c r="H74" s="49"/>
      <c r="I74" s="48">
        <f>SUM(I30:I73)</f>
        <v>1165.8399999999997</v>
      </c>
      <c r="J74" s="50">
        <f>SUM(J30:J73)</f>
        <v>6995.0300000000007</v>
      </c>
    </row>
    <row r="75" spans="1:10" ht="45.75" x14ac:dyDescent="0.25">
      <c r="A75" s="18">
        <v>2705</v>
      </c>
      <c r="B75" s="7">
        <v>7</v>
      </c>
      <c r="C75" s="8" t="s">
        <v>86</v>
      </c>
      <c r="D75" s="9">
        <v>161</v>
      </c>
      <c r="E75" s="10">
        <v>0.33048</v>
      </c>
      <c r="F75" s="11">
        <v>1.1080239999999999</v>
      </c>
      <c r="G75" s="12">
        <f>ROUND(D75*E75*F75,2)</f>
        <v>58.95</v>
      </c>
      <c r="H75" s="13">
        <v>0.2</v>
      </c>
      <c r="I75" s="14">
        <f>ROUND(G75*H75,2)</f>
        <v>11.79</v>
      </c>
      <c r="J75" s="15">
        <f t="shared" ref="J75:J106" si="5">G75+I75</f>
        <v>70.740000000000009</v>
      </c>
    </row>
    <row r="76" spans="1:10" ht="45.75" x14ac:dyDescent="0.25">
      <c r="A76" s="18">
        <v>2705</v>
      </c>
      <c r="B76" s="11"/>
      <c r="C76" s="16" t="s">
        <v>87</v>
      </c>
      <c r="D76" s="17">
        <v>32</v>
      </c>
      <c r="E76" s="10">
        <v>0.33048</v>
      </c>
      <c r="F76" s="11">
        <v>1.1080239999999999</v>
      </c>
      <c r="G76" s="12">
        <f t="shared" ref="G76:G106" si="6">ROUND(D76*E76*F76,2)</f>
        <v>11.72</v>
      </c>
      <c r="H76" s="13">
        <v>0.2</v>
      </c>
      <c r="I76" s="14">
        <f t="shared" ref="I76:I106" si="7">ROUND(G76*H76,2)</f>
        <v>2.34</v>
      </c>
      <c r="J76" s="15">
        <f t="shared" si="5"/>
        <v>14.06</v>
      </c>
    </row>
    <row r="77" spans="1:10" ht="60.75" x14ac:dyDescent="0.25">
      <c r="A77" t="s">
        <v>88</v>
      </c>
      <c r="B77" s="11"/>
      <c r="C77" s="17" t="s">
        <v>25</v>
      </c>
      <c r="D77" s="17">
        <v>6</v>
      </c>
      <c r="E77" s="10">
        <v>0.33048</v>
      </c>
      <c r="F77" s="11">
        <v>1.1080239999999999</v>
      </c>
      <c r="G77" s="12">
        <f t="shared" si="6"/>
        <v>2.2000000000000002</v>
      </c>
      <c r="H77" s="13">
        <v>0.2</v>
      </c>
      <c r="I77" s="14">
        <f t="shared" si="7"/>
        <v>0.44</v>
      </c>
      <c r="J77" s="15">
        <f t="shared" si="5"/>
        <v>2.64</v>
      </c>
    </row>
    <row r="78" spans="1:10" ht="60.75" x14ac:dyDescent="0.25">
      <c r="A78" t="s">
        <v>89</v>
      </c>
      <c r="B78" s="11"/>
      <c r="C78" s="17" t="s">
        <v>27</v>
      </c>
      <c r="D78" s="17">
        <v>0</v>
      </c>
      <c r="E78" s="23">
        <v>0.15176999999999999</v>
      </c>
      <c r="F78" s="11">
        <v>1.1080239999999999</v>
      </c>
      <c r="G78" s="12">
        <f t="shared" si="6"/>
        <v>0</v>
      </c>
      <c r="H78" s="13">
        <v>0.2</v>
      </c>
      <c r="I78" s="14">
        <f t="shared" si="7"/>
        <v>0</v>
      </c>
      <c r="J78" s="15">
        <f t="shared" si="5"/>
        <v>0</v>
      </c>
    </row>
    <row r="79" spans="1:10" ht="45.75" x14ac:dyDescent="0.25">
      <c r="A79">
        <v>2705</v>
      </c>
      <c r="B79" s="11"/>
      <c r="C79" s="22" t="s">
        <v>90</v>
      </c>
      <c r="D79" s="24">
        <v>157</v>
      </c>
      <c r="E79" s="10">
        <v>0.33048</v>
      </c>
      <c r="F79" s="11">
        <v>1.1080239999999999</v>
      </c>
      <c r="G79" s="12">
        <f t="shared" si="6"/>
        <v>57.49</v>
      </c>
      <c r="H79" s="13">
        <v>0.2</v>
      </c>
      <c r="I79" s="14">
        <f t="shared" si="7"/>
        <v>11.5</v>
      </c>
      <c r="J79" s="15">
        <f t="shared" si="5"/>
        <v>68.990000000000009</v>
      </c>
    </row>
    <row r="80" spans="1:10" ht="45.75" x14ac:dyDescent="0.25">
      <c r="A80">
        <v>2705</v>
      </c>
      <c r="B80" s="11"/>
      <c r="C80" s="16" t="s">
        <v>91</v>
      </c>
      <c r="D80" s="17">
        <v>90</v>
      </c>
      <c r="E80" s="10">
        <v>0.33048</v>
      </c>
      <c r="F80" s="11">
        <v>1.1080239999999999</v>
      </c>
      <c r="G80" s="12">
        <f t="shared" si="6"/>
        <v>32.96</v>
      </c>
      <c r="H80" s="13">
        <v>0.2</v>
      </c>
      <c r="I80" s="14">
        <f t="shared" si="7"/>
        <v>6.59</v>
      </c>
      <c r="J80" s="15">
        <f t="shared" si="5"/>
        <v>39.549999999999997</v>
      </c>
    </row>
    <row r="81" spans="1:10" ht="30.75" x14ac:dyDescent="0.25">
      <c r="A81">
        <v>902</v>
      </c>
      <c r="B81" s="11"/>
      <c r="C81" s="16" t="s">
        <v>92</v>
      </c>
      <c r="D81" s="17">
        <v>260</v>
      </c>
      <c r="E81" s="10">
        <v>0.24295</v>
      </c>
      <c r="F81" s="11">
        <v>1.1080239999999999</v>
      </c>
      <c r="G81" s="12">
        <f t="shared" si="6"/>
        <v>69.989999999999995</v>
      </c>
      <c r="H81" s="13">
        <v>0.2</v>
      </c>
      <c r="I81" s="14">
        <f t="shared" si="7"/>
        <v>14</v>
      </c>
      <c r="J81" s="15">
        <f t="shared" si="5"/>
        <v>83.99</v>
      </c>
    </row>
    <row r="82" spans="1:10" ht="60.75" x14ac:dyDescent="0.25">
      <c r="A82" t="s">
        <v>31</v>
      </c>
      <c r="B82" s="11"/>
      <c r="C82" s="17" t="s">
        <v>35</v>
      </c>
      <c r="D82" s="17">
        <v>41</v>
      </c>
      <c r="E82" s="23">
        <v>0.33048</v>
      </c>
      <c r="F82" s="11">
        <v>1.1080239999999999</v>
      </c>
      <c r="G82" s="12">
        <f t="shared" si="6"/>
        <v>15.01</v>
      </c>
      <c r="H82" s="13">
        <v>0.2</v>
      </c>
      <c r="I82" s="14">
        <f t="shared" si="7"/>
        <v>3</v>
      </c>
      <c r="J82" s="15">
        <f t="shared" si="5"/>
        <v>18.009999999999998</v>
      </c>
    </row>
    <row r="83" spans="1:10" ht="45.75" x14ac:dyDescent="0.25">
      <c r="A83">
        <v>2605</v>
      </c>
      <c r="B83" s="11"/>
      <c r="C83" s="16" t="s">
        <v>93</v>
      </c>
      <c r="D83" s="17">
        <v>181</v>
      </c>
      <c r="E83" s="23">
        <v>0.33048</v>
      </c>
      <c r="F83" s="11">
        <v>1.1080239999999999</v>
      </c>
      <c r="G83" s="12">
        <f t="shared" si="6"/>
        <v>66.28</v>
      </c>
      <c r="H83" s="13">
        <v>0.2</v>
      </c>
      <c r="I83" s="14">
        <f t="shared" si="7"/>
        <v>13.26</v>
      </c>
      <c r="J83" s="15">
        <f t="shared" si="5"/>
        <v>79.540000000000006</v>
      </c>
    </row>
    <row r="84" spans="1:10" ht="30.75" x14ac:dyDescent="0.25">
      <c r="A84">
        <v>2705</v>
      </c>
      <c r="B84" s="17"/>
      <c r="C84" s="16" t="s">
        <v>94</v>
      </c>
      <c r="D84" s="17">
        <v>158</v>
      </c>
      <c r="E84" s="23">
        <v>0.33048</v>
      </c>
      <c r="F84" s="11">
        <v>1.1080239999999999</v>
      </c>
      <c r="G84" s="12">
        <f t="shared" si="6"/>
        <v>57.86</v>
      </c>
      <c r="H84" s="51">
        <v>0.2</v>
      </c>
      <c r="I84" s="14">
        <f t="shared" si="7"/>
        <v>11.57</v>
      </c>
      <c r="J84" s="15">
        <f t="shared" si="5"/>
        <v>69.430000000000007</v>
      </c>
    </row>
    <row r="85" spans="1:10" ht="60.75" x14ac:dyDescent="0.25">
      <c r="B85" s="17"/>
      <c r="C85" s="17" t="s">
        <v>25</v>
      </c>
      <c r="D85" s="17">
        <v>0</v>
      </c>
      <c r="E85" s="23">
        <v>0.33048</v>
      </c>
      <c r="F85" s="11">
        <v>1.1080239999999999</v>
      </c>
      <c r="G85" s="12">
        <f>ROUND(D85*E85*F85,2)</f>
        <v>0</v>
      </c>
      <c r="H85" s="13">
        <v>0.2</v>
      </c>
      <c r="I85" s="14">
        <f>ROUND(G85*H85,2)</f>
        <v>0</v>
      </c>
      <c r="J85" s="15">
        <f>G85+I85</f>
        <v>0</v>
      </c>
    </row>
    <row r="86" spans="1:10" ht="30.75" x14ac:dyDescent="0.25">
      <c r="A86">
        <v>2705</v>
      </c>
      <c r="B86" s="11"/>
      <c r="C86" s="16" t="s">
        <v>95</v>
      </c>
      <c r="D86" s="17">
        <v>284</v>
      </c>
      <c r="E86" s="23">
        <v>0.33048</v>
      </c>
      <c r="F86" s="11">
        <v>1.1080239999999999</v>
      </c>
      <c r="G86" s="12">
        <f t="shared" si="6"/>
        <v>104</v>
      </c>
      <c r="H86" s="13">
        <v>0.2</v>
      </c>
      <c r="I86" s="14">
        <f t="shared" si="7"/>
        <v>20.8</v>
      </c>
      <c r="J86" s="15">
        <f t="shared" si="5"/>
        <v>124.8</v>
      </c>
    </row>
    <row r="87" spans="1:10" ht="60.75" x14ac:dyDescent="0.25">
      <c r="A87">
        <v>2705</v>
      </c>
      <c r="B87" s="21"/>
      <c r="C87" s="22" t="s">
        <v>96</v>
      </c>
      <c r="D87" s="17">
        <v>0</v>
      </c>
      <c r="E87" s="23">
        <v>0.33048</v>
      </c>
      <c r="F87" s="11">
        <v>1.1080239999999999</v>
      </c>
      <c r="G87" s="12">
        <f t="shared" si="6"/>
        <v>0</v>
      </c>
      <c r="H87" s="13">
        <v>0.2</v>
      </c>
      <c r="I87" s="14">
        <f t="shared" si="7"/>
        <v>0</v>
      </c>
      <c r="J87" s="20">
        <f t="shared" si="5"/>
        <v>0</v>
      </c>
    </row>
    <row r="88" spans="1:10" ht="60.75" x14ac:dyDescent="0.25">
      <c r="B88" s="21"/>
      <c r="C88" s="17" t="s">
        <v>25</v>
      </c>
      <c r="D88" s="17">
        <v>0</v>
      </c>
      <c r="E88" s="23">
        <v>0.33048</v>
      </c>
      <c r="F88" s="11">
        <v>1.1080239999999999</v>
      </c>
      <c r="G88" s="12">
        <f>ROUND(D88*E88*F88,2)</f>
        <v>0</v>
      </c>
      <c r="H88" s="13">
        <v>0.2</v>
      </c>
      <c r="I88" s="14">
        <f>ROUND(G88*H88,2)</f>
        <v>0</v>
      </c>
      <c r="J88" s="15">
        <f>G88+I88</f>
        <v>0</v>
      </c>
    </row>
    <row r="89" spans="1:10" ht="60.75" x14ac:dyDescent="0.25">
      <c r="B89" s="21"/>
      <c r="C89" s="17" t="s">
        <v>27</v>
      </c>
      <c r="D89" s="17">
        <v>0</v>
      </c>
      <c r="E89" s="23">
        <v>0.15176999999999999</v>
      </c>
      <c r="F89" s="11">
        <v>1.1080239999999999</v>
      </c>
      <c r="G89" s="12">
        <f>ROUND(D89*E89*F89,2)</f>
        <v>0</v>
      </c>
      <c r="H89" s="13">
        <v>0.2</v>
      </c>
      <c r="I89" s="14">
        <f>ROUND(G89*H89,2)</f>
        <v>0</v>
      </c>
      <c r="J89" s="15">
        <f>G89+I89</f>
        <v>0</v>
      </c>
    </row>
    <row r="90" spans="1:10" ht="45.75" x14ac:dyDescent="0.25">
      <c r="A90">
        <v>2705</v>
      </c>
      <c r="B90" s="21"/>
      <c r="C90" s="22" t="s">
        <v>97</v>
      </c>
      <c r="D90" s="17">
        <v>196</v>
      </c>
      <c r="E90" s="10">
        <v>0.33048</v>
      </c>
      <c r="F90" s="11">
        <v>1.1080239999999999</v>
      </c>
      <c r="G90" s="12">
        <f t="shared" si="6"/>
        <v>71.77</v>
      </c>
      <c r="H90" s="13">
        <v>0.2</v>
      </c>
      <c r="I90" s="14">
        <f t="shared" si="7"/>
        <v>14.35</v>
      </c>
      <c r="J90" s="15">
        <f t="shared" si="5"/>
        <v>86.11999999999999</v>
      </c>
    </row>
    <row r="91" spans="1:10" ht="30.75" x14ac:dyDescent="0.25">
      <c r="A91">
        <v>2706</v>
      </c>
      <c r="B91" s="21"/>
      <c r="C91" s="22" t="s">
        <v>98</v>
      </c>
      <c r="D91" s="24">
        <v>0</v>
      </c>
      <c r="E91" s="10">
        <v>0.27273999999999998</v>
      </c>
      <c r="F91" s="11">
        <v>1.1080239999999999</v>
      </c>
      <c r="G91" s="12">
        <f t="shared" si="6"/>
        <v>0</v>
      </c>
      <c r="H91" s="13">
        <v>0.2</v>
      </c>
      <c r="I91" s="14">
        <f t="shared" si="7"/>
        <v>0</v>
      </c>
      <c r="J91" s="15">
        <f t="shared" si="5"/>
        <v>0</v>
      </c>
    </row>
    <row r="92" spans="1:10" ht="60.75" x14ac:dyDescent="0.25">
      <c r="A92">
        <v>2706</v>
      </c>
      <c r="B92" s="21"/>
      <c r="C92" s="22" t="s">
        <v>99</v>
      </c>
      <c r="D92" s="24">
        <v>0</v>
      </c>
      <c r="E92" s="10">
        <v>0.27273999999999998</v>
      </c>
      <c r="F92" s="11">
        <v>1.1080239999999999</v>
      </c>
      <c r="G92" s="12">
        <f t="shared" si="6"/>
        <v>0</v>
      </c>
      <c r="H92" s="13">
        <v>0.2</v>
      </c>
      <c r="I92" s="14">
        <f t="shared" si="7"/>
        <v>0</v>
      </c>
      <c r="J92" s="15">
        <f t="shared" si="5"/>
        <v>0</v>
      </c>
    </row>
    <row r="93" spans="1:10" ht="30.75" x14ac:dyDescent="0.25">
      <c r="A93" t="s">
        <v>100</v>
      </c>
      <c r="B93" s="21"/>
      <c r="C93" s="22" t="s">
        <v>101</v>
      </c>
      <c r="D93" s="24">
        <v>60</v>
      </c>
      <c r="E93" s="10">
        <v>0.27273999999999998</v>
      </c>
      <c r="F93" s="11">
        <v>1.1080239999999999</v>
      </c>
      <c r="G93" s="12">
        <f t="shared" si="6"/>
        <v>18.13</v>
      </c>
      <c r="H93" s="13">
        <v>0.2</v>
      </c>
      <c r="I93" s="14">
        <f t="shared" si="7"/>
        <v>3.63</v>
      </c>
      <c r="J93" s="15">
        <f t="shared" si="5"/>
        <v>21.759999999999998</v>
      </c>
    </row>
    <row r="94" spans="1:10" ht="30.75" x14ac:dyDescent="0.25">
      <c r="A94" t="s">
        <v>100</v>
      </c>
      <c r="B94" s="21"/>
      <c r="C94" s="22" t="s">
        <v>102</v>
      </c>
      <c r="D94" s="24">
        <v>28</v>
      </c>
      <c r="E94" s="10">
        <v>0.27273999999999998</v>
      </c>
      <c r="F94" s="11">
        <v>1.1080239999999999</v>
      </c>
      <c r="G94" s="12">
        <f t="shared" si="6"/>
        <v>8.4600000000000009</v>
      </c>
      <c r="H94" s="13">
        <v>0.2</v>
      </c>
      <c r="I94" s="14">
        <f t="shared" si="7"/>
        <v>1.69</v>
      </c>
      <c r="J94" s="15">
        <f t="shared" si="5"/>
        <v>10.15</v>
      </c>
    </row>
    <row r="95" spans="1:10" ht="45.75" x14ac:dyDescent="0.25">
      <c r="B95" s="21"/>
      <c r="C95" s="22" t="s">
        <v>103</v>
      </c>
      <c r="D95" s="52">
        <v>9</v>
      </c>
      <c r="E95" s="10">
        <v>0.33048</v>
      </c>
      <c r="F95" s="11">
        <v>1.1080239999999999</v>
      </c>
      <c r="G95" s="12">
        <f>ROUND(D95*E95*F95,2)</f>
        <v>3.3</v>
      </c>
      <c r="H95" s="26">
        <v>0.2</v>
      </c>
      <c r="I95" s="14">
        <f>ROUND(G95*H95,2)</f>
        <v>0.66</v>
      </c>
      <c r="J95" s="15">
        <f>G95+I95</f>
        <v>3.96</v>
      </c>
    </row>
    <row r="96" spans="1:10" ht="60.75" x14ac:dyDescent="0.25">
      <c r="A96">
        <v>902</v>
      </c>
      <c r="B96" s="11"/>
      <c r="C96" s="17" t="s">
        <v>104</v>
      </c>
      <c r="D96" s="17">
        <v>185</v>
      </c>
      <c r="E96" s="10">
        <v>0.24295</v>
      </c>
      <c r="F96" s="11">
        <v>1.1080239999999999</v>
      </c>
      <c r="G96" s="12">
        <f t="shared" si="6"/>
        <v>49.8</v>
      </c>
      <c r="H96" s="26">
        <v>0.2</v>
      </c>
      <c r="I96" s="14">
        <f t="shared" si="7"/>
        <v>9.9600000000000009</v>
      </c>
      <c r="J96" s="15">
        <f t="shared" si="5"/>
        <v>59.76</v>
      </c>
    </row>
    <row r="97" spans="1:10" ht="15.75" x14ac:dyDescent="0.25">
      <c r="A97">
        <v>2705</v>
      </c>
      <c r="B97" s="11"/>
      <c r="C97" s="17" t="s">
        <v>105</v>
      </c>
      <c r="D97" s="52">
        <v>95</v>
      </c>
      <c r="E97" s="10">
        <v>0.33048</v>
      </c>
      <c r="F97" s="11">
        <v>1.1080239999999999</v>
      </c>
      <c r="G97" s="12">
        <f>ROUND(D97*E97*F97,2)</f>
        <v>34.79</v>
      </c>
      <c r="H97" s="26">
        <v>0.2</v>
      </c>
      <c r="I97" s="14">
        <f>ROUND(G97*H97,2)</f>
        <v>6.96</v>
      </c>
      <c r="J97" s="15">
        <f>G97+I97</f>
        <v>41.75</v>
      </c>
    </row>
    <row r="98" spans="1:10" ht="45.75" x14ac:dyDescent="0.25">
      <c r="A98">
        <v>2705</v>
      </c>
      <c r="B98" s="11"/>
      <c r="C98" s="17" t="s">
        <v>106</v>
      </c>
      <c r="D98" s="52">
        <v>1408</v>
      </c>
      <c r="E98" s="10">
        <v>0.33048</v>
      </c>
      <c r="F98" s="11">
        <v>1.1080239999999999</v>
      </c>
      <c r="G98" s="12">
        <f t="shared" si="6"/>
        <v>515.58000000000004</v>
      </c>
      <c r="H98" s="26">
        <v>0.2</v>
      </c>
      <c r="I98" s="14">
        <f t="shared" si="7"/>
        <v>103.12</v>
      </c>
      <c r="J98" s="15">
        <f t="shared" si="5"/>
        <v>618.70000000000005</v>
      </c>
    </row>
    <row r="99" spans="1:10" ht="15.75" x14ac:dyDescent="0.25">
      <c r="A99" t="s">
        <v>88</v>
      </c>
      <c r="B99" s="11"/>
      <c r="C99" s="17" t="s">
        <v>107</v>
      </c>
      <c r="D99" s="17">
        <v>0</v>
      </c>
      <c r="E99" s="10">
        <v>0.33048</v>
      </c>
      <c r="F99" s="11">
        <v>1.1080239999999999</v>
      </c>
      <c r="G99" s="12">
        <f t="shared" si="6"/>
        <v>0</v>
      </c>
      <c r="H99" s="26">
        <v>0.2</v>
      </c>
      <c r="I99" s="14">
        <f t="shared" si="7"/>
        <v>0</v>
      </c>
      <c r="J99" s="15">
        <f t="shared" si="5"/>
        <v>0</v>
      </c>
    </row>
    <row r="100" spans="1:10" ht="60.75" x14ac:dyDescent="0.25">
      <c r="A100">
        <v>2605</v>
      </c>
      <c r="B100" s="11"/>
      <c r="C100" s="17" t="s">
        <v>108</v>
      </c>
      <c r="D100" s="17">
        <v>18</v>
      </c>
      <c r="E100" s="10">
        <v>0.33048</v>
      </c>
      <c r="F100" s="11">
        <v>1.1080239999999999</v>
      </c>
      <c r="G100" s="12">
        <f t="shared" si="6"/>
        <v>6.59</v>
      </c>
      <c r="H100" s="26">
        <v>0.2</v>
      </c>
      <c r="I100" s="14">
        <f t="shared" si="7"/>
        <v>1.32</v>
      </c>
      <c r="J100" s="15">
        <f t="shared" si="5"/>
        <v>7.91</v>
      </c>
    </row>
    <row r="101" spans="1:10" ht="30.75" x14ac:dyDescent="0.25">
      <c r="A101" t="s">
        <v>31</v>
      </c>
      <c r="B101" s="11"/>
      <c r="C101" s="17" t="s">
        <v>109</v>
      </c>
      <c r="D101" s="17">
        <v>32</v>
      </c>
      <c r="E101" s="10">
        <v>0.33048</v>
      </c>
      <c r="F101" s="11">
        <v>1.1080239999999999</v>
      </c>
      <c r="G101" s="12">
        <f t="shared" si="6"/>
        <v>11.72</v>
      </c>
      <c r="H101" s="26">
        <v>0.2</v>
      </c>
      <c r="I101" s="14">
        <f t="shared" si="7"/>
        <v>2.34</v>
      </c>
      <c r="J101" s="15">
        <f t="shared" si="5"/>
        <v>14.06</v>
      </c>
    </row>
    <row r="102" spans="1:10" ht="75.75" x14ac:dyDescent="0.25">
      <c r="A102">
        <v>2605</v>
      </c>
      <c r="B102" s="11"/>
      <c r="C102" s="17" t="s">
        <v>110</v>
      </c>
      <c r="D102" s="17">
        <v>270</v>
      </c>
      <c r="E102" s="10">
        <v>0.33048</v>
      </c>
      <c r="F102" s="11">
        <v>1.1080239999999999</v>
      </c>
      <c r="G102" s="12">
        <f t="shared" si="6"/>
        <v>98.87</v>
      </c>
      <c r="H102" s="26">
        <v>0.2</v>
      </c>
      <c r="I102" s="14">
        <f t="shared" si="7"/>
        <v>19.77</v>
      </c>
      <c r="J102" s="15">
        <f t="shared" si="5"/>
        <v>118.64</v>
      </c>
    </row>
    <row r="103" spans="1:10" ht="30.75" x14ac:dyDescent="0.25">
      <c r="A103" s="18">
        <v>2705</v>
      </c>
      <c r="B103" s="11"/>
      <c r="C103" s="17" t="s">
        <v>109</v>
      </c>
      <c r="D103" s="17">
        <v>0</v>
      </c>
      <c r="E103" s="10">
        <v>0.33048</v>
      </c>
      <c r="F103" s="11">
        <v>1.1080239999999999</v>
      </c>
      <c r="G103" s="12">
        <f t="shared" si="6"/>
        <v>0</v>
      </c>
      <c r="H103" s="26">
        <v>0.2</v>
      </c>
      <c r="I103" s="14">
        <f t="shared" si="7"/>
        <v>0</v>
      </c>
      <c r="J103" s="15">
        <f t="shared" si="5"/>
        <v>0</v>
      </c>
    </row>
    <row r="104" spans="1:10" ht="30.75" x14ac:dyDescent="0.25">
      <c r="A104" s="18"/>
      <c r="B104" s="21"/>
      <c r="C104" s="17" t="s">
        <v>111</v>
      </c>
      <c r="D104" s="17">
        <v>0</v>
      </c>
      <c r="E104" s="23">
        <v>0.15176999999999999</v>
      </c>
      <c r="F104" s="11">
        <v>1.1080239999999999</v>
      </c>
      <c r="G104" s="12">
        <f>ROUND(D104*E104*F104,2)</f>
        <v>0</v>
      </c>
      <c r="H104" s="13">
        <v>0.2</v>
      </c>
      <c r="I104" s="14">
        <f>ROUND(G104*H104,2)</f>
        <v>0</v>
      </c>
      <c r="J104" s="15">
        <f>G104+I104</f>
        <v>0</v>
      </c>
    </row>
    <row r="105" spans="1:10" ht="60.75" x14ac:dyDescent="0.25">
      <c r="A105" s="18">
        <v>2705</v>
      </c>
      <c r="B105" s="21"/>
      <c r="C105" s="24" t="s">
        <v>112</v>
      </c>
      <c r="D105" s="24">
        <v>343</v>
      </c>
      <c r="E105" s="10">
        <v>0.33048</v>
      </c>
      <c r="F105" s="11">
        <v>1.1080239999999999</v>
      </c>
      <c r="G105" s="12">
        <f t="shared" si="6"/>
        <v>125.6</v>
      </c>
      <c r="H105" s="26">
        <v>0.2</v>
      </c>
      <c r="I105" s="14">
        <f t="shared" si="7"/>
        <v>25.12</v>
      </c>
      <c r="J105" s="15">
        <f t="shared" si="5"/>
        <v>150.72</v>
      </c>
    </row>
    <row r="106" spans="1:10" ht="61.5" thickBot="1" x14ac:dyDescent="0.3">
      <c r="A106" s="18" t="s">
        <v>113</v>
      </c>
      <c r="B106" s="21"/>
      <c r="C106" s="17" t="s">
        <v>114</v>
      </c>
      <c r="D106" s="24">
        <v>0</v>
      </c>
      <c r="E106" s="10">
        <v>0.33048</v>
      </c>
      <c r="F106" s="11">
        <v>1.1080239999999999</v>
      </c>
      <c r="G106" s="12">
        <f t="shared" si="6"/>
        <v>0</v>
      </c>
      <c r="H106" s="26">
        <v>0.2</v>
      </c>
      <c r="I106" s="14">
        <f t="shared" si="7"/>
        <v>0</v>
      </c>
      <c r="J106" s="15">
        <f t="shared" si="5"/>
        <v>0</v>
      </c>
    </row>
    <row r="107" spans="1:10" ht="16.5" thickBot="1" x14ac:dyDescent="0.3">
      <c r="A107" s="29"/>
      <c r="B107" s="53"/>
      <c r="C107" s="4" t="s">
        <v>115</v>
      </c>
      <c r="D107" s="54">
        <f>SUM(D75:D106)</f>
        <v>4014</v>
      </c>
      <c r="E107" s="47"/>
      <c r="F107" s="11"/>
      <c r="G107" s="49">
        <f>SUM(G75:G106)</f>
        <v>1421.0699999999997</v>
      </c>
      <c r="H107" s="49"/>
      <c r="I107" s="49">
        <f>SUM(I75:I106)</f>
        <v>284.20999999999998</v>
      </c>
      <c r="J107" s="55">
        <f>SUM(J75:J106)</f>
        <v>1705.2800000000002</v>
      </c>
    </row>
    <row r="108" spans="1:10" ht="15.75" x14ac:dyDescent="0.25">
      <c r="A108">
        <v>2706</v>
      </c>
      <c r="B108" s="9">
        <v>12</v>
      </c>
      <c r="C108" s="56" t="s">
        <v>116</v>
      </c>
      <c r="D108" s="57">
        <v>62</v>
      </c>
      <c r="E108" s="10">
        <v>0.27273999999999998</v>
      </c>
      <c r="F108" s="11">
        <v>1.1080239999999999</v>
      </c>
      <c r="G108" s="12">
        <f t="shared" ref="G108:G119" si="8">ROUND(D108*E108*F108,2)</f>
        <v>18.739999999999998</v>
      </c>
      <c r="H108" s="13">
        <v>0.2</v>
      </c>
      <c r="I108" s="14">
        <f t="shared" ref="I108:I119" si="9">ROUND(G108*H108,2)</f>
        <v>3.75</v>
      </c>
      <c r="J108" s="15">
        <f t="shared" ref="J108:J119" si="10">G108+I108</f>
        <v>22.49</v>
      </c>
    </row>
    <row r="109" spans="1:10" ht="45.75" x14ac:dyDescent="0.25">
      <c r="A109" s="18">
        <v>2705</v>
      </c>
      <c r="B109" s="11"/>
      <c r="C109" s="16" t="s">
        <v>117</v>
      </c>
      <c r="D109" s="17">
        <v>6</v>
      </c>
      <c r="E109" s="10">
        <v>0.33048</v>
      </c>
      <c r="F109" s="11">
        <v>1.1080239999999999</v>
      </c>
      <c r="G109" s="12">
        <f>ROUND(D109*E109*F109,2)</f>
        <v>2.2000000000000002</v>
      </c>
      <c r="H109" s="13">
        <v>0.2</v>
      </c>
      <c r="I109" s="14">
        <f>ROUND(G109*H109,2)</f>
        <v>0.44</v>
      </c>
      <c r="J109" s="15">
        <f>G109+I109</f>
        <v>2.64</v>
      </c>
    </row>
    <row r="110" spans="1:10" ht="45.75" x14ac:dyDescent="0.25">
      <c r="A110" s="18">
        <v>2705</v>
      </c>
      <c r="B110" s="11"/>
      <c r="C110" s="16" t="s">
        <v>118</v>
      </c>
      <c r="D110" s="17">
        <v>0</v>
      </c>
      <c r="E110" s="10">
        <v>0.33048</v>
      </c>
      <c r="F110" s="11">
        <v>1.1080239999999999</v>
      </c>
      <c r="G110" s="12">
        <f t="shared" si="8"/>
        <v>0</v>
      </c>
      <c r="H110" s="13">
        <v>0.2</v>
      </c>
      <c r="I110" s="14">
        <f t="shared" si="9"/>
        <v>0</v>
      </c>
      <c r="J110" s="15">
        <f t="shared" si="10"/>
        <v>0</v>
      </c>
    </row>
    <row r="111" spans="1:10" ht="30.75" x14ac:dyDescent="0.25">
      <c r="A111" s="18" t="s">
        <v>89</v>
      </c>
      <c r="B111" s="21"/>
      <c r="C111" s="17" t="s">
        <v>111</v>
      </c>
      <c r="D111" s="17">
        <v>0</v>
      </c>
      <c r="E111" s="23">
        <v>0.15176999999999999</v>
      </c>
      <c r="F111" s="11">
        <v>1.1080239999999999</v>
      </c>
      <c r="G111" s="12">
        <f>ROUND(D111*E111*F111,2)</f>
        <v>0</v>
      </c>
      <c r="H111" s="13">
        <v>0.2</v>
      </c>
      <c r="I111" s="14">
        <f>ROUND(G111*H111,2)</f>
        <v>0</v>
      </c>
      <c r="J111" s="15">
        <f>G111+I111</f>
        <v>0</v>
      </c>
    </row>
    <row r="112" spans="1:10" ht="30.75" x14ac:dyDescent="0.25">
      <c r="A112" s="18">
        <v>2602</v>
      </c>
      <c r="B112" s="11"/>
      <c r="C112" s="16" t="s">
        <v>119</v>
      </c>
      <c r="D112" s="17">
        <v>0</v>
      </c>
      <c r="E112" s="10">
        <v>0.24295</v>
      </c>
      <c r="F112" s="11">
        <v>1.1080239999999999</v>
      </c>
      <c r="G112" s="12">
        <f t="shared" si="8"/>
        <v>0</v>
      </c>
      <c r="H112" s="13">
        <v>0.2</v>
      </c>
      <c r="I112" s="14">
        <f t="shared" si="9"/>
        <v>0</v>
      </c>
      <c r="J112" s="15">
        <f t="shared" si="10"/>
        <v>0</v>
      </c>
    </row>
    <row r="113" spans="1:10" ht="30.75" x14ac:dyDescent="0.25">
      <c r="A113" s="18">
        <v>2605</v>
      </c>
      <c r="B113" s="11"/>
      <c r="C113" s="16" t="s">
        <v>120</v>
      </c>
      <c r="D113" s="17">
        <v>898</v>
      </c>
      <c r="E113" s="10">
        <v>0.33048</v>
      </c>
      <c r="F113" s="11">
        <v>1.1080239999999999</v>
      </c>
      <c r="G113" s="12">
        <f t="shared" si="8"/>
        <v>328.83</v>
      </c>
      <c r="H113" s="13">
        <v>0.2</v>
      </c>
      <c r="I113" s="14">
        <f t="shared" si="9"/>
        <v>65.77</v>
      </c>
      <c r="J113" s="15">
        <f t="shared" si="10"/>
        <v>394.59999999999997</v>
      </c>
    </row>
    <row r="114" spans="1:10" ht="45.75" x14ac:dyDescent="0.25">
      <c r="A114" s="18">
        <v>2605</v>
      </c>
      <c r="B114" s="11"/>
      <c r="C114" s="16" t="s">
        <v>121</v>
      </c>
      <c r="D114" s="17">
        <v>72</v>
      </c>
      <c r="E114" s="10">
        <v>0.33048</v>
      </c>
      <c r="F114" s="11">
        <v>1.1080239999999999</v>
      </c>
      <c r="G114" s="12">
        <f t="shared" si="8"/>
        <v>26.36</v>
      </c>
      <c r="H114" s="13">
        <v>0.2</v>
      </c>
      <c r="I114" s="14">
        <f t="shared" si="9"/>
        <v>5.27</v>
      </c>
      <c r="J114" s="15">
        <f t="shared" si="10"/>
        <v>31.63</v>
      </c>
    </row>
    <row r="115" spans="1:10" ht="45.75" x14ac:dyDescent="0.25">
      <c r="A115">
        <v>2705</v>
      </c>
      <c r="B115" s="11"/>
      <c r="C115" s="17" t="s">
        <v>122</v>
      </c>
      <c r="D115" s="17">
        <v>9</v>
      </c>
      <c r="E115" s="10">
        <v>0.33048</v>
      </c>
      <c r="F115" s="11">
        <v>1.1080239999999999</v>
      </c>
      <c r="G115" s="12">
        <f>ROUND(D115*E115*F115,2)</f>
        <v>3.3</v>
      </c>
      <c r="H115" s="58">
        <v>0.2</v>
      </c>
      <c r="I115" s="14">
        <f>ROUND(G115*H115,2)</f>
        <v>0.66</v>
      </c>
      <c r="J115" s="15">
        <f>G115+I115</f>
        <v>3.96</v>
      </c>
    </row>
    <row r="116" spans="1:10" ht="30.75" x14ac:dyDescent="0.25">
      <c r="A116" s="18">
        <v>2705</v>
      </c>
      <c r="B116" s="11"/>
      <c r="C116" s="17" t="s">
        <v>109</v>
      </c>
      <c r="D116" s="17">
        <v>0</v>
      </c>
      <c r="E116" s="10">
        <v>0.33048</v>
      </c>
      <c r="F116" s="11">
        <v>1.1080239999999999</v>
      </c>
      <c r="G116" s="12">
        <f>ROUND(D116*E116*F116,2)</f>
        <v>0</v>
      </c>
      <c r="H116" s="26">
        <v>0.2</v>
      </c>
      <c r="I116" s="14">
        <f>ROUND(G116*H116,2)</f>
        <v>0</v>
      </c>
      <c r="J116" s="15">
        <f>G116+I116</f>
        <v>0</v>
      </c>
    </row>
    <row r="117" spans="1:10" ht="60.75" x14ac:dyDescent="0.25">
      <c r="A117">
        <v>2605</v>
      </c>
      <c r="B117" s="11"/>
      <c r="C117" s="16" t="s">
        <v>99</v>
      </c>
      <c r="D117" s="17">
        <v>0</v>
      </c>
      <c r="E117" s="10">
        <v>0.33048</v>
      </c>
      <c r="F117" s="11">
        <v>1.1080239999999999</v>
      </c>
      <c r="G117" s="12">
        <f t="shared" si="8"/>
        <v>0</v>
      </c>
      <c r="H117" s="13">
        <v>0.2</v>
      </c>
      <c r="I117" s="14">
        <f t="shared" si="9"/>
        <v>0</v>
      </c>
      <c r="J117" s="15">
        <f t="shared" si="10"/>
        <v>0</v>
      </c>
    </row>
    <row r="118" spans="1:10" ht="60.75" x14ac:dyDescent="0.25">
      <c r="A118" s="59">
        <v>2706</v>
      </c>
      <c r="B118" s="24"/>
      <c r="C118" s="22" t="s">
        <v>123</v>
      </c>
      <c r="D118" s="24">
        <f>360+192+1072</f>
        <v>1624</v>
      </c>
      <c r="E118" s="10">
        <v>0.27273999999999998</v>
      </c>
      <c r="F118" s="11">
        <v>1.1080239999999999</v>
      </c>
      <c r="G118" s="12">
        <f t="shared" si="8"/>
        <v>490.78</v>
      </c>
      <c r="H118" s="51">
        <v>0.2</v>
      </c>
      <c r="I118" s="14">
        <f t="shared" si="9"/>
        <v>98.16</v>
      </c>
      <c r="J118" s="15">
        <f t="shared" si="10"/>
        <v>588.93999999999994</v>
      </c>
    </row>
    <row r="119" spans="1:10" ht="46.5" thickBot="1" x14ac:dyDescent="0.3">
      <c r="A119">
        <v>2705</v>
      </c>
      <c r="B119" s="11"/>
      <c r="C119" s="17" t="s">
        <v>124</v>
      </c>
      <c r="D119" s="17">
        <v>24</v>
      </c>
      <c r="E119" s="10">
        <v>0.33048</v>
      </c>
      <c r="F119" s="11">
        <v>1.1080239999999999</v>
      </c>
      <c r="G119" s="12">
        <f t="shared" si="8"/>
        <v>8.7899999999999991</v>
      </c>
      <c r="H119" s="58">
        <v>0.2</v>
      </c>
      <c r="I119" s="14">
        <f t="shared" si="9"/>
        <v>1.76</v>
      </c>
      <c r="J119" s="15">
        <f t="shared" si="10"/>
        <v>10.549999999999999</v>
      </c>
    </row>
    <row r="120" spans="1:10" ht="16.5" thickBot="1" x14ac:dyDescent="0.3">
      <c r="A120" s="29"/>
      <c r="B120" s="6"/>
      <c r="C120" s="60" t="s">
        <v>115</v>
      </c>
      <c r="D120" s="61">
        <f>SUM(D108:D119)</f>
        <v>2695</v>
      </c>
      <c r="E120" s="10"/>
      <c r="F120" s="11"/>
      <c r="G120" s="32">
        <f>SUM(G108:G119)</f>
        <v>879</v>
      </c>
      <c r="H120" s="62"/>
      <c r="I120" s="32">
        <f>SUM(I108:I119)</f>
        <v>175.80999999999997</v>
      </c>
      <c r="J120" s="32">
        <f>SUM(J108:J119)</f>
        <v>1054.8099999999997</v>
      </c>
    </row>
    <row r="121" spans="1:10" ht="30.75" x14ac:dyDescent="0.25">
      <c r="A121" s="18">
        <v>2605</v>
      </c>
      <c r="B121" s="7">
        <v>14</v>
      </c>
      <c r="C121" s="63" t="s">
        <v>125</v>
      </c>
      <c r="D121" s="9">
        <v>102</v>
      </c>
      <c r="E121" s="10">
        <v>0.33048</v>
      </c>
      <c r="F121" s="11">
        <v>1.1080239999999999</v>
      </c>
      <c r="G121" s="12">
        <f>ROUND(D121*E121*F121,2)</f>
        <v>37.35</v>
      </c>
      <c r="H121" s="13">
        <v>0.2</v>
      </c>
      <c r="I121" s="14">
        <f>ROUND(G121*H121,2)</f>
        <v>7.47</v>
      </c>
      <c r="J121" s="15">
        <f t="shared" ref="J121:J140" si="11">G121+I121</f>
        <v>44.82</v>
      </c>
    </row>
    <row r="122" spans="1:10" ht="30.75" x14ac:dyDescent="0.25">
      <c r="A122" s="18">
        <v>2605</v>
      </c>
      <c r="B122" s="11"/>
      <c r="C122" s="64" t="s">
        <v>126</v>
      </c>
      <c r="D122" s="17">
        <v>100</v>
      </c>
      <c r="E122" s="10">
        <v>0.33048</v>
      </c>
      <c r="F122" s="11">
        <v>1.1080239999999999</v>
      </c>
      <c r="G122" s="12">
        <f t="shared" ref="G122:G140" si="12">ROUND(D122*E122*F122,2)</f>
        <v>36.619999999999997</v>
      </c>
      <c r="H122" s="13">
        <v>0.2</v>
      </c>
      <c r="I122" s="14">
        <f t="shared" ref="I122:I140" si="13">ROUND(G122*H122,2)</f>
        <v>7.32</v>
      </c>
      <c r="J122" s="15">
        <f t="shared" si="11"/>
        <v>43.94</v>
      </c>
    </row>
    <row r="123" spans="1:10" ht="60.75" x14ac:dyDescent="0.25">
      <c r="A123" t="s">
        <v>31</v>
      </c>
      <c r="B123" s="11"/>
      <c r="C123" s="17" t="s">
        <v>25</v>
      </c>
      <c r="D123" s="17">
        <v>0</v>
      </c>
      <c r="E123" s="10">
        <v>0.33048</v>
      </c>
      <c r="F123" s="11">
        <v>1.1080239999999999</v>
      </c>
      <c r="G123" s="12">
        <f t="shared" si="12"/>
        <v>0</v>
      </c>
      <c r="H123" s="13">
        <v>0.2</v>
      </c>
      <c r="I123" s="14">
        <f t="shared" si="13"/>
        <v>0</v>
      </c>
      <c r="J123" s="15">
        <f t="shared" si="11"/>
        <v>0</v>
      </c>
    </row>
    <row r="124" spans="1:10" ht="45.75" x14ac:dyDescent="0.25">
      <c r="A124">
        <v>2605</v>
      </c>
      <c r="B124" s="11"/>
      <c r="C124" s="64" t="s">
        <v>127</v>
      </c>
      <c r="D124" s="17">
        <v>59</v>
      </c>
      <c r="E124" s="10">
        <v>0.33048</v>
      </c>
      <c r="F124" s="11">
        <v>1.1080239999999999</v>
      </c>
      <c r="G124" s="12">
        <f t="shared" si="12"/>
        <v>21.6</v>
      </c>
      <c r="H124" s="13">
        <v>0.2</v>
      </c>
      <c r="I124" s="14">
        <f t="shared" si="13"/>
        <v>4.32</v>
      </c>
      <c r="J124" s="15">
        <f t="shared" si="11"/>
        <v>25.92</v>
      </c>
    </row>
    <row r="125" spans="1:10" ht="45.75" x14ac:dyDescent="0.25">
      <c r="A125" s="18">
        <v>2705</v>
      </c>
      <c r="B125" s="11"/>
      <c r="C125" s="64" t="s">
        <v>128</v>
      </c>
      <c r="D125" s="17">
        <v>92</v>
      </c>
      <c r="E125" s="10">
        <v>0.33048</v>
      </c>
      <c r="F125" s="11">
        <v>1.1080239999999999</v>
      </c>
      <c r="G125" s="12">
        <f t="shared" si="12"/>
        <v>33.69</v>
      </c>
      <c r="H125" s="13">
        <v>0.2</v>
      </c>
      <c r="I125" s="14">
        <f t="shared" si="13"/>
        <v>6.74</v>
      </c>
      <c r="J125" s="15">
        <f t="shared" si="11"/>
        <v>40.43</v>
      </c>
    </row>
    <row r="126" spans="1:10" ht="30.75" x14ac:dyDescent="0.25">
      <c r="A126" s="18">
        <v>2705</v>
      </c>
      <c r="B126" s="11"/>
      <c r="C126" s="64" t="s">
        <v>129</v>
      </c>
      <c r="D126" s="17">
        <v>302</v>
      </c>
      <c r="E126" s="10">
        <v>0.33048</v>
      </c>
      <c r="F126" s="11">
        <v>1.1080239999999999</v>
      </c>
      <c r="G126" s="12">
        <f t="shared" si="12"/>
        <v>110.59</v>
      </c>
      <c r="H126" s="13">
        <v>0.2</v>
      </c>
      <c r="I126" s="14">
        <f t="shared" si="13"/>
        <v>22.12</v>
      </c>
      <c r="J126" s="15">
        <f t="shared" si="11"/>
        <v>132.71</v>
      </c>
    </row>
    <row r="127" spans="1:10" ht="30.75" x14ac:dyDescent="0.25">
      <c r="A127" s="18">
        <v>2605</v>
      </c>
      <c r="B127" s="11"/>
      <c r="C127" s="64" t="s">
        <v>130</v>
      </c>
      <c r="D127" s="17">
        <v>46</v>
      </c>
      <c r="E127" s="10">
        <v>0.33048</v>
      </c>
      <c r="F127" s="11">
        <v>1.1080239999999999</v>
      </c>
      <c r="G127" s="12">
        <f t="shared" si="12"/>
        <v>16.84</v>
      </c>
      <c r="H127" s="13">
        <v>0.2</v>
      </c>
      <c r="I127" s="14">
        <f t="shared" si="13"/>
        <v>3.37</v>
      </c>
      <c r="J127" s="15">
        <f t="shared" si="11"/>
        <v>20.21</v>
      </c>
    </row>
    <row r="128" spans="1:10" ht="45.75" x14ac:dyDescent="0.25">
      <c r="A128" s="18">
        <v>2605</v>
      </c>
      <c r="B128" s="11"/>
      <c r="C128" s="16" t="s">
        <v>131</v>
      </c>
      <c r="D128" s="17">
        <v>194</v>
      </c>
      <c r="E128" s="10">
        <v>0.33048</v>
      </c>
      <c r="F128" s="11">
        <v>1.1080239999999999</v>
      </c>
      <c r="G128" s="12">
        <f t="shared" si="12"/>
        <v>71.040000000000006</v>
      </c>
      <c r="H128" s="13">
        <v>0.2</v>
      </c>
      <c r="I128" s="14">
        <f t="shared" si="13"/>
        <v>14.21</v>
      </c>
      <c r="J128" s="15">
        <f t="shared" si="11"/>
        <v>85.25</v>
      </c>
    </row>
    <row r="129" spans="1:10" ht="15.75" x14ac:dyDescent="0.25">
      <c r="A129" s="18"/>
      <c r="B129" s="11"/>
      <c r="C129" s="16" t="s">
        <v>132</v>
      </c>
      <c r="D129" s="17">
        <v>0</v>
      </c>
      <c r="E129" s="10">
        <v>0.33048</v>
      </c>
      <c r="F129" s="11">
        <v>1.1080239999999999</v>
      </c>
      <c r="G129" s="12">
        <f t="shared" si="12"/>
        <v>0</v>
      </c>
      <c r="H129" s="13">
        <v>0.2</v>
      </c>
      <c r="I129" s="14">
        <f t="shared" si="13"/>
        <v>0</v>
      </c>
      <c r="J129" s="15">
        <f t="shared" si="11"/>
        <v>0</v>
      </c>
    </row>
    <row r="130" spans="1:10" ht="45.75" x14ac:dyDescent="0.25">
      <c r="A130" s="18"/>
      <c r="B130" s="11"/>
      <c r="C130" s="16" t="s">
        <v>133</v>
      </c>
      <c r="D130" s="17">
        <v>0</v>
      </c>
      <c r="E130" s="10">
        <v>0.33048</v>
      </c>
      <c r="F130" s="11">
        <v>1.1080239999999999</v>
      </c>
      <c r="G130" s="12">
        <f t="shared" si="12"/>
        <v>0</v>
      </c>
      <c r="H130" s="13">
        <v>0.2</v>
      </c>
      <c r="I130" s="14">
        <f t="shared" si="13"/>
        <v>0</v>
      </c>
      <c r="J130" s="15">
        <f t="shared" si="11"/>
        <v>0</v>
      </c>
    </row>
    <row r="131" spans="1:10" ht="45.75" x14ac:dyDescent="0.25">
      <c r="A131" s="18">
        <v>2705</v>
      </c>
      <c r="B131" s="11"/>
      <c r="C131" s="16" t="s">
        <v>134</v>
      </c>
      <c r="D131" s="17">
        <v>10</v>
      </c>
      <c r="E131" s="10">
        <v>0.33048</v>
      </c>
      <c r="F131" s="11">
        <v>1.1080239999999999</v>
      </c>
      <c r="G131" s="12">
        <f t="shared" si="12"/>
        <v>3.66</v>
      </c>
      <c r="H131" s="13">
        <v>0.2</v>
      </c>
      <c r="I131" s="14">
        <f t="shared" si="13"/>
        <v>0.73</v>
      </c>
      <c r="J131" s="15">
        <f t="shared" si="11"/>
        <v>4.3900000000000006</v>
      </c>
    </row>
    <row r="132" spans="1:10" ht="45.75" x14ac:dyDescent="0.25">
      <c r="A132" s="18">
        <v>2705</v>
      </c>
      <c r="B132" s="11"/>
      <c r="C132" s="24" t="s">
        <v>135</v>
      </c>
      <c r="D132" s="24">
        <v>38</v>
      </c>
      <c r="E132" s="10">
        <v>0.33048</v>
      </c>
      <c r="F132" s="11">
        <v>1.1080239999999999</v>
      </c>
      <c r="G132" s="12">
        <f t="shared" si="12"/>
        <v>13.91</v>
      </c>
      <c r="H132" s="26">
        <v>0.2</v>
      </c>
      <c r="I132" s="14">
        <f t="shared" si="13"/>
        <v>2.78</v>
      </c>
      <c r="J132" s="15">
        <f t="shared" si="11"/>
        <v>16.690000000000001</v>
      </c>
    </row>
    <row r="133" spans="1:10" ht="45.75" x14ac:dyDescent="0.25">
      <c r="A133" s="18"/>
      <c r="B133" s="11"/>
      <c r="C133" s="24" t="s">
        <v>136</v>
      </c>
      <c r="D133" s="24">
        <v>116</v>
      </c>
      <c r="E133" s="10">
        <v>0.33048</v>
      </c>
      <c r="F133" s="11">
        <v>1.1080239999999999</v>
      </c>
      <c r="G133" s="12">
        <f t="shared" si="12"/>
        <v>42.48</v>
      </c>
      <c r="H133" s="26">
        <v>0.2</v>
      </c>
      <c r="I133" s="14">
        <f t="shared" si="13"/>
        <v>8.5</v>
      </c>
      <c r="J133" s="15">
        <f t="shared" si="11"/>
        <v>50.98</v>
      </c>
    </row>
    <row r="134" spans="1:10" ht="45.75" x14ac:dyDescent="0.25">
      <c r="A134" s="18"/>
      <c r="B134" s="11"/>
      <c r="C134" s="24" t="s">
        <v>137</v>
      </c>
      <c r="D134" s="24">
        <v>23</v>
      </c>
      <c r="E134" s="10">
        <v>0.33048</v>
      </c>
      <c r="F134" s="11">
        <v>1.1080239999999999</v>
      </c>
      <c r="G134" s="12">
        <f t="shared" si="12"/>
        <v>8.42</v>
      </c>
      <c r="H134" s="26">
        <v>0.2</v>
      </c>
      <c r="I134" s="14">
        <f t="shared" si="13"/>
        <v>1.68</v>
      </c>
      <c r="J134" s="15">
        <f t="shared" si="11"/>
        <v>10.1</v>
      </c>
    </row>
    <row r="135" spans="1:10" ht="30.75" x14ac:dyDescent="0.25">
      <c r="A135" s="18">
        <v>2705</v>
      </c>
      <c r="B135" s="11"/>
      <c r="C135" s="24" t="s">
        <v>138</v>
      </c>
      <c r="D135" s="24">
        <v>0</v>
      </c>
      <c r="E135" s="10">
        <v>0.33048</v>
      </c>
      <c r="F135" s="11">
        <v>1.1080239999999999</v>
      </c>
      <c r="G135" s="12">
        <f t="shared" si="12"/>
        <v>0</v>
      </c>
      <c r="H135" s="26">
        <v>0.2</v>
      </c>
      <c r="I135" s="14">
        <f t="shared" si="13"/>
        <v>0</v>
      </c>
      <c r="J135" s="15">
        <f t="shared" si="11"/>
        <v>0</v>
      </c>
    </row>
    <row r="136" spans="1:10" ht="15.75" x14ac:dyDescent="0.25">
      <c r="A136" s="18">
        <v>2705</v>
      </c>
      <c r="B136" s="11"/>
      <c r="C136" s="24" t="s">
        <v>139</v>
      </c>
      <c r="D136" s="24">
        <v>157</v>
      </c>
      <c r="E136" s="10">
        <v>0.33048</v>
      </c>
      <c r="F136" s="11">
        <v>1.1080239999999999</v>
      </c>
      <c r="G136" s="12">
        <f t="shared" si="12"/>
        <v>57.49</v>
      </c>
      <c r="H136" s="26">
        <v>0.2</v>
      </c>
      <c r="I136" s="14">
        <f t="shared" si="13"/>
        <v>11.5</v>
      </c>
      <c r="J136" s="15">
        <f t="shared" si="11"/>
        <v>68.990000000000009</v>
      </c>
    </row>
    <row r="137" spans="1:10" ht="45.75" x14ac:dyDescent="0.25">
      <c r="A137" s="18"/>
      <c r="B137" s="11"/>
      <c r="C137" s="24" t="s">
        <v>140</v>
      </c>
      <c r="D137" s="24">
        <v>139</v>
      </c>
      <c r="E137" s="10">
        <v>0.33048</v>
      </c>
      <c r="F137" s="11">
        <v>1.1080239999999999</v>
      </c>
      <c r="G137" s="12">
        <f t="shared" si="12"/>
        <v>50.9</v>
      </c>
      <c r="H137" s="26">
        <v>0.2</v>
      </c>
      <c r="I137" s="14">
        <f t="shared" si="13"/>
        <v>10.18</v>
      </c>
      <c r="J137" s="15">
        <f t="shared" si="11"/>
        <v>61.08</v>
      </c>
    </row>
    <row r="138" spans="1:10" ht="30.75" x14ac:dyDescent="0.25">
      <c r="A138" s="18">
        <v>2705</v>
      </c>
      <c r="B138" s="11"/>
      <c r="C138" s="24" t="s">
        <v>141</v>
      </c>
      <c r="D138" s="24">
        <v>0</v>
      </c>
      <c r="E138" s="10">
        <v>0.33048</v>
      </c>
      <c r="F138" s="11">
        <v>1.1080239999999999</v>
      </c>
      <c r="G138" s="12">
        <f t="shared" si="12"/>
        <v>0</v>
      </c>
      <c r="H138" s="26">
        <v>0.2</v>
      </c>
      <c r="I138" s="14">
        <f t="shared" si="13"/>
        <v>0</v>
      </c>
      <c r="J138" s="15">
        <f t="shared" si="11"/>
        <v>0</v>
      </c>
    </row>
    <row r="139" spans="1:10" ht="30.75" x14ac:dyDescent="0.25">
      <c r="A139" s="18">
        <v>2705</v>
      </c>
      <c r="B139" s="11"/>
      <c r="C139" s="17" t="s">
        <v>142</v>
      </c>
      <c r="D139" s="17">
        <v>112</v>
      </c>
      <c r="E139" s="10">
        <v>0.33048</v>
      </c>
      <c r="F139" s="11">
        <v>1.1080239999999999</v>
      </c>
      <c r="G139" s="12">
        <f t="shared" si="12"/>
        <v>41.01</v>
      </c>
      <c r="H139" s="26">
        <v>0.2</v>
      </c>
      <c r="I139" s="14">
        <f t="shared" si="13"/>
        <v>8.1999999999999993</v>
      </c>
      <c r="J139" s="15">
        <f t="shared" si="11"/>
        <v>49.209999999999994</v>
      </c>
    </row>
    <row r="140" spans="1:10" ht="46.5" thickBot="1" x14ac:dyDescent="0.3">
      <c r="A140" s="18">
        <v>2705</v>
      </c>
      <c r="B140" s="21"/>
      <c r="C140" s="24" t="s">
        <v>143</v>
      </c>
      <c r="D140" s="24">
        <v>29</v>
      </c>
      <c r="E140" s="10">
        <v>0.33048</v>
      </c>
      <c r="F140" s="11">
        <v>1.1080239999999999</v>
      </c>
      <c r="G140" s="12">
        <f t="shared" si="12"/>
        <v>10.62</v>
      </c>
      <c r="H140" s="26">
        <v>0.2</v>
      </c>
      <c r="I140" s="14">
        <f t="shared" si="13"/>
        <v>2.12</v>
      </c>
      <c r="J140" s="15">
        <f t="shared" si="11"/>
        <v>12.739999999999998</v>
      </c>
    </row>
    <row r="141" spans="1:10" ht="16.5" thickBot="1" x14ac:dyDescent="0.3">
      <c r="A141" s="29"/>
      <c r="B141" s="53"/>
      <c r="C141" s="4" t="s">
        <v>115</v>
      </c>
      <c r="D141" s="65">
        <f>SUM(D121:D140)</f>
        <v>1519</v>
      </c>
      <c r="E141" s="66"/>
      <c r="F141" s="11"/>
      <c r="G141" s="67">
        <f>SUM(G121:G140)</f>
        <v>556.22000000000014</v>
      </c>
      <c r="H141" s="49"/>
      <c r="I141" s="49">
        <f>SUM(I121:I140)</f>
        <v>111.24000000000002</v>
      </c>
      <c r="J141" s="55">
        <f>SUM(J121:J140)</f>
        <v>667.46000000000015</v>
      </c>
    </row>
    <row r="142" spans="1:10" ht="30.75" x14ac:dyDescent="0.25">
      <c r="A142" s="29">
        <v>2705</v>
      </c>
      <c r="B142" s="7">
        <v>17</v>
      </c>
      <c r="C142" s="68" t="s">
        <v>144</v>
      </c>
      <c r="D142" s="69">
        <v>0</v>
      </c>
      <c r="E142" s="10">
        <v>0.33048</v>
      </c>
      <c r="F142" s="11">
        <v>1.1080239999999999</v>
      </c>
      <c r="G142" s="12">
        <f t="shared" ref="G142:G152" si="14">ROUND(D142*E142*F142,2)</f>
        <v>0</v>
      </c>
      <c r="H142" s="13">
        <v>0.2</v>
      </c>
      <c r="I142" s="14">
        <f t="shared" ref="I142:I152" si="15">ROUND(G142*H142,2)</f>
        <v>0</v>
      </c>
      <c r="J142" s="15">
        <f t="shared" ref="J142:J152" si="16">G142+I142</f>
        <v>0</v>
      </c>
    </row>
    <row r="143" spans="1:10" ht="45.75" x14ac:dyDescent="0.25">
      <c r="A143">
        <v>2605</v>
      </c>
      <c r="B143" s="11"/>
      <c r="C143" s="11" t="s">
        <v>145</v>
      </c>
      <c r="D143" s="17">
        <v>237</v>
      </c>
      <c r="E143" s="10">
        <v>0.33048</v>
      </c>
      <c r="F143" s="11">
        <v>1.1080239999999999</v>
      </c>
      <c r="G143" s="12">
        <f t="shared" si="14"/>
        <v>86.78</v>
      </c>
      <c r="H143" s="26">
        <v>0.2</v>
      </c>
      <c r="I143" s="14">
        <f t="shared" si="15"/>
        <v>17.36</v>
      </c>
      <c r="J143" s="15">
        <f t="shared" si="16"/>
        <v>104.14</v>
      </c>
    </row>
    <row r="144" spans="1:10" ht="60.75" x14ac:dyDescent="0.25">
      <c r="B144" s="11"/>
      <c r="C144" s="24" t="s">
        <v>25</v>
      </c>
      <c r="D144" s="24">
        <v>2</v>
      </c>
      <c r="E144" s="10">
        <v>0.33048</v>
      </c>
      <c r="F144" s="11">
        <v>1.1080239999999999</v>
      </c>
      <c r="G144" s="12">
        <f>ROUND(D144*E144*F144,2)</f>
        <v>0.73</v>
      </c>
      <c r="H144" s="70">
        <v>0.2</v>
      </c>
      <c r="I144" s="14">
        <f>ROUND(G144*H144,2)</f>
        <v>0.15</v>
      </c>
      <c r="J144" s="15">
        <f>G144+I144</f>
        <v>0.88</v>
      </c>
    </row>
    <row r="145" spans="1:10" ht="60.75" x14ac:dyDescent="0.25">
      <c r="A145" t="s">
        <v>89</v>
      </c>
      <c r="B145" s="21"/>
      <c r="C145" s="22" t="s">
        <v>35</v>
      </c>
      <c r="D145" s="24">
        <v>172</v>
      </c>
      <c r="E145" s="23">
        <v>0.15176999999999999</v>
      </c>
      <c r="F145" s="11">
        <v>1.1080239999999999</v>
      </c>
      <c r="G145" s="12">
        <f>ROUND(D145*E145*F145,2)</f>
        <v>28.92</v>
      </c>
      <c r="H145" s="13">
        <v>0.2</v>
      </c>
      <c r="I145" s="14">
        <f>ROUND(G145*H145,2)</f>
        <v>5.78</v>
      </c>
      <c r="J145" s="15">
        <f>G145+I145</f>
        <v>34.700000000000003</v>
      </c>
    </row>
    <row r="146" spans="1:10" ht="60.75" x14ac:dyDescent="0.25">
      <c r="B146" s="11"/>
      <c r="C146" s="11" t="s">
        <v>146</v>
      </c>
      <c r="D146" s="17">
        <v>1605</v>
      </c>
      <c r="E146" s="10">
        <v>0.33048</v>
      </c>
      <c r="F146" s="11">
        <v>1.1080239999999999</v>
      </c>
      <c r="G146" s="12">
        <f>ROUND(D146*E146*F146,2)</f>
        <v>587.72</v>
      </c>
      <c r="H146" s="26">
        <v>0.2</v>
      </c>
      <c r="I146" s="14">
        <f>ROUND(G146*H146,2)</f>
        <v>117.54</v>
      </c>
      <c r="J146" s="15">
        <f>G146+I146</f>
        <v>705.26</v>
      </c>
    </row>
    <row r="147" spans="1:10" ht="45.75" x14ac:dyDescent="0.25">
      <c r="B147" s="11"/>
      <c r="C147" s="11" t="s">
        <v>147</v>
      </c>
      <c r="D147" s="17">
        <v>9</v>
      </c>
      <c r="E147" s="10">
        <v>0.33048</v>
      </c>
      <c r="F147" s="11">
        <v>1.1080239999999999</v>
      </c>
      <c r="G147" s="12">
        <f>ROUND(D147*E147*F147,2)</f>
        <v>3.3</v>
      </c>
      <c r="H147" s="26">
        <v>0.2</v>
      </c>
      <c r="I147" s="14">
        <f>ROUND(G147*H147,2)</f>
        <v>0.66</v>
      </c>
      <c r="J147" s="15">
        <f>G147+I147</f>
        <v>3.96</v>
      </c>
    </row>
    <row r="148" spans="1:10" ht="30.75" x14ac:dyDescent="0.25">
      <c r="B148" s="11"/>
      <c r="C148" s="11" t="s">
        <v>148</v>
      </c>
      <c r="D148" s="17">
        <v>236</v>
      </c>
      <c r="E148" s="10">
        <v>0.33048</v>
      </c>
      <c r="F148" s="11">
        <v>1.1080239999999999</v>
      </c>
      <c r="G148" s="12">
        <f t="shared" si="14"/>
        <v>86.42</v>
      </c>
      <c r="H148" s="26">
        <v>0.2</v>
      </c>
      <c r="I148" s="14">
        <f t="shared" si="15"/>
        <v>17.28</v>
      </c>
      <c r="J148" s="15">
        <f t="shared" si="16"/>
        <v>103.7</v>
      </c>
    </row>
    <row r="149" spans="1:10" ht="60.75" x14ac:dyDescent="0.25">
      <c r="B149" s="11"/>
      <c r="C149" s="24" t="s">
        <v>25</v>
      </c>
      <c r="D149" s="24">
        <v>0</v>
      </c>
      <c r="E149" s="10">
        <v>0.33048</v>
      </c>
      <c r="F149" s="11">
        <v>1.1080239999999999</v>
      </c>
      <c r="G149" s="12">
        <f>ROUND(D149*E149*F149,2)</f>
        <v>0</v>
      </c>
      <c r="H149" s="70">
        <v>0.2</v>
      </c>
      <c r="I149" s="14">
        <f>ROUND(G149*H149,2)</f>
        <v>0</v>
      </c>
      <c r="J149" s="15">
        <f>G149+I149</f>
        <v>0</v>
      </c>
    </row>
    <row r="150" spans="1:10" ht="45.75" x14ac:dyDescent="0.25">
      <c r="A150">
        <v>2705</v>
      </c>
      <c r="B150" s="11"/>
      <c r="C150" s="11" t="s">
        <v>149</v>
      </c>
      <c r="D150" s="17">
        <f>1624+4741</f>
        <v>6365</v>
      </c>
      <c r="E150" s="10">
        <v>0.33048</v>
      </c>
      <c r="F150" s="11">
        <v>1.1080239999999999</v>
      </c>
      <c r="G150" s="12">
        <f t="shared" si="14"/>
        <v>2330.73</v>
      </c>
      <c r="H150" s="26">
        <v>0.2</v>
      </c>
      <c r="I150" s="14">
        <f t="shared" si="15"/>
        <v>466.15</v>
      </c>
      <c r="J150" s="15">
        <f t="shared" si="16"/>
        <v>2796.88</v>
      </c>
    </row>
    <row r="151" spans="1:10" ht="60.75" x14ac:dyDescent="0.25">
      <c r="B151" s="21"/>
      <c r="C151" s="24" t="s">
        <v>25</v>
      </c>
      <c r="D151" s="24">
        <v>0</v>
      </c>
      <c r="E151" s="10">
        <v>0.33048</v>
      </c>
      <c r="F151" s="11">
        <v>1.1080239999999999</v>
      </c>
      <c r="G151" s="12">
        <f t="shared" si="14"/>
        <v>0</v>
      </c>
      <c r="H151" s="70">
        <v>0.2</v>
      </c>
      <c r="I151" s="14">
        <f t="shared" si="15"/>
        <v>0</v>
      </c>
      <c r="J151" s="15">
        <f t="shared" si="16"/>
        <v>0</v>
      </c>
    </row>
    <row r="152" spans="1:10" ht="46.5" thickBot="1" x14ac:dyDescent="0.3">
      <c r="A152" s="18">
        <v>2705</v>
      </c>
      <c r="B152" s="21"/>
      <c r="C152" s="21" t="s">
        <v>150</v>
      </c>
      <c r="D152" s="24">
        <v>50</v>
      </c>
      <c r="E152" s="10">
        <v>0.33048</v>
      </c>
      <c r="F152" s="11">
        <v>1.1080239999999999</v>
      </c>
      <c r="G152" s="12">
        <f t="shared" si="14"/>
        <v>18.309999999999999</v>
      </c>
      <c r="H152" s="70">
        <v>0.2</v>
      </c>
      <c r="I152" s="14">
        <f t="shared" si="15"/>
        <v>3.66</v>
      </c>
      <c r="J152" s="15">
        <f t="shared" si="16"/>
        <v>21.97</v>
      </c>
    </row>
    <row r="153" spans="1:10" ht="16.5" thickBot="1" x14ac:dyDescent="0.3">
      <c r="A153" s="29"/>
      <c r="B153" s="6"/>
      <c r="C153" s="53" t="s">
        <v>115</v>
      </c>
      <c r="D153" s="71">
        <f>SUM(D142:D152)</f>
        <v>8676</v>
      </c>
      <c r="E153" s="47"/>
      <c r="F153" s="11"/>
      <c r="G153" s="32">
        <f>SUM(G142:G152)</f>
        <v>3142.91</v>
      </c>
      <c r="H153" s="72"/>
      <c r="I153" s="32">
        <f>SUM(I142:I152)</f>
        <v>628.57999999999993</v>
      </c>
      <c r="J153" s="32">
        <f>SUM(J142:J152)</f>
        <v>3771.4900000000002</v>
      </c>
    </row>
    <row r="154" spans="1:10" ht="30.75" x14ac:dyDescent="0.25">
      <c r="A154" s="18">
        <v>2702</v>
      </c>
      <c r="B154" s="7">
        <v>20</v>
      </c>
      <c r="C154" s="9" t="s">
        <v>151</v>
      </c>
      <c r="D154" s="73">
        <f>1630+3460</f>
        <v>5090</v>
      </c>
      <c r="E154" s="10">
        <v>0.24295</v>
      </c>
      <c r="F154" s="11">
        <v>1.1080239999999999</v>
      </c>
      <c r="G154" s="12">
        <f>ROUND(D154*E154*F154,2)</f>
        <v>1370.2</v>
      </c>
      <c r="H154" s="13">
        <v>0.2</v>
      </c>
      <c r="I154" s="14">
        <f>ROUND(G154*H154,2)</f>
        <v>274.04000000000002</v>
      </c>
      <c r="J154" s="15">
        <f>G154+I154</f>
        <v>1644.24</v>
      </c>
    </row>
    <row r="155" spans="1:10" ht="60.75" x14ac:dyDescent="0.25">
      <c r="A155" s="18">
        <v>2605</v>
      </c>
      <c r="B155" s="11"/>
      <c r="C155" s="11" t="s">
        <v>152</v>
      </c>
      <c r="D155" s="74">
        <v>331</v>
      </c>
      <c r="E155" s="10">
        <v>0.33048</v>
      </c>
      <c r="F155" s="11">
        <v>1.1080239999999999</v>
      </c>
      <c r="G155" s="12">
        <f>ROUND(D155*E155*F155,2)</f>
        <v>121.21</v>
      </c>
      <c r="H155" s="26">
        <v>0.2</v>
      </c>
      <c r="I155" s="14">
        <f>ROUND(G155*H155,2)</f>
        <v>24.24</v>
      </c>
      <c r="J155" s="15">
        <f>G155+I155</f>
        <v>145.44999999999999</v>
      </c>
    </row>
    <row r="156" spans="1:10" ht="45.75" x14ac:dyDescent="0.25">
      <c r="A156" s="18">
        <v>2705</v>
      </c>
      <c r="B156" s="11"/>
      <c r="C156" s="11" t="s">
        <v>153</v>
      </c>
      <c r="D156" s="74" t="s">
        <v>154</v>
      </c>
      <c r="E156" s="10">
        <v>0.33048</v>
      </c>
      <c r="F156" s="11">
        <v>1.1080239999999999</v>
      </c>
      <c r="G156" s="12" t="e">
        <f>ROUND(D156*E156*F156,2)</f>
        <v>#VALUE!</v>
      </c>
      <c r="H156" s="26">
        <v>0.2</v>
      </c>
      <c r="I156" s="14" t="e">
        <f>ROUND(G156*H156,2)</f>
        <v>#VALUE!</v>
      </c>
      <c r="J156" s="15" t="e">
        <f>G156+I156</f>
        <v>#VALUE!</v>
      </c>
    </row>
    <row r="157" spans="1:10" ht="16.5" thickBot="1" x14ac:dyDescent="0.3">
      <c r="A157" t="s">
        <v>88</v>
      </c>
      <c r="B157" s="21"/>
      <c r="C157" s="21" t="s">
        <v>155</v>
      </c>
      <c r="D157" s="75" t="s">
        <v>154</v>
      </c>
      <c r="E157" s="10">
        <v>0.33048</v>
      </c>
      <c r="F157" s="11">
        <v>1.1080239999999999</v>
      </c>
      <c r="G157" s="12" t="e">
        <f>ROUND(D157*E157*F157,2)</f>
        <v>#VALUE!</v>
      </c>
      <c r="H157" s="70">
        <v>0.2</v>
      </c>
      <c r="I157" s="14" t="e">
        <f>ROUND(G157*H157,2)</f>
        <v>#VALUE!</v>
      </c>
      <c r="J157" s="15" t="e">
        <f>G157+I157</f>
        <v>#VALUE!</v>
      </c>
    </row>
    <row r="158" spans="1:10" ht="16.5" thickBot="1" x14ac:dyDescent="0.3">
      <c r="A158" s="29"/>
      <c r="B158" s="6"/>
      <c r="C158" s="31" t="s">
        <v>115</v>
      </c>
      <c r="D158" s="65">
        <f>SUM(D154:D157)</f>
        <v>5421</v>
      </c>
      <c r="E158" s="66"/>
      <c r="F158" s="11"/>
      <c r="G158" s="32" t="e">
        <f>SUM(G154:G157)</f>
        <v>#VALUE!</v>
      </c>
      <c r="H158" s="72"/>
      <c r="I158" s="32" t="e">
        <f>SUM(I154:I157)</f>
        <v>#VALUE!</v>
      </c>
      <c r="J158" s="32" t="e">
        <f>SUM(J154:J157)</f>
        <v>#VALUE!</v>
      </c>
    </row>
    <row r="159" spans="1:10" ht="45.75" x14ac:dyDescent="0.25">
      <c r="A159" s="18">
        <v>2705</v>
      </c>
      <c r="B159" s="7">
        <v>21</v>
      </c>
      <c r="C159" s="8" t="s">
        <v>156</v>
      </c>
      <c r="D159" s="9">
        <v>4</v>
      </c>
      <c r="E159" s="10">
        <v>0.33048</v>
      </c>
      <c r="F159" s="11">
        <v>1.1080239999999999</v>
      </c>
      <c r="G159" s="12">
        <f>ROUND(D159*E159*F159,2)</f>
        <v>1.46</v>
      </c>
      <c r="H159" s="13">
        <v>0.2</v>
      </c>
      <c r="I159" s="14">
        <f>ROUND(G159*H159,2)</f>
        <v>0.28999999999999998</v>
      </c>
      <c r="J159" s="15">
        <f t="shared" ref="J159:J182" si="17">G159+I159</f>
        <v>1.75</v>
      </c>
    </row>
    <row r="160" spans="1:10" ht="45.75" x14ac:dyDescent="0.25">
      <c r="A160" s="18">
        <v>2705</v>
      </c>
      <c r="B160" s="11"/>
      <c r="C160" s="16" t="s">
        <v>157</v>
      </c>
      <c r="D160" s="17">
        <v>167</v>
      </c>
      <c r="E160" s="10">
        <v>0.33048</v>
      </c>
      <c r="F160" s="11">
        <v>1.1080239999999999</v>
      </c>
      <c r="G160" s="12">
        <f t="shared" ref="G160:G182" si="18">ROUND(D160*E160*F160,2)</f>
        <v>61.15</v>
      </c>
      <c r="H160" s="13">
        <v>0.2</v>
      </c>
      <c r="I160" s="14">
        <f t="shared" ref="I160:I182" si="19">ROUND(G160*H160,2)</f>
        <v>12.23</v>
      </c>
      <c r="J160" s="15">
        <f t="shared" si="17"/>
        <v>73.38</v>
      </c>
    </row>
    <row r="161" spans="1:10" ht="45.75" x14ac:dyDescent="0.25">
      <c r="A161" s="18">
        <v>2605</v>
      </c>
      <c r="B161" s="11"/>
      <c r="C161" s="16" t="s">
        <v>158</v>
      </c>
      <c r="D161" s="17">
        <v>40</v>
      </c>
      <c r="E161" s="10">
        <v>0.33048</v>
      </c>
      <c r="F161" s="11">
        <v>1.1080239999999999</v>
      </c>
      <c r="G161" s="12">
        <f t="shared" si="18"/>
        <v>14.65</v>
      </c>
      <c r="H161" s="13">
        <v>0.2</v>
      </c>
      <c r="I161" s="14">
        <f t="shared" si="19"/>
        <v>2.93</v>
      </c>
      <c r="J161" s="15">
        <f t="shared" si="17"/>
        <v>17.580000000000002</v>
      </c>
    </row>
    <row r="162" spans="1:10" ht="30.75" x14ac:dyDescent="0.25">
      <c r="A162" s="18">
        <v>2705</v>
      </c>
      <c r="B162" s="11"/>
      <c r="C162" s="16" t="s">
        <v>159</v>
      </c>
      <c r="D162" s="17">
        <v>0</v>
      </c>
      <c r="E162" s="10">
        <v>0.33048</v>
      </c>
      <c r="F162" s="11">
        <v>1.1080239999999999</v>
      </c>
      <c r="G162" s="12">
        <f t="shared" si="18"/>
        <v>0</v>
      </c>
      <c r="H162" s="13">
        <v>0.2</v>
      </c>
      <c r="I162" s="14">
        <f t="shared" si="19"/>
        <v>0</v>
      </c>
      <c r="J162" s="15">
        <f t="shared" si="17"/>
        <v>0</v>
      </c>
    </row>
    <row r="163" spans="1:10" ht="45.75" x14ac:dyDescent="0.25">
      <c r="A163" s="18">
        <v>2706</v>
      </c>
      <c r="B163" s="11"/>
      <c r="C163" s="16" t="s">
        <v>160</v>
      </c>
      <c r="D163" s="17">
        <v>12</v>
      </c>
      <c r="E163" s="10">
        <v>0.27273999999999998</v>
      </c>
      <c r="F163" s="11">
        <v>1.1080239999999999</v>
      </c>
      <c r="G163" s="12">
        <f t="shared" si="18"/>
        <v>3.63</v>
      </c>
      <c r="H163" s="13">
        <v>0.2</v>
      </c>
      <c r="I163" s="14">
        <f t="shared" si="19"/>
        <v>0.73</v>
      </c>
      <c r="J163" s="15">
        <f t="shared" si="17"/>
        <v>4.3599999999999994</v>
      </c>
    </row>
    <row r="164" spans="1:10" ht="60.75" x14ac:dyDescent="0.25">
      <c r="A164" s="18">
        <v>2706</v>
      </c>
      <c r="B164" s="11"/>
      <c r="C164" s="22" t="s">
        <v>99</v>
      </c>
      <c r="D164" s="24">
        <v>239</v>
      </c>
      <c r="E164" s="10">
        <v>0.27273999999999998</v>
      </c>
      <c r="F164" s="11">
        <v>1.1080239999999999</v>
      </c>
      <c r="G164" s="12">
        <f t="shared" si="18"/>
        <v>72.23</v>
      </c>
      <c r="H164" s="13">
        <v>0.2</v>
      </c>
      <c r="I164" s="14">
        <f t="shared" si="19"/>
        <v>14.45</v>
      </c>
      <c r="J164" s="15">
        <f t="shared" si="17"/>
        <v>86.68</v>
      </c>
    </row>
    <row r="165" spans="1:10" ht="45.75" x14ac:dyDescent="0.25">
      <c r="A165" s="18">
        <v>902</v>
      </c>
      <c r="B165" s="11"/>
      <c r="C165" s="22" t="s">
        <v>161</v>
      </c>
      <c r="D165" s="24">
        <v>0</v>
      </c>
      <c r="E165" s="10">
        <v>0.24295</v>
      </c>
      <c r="F165" s="11">
        <v>1.1080239999999999</v>
      </c>
      <c r="G165" s="12">
        <f t="shared" si="18"/>
        <v>0</v>
      </c>
      <c r="H165" s="13">
        <v>0.2</v>
      </c>
      <c r="I165" s="14">
        <f t="shared" si="19"/>
        <v>0</v>
      </c>
      <c r="J165" s="15">
        <f t="shared" si="17"/>
        <v>0</v>
      </c>
    </row>
    <row r="166" spans="1:10" ht="45.75" x14ac:dyDescent="0.25">
      <c r="A166" s="18">
        <v>2705</v>
      </c>
      <c r="B166" s="11"/>
      <c r="C166" s="22" t="s">
        <v>162</v>
      </c>
      <c r="D166" s="24">
        <v>0</v>
      </c>
      <c r="E166" s="10">
        <v>0.33048</v>
      </c>
      <c r="F166" s="11">
        <v>1.1080239999999999</v>
      </c>
      <c r="G166" s="12">
        <f t="shared" si="18"/>
        <v>0</v>
      </c>
      <c r="H166" s="13">
        <v>0.2</v>
      </c>
      <c r="I166" s="14">
        <f t="shared" si="19"/>
        <v>0</v>
      </c>
      <c r="J166" s="15">
        <f t="shared" si="17"/>
        <v>0</v>
      </c>
    </row>
    <row r="167" spans="1:10" ht="30.75" x14ac:dyDescent="0.25">
      <c r="A167" s="18">
        <v>2705</v>
      </c>
      <c r="B167" s="11"/>
      <c r="C167" s="22" t="s">
        <v>163</v>
      </c>
      <c r="D167" s="24">
        <v>56</v>
      </c>
      <c r="E167" s="10">
        <v>0.33048</v>
      </c>
      <c r="F167" s="11">
        <v>1.1080239999999999</v>
      </c>
      <c r="G167" s="12">
        <f t="shared" si="18"/>
        <v>20.51</v>
      </c>
      <c r="H167" s="13">
        <v>0.2</v>
      </c>
      <c r="I167" s="14">
        <f t="shared" si="19"/>
        <v>4.0999999999999996</v>
      </c>
      <c r="J167" s="15">
        <f t="shared" si="17"/>
        <v>24.61</v>
      </c>
    </row>
    <row r="168" spans="1:10" ht="45.75" x14ac:dyDescent="0.25">
      <c r="A168">
        <v>2705</v>
      </c>
      <c r="B168" s="21"/>
      <c r="C168" s="22" t="s">
        <v>164</v>
      </c>
      <c r="D168" s="24">
        <v>0</v>
      </c>
      <c r="E168" s="10">
        <v>0.33048</v>
      </c>
      <c r="F168" s="11">
        <v>1.1080239999999999</v>
      </c>
      <c r="G168" s="12">
        <f t="shared" si="18"/>
        <v>0</v>
      </c>
      <c r="H168" s="13">
        <v>0.2</v>
      </c>
      <c r="I168" s="14">
        <f t="shared" si="19"/>
        <v>0</v>
      </c>
      <c r="J168" s="15">
        <f t="shared" si="17"/>
        <v>0</v>
      </c>
    </row>
    <row r="169" spans="1:10" ht="30.75" x14ac:dyDescent="0.25">
      <c r="A169">
        <v>2705</v>
      </c>
      <c r="B169" s="21"/>
      <c r="C169" s="22" t="s">
        <v>165</v>
      </c>
      <c r="D169" s="24">
        <v>0</v>
      </c>
      <c r="E169" s="10">
        <v>0.33048</v>
      </c>
      <c r="F169" s="11">
        <v>1.1080239999999999</v>
      </c>
      <c r="G169" s="12">
        <f t="shared" si="18"/>
        <v>0</v>
      </c>
      <c r="H169" s="13">
        <v>0.2</v>
      </c>
      <c r="I169" s="14">
        <f t="shared" si="19"/>
        <v>0</v>
      </c>
      <c r="J169" s="15">
        <f t="shared" si="17"/>
        <v>0</v>
      </c>
    </row>
    <row r="170" spans="1:10" ht="60.75" x14ac:dyDescent="0.25">
      <c r="A170" t="s">
        <v>88</v>
      </c>
      <c r="B170" s="21"/>
      <c r="C170" s="17" t="s">
        <v>35</v>
      </c>
      <c r="D170" s="17">
        <v>0</v>
      </c>
      <c r="E170" s="10">
        <v>0.33048</v>
      </c>
      <c r="F170" s="11">
        <v>1.1080239999999999</v>
      </c>
      <c r="G170" s="12">
        <f t="shared" si="18"/>
        <v>0</v>
      </c>
      <c r="H170" s="13">
        <v>0.2</v>
      </c>
      <c r="I170" s="14">
        <f t="shared" si="19"/>
        <v>0</v>
      </c>
      <c r="J170" s="15">
        <f t="shared" si="17"/>
        <v>0</v>
      </c>
    </row>
    <row r="171" spans="1:10" ht="30.75" x14ac:dyDescent="0.25">
      <c r="A171">
        <v>902</v>
      </c>
      <c r="B171" s="21"/>
      <c r="C171" s="22" t="s">
        <v>166</v>
      </c>
      <c r="D171" s="24">
        <v>0</v>
      </c>
      <c r="E171" s="10">
        <v>0.24295</v>
      </c>
      <c r="F171" s="11">
        <v>1.1080239999999999</v>
      </c>
      <c r="G171" s="12">
        <f t="shared" si="18"/>
        <v>0</v>
      </c>
      <c r="H171" s="13">
        <v>0.2</v>
      </c>
      <c r="I171" s="14">
        <f t="shared" si="19"/>
        <v>0</v>
      </c>
      <c r="J171" s="15">
        <f t="shared" si="17"/>
        <v>0</v>
      </c>
    </row>
    <row r="172" spans="1:10" ht="30.75" x14ac:dyDescent="0.25">
      <c r="A172">
        <v>2705</v>
      </c>
      <c r="B172" s="21"/>
      <c r="C172" s="22" t="s">
        <v>167</v>
      </c>
      <c r="D172" s="24">
        <v>3</v>
      </c>
      <c r="E172" s="10">
        <v>0.33048</v>
      </c>
      <c r="F172" s="11">
        <v>1.1080239999999999</v>
      </c>
      <c r="G172" s="12">
        <f t="shared" si="18"/>
        <v>1.1000000000000001</v>
      </c>
      <c r="H172" s="13">
        <v>0.2</v>
      </c>
      <c r="I172" s="14">
        <f t="shared" si="19"/>
        <v>0.22</v>
      </c>
      <c r="J172" s="15">
        <f t="shared" si="17"/>
        <v>1.32</v>
      </c>
    </row>
    <row r="173" spans="1:10" ht="30.75" x14ac:dyDescent="0.25">
      <c r="A173">
        <v>2705</v>
      </c>
      <c r="B173" s="21"/>
      <c r="C173" s="22" t="s">
        <v>168</v>
      </c>
      <c r="D173" s="24">
        <v>135</v>
      </c>
      <c r="E173" s="10">
        <v>0.33048</v>
      </c>
      <c r="F173" s="11">
        <v>1.1080239999999999</v>
      </c>
      <c r="G173" s="12">
        <f t="shared" si="18"/>
        <v>49.43</v>
      </c>
      <c r="H173" s="13">
        <v>0.2</v>
      </c>
      <c r="I173" s="14">
        <f t="shared" si="19"/>
        <v>9.89</v>
      </c>
      <c r="J173" s="15">
        <f t="shared" si="17"/>
        <v>59.32</v>
      </c>
    </row>
    <row r="174" spans="1:10" ht="60.75" x14ac:dyDescent="0.25">
      <c r="A174">
        <v>2605</v>
      </c>
      <c r="B174" s="11"/>
      <c r="C174" s="17" t="s">
        <v>169</v>
      </c>
      <c r="D174" s="17">
        <v>18</v>
      </c>
      <c r="E174" s="10">
        <v>0.33048</v>
      </c>
      <c r="F174" s="11">
        <v>1.1080239999999999</v>
      </c>
      <c r="G174" s="12">
        <f t="shared" si="18"/>
        <v>6.59</v>
      </c>
      <c r="H174" s="26">
        <v>0.2</v>
      </c>
      <c r="I174" s="14">
        <f t="shared" si="19"/>
        <v>1.32</v>
      </c>
      <c r="J174" s="15">
        <f t="shared" si="17"/>
        <v>7.91</v>
      </c>
    </row>
    <row r="175" spans="1:10" ht="45.75" x14ac:dyDescent="0.25">
      <c r="A175">
        <v>2605</v>
      </c>
      <c r="B175" s="11"/>
      <c r="C175" s="17" t="s">
        <v>170</v>
      </c>
      <c r="D175" s="17">
        <v>51</v>
      </c>
      <c r="E175" s="10">
        <v>0.33048</v>
      </c>
      <c r="F175" s="11">
        <v>1.1080239999999999</v>
      </c>
      <c r="G175" s="12">
        <f t="shared" si="18"/>
        <v>18.68</v>
      </c>
      <c r="H175" s="26">
        <v>0.2</v>
      </c>
      <c r="I175" s="14">
        <f t="shared" si="19"/>
        <v>3.74</v>
      </c>
      <c r="J175" s="15">
        <f t="shared" si="17"/>
        <v>22.42</v>
      </c>
    </row>
    <row r="176" spans="1:10" ht="15.75" x14ac:dyDescent="0.25">
      <c r="A176" t="s">
        <v>100</v>
      </c>
      <c r="B176" s="21"/>
      <c r="C176" s="35" t="s">
        <v>171</v>
      </c>
      <c r="D176" s="36">
        <v>10</v>
      </c>
      <c r="E176" s="76">
        <v>0.27273999999999998</v>
      </c>
      <c r="F176" s="11">
        <v>1.1080239999999999</v>
      </c>
      <c r="G176" s="12">
        <f t="shared" si="18"/>
        <v>3.02</v>
      </c>
      <c r="H176" s="77">
        <v>0.2</v>
      </c>
      <c r="I176" s="14">
        <f t="shared" si="19"/>
        <v>0.6</v>
      </c>
      <c r="J176" s="15">
        <f t="shared" si="17"/>
        <v>3.62</v>
      </c>
    </row>
    <row r="177" spans="1:10" ht="15.75" x14ac:dyDescent="0.25">
      <c r="A177">
        <v>2705</v>
      </c>
      <c r="B177" s="11"/>
      <c r="C177" s="17" t="s">
        <v>172</v>
      </c>
      <c r="D177" s="17">
        <v>10</v>
      </c>
      <c r="E177" s="10">
        <v>0.33048</v>
      </c>
      <c r="F177" s="11">
        <v>1.1080239999999999</v>
      </c>
      <c r="G177" s="12">
        <f>ROUND(D177*E177*F177,2)</f>
        <v>3.66</v>
      </c>
      <c r="H177" s="26">
        <v>0.2</v>
      </c>
      <c r="I177" s="14">
        <f>ROUND(G177*H177,2)</f>
        <v>0.73</v>
      </c>
      <c r="J177" s="15">
        <f>G177+I177</f>
        <v>4.3900000000000006</v>
      </c>
    </row>
    <row r="178" spans="1:10" ht="30.75" x14ac:dyDescent="0.25">
      <c r="A178">
        <v>2705</v>
      </c>
      <c r="B178" s="11"/>
      <c r="C178" s="17" t="s">
        <v>173</v>
      </c>
      <c r="D178" s="17">
        <v>68</v>
      </c>
      <c r="E178" s="10">
        <v>0.33048</v>
      </c>
      <c r="F178" s="11">
        <v>1.1080239999999999</v>
      </c>
      <c r="G178" s="12">
        <f t="shared" si="18"/>
        <v>24.9</v>
      </c>
      <c r="H178" s="26">
        <v>0.2</v>
      </c>
      <c r="I178" s="14">
        <f t="shared" si="19"/>
        <v>4.9800000000000004</v>
      </c>
      <c r="J178" s="15">
        <f t="shared" si="17"/>
        <v>29.88</v>
      </c>
    </row>
    <row r="179" spans="1:10" ht="30.75" x14ac:dyDescent="0.25">
      <c r="A179">
        <v>2605</v>
      </c>
      <c r="B179" s="11"/>
      <c r="C179" s="17" t="s">
        <v>174</v>
      </c>
      <c r="D179" s="17">
        <v>18</v>
      </c>
      <c r="E179" s="10">
        <v>0.33048</v>
      </c>
      <c r="F179" s="11">
        <v>1.1080239999999999</v>
      </c>
      <c r="G179" s="12">
        <f>ROUND(D179*E179*F179,2)</f>
        <v>6.59</v>
      </c>
      <c r="H179" s="26">
        <v>0.2</v>
      </c>
      <c r="I179" s="14">
        <f>ROUND(G179*H179,2)</f>
        <v>1.32</v>
      </c>
      <c r="J179" s="15">
        <f>G179+I179</f>
        <v>7.91</v>
      </c>
    </row>
    <row r="180" spans="1:10" ht="15.75" x14ac:dyDescent="0.25">
      <c r="A180">
        <v>2705</v>
      </c>
      <c r="B180" s="11"/>
      <c r="C180" s="17" t="s">
        <v>175</v>
      </c>
      <c r="D180" s="17">
        <v>2</v>
      </c>
      <c r="E180" s="10">
        <v>0.33048</v>
      </c>
      <c r="F180" s="11">
        <v>1.1080239999999999</v>
      </c>
      <c r="G180" s="12">
        <f t="shared" si="18"/>
        <v>0.73</v>
      </c>
      <c r="H180" s="26">
        <v>0.2</v>
      </c>
      <c r="I180" s="14">
        <f t="shared" si="19"/>
        <v>0.15</v>
      </c>
      <c r="J180" s="15">
        <f t="shared" si="17"/>
        <v>0.88</v>
      </c>
    </row>
    <row r="181" spans="1:10" ht="30.75" x14ac:dyDescent="0.25">
      <c r="A181">
        <v>2605</v>
      </c>
      <c r="B181" s="21"/>
      <c r="C181" s="24" t="s">
        <v>176</v>
      </c>
      <c r="D181" s="24">
        <v>12</v>
      </c>
      <c r="E181" s="10">
        <v>0.33048</v>
      </c>
      <c r="F181" s="11">
        <v>1.1080239999999999</v>
      </c>
      <c r="G181" s="12">
        <f>ROUND(D181*E181*F181,2)</f>
        <v>4.3899999999999997</v>
      </c>
      <c r="H181" s="70">
        <v>0.2</v>
      </c>
      <c r="I181" s="14">
        <f>ROUND(G181*H181,2)</f>
        <v>0.88</v>
      </c>
      <c r="J181" s="15">
        <f>G181+I181</f>
        <v>5.27</v>
      </c>
    </row>
    <row r="182" spans="1:10" ht="61.5" thickBot="1" x14ac:dyDescent="0.3">
      <c r="A182" t="s">
        <v>88</v>
      </c>
      <c r="B182" s="21"/>
      <c r="C182" s="17" t="s">
        <v>35</v>
      </c>
      <c r="D182" s="24">
        <v>0</v>
      </c>
      <c r="E182" s="10">
        <v>0.33048</v>
      </c>
      <c r="F182" s="11">
        <v>1.1080239999999999</v>
      </c>
      <c r="G182" s="12">
        <f t="shared" si="18"/>
        <v>0</v>
      </c>
      <c r="H182" s="70">
        <v>0.2</v>
      </c>
      <c r="I182" s="14">
        <f t="shared" si="19"/>
        <v>0</v>
      </c>
      <c r="J182" s="15">
        <f t="shared" si="17"/>
        <v>0</v>
      </c>
    </row>
    <row r="183" spans="1:10" ht="16.5" thickBot="1" x14ac:dyDescent="0.3">
      <c r="A183" s="29"/>
      <c r="B183" s="6"/>
      <c r="C183" s="78" t="s">
        <v>115</v>
      </c>
      <c r="D183" s="71">
        <f>SUM(D159:D182)</f>
        <v>845</v>
      </c>
      <c r="E183" s="47"/>
      <c r="F183" s="11"/>
      <c r="G183" s="67">
        <f>SUM(G159:G182)</f>
        <v>292.71999999999997</v>
      </c>
      <c r="H183" s="49"/>
      <c r="I183" s="67">
        <f>SUM(I159:I182)</f>
        <v>58.559999999999995</v>
      </c>
      <c r="J183" s="62">
        <f>SUM(J159:J182)</f>
        <v>351.28000000000003</v>
      </c>
    </row>
    <row r="184" spans="1:10" ht="15.75" x14ac:dyDescent="0.25">
      <c r="A184" s="18"/>
      <c r="B184" s="7">
        <v>22</v>
      </c>
      <c r="C184" s="8"/>
      <c r="D184" s="9"/>
      <c r="E184" s="10">
        <v>0.33048</v>
      </c>
      <c r="F184" s="11">
        <v>1.1080239999999999</v>
      </c>
      <c r="G184" s="12">
        <f t="shared" ref="G184:G190" si="20">ROUND(D184*E184*F184,2)</f>
        <v>0</v>
      </c>
      <c r="H184" s="13">
        <v>0.2</v>
      </c>
      <c r="I184" s="14">
        <f t="shared" ref="I184:I190" si="21">ROUND(G184*H184,2)</f>
        <v>0</v>
      </c>
      <c r="J184" s="15">
        <f t="shared" ref="J184:J190" si="22">G184+I184</f>
        <v>0</v>
      </c>
    </row>
    <row r="185" spans="1:10" ht="45.75" x14ac:dyDescent="0.25">
      <c r="A185" s="18"/>
      <c r="B185" s="7"/>
      <c r="C185" s="8" t="s">
        <v>177</v>
      </c>
      <c r="D185" s="9">
        <v>167</v>
      </c>
      <c r="E185" s="10">
        <v>0.33048</v>
      </c>
      <c r="F185" s="11">
        <v>1.1080239999999999</v>
      </c>
      <c r="G185" s="12">
        <f t="shared" si="20"/>
        <v>61.15</v>
      </c>
      <c r="H185" s="13">
        <v>0.2</v>
      </c>
      <c r="I185" s="14">
        <f t="shared" si="21"/>
        <v>12.23</v>
      </c>
      <c r="J185" s="15">
        <f t="shared" si="22"/>
        <v>73.38</v>
      </c>
    </row>
    <row r="186" spans="1:10" ht="60.75" x14ac:dyDescent="0.25">
      <c r="A186" s="18"/>
      <c r="B186" s="7"/>
      <c r="C186" s="17" t="s">
        <v>25</v>
      </c>
      <c r="D186" s="17">
        <v>2</v>
      </c>
      <c r="E186" s="10">
        <v>0.33048</v>
      </c>
      <c r="F186" s="11">
        <v>1.1080239999999999</v>
      </c>
      <c r="G186" s="12">
        <f t="shared" si="20"/>
        <v>0.73</v>
      </c>
      <c r="H186" s="26">
        <v>0.2</v>
      </c>
      <c r="I186" s="14">
        <f t="shared" si="21"/>
        <v>0.15</v>
      </c>
      <c r="J186" s="15">
        <f t="shared" si="22"/>
        <v>0.88</v>
      </c>
    </row>
    <row r="187" spans="1:10" ht="30.75" x14ac:dyDescent="0.25">
      <c r="A187" s="18"/>
      <c r="B187" s="7"/>
      <c r="C187" s="8" t="s">
        <v>178</v>
      </c>
      <c r="D187" s="9">
        <v>31</v>
      </c>
      <c r="E187" s="10">
        <v>0.33048</v>
      </c>
      <c r="F187" s="11">
        <v>1.1080239999999999</v>
      </c>
      <c r="G187" s="12">
        <f>ROUND(D187*E187*F187,2)</f>
        <v>11.35</v>
      </c>
      <c r="H187" s="13">
        <v>0.2</v>
      </c>
      <c r="I187" s="14">
        <f>ROUND(G187*H187,2)</f>
        <v>2.27</v>
      </c>
      <c r="J187" s="15">
        <f>G187+I187</f>
        <v>13.62</v>
      </c>
    </row>
    <row r="188" spans="1:10" ht="60.75" x14ac:dyDescent="0.25">
      <c r="A188" s="18"/>
      <c r="B188" s="7"/>
      <c r="C188" s="17" t="s">
        <v>25</v>
      </c>
      <c r="D188" s="17">
        <v>0</v>
      </c>
      <c r="E188" s="10">
        <v>0.33048</v>
      </c>
      <c r="F188" s="11">
        <v>1.1080239999999999</v>
      </c>
      <c r="G188" s="12">
        <f>ROUND(D188*E188*F188,2)</f>
        <v>0</v>
      </c>
      <c r="H188" s="26">
        <v>0.2</v>
      </c>
      <c r="I188" s="14">
        <f>ROUND(G188*H188,2)</f>
        <v>0</v>
      </c>
      <c r="J188" s="15">
        <f>G188+I188</f>
        <v>0</v>
      </c>
    </row>
    <row r="189" spans="1:10" ht="45.75" x14ac:dyDescent="0.25">
      <c r="A189" s="18"/>
      <c r="B189" s="7"/>
      <c r="C189" s="8" t="s">
        <v>179</v>
      </c>
      <c r="D189" s="9">
        <v>77</v>
      </c>
      <c r="E189" s="79">
        <v>0.17416999999999999</v>
      </c>
      <c r="F189" s="11">
        <v>1</v>
      </c>
      <c r="G189" s="12">
        <f>ROUND(D189*E189*F189,2)</f>
        <v>13.41</v>
      </c>
      <c r="H189" s="13">
        <v>0.2</v>
      </c>
      <c r="I189" s="14">
        <f>ROUND(G189*H189,2)</f>
        <v>2.68</v>
      </c>
      <c r="J189" s="15">
        <f>G189+I189</f>
        <v>16.09</v>
      </c>
    </row>
    <row r="190" spans="1:10" ht="61.5" thickBot="1" x14ac:dyDescent="0.3">
      <c r="A190" s="18">
        <v>2706</v>
      </c>
      <c r="B190" s="21"/>
      <c r="C190" s="75" t="s">
        <v>180</v>
      </c>
      <c r="D190" s="75">
        <v>31</v>
      </c>
      <c r="E190" s="76">
        <v>0.27273999999999998</v>
      </c>
      <c r="F190" s="11">
        <v>1.1080239999999999</v>
      </c>
      <c r="G190" s="12">
        <f t="shared" si="20"/>
        <v>9.3699999999999992</v>
      </c>
      <c r="H190" s="70">
        <v>0.2</v>
      </c>
      <c r="I190" s="14">
        <f t="shared" si="21"/>
        <v>1.87</v>
      </c>
      <c r="J190" s="15">
        <f t="shared" si="22"/>
        <v>11.239999999999998</v>
      </c>
    </row>
    <row r="191" spans="1:10" ht="16.5" thickBot="1" x14ac:dyDescent="0.3">
      <c r="B191" s="53"/>
      <c r="C191" s="80" t="s">
        <v>115</v>
      </c>
      <c r="D191" s="71">
        <f>SUM(D184:D190)</f>
        <v>308</v>
      </c>
      <c r="E191" s="3"/>
      <c r="F191" s="11"/>
      <c r="G191" s="81">
        <f>SUM(G184:G190)</f>
        <v>96.009999999999991</v>
      </c>
      <c r="H191" s="82"/>
      <c r="I191" s="83">
        <f>SUM(I184:I190)</f>
        <v>19.200000000000003</v>
      </c>
      <c r="J191" s="84">
        <f>SUM(J184:J190)</f>
        <v>115.21</v>
      </c>
    </row>
    <row r="192" spans="1:10" ht="60.75" x14ac:dyDescent="0.25">
      <c r="B192" s="7">
        <v>23</v>
      </c>
      <c r="C192" s="73" t="s">
        <v>99</v>
      </c>
      <c r="D192" s="9">
        <v>29</v>
      </c>
      <c r="E192" s="10">
        <v>0.27273999999999998</v>
      </c>
      <c r="F192" s="11">
        <v>1.1080239999999999</v>
      </c>
      <c r="G192" s="12">
        <f>ROUND(D192*E192*F192,2)</f>
        <v>8.76</v>
      </c>
      <c r="H192" s="13">
        <v>0.2</v>
      </c>
      <c r="I192" s="14">
        <f>ROUND(G192*H192,2)</f>
        <v>1.75</v>
      </c>
      <c r="J192" s="15">
        <f>G192+I192</f>
        <v>10.51</v>
      </c>
    </row>
    <row r="193" spans="1:10" ht="30.75" x14ac:dyDescent="0.25">
      <c r="A193">
        <v>2605</v>
      </c>
      <c r="B193" s="11"/>
      <c r="C193" s="24" t="s">
        <v>181</v>
      </c>
      <c r="D193" s="24">
        <v>0</v>
      </c>
      <c r="E193" s="10">
        <v>0.33048</v>
      </c>
      <c r="F193" s="11">
        <v>1.1080239999999999</v>
      </c>
      <c r="G193" s="12">
        <f>ROUND(D193*E193*F193,2)</f>
        <v>0</v>
      </c>
      <c r="H193" s="70">
        <v>0.2</v>
      </c>
      <c r="I193" s="14">
        <f>ROUND(G193*H193,2)</f>
        <v>0</v>
      </c>
      <c r="J193" s="15">
        <f>G193+I193</f>
        <v>0</v>
      </c>
    </row>
    <row r="194" spans="1:10" ht="60.75" x14ac:dyDescent="0.25">
      <c r="B194" s="11"/>
      <c r="C194" s="75" t="s">
        <v>182</v>
      </c>
      <c r="D194" s="85">
        <v>10176</v>
      </c>
      <c r="E194" s="10">
        <v>0.33048</v>
      </c>
      <c r="F194" s="11">
        <v>1.1080239999999999</v>
      </c>
      <c r="G194" s="12">
        <f>ROUND(D194*E194*F194,2)</f>
        <v>3726.25</v>
      </c>
      <c r="H194" s="13">
        <v>0.2</v>
      </c>
      <c r="I194" s="14">
        <f>ROUND(G194*H194,2)</f>
        <v>745.25</v>
      </c>
      <c r="J194" s="15">
        <f>G194+I194</f>
        <v>4471.5</v>
      </c>
    </row>
    <row r="195" spans="1:10" ht="60.75" x14ac:dyDescent="0.25">
      <c r="B195" s="11"/>
      <c r="C195" s="17" t="s">
        <v>25</v>
      </c>
      <c r="D195" s="17">
        <v>411</v>
      </c>
      <c r="E195" s="10">
        <v>0.33048</v>
      </c>
      <c r="F195" s="11">
        <v>1.1080239999999999</v>
      </c>
      <c r="G195" s="12">
        <f>ROUND(D195*E195*F195,2)</f>
        <v>150.5</v>
      </c>
      <c r="H195" s="26">
        <v>0.2</v>
      </c>
      <c r="I195" s="14">
        <f>ROUND(G195*H195,2)</f>
        <v>30.1</v>
      </c>
      <c r="J195" s="15">
        <f>G195+I195</f>
        <v>180.6</v>
      </c>
    </row>
    <row r="196" spans="1:10" ht="61.5" thickBot="1" x14ac:dyDescent="0.3">
      <c r="B196" s="11"/>
      <c r="C196" s="17" t="s">
        <v>27</v>
      </c>
      <c r="D196" s="17">
        <v>11</v>
      </c>
      <c r="E196" s="10">
        <v>0.15176999999999999</v>
      </c>
      <c r="F196" s="11">
        <v>1.1080239999999999</v>
      </c>
      <c r="G196" s="12">
        <f>ROUND(D196*E196*F196,2)</f>
        <v>1.85</v>
      </c>
      <c r="H196" s="26">
        <v>0.2</v>
      </c>
      <c r="I196" s="14">
        <f>ROUND(G196*H196,2)</f>
        <v>0.37</v>
      </c>
      <c r="J196" s="15">
        <f>G196+I196</f>
        <v>2.2200000000000002</v>
      </c>
    </row>
    <row r="197" spans="1:10" ht="16.5" thickBot="1" x14ac:dyDescent="0.3">
      <c r="A197" s="29"/>
      <c r="B197" s="44"/>
      <c r="C197" s="86" t="s">
        <v>115</v>
      </c>
      <c r="D197" s="61">
        <f>D192+D193+D194+D195+D196</f>
        <v>10627</v>
      </c>
      <c r="E197" s="47"/>
      <c r="F197" s="87"/>
      <c r="G197" s="81">
        <f>SUM(G192:G196)</f>
        <v>3887.36</v>
      </c>
      <c r="H197" s="88"/>
      <c r="I197" s="83">
        <f>SUM(I192:I196)</f>
        <v>777.47</v>
      </c>
      <c r="J197" s="89">
        <f>SUM(J192:J196)</f>
        <v>4664.8300000000008</v>
      </c>
    </row>
    <row r="198" spans="1:10" ht="15.75" x14ac:dyDescent="0.25">
      <c r="A198" s="29"/>
      <c r="B198" s="90"/>
      <c r="C198" s="91"/>
      <c r="D198" s="92" t="e">
        <f>D29+D74+D107+D120+D141+D153+D158+D183+D191+D197</f>
        <v>#REF!</v>
      </c>
      <c r="E198" s="91"/>
      <c r="F198" s="91"/>
      <c r="G198" s="93" t="e">
        <f>G29+G74+G107+G120+G141+G153+G158+G183+G191+G197</f>
        <v>#VALUE!</v>
      </c>
      <c r="H198" s="93"/>
      <c r="I198" s="93" t="e">
        <f>I29+I74+I107+I120+I141+I153+I158+I183+I191+I197</f>
        <v>#VALUE!</v>
      </c>
      <c r="J198" s="93" t="e">
        <f>J29+J74+J107+J120+J141+J153+J158+J183+J191+J197</f>
        <v>#VALUE!</v>
      </c>
    </row>
    <row r="199" spans="1:10" ht="15.75" x14ac:dyDescent="0.25">
      <c r="B199" s="94"/>
      <c r="C199" s="95" t="s">
        <v>183</v>
      </c>
      <c r="D199" s="96" t="s">
        <v>184</v>
      </c>
      <c r="F199" s="97"/>
      <c r="G199" s="96"/>
      <c r="H199" s="98"/>
      <c r="I199" s="98"/>
      <c r="J199" s="98"/>
    </row>
    <row r="200" spans="1:10" ht="15.75" x14ac:dyDescent="0.25">
      <c r="B200" s="98"/>
      <c r="C200" s="99" t="s">
        <v>185</v>
      </c>
      <c r="D200" s="99"/>
      <c r="E200" s="99"/>
      <c r="F200" s="99"/>
      <c r="G200" s="99"/>
      <c r="H200" s="99"/>
      <c r="I200" s="99"/>
      <c r="J200" s="98"/>
    </row>
    <row r="201" spans="1:10" ht="15.75" x14ac:dyDescent="0.25">
      <c r="B201" s="94"/>
      <c r="C201" s="95"/>
      <c r="D201" s="100"/>
      <c r="E201" s="96"/>
      <c r="F201" s="97"/>
      <c r="G201" s="101"/>
      <c r="H201" s="101"/>
      <c r="I201" s="101"/>
      <c r="J201" s="101"/>
    </row>
    <row r="202" spans="1:10" ht="15.75" x14ac:dyDescent="0.25">
      <c r="B202" s="94"/>
      <c r="C202" s="95"/>
      <c r="D202" s="100"/>
      <c r="E202" s="96"/>
      <c r="F202" s="97"/>
      <c r="G202" s="101"/>
      <c r="H202" s="101"/>
      <c r="I202" s="101"/>
      <c r="J202" s="101"/>
    </row>
    <row r="203" spans="1:10" ht="15.75" x14ac:dyDescent="0.25">
      <c r="B203" s="94"/>
      <c r="C203" s="95"/>
      <c r="D203" s="100"/>
      <c r="E203" s="96"/>
      <c r="F203" s="97"/>
      <c r="G203" s="101"/>
      <c r="H203" s="101"/>
      <c r="I203" s="101"/>
      <c r="J203" s="101"/>
    </row>
    <row r="204" spans="1:10" ht="20.25" x14ac:dyDescent="0.3">
      <c r="B204" s="102" t="s">
        <v>186</v>
      </c>
      <c r="C204" s="224" t="s">
        <v>187</v>
      </c>
      <c r="D204" s="224"/>
      <c r="E204" s="224"/>
      <c r="F204" s="224"/>
      <c r="G204" s="103"/>
      <c r="H204" s="103"/>
      <c r="I204" s="103"/>
      <c r="J204" s="104"/>
    </row>
    <row r="205" spans="1:10" ht="15.75" x14ac:dyDescent="0.25">
      <c r="B205" s="104"/>
      <c r="C205" s="105"/>
      <c r="D205" s="105"/>
      <c r="E205" s="104"/>
      <c r="F205" s="104"/>
      <c r="G205" s="104"/>
      <c r="H205" s="104"/>
      <c r="I205" s="104"/>
      <c r="J205" s="104"/>
    </row>
    <row r="206" spans="1:10" x14ac:dyDescent="0.25">
      <c r="C206" t="s">
        <v>188</v>
      </c>
    </row>
    <row r="207" spans="1:10" x14ac:dyDescent="0.25">
      <c r="B207" t="s">
        <v>9</v>
      </c>
      <c r="C207" t="s">
        <v>10</v>
      </c>
      <c r="D207" t="s">
        <v>11</v>
      </c>
      <c r="E207" t="s">
        <v>12</v>
      </c>
      <c r="F207" t="s">
        <v>13</v>
      </c>
      <c r="G207" t="s">
        <v>14</v>
      </c>
      <c r="H207" t="s">
        <v>15</v>
      </c>
      <c r="I207" t="s">
        <v>16</v>
      </c>
      <c r="J207" t="s">
        <v>17</v>
      </c>
    </row>
    <row r="208" spans="1:10" x14ac:dyDescent="0.25">
      <c r="A208">
        <v>2605</v>
      </c>
      <c r="B208">
        <v>4</v>
      </c>
      <c r="E208">
        <v>0.33048</v>
      </c>
      <c r="F208">
        <v>1.1080239999999999</v>
      </c>
      <c r="G208">
        <f>ROUND(D208*E208*F208,2)</f>
        <v>0</v>
      </c>
      <c r="H208">
        <v>0.2</v>
      </c>
      <c r="I208">
        <f>ROUND(G208*H208,2)</f>
        <v>0</v>
      </c>
      <c r="J208">
        <f>G208+I208</f>
        <v>0</v>
      </c>
    </row>
    <row r="209" spans="1:11" x14ac:dyDescent="0.25">
      <c r="B209">
        <v>6</v>
      </c>
      <c r="C209" t="s">
        <v>189</v>
      </c>
      <c r="D209">
        <v>0</v>
      </c>
      <c r="E209">
        <v>0.33048</v>
      </c>
      <c r="F209">
        <v>1.1080239999999999</v>
      </c>
      <c r="G209">
        <f t="shared" ref="G209:G220" si="23">ROUND(D209*E209*F209,2)</f>
        <v>0</v>
      </c>
      <c r="H209">
        <v>0.2</v>
      </c>
      <c r="I209">
        <f t="shared" ref="I209:I219" si="24">ROUND(G209*H209,2)</f>
        <v>0</v>
      </c>
      <c r="J209">
        <f t="shared" ref="J209:J220" si="25">G209+I209</f>
        <v>0</v>
      </c>
      <c r="K209">
        <v>2048930</v>
      </c>
    </row>
    <row r="210" spans="1:11" x14ac:dyDescent="0.25">
      <c r="B210">
        <v>7</v>
      </c>
      <c r="E210">
        <v>0.33048</v>
      </c>
      <c r="F210">
        <v>1.1080239999999999</v>
      </c>
      <c r="G210">
        <f t="shared" si="23"/>
        <v>0</v>
      </c>
      <c r="I210">
        <f t="shared" si="24"/>
        <v>0</v>
      </c>
      <c r="J210">
        <f t="shared" si="25"/>
        <v>0</v>
      </c>
    </row>
    <row r="211" spans="1:11" x14ac:dyDescent="0.25">
      <c r="A211">
        <v>902</v>
      </c>
      <c r="B211">
        <v>12</v>
      </c>
      <c r="C211" t="s">
        <v>190</v>
      </c>
      <c r="D211">
        <v>105</v>
      </c>
      <c r="E211">
        <v>0.33048</v>
      </c>
      <c r="F211">
        <v>1.1080239999999999</v>
      </c>
      <c r="G211">
        <f t="shared" si="23"/>
        <v>38.450000000000003</v>
      </c>
      <c r="H211">
        <v>0.2</v>
      </c>
      <c r="I211">
        <f t="shared" si="24"/>
        <v>7.69</v>
      </c>
      <c r="J211">
        <f t="shared" si="25"/>
        <v>46.14</v>
      </c>
      <c r="K211">
        <v>529166</v>
      </c>
    </row>
    <row r="212" spans="1:11" x14ac:dyDescent="0.25">
      <c r="B212">
        <v>14</v>
      </c>
      <c r="C212" t="s">
        <v>191</v>
      </c>
      <c r="D212">
        <v>0</v>
      </c>
      <c r="E212">
        <v>0.33048</v>
      </c>
      <c r="F212">
        <v>1.1080239999999999</v>
      </c>
      <c r="G212">
        <f t="shared" si="23"/>
        <v>0</v>
      </c>
      <c r="H212">
        <v>0.2</v>
      </c>
      <c r="I212">
        <f t="shared" si="24"/>
        <v>0</v>
      </c>
      <c r="J212">
        <f t="shared" si="25"/>
        <v>0</v>
      </c>
      <c r="K212">
        <v>8510</v>
      </c>
    </row>
    <row r="213" spans="1:11" x14ac:dyDescent="0.25">
      <c r="A213">
        <v>2605</v>
      </c>
      <c r="B213">
        <v>15</v>
      </c>
      <c r="C213" t="s">
        <v>192</v>
      </c>
      <c r="D213">
        <v>144</v>
      </c>
      <c r="E213">
        <v>0.33048</v>
      </c>
      <c r="F213">
        <v>1.1080239999999999</v>
      </c>
      <c r="G213">
        <f t="shared" si="23"/>
        <v>52.73</v>
      </c>
      <c r="H213">
        <v>0.2</v>
      </c>
      <c r="I213">
        <f t="shared" si="24"/>
        <v>10.55</v>
      </c>
      <c r="J213">
        <f t="shared" si="25"/>
        <v>63.28</v>
      </c>
      <c r="K213">
        <v>1000463</v>
      </c>
    </row>
    <row r="214" spans="1:11" x14ac:dyDescent="0.25">
      <c r="C214" t="s">
        <v>192</v>
      </c>
      <c r="D214">
        <v>0</v>
      </c>
      <c r="E214">
        <v>0.33048</v>
      </c>
      <c r="F214">
        <v>1.1080239999999999</v>
      </c>
      <c r="G214">
        <f>ROUND(D214*E214*F214,2)</f>
        <v>0</v>
      </c>
      <c r="H214">
        <v>0.2</v>
      </c>
      <c r="I214">
        <f>G214*H214</f>
        <v>0</v>
      </c>
      <c r="J214">
        <f>G214+I214</f>
        <v>0</v>
      </c>
    </row>
    <row r="215" spans="1:11" x14ac:dyDescent="0.25">
      <c r="A215">
        <v>2602</v>
      </c>
      <c r="B215">
        <v>17</v>
      </c>
      <c r="C215" t="s">
        <v>193</v>
      </c>
      <c r="D215">
        <v>131</v>
      </c>
      <c r="E215">
        <v>0.33048</v>
      </c>
      <c r="F215">
        <v>1.1080239999999999</v>
      </c>
      <c r="G215">
        <f t="shared" si="23"/>
        <v>47.97</v>
      </c>
      <c r="H215">
        <v>0.2</v>
      </c>
      <c r="I215">
        <f t="shared" si="24"/>
        <v>9.59</v>
      </c>
      <c r="J215">
        <f t="shared" si="25"/>
        <v>57.56</v>
      </c>
      <c r="K215">
        <v>2047243</v>
      </c>
    </row>
    <row r="216" spans="1:11" x14ac:dyDescent="0.25">
      <c r="A216">
        <v>902</v>
      </c>
      <c r="B216">
        <v>20</v>
      </c>
      <c r="C216" t="s">
        <v>194</v>
      </c>
      <c r="D216">
        <v>160</v>
      </c>
      <c r="E216">
        <v>0.33048</v>
      </c>
      <c r="F216">
        <v>1.1080239999999999</v>
      </c>
      <c r="G216">
        <f t="shared" si="23"/>
        <v>58.59</v>
      </c>
      <c r="H216">
        <v>0.2</v>
      </c>
      <c r="I216">
        <f t="shared" si="24"/>
        <v>11.72</v>
      </c>
      <c r="J216">
        <f t="shared" si="25"/>
        <v>70.31</v>
      </c>
      <c r="K216">
        <v>394860</v>
      </c>
    </row>
    <row r="217" spans="1:11" x14ac:dyDescent="0.25">
      <c r="A217">
        <v>2605</v>
      </c>
      <c r="B217">
        <v>21</v>
      </c>
      <c r="E217">
        <v>0.33048</v>
      </c>
      <c r="F217">
        <v>1.1080239999999999</v>
      </c>
      <c r="G217">
        <f t="shared" si="23"/>
        <v>0</v>
      </c>
      <c r="H217">
        <v>0.2</v>
      </c>
      <c r="I217">
        <f t="shared" si="24"/>
        <v>0</v>
      </c>
      <c r="J217">
        <f t="shared" si="25"/>
        <v>0</v>
      </c>
    </row>
    <row r="218" spans="1:11" x14ac:dyDescent="0.25">
      <c r="A218">
        <v>2605</v>
      </c>
      <c r="B218">
        <v>22</v>
      </c>
      <c r="C218" t="s">
        <v>195</v>
      </c>
      <c r="D218">
        <v>8</v>
      </c>
      <c r="E218">
        <v>0.33048</v>
      </c>
      <c r="F218">
        <v>1.1080239999999999</v>
      </c>
      <c r="G218">
        <f t="shared" si="23"/>
        <v>2.93</v>
      </c>
      <c r="H218">
        <v>0.2</v>
      </c>
      <c r="I218">
        <f t="shared" si="24"/>
        <v>0.59</v>
      </c>
      <c r="J218">
        <f t="shared" si="25"/>
        <v>3.52</v>
      </c>
      <c r="K218">
        <v>528983</v>
      </c>
    </row>
    <row r="219" spans="1:11" x14ac:dyDescent="0.25">
      <c r="A219">
        <v>902</v>
      </c>
      <c r="B219">
        <v>20</v>
      </c>
      <c r="C219" t="s">
        <v>196</v>
      </c>
      <c r="D219">
        <v>163</v>
      </c>
      <c r="E219">
        <v>0.33048</v>
      </c>
      <c r="F219">
        <v>1.1080239999999999</v>
      </c>
      <c r="G219">
        <f t="shared" si="23"/>
        <v>59.69</v>
      </c>
      <c r="H219">
        <v>0.2</v>
      </c>
      <c r="I219">
        <f t="shared" si="24"/>
        <v>11.94</v>
      </c>
      <c r="J219">
        <f t="shared" si="25"/>
        <v>71.63</v>
      </c>
      <c r="K219">
        <v>2048874</v>
      </c>
    </row>
    <row r="220" spans="1:11" x14ac:dyDescent="0.25">
      <c r="F220">
        <v>1.1080239999999999</v>
      </c>
      <c r="G220">
        <f t="shared" si="23"/>
        <v>0</v>
      </c>
      <c r="I220">
        <f>G220*H220</f>
        <v>0</v>
      </c>
      <c r="J220">
        <f t="shared" si="25"/>
        <v>0</v>
      </c>
    </row>
    <row r="221" spans="1:11" x14ac:dyDescent="0.25">
      <c r="C221" t="s">
        <v>41</v>
      </c>
      <c r="D221">
        <f>SUM(D208:D220)</f>
        <v>711</v>
      </c>
      <c r="G221">
        <f>SUM(G208:G220)</f>
        <v>260.36</v>
      </c>
      <c r="I221">
        <f>SUM(I208:I220)</f>
        <v>52.080000000000005</v>
      </c>
      <c r="J221">
        <f>SUM(J208:J220)</f>
        <v>312.44000000000005</v>
      </c>
    </row>
    <row r="223" spans="1:11" x14ac:dyDescent="0.25">
      <c r="B223" t="s">
        <v>183</v>
      </c>
      <c r="D223" t="s">
        <v>197</v>
      </c>
    </row>
    <row r="224" spans="1:11" ht="15.75" x14ac:dyDescent="0.25">
      <c r="B224" s="94"/>
      <c r="C224" s="94"/>
      <c r="D224" s="91"/>
      <c r="E224" s="97"/>
      <c r="F224" s="97"/>
      <c r="G224" s="101"/>
      <c r="H224" s="101"/>
      <c r="I224" s="101"/>
      <c r="J224" s="101"/>
    </row>
    <row r="225" spans="1:10" ht="15.75" x14ac:dyDescent="0.25">
      <c r="B225" s="94"/>
      <c r="C225" s="94"/>
      <c r="D225" s="91"/>
      <c r="E225" s="97"/>
      <c r="F225" s="97"/>
      <c r="G225" s="101"/>
      <c r="H225" s="101"/>
      <c r="I225" s="101"/>
      <c r="J225" s="101"/>
    </row>
    <row r="226" spans="1:10" ht="20.25" x14ac:dyDescent="0.3">
      <c r="B226" s="106" t="s">
        <v>186</v>
      </c>
      <c r="C226" s="225" t="s">
        <v>198</v>
      </c>
      <c r="D226" s="225"/>
      <c r="E226" s="225"/>
      <c r="F226" s="225"/>
      <c r="G226" s="225"/>
      <c r="H226" s="225"/>
      <c r="I226" s="225"/>
      <c r="J226" s="106"/>
    </row>
    <row r="227" spans="1:10" ht="79.5" x14ac:dyDescent="0.3">
      <c r="B227" s="106"/>
      <c r="C227" s="107" t="s">
        <v>199</v>
      </c>
      <c r="D227" s="108"/>
      <c r="E227" s="106"/>
      <c r="F227" s="104" t="s">
        <v>200</v>
      </c>
      <c r="G227" s="106"/>
      <c r="H227" s="106"/>
      <c r="I227" s="106"/>
      <c r="J227" s="106"/>
    </row>
    <row r="228" spans="1:10" x14ac:dyDescent="0.25">
      <c r="B228" s="106"/>
      <c r="C228" s="109"/>
      <c r="D228" s="109"/>
      <c r="E228" s="106"/>
      <c r="F228" s="106"/>
      <c r="G228" s="106"/>
      <c r="H228" s="106"/>
      <c r="I228" s="106"/>
      <c r="J228" s="106"/>
    </row>
    <row r="229" spans="1:10" ht="32.25" thickBot="1" x14ac:dyDescent="0.3">
      <c r="B229" s="106"/>
      <c r="C229" s="104" t="s">
        <v>201</v>
      </c>
      <c r="D229" s="106"/>
      <c r="E229" s="106"/>
      <c r="F229" s="106"/>
      <c r="G229" s="106"/>
      <c r="H229" s="106"/>
      <c r="I229" s="106"/>
      <c r="J229" s="106"/>
    </row>
    <row r="230" spans="1:10" ht="48" thickBot="1" x14ac:dyDescent="0.3">
      <c r="B230" s="110" t="s">
        <v>9</v>
      </c>
      <c r="C230" s="111" t="s">
        <v>10</v>
      </c>
      <c r="D230" s="112" t="s">
        <v>11</v>
      </c>
      <c r="E230" s="112" t="s">
        <v>12</v>
      </c>
      <c r="F230" s="112" t="s">
        <v>13</v>
      </c>
      <c r="G230" s="113" t="s">
        <v>14</v>
      </c>
      <c r="H230" s="113" t="s">
        <v>15</v>
      </c>
      <c r="I230" s="114" t="s">
        <v>16</v>
      </c>
      <c r="J230" s="115" t="s">
        <v>17</v>
      </c>
    </row>
    <row r="231" spans="1:10" ht="31.5" x14ac:dyDescent="0.25">
      <c r="A231">
        <v>2605</v>
      </c>
      <c r="B231" s="116"/>
      <c r="C231" s="117" t="s">
        <v>202</v>
      </c>
      <c r="D231" s="35">
        <v>119</v>
      </c>
      <c r="E231" s="10">
        <v>0.33048</v>
      </c>
      <c r="F231" s="11">
        <v>1.1080239999999999</v>
      </c>
      <c r="G231" s="118">
        <f>ROUND(D231*E231*F231,2)</f>
        <v>43.58</v>
      </c>
      <c r="H231" s="119">
        <v>0.2</v>
      </c>
      <c r="I231" s="120">
        <f>ROUND(G231*H231,2)</f>
        <v>8.7200000000000006</v>
      </c>
      <c r="J231" s="121">
        <f>G231+I231</f>
        <v>52.3</v>
      </c>
    </row>
    <row r="232" spans="1:10" ht="15.75" x14ac:dyDescent="0.25">
      <c r="B232" s="116"/>
      <c r="C232" s="117"/>
      <c r="D232" s="35"/>
      <c r="E232" s="122"/>
      <c r="F232" s="116"/>
      <c r="G232" s="118"/>
      <c r="H232" s="119"/>
      <c r="I232" s="120"/>
      <c r="J232" s="121"/>
    </row>
    <row r="233" spans="1:10" ht="15.75" x14ac:dyDescent="0.25">
      <c r="B233" s="116"/>
      <c r="C233" s="117"/>
      <c r="D233" s="35"/>
      <c r="E233" s="123"/>
      <c r="F233" s="116"/>
      <c r="G233" s="118"/>
      <c r="H233" s="119"/>
      <c r="I233" s="120"/>
      <c r="J233" s="121"/>
    </row>
    <row r="234" spans="1:10" ht="16.5" thickBot="1" x14ac:dyDescent="0.3">
      <c r="B234" s="124"/>
      <c r="C234" s="125"/>
      <c r="D234" s="126"/>
      <c r="E234" s="127"/>
      <c r="F234" s="124"/>
      <c r="G234" s="128"/>
      <c r="H234" s="129"/>
      <c r="I234" s="130"/>
      <c r="J234" s="131"/>
    </row>
    <row r="235" spans="1:10" ht="16.5" thickBot="1" x14ac:dyDescent="0.3">
      <c r="B235" s="115"/>
      <c r="C235" s="115" t="s">
        <v>41</v>
      </c>
      <c r="D235" s="132">
        <f>SUM(D231:D234)</f>
        <v>119</v>
      </c>
      <c r="E235" s="133"/>
      <c r="F235" s="134"/>
      <c r="G235" s="135">
        <f>SUM(G231:G234)</f>
        <v>43.58</v>
      </c>
      <c r="H235" s="136"/>
      <c r="I235" s="135">
        <f>SUM(I231:I234)</f>
        <v>8.7200000000000006</v>
      </c>
      <c r="J235" s="135">
        <f>SUM(J231:J234)</f>
        <v>52.3</v>
      </c>
    </row>
    <row r="236" spans="1:10" ht="15.75" x14ac:dyDescent="0.25">
      <c r="B236" s="137"/>
      <c r="C236" s="137"/>
      <c r="D236" s="137"/>
      <c r="E236" s="102"/>
      <c r="F236" s="102"/>
      <c r="G236" s="138"/>
      <c r="H236" s="138"/>
      <c r="I236" s="138"/>
      <c r="J236" s="138"/>
    </row>
    <row r="237" spans="1:10" ht="15.75" x14ac:dyDescent="0.25">
      <c r="B237" s="226" t="s">
        <v>203</v>
      </c>
      <c r="C237" s="226"/>
      <c r="D237" s="226" t="s">
        <v>197</v>
      </c>
      <c r="E237" s="226"/>
      <c r="F237" s="102"/>
      <c r="G237" s="138"/>
      <c r="H237" s="138"/>
      <c r="I237" s="138"/>
      <c r="J237" s="138"/>
    </row>
    <row r="238" spans="1:10" ht="15.75" x14ac:dyDescent="0.25">
      <c r="B238" s="137"/>
      <c r="C238" s="139"/>
      <c r="D238" s="139"/>
      <c r="E238" s="102"/>
      <c r="F238" s="102"/>
      <c r="G238" s="138"/>
      <c r="H238" s="138"/>
      <c r="I238" s="138"/>
      <c r="J238" s="138"/>
    </row>
    <row r="239" spans="1:10" ht="15.75" x14ac:dyDescent="0.25">
      <c r="B239" s="94"/>
      <c r="C239" s="140"/>
      <c r="D239" s="140"/>
      <c r="E239" s="97"/>
      <c r="F239" s="97"/>
      <c r="G239" s="101"/>
      <c r="H239" s="101"/>
      <c r="I239" s="101"/>
      <c r="J239" s="101"/>
    </row>
    <row r="240" spans="1:10" ht="15.75" x14ac:dyDescent="0.25">
      <c r="B240" s="94"/>
      <c r="C240" s="140"/>
      <c r="D240" s="140"/>
      <c r="E240" s="97"/>
      <c r="F240" s="97"/>
      <c r="G240" s="101"/>
      <c r="H240" s="101"/>
      <c r="I240" s="101"/>
      <c r="J240" s="101"/>
    </row>
    <row r="241" spans="1:10" ht="15.75" x14ac:dyDescent="0.25">
      <c r="B241" s="94"/>
      <c r="C241" s="140"/>
      <c r="D241" s="140"/>
      <c r="E241" s="97"/>
      <c r="F241" s="97"/>
      <c r="G241" s="101"/>
      <c r="H241" s="101"/>
      <c r="I241" s="101"/>
      <c r="J241" s="101"/>
    </row>
    <row r="242" spans="1:10" ht="20.25" x14ac:dyDescent="0.3">
      <c r="B242" s="141" t="s">
        <v>186</v>
      </c>
      <c r="C242" s="227" t="s">
        <v>204</v>
      </c>
      <c r="D242" s="227"/>
      <c r="E242" s="227"/>
      <c r="F242" s="227"/>
      <c r="G242" s="227"/>
      <c r="H242" s="227"/>
      <c r="I242" s="227"/>
      <c r="J242" s="141"/>
    </row>
    <row r="243" spans="1:10" ht="18" x14ac:dyDescent="0.25">
      <c r="B243" s="141"/>
      <c r="C243" s="228" t="s">
        <v>205</v>
      </c>
      <c r="D243" s="228"/>
      <c r="E243" s="141"/>
      <c r="F243" s="142"/>
      <c r="G243" s="141"/>
      <c r="H243" s="141"/>
      <c r="I243" s="141"/>
      <c r="J243" s="141"/>
    </row>
    <row r="244" spans="1:10" x14ac:dyDescent="0.25">
      <c r="B244" s="141"/>
      <c r="C244" s="143"/>
      <c r="D244" s="143"/>
      <c r="E244" s="141"/>
      <c r="F244" s="141"/>
      <c r="G244" s="141"/>
      <c r="H244" s="141"/>
      <c r="I244" s="141">
        <v>20.41</v>
      </c>
      <c r="J244" s="141"/>
    </row>
    <row r="245" spans="1:10" ht="46.5" thickBot="1" x14ac:dyDescent="0.3">
      <c r="B245" s="141"/>
      <c r="C245" s="142" t="s">
        <v>201</v>
      </c>
      <c r="D245" s="141"/>
      <c r="E245" s="141"/>
      <c r="F245" s="141"/>
      <c r="G245" s="141"/>
      <c r="H245" s="141"/>
      <c r="I245" s="141"/>
      <c r="J245" s="141"/>
    </row>
    <row r="246" spans="1:10" ht="48" thickBot="1" x14ac:dyDescent="0.3">
      <c r="B246" s="1" t="s">
        <v>9</v>
      </c>
      <c r="C246" s="2" t="s">
        <v>10</v>
      </c>
      <c r="D246" s="112" t="s">
        <v>11</v>
      </c>
      <c r="E246" s="3" t="s">
        <v>12</v>
      </c>
      <c r="F246" s="3" t="s">
        <v>13</v>
      </c>
      <c r="G246" s="4" t="s">
        <v>14</v>
      </c>
      <c r="H246" s="4" t="s">
        <v>15</v>
      </c>
      <c r="I246" s="5" t="s">
        <v>16</v>
      </c>
      <c r="J246" s="6" t="s">
        <v>17</v>
      </c>
    </row>
    <row r="247" spans="1:10" ht="15.75" x14ac:dyDescent="0.25">
      <c r="A247">
        <v>1002</v>
      </c>
      <c r="B247" s="11"/>
      <c r="C247" s="16" t="s">
        <v>206</v>
      </c>
      <c r="D247" s="17"/>
      <c r="E247" s="10">
        <v>0.23974999999999999</v>
      </c>
      <c r="F247" s="11">
        <v>0.99980800000000003</v>
      </c>
      <c r="G247" s="12">
        <f t="shared" ref="G247:G252" si="26">ROUND(D247*E247*F247,2)</f>
        <v>0</v>
      </c>
      <c r="H247" s="13">
        <v>0.2</v>
      </c>
      <c r="I247" s="14">
        <f t="shared" ref="I247:I252" si="27">ROUND(G247*H247,2)</f>
        <v>0</v>
      </c>
      <c r="J247" s="15">
        <f t="shared" ref="J247:J252" si="28">G247+I247</f>
        <v>0</v>
      </c>
    </row>
    <row r="248" spans="1:10" ht="30.75" x14ac:dyDescent="0.25">
      <c r="A248">
        <v>1002</v>
      </c>
      <c r="B248" s="11"/>
      <c r="C248" s="16" t="s">
        <v>194</v>
      </c>
      <c r="D248" s="17"/>
      <c r="E248" s="10">
        <v>0.23974999999999999</v>
      </c>
      <c r="F248" s="11">
        <v>0.99980800000000003</v>
      </c>
      <c r="G248" s="12">
        <f t="shared" si="26"/>
        <v>0</v>
      </c>
      <c r="H248" s="13">
        <v>0.2</v>
      </c>
      <c r="I248" s="14">
        <f t="shared" si="27"/>
        <v>0</v>
      </c>
      <c r="J248" s="15">
        <f t="shared" si="28"/>
        <v>0</v>
      </c>
    </row>
    <row r="249" spans="1:10" ht="30.75" x14ac:dyDescent="0.25">
      <c r="A249">
        <v>1002</v>
      </c>
      <c r="B249" s="11"/>
      <c r="C249" s="16" t="s">
        <v>207</v>
      </c>
      <c r="D249" s="17"/>
      <c r="E249" s="10">
        <v>0.23974999999999999</v>
      </c>
      <c r="F249" s="11">
        <v>0.99980800000000003</v>
      </c>
      <c r="G249" s="12">
        <f t="shared" si="26"/>
        <v>0</v>
      </c>
      <c r="H249" s="13">
        <v>0.2</v>
      </c>
      <c r="I249" s="14">
        <f t="shared" si="27"/>
        <v>0</v>
      </c>
      <c r="J249" s="15">
        <f t="shared" si="28"/>
        <v>0</v>
      </c>
    </row>
    <row r="250" spans="1:10" ht="45.75" x14ac:dyDescent="0.25">
      <c r="A250" s="144">
        <v>1002</v>
      </c>
      <c r="B250" s="17"/>
      <c r="C250" s="16" t="s">
        <v>208</v>
      </c>
      <c r="D250" s="17"/>
      <c r="E250" s="10">
        <v>0.23974999999999999</v>
      </c>
      <c r="F250" s="11">
        <v>0.99980800000000003</v>
      </c>
      <c r="G250" s="12">
        <f t="shared" si="26"/>
        <v>0</v>
      </c>
      <c r="H250" s="51">
        <v>0.2</v>
      </c>
      <c r="I250" s="14">
        <f t="shared" si="27"/>
        <v>0</v>
      </c>
      <c r="J250" s="15">
        <f t="shared" si="28"/>
        <v>0</v>
      </c>
    </row>
    <row r="251" spans="1:10" ht="30.75" x14ac:dyDescent="0.25">
      <c r="A251">
        <v>1002</v>
      </c>
      <c r="B251" s="21"/>
      <c r="C251" s="22" t="s">
        <v>190</v>
      </c>
      <c r="D251" s="17"/>
      <c r="E251" s="10">
        <v>0.23974999999999999</v>
      </c>
      <c r="F251" s="11">
        <v>0.99980800000000003</v>
      </c>
      <c r="G251" s="12">
        <f t="shared" si="26"/>
        <v>0</v>
      </c>
      <c r="H251" s="13">
        <v>0.2</v>
      </c>
      <c r="I251" s="14">
        <f t="shared" si="27"/>
        <v>0</v>
      </c>
      <c r="J251" s="15">
        <f t="shared" si="28"/>
        <v>0</v>
      </c>
    </row>
    <row r="252" spans="1:10" ht="31.5" thickBot="1" x14ac:dyDescent="0.3">
      <c r="A252">
        <v>1002</v>
      </c>
      <c r="B252" s="21"/>
      <c r="C252" s="22" t="s">
        <v>209</v>
      </c>
      <c r="D252" s="24"/>
      <c r="E252" s="10">
        <v>0.23974999999999999</v>
      </c>
      <c r="F252" s="11">
        <v>0.99980800000000003</v>
      </c>
      <c r="G252" s="12">
        <f t="shared" si="26"/>
        <v>0</v>
      </c>
      <c r="H252" s="58">
        <v>0.2</v>
      </c>
      <c r="I252" s="14">
        <f t="shared" si="27"/>
        <v>0</v>
      </c>
      <c r="J252" s="15">
        <f t="shared" si="28"/>
        <v>0</v>
      </c>
    </row>
    <row r="253" spans="1:10" ht="16.5" thickBot="1" x14ac:dyDescent="0.3">
      <c r="B253" s="6"/>
      <c r="C253" s="6" t="s">
        <v>41</v>
      </c>
      <c r="D253" s="145">
        <f>SUM(D247:D252)</f>
        <v>0</v>
      </c>
      <c r="E253" s="146"/>
      <c r="F253" s="87"/>
      <c r="G253" s="32">
        <f>SUM(G247:G252)</f>
        <v>0</v>
      </c>
      <c r="H253" s="33"/>
      <c r="I253" s="32">
        <f>SUM(I247:I252)</f>
        <v>0</v>
      </c>
      <c r="J253" s="32">
        <f>SUM(J247:J252)</f>
        <v>0</v>
      </c>
    </row>
    <row r="254" spans="1:10" ht="15.75" x14ac:dyDescent="0.25">
      <c r="B254" s="94"/>
      <c r="C254" s="94"/>
      <c r="D254" s="147"/>
      <c r="E254" s="97"/>
      <c r="F254" s="97"/>
      <c r="G254" s="101"/>
      <c r="H254" s="101"/>
      <c r="I254" s="101"/>
      <c r="J254" s="101"/>
    </row>
    <row r="255" spans="1:10" ht="15.75" x14ac:dyDescent="0.25">
      <c r="B255" s="94"/>
      <c r="C255" s="213" t="s">
        <v>210</v>
      </c>
      <c r="D255" s="213"/>
      <c r="E255" s="97"/>
      <c r="F255" s="97"/>
      <c r="G255" s="101"/>
      <c r="H255" s="101"/>
      <c r="I255" s="101"/>
      <c r="J255" s="101"/>
    </row>
    <row r="256" spans="1:10" ht="15.75" x14ac:dyDescent="0.25">
      <c r="B256" s="94"/>
      <c r="C256" s="94"/>
      <c r="D256" s="91"/>
      <c r="E256" s="97"/>
      <c r="F256" s="97"/>
      <c r="G256" s="101"/>
      <c r="H256" s="101"/>
      <c r="I256" s="101"/>
      <c r="J256" s="101"/>
    </row>
    <row r="257" spans="2:10" ht="15.75" x14ac:dyDescent="0.25">
      <c r="B257" s="94"/>
      <c r="C257" s="94"/>
      <c r="D257" s="91"/>
      <c r="E257" s="97"/>
      <c r="F257" s="97"/>
      <c r="G257" s="101"/>
      <c r="H257" s="101"/>
      <c r="I257" s="101"/>
      <c r="J257" s="101"/>
    </row>
    <row r="258" spans="2:10" ht="15.75" x14ac:dyDescent="0.25">
      <c r="B258" s="94"/>
      <c r="C258" s="94"/>
      <c r="D258" s="91"/>
      <c r="E258" s="97"/>
      <c r="F258" s="97"/>
      <c r="G258" s="101"/>
      <c r="H258" s="101"/>
      <c r="I258" s="101"/>
      <c r="J258" s="101"/>
    </row>
    <row r="259" spans="2:10" ht="15.75" x14ac:dyDescent="0.25">
      <c r="B259" s="94"/>
      <c r="C259" s="94"/>
      <c r="D259" s="91"/>
      <c r="E259" s="97"/>
      <c r="F259" s="97"/>
      <c r="G259" s="101"/>
      <c r="H259" s="101"/>
      <c r="I259" s="101"/>
      <c r="J259" s="101"/>
    </row>
    <row r="260" spans="2:10" ht="18.75" x14ac:dyDescent="0.3">
      <c r="B260" s="148"/>
      <c r="C260" s="148"/>
      <c r="D260" s="148"/>
      <c r="E260" s="148"/>
      <c r="F260" s="148"/>
      <c r="G260" s="148"/>
      <c r="H260" s="148"/>
      <c r="J260" s="101"/>
    </row>
    <row r="261" spans="2:10" ht="18.75" x14ac:dyDescent="0.3">
      <c r="B261" s="212"/>
      <c r="C261" s="212"/>
      <c r="D261" s="91"/>
      <c r="E261" s="97"/>
      <c r="F261" s="97"/>
      <c r="G261" s="218" t="s">
        <v>211</v>
      </c>
      <c r="H261" s="219"/>
      <c r="I261" s="218"/>
      <c r="J261" s="101"/>
    </row>
    <row r="262" spans="2:10" ht="19.5" thickBot="1" x14ac:dyDescent="0.35">
      <c r="B262" s="149"/>
      <c r="C262" s="212" t="s">
        <v>212</v>
      </c>
      <c r="D262" s="212"/>
      <c r="E262" s="97"/>
      <c r="F262" s="97"/>
      <c r="G262" s="101"/>
      <c r="H262" s="101"/>
      <c r="I262" s="101"/>
      <c r="J262" s="101"/>
    </row>
    <row r="263" spans="2:10" ht="48" thickBot="1" x14ac:dyDescent="0.3">
      <c r="B263" s="1" t="s">
        <v>9</v>
      </c>
      <c r="C263" s="2" t="s">
        <v>10</v>
      </c>
      <c r="D263" s="112" t="s">
        <v>11</v>
      </c>
      <c r="E263" s="3"/>
      <c r="F263" s="3"/>
      <c r="G263" s="4" t="s">
        <v>14</v>
      </c>
      <c r="H263" s="4" t="s">
        <v>15</v>
      </c>
      <c r="I263" s="5" t="s">
        <v>16</v>
      </c>
      <c r="J263" s="6" t="s">
        <v>17</v>
      </c>
    </row>
    <row r="264" spans="2:10" ht="15.75" x14ac:dyDescent="0.25">
      <c r="B264" s="11"/>
      <c r="C264" s="22" t="s">
        <v>22</v>
      </c>
      <c r="D264" s="17">
        <v>365</v>
      </c>
      <c r="E264" s="10">
        <v>0.31990000000000002</v>
      </c>
      <c r="F264" s="11">
        <v>0.96382199999999996</v>
      </c>
      <c r="G264" s="12">
        <f>ROUND(D264*E264*F264,2)</f>
        <v>112.54</v>
      </c>
      <c r="H264" s="13">
        <v>0.2</v>
      </c>
      <c r="I264" s="14">
        <f>ROUND(G264*H264,2)</f>
        <v>22.51</v>
      </c>
      <c r="J264" s="15">
        <f>G264+I264</f>
        <v>135.05000000000001</v>
      </c>
    </row>
    <row r="265" spans="2:10" ht="75.75" x14ac:dyDescent="0.25">
      <c r="B265" s="17"/>
      <c r="C265" s="17" t="s">
        <v>213</v>
      </c>
      <c r="D265" s="17"/>
      <c r="E265" s="23"/>
      <c r="F265" s="11"/>
      <c r="G265" s="12"/>
      <c r="H265" s="26"/>
      <c r="I265" s="14"/>
      <c r="J265" s="15"/>
    </row>
    <row r="266" spans="2:10" ht="15.75" x14ac:dyDescent="0.25">
      <c r="B266" s="21"/>
      <c r="C266" s="22"/>
      <c r="D266" s="24"/>
      <c r="E266" s="10"/>
      <c r="F266" s="11"/>
      <c r="G266" s="12"/>
      <c r="H266" s="13"/>
      <c r="I266" s="14"/>
      <c r="J266" s="15"/>
    </row>
    <row r="267" spans="2:10" ht="16.5" thickBot="1" x14ac:dyDescent="0.3">
      <c r="B267" s="21"/>
      <c r="C267" s="17"/>
      <c r="D267" s="24"/>
      <c r="E267" s="9"/>
      <c r="F267" s="11"/>
      <c r="G267" s="150"/>
      <c r="H267" s="58"/>
      <c r="I267" s="151"/>
      <c r="J267" s="152"/>
    </row>
    <row r="268" spans="2:10" ht="16.5" thickBot="1" x14ac:dyDescent="0.3">
      <c r="B268" s="6"/>
      <c r="C268" s="6" t="s">
        <v>41</v>
      </c>
      <c r="D268" s="145">
        <f>SUM(D264:D267)</f>
        <v>365</v>
      </c>
      <c r="E268" s="146"/>
      <c r="F268" s="87"/>
      <c r="G268" s="32">
        <f>SUM(G264:G267)</f>
        <v>112.54</v>
      </c>
      <c r="H268" s="33"/>
      <c r="I268" s="32">
        <f>SUM(I264:I267)</f>
        <v>22.51</v>
      </c>
      <c r="J268" s="32">
        <f>SUM(J264:J267)</f>
        <v>135.05000000000001</v>
      </c>
    </row>
    <row r="269" spans="2:10" ht="15.75" x14ac:dyDescent="0.25">
      <c r="B269" s="97"/>
      <c r="C269" s="153"/>
      <c r="D269" s="153"/>
      <c r="E269" s="97"/>
      <c r="F269" s="97"/>
      <c r="G269" s="154"/>
      <c r="H269" s="155"/>
      <c r="I269" s="156"/>
      <c r="J269" s="101"/>
    </row>
    <row r="270" spans="2:10" ht="15.75" x14ac:dyDescent="0.25">
      <c r="B270" s="97"/>
      <c r="C270" s="153"/>
      <c r="D270" s="153"/>
      <c r="E270" s="97"/>
      <c r="F270" s="97"/>
      <c r="G270" s="154"/>
      <c r="H270" s="155"/>
      <c r="I270" s="156"/>
      <c r="J270" s="101"/>
    </row>
    <row r="271" spans="2:10" ht="15.75" x14ac:dyDescent="0.25">
      <c r="B271" s="97"/>
      <c r="C271" s="153"/>
      <c r="D271" s="153"/>
      <c r="E271" s="97"/>
      <c r="F271" s="97"/>
      <c r="G271" s="154"/>
      <c r="H271" s="155"/>
      <c r="I271" s="156"/>
      <c r="J271" s="101"/>
    </row>
    <row r="272" spans="2:10" ht="15.75" x14ac:dyDescent="0.25">
      <c r="B272" s="97"/>
      <c r="C272" s="153"/>
      <c r="D272" s="153"/>
      <c r="E272" s="97"/>
      <c r="F272" s="97"/>
      <c r="G272" s="154"/>
      <c r="H272" s="155"/>
      <c r="I272" s="156"/>
      <c r="J272" s="101"/>
    </row>
    <row r="273" spans="2:10" ht="15.75" x14ac:dyDescent="0.25">
      <c r="B273" s="97"/>
      <c r="C273" s="213" t="s">
        <v>210</v>
      </c>
      <c r="D273" s="213"/>
      <c r="E273" s="97"/>
      <c r="F273" s="97"/>
      <c r="G273" s="154"/>
      <c r="H273" s="155"/>
      <c r="I273" s="156"/>
      <c r="J273" s="101"/>
    </row>
    <row r="274" spans="2:10" ht="15.75" x14ac:dyDescent="0.25">
      <c r="B274" s="97"/>
      <c r="C274" s="153"/>
      <c r="D274" s="153"/>
      <c r="E274" s="97"/>
      <c r="F274" s="97"/>
      <c r="G274" s="154"/>
      <c r="H274" s="155"/>
      <c r="I274" s="156"/>
      <c r="J274" s="101"/>
    </row>
    <row r="275" spans="2:10" ht="15.75" x14ac:dyDescent="0.25">
      <c r="B275" s="157"/>
      <c r="C275" s="94"/>
      <c r="D275" s="158"/>
      <c r="E275" s="159"/>
      <c r="F275" s="159"/>
      <c r="G275" s="159"/>
      <c r="H275" s="159"/>
      <c r="I275" s="94"/>
      <c r="J275" s="94"/>
    </row>
    <row r="276" spans="2:10" ht="15.75" x14ac:dyDescent="0.25">
      <c r="B276" s="97"/>
      <c r="C276" s="153"/>
      <c r="D276" s="160"/>
      <c r="E276" s="161"/>
      <c r="F276" s="162"/>
      <c r="G276" s="161"/>
      <c r="H276" s="161"/>
      <c r="I276" s="156"/>
      <c r="J276" s="156"/>
    </row>
    <row r="277" spans="2:10" ht="15.75" x14ac:dyDescent="0.25">
      <c r="B277" s="97"/>
      <c r="C277" s="153"/>
      <c r="D277" s="160"/>
      <c r="E277" s="161"/>
      <c r="F277" s="162"/>
      <c r="G277" s="161"/>
      <c r="H277" s="161"/>
      <c r="I277" s="156"/>
      <c r="J277" s="156"/>
    </row>
    <row r="278" spans="2:10" ht="18.75" x14ac:dyDescent="0.3">
      <c r="B278" s="163"/>
      <c r="C278" s="223"/>
      <c r="D278" s="223"/>
      <c r="E278" s="153"/>
      <c r="F278" s="153"/>
      <c r="G278" s="164"/>
      <c r="H278" s="164"/>
      <c r="I278" s="164"/>
      <c r="J278" s="164"/>
    </row>
    <row r="279" spans="2:10" ht="15.75" x14ac:dyDescent="0.25">
      <c r="B279" s="153"/>
      <c r="C279" s="165"/>
      <c r="D279" s="166"/>
      <c r="E279" s="165"/>
      <c r="F279" s="165"/>
      <c r="G279" s="165"/>
      <c r="H279" s="165"/>
      <c r="I279" s="165"/>
      <c r="J279" s="165"/>
    </row>
    <row r="280" spans="2:10" ht="15.75" x14ac:dyDescent="0.25">
      <c r="B280" s="153"/>
      <c r="C280" s="153"/>
      <c r="D280" s="153"/>
      <c r="E280" s="167"/>
      <c r="F280" s="153"/>
      <c r="G280" s="168"/>
      <c r="H280" s="169"/>
      <c r="I280" s="170"/>
      <c r="J280" s="170"/>
    </row>
    <row r="281" spans="2:10" ht="15.75" x14ac:dyDescent="0.25">
      <c r="B281" s="153"/>
      <c r="C281" s="153"/>
      <c r="D281" s="153"/>
      <c r="E281" s="153"/>
      <c r="F281" s="153"/>
      <c r="G281" s="168"/>
      <c r="H281" s="169"/>
      <c r="I281" s="170"/>
      <c r="J281" s="170"/>
    </row>
    <row r="282" spans="2:10" ht="15.75" x14ac:dyDescent="0.25">
      <c r="B282" s="153"/>
      <c r="C282" s="153"/>
      <c r="D282" s="153"/>
      <c r="E282" s="153"/>
      <c r="F282" s="153"/>
      <c r="G282" s="168"/>
      <c r="H282" s="169"/>
      <c r="I282" s="170"/>
      <c r="J282" s="170"/>
    </row>
    <row r="283" spans="2:10" ht="15.75" x14ac:dyDescent="0.25">
      <c r="B283" s="153"/>
      <c r="C283" s="153"/>
      <c r="D283" s="153"/>
      <c r="E283" s="153"/>
      <c r="F283" s="153"/>
      <c r="G283" s="168"/>
      <c r="H283" s="169"/>
      <c r="I283" s="170"/>
      <c r="J283" s="170"/>
    </row>
    <row r="284" spans="2:10" ht="15.75" x14ac:dyDescent="0.25">
      <c r="B284" s="165"/>
      <c r="C284" s="165"/>
      <c r="D284" s="147"/>
      <c r="E284" s="153"/>
      <c r="F284" s="153"/>
      <c r="G284" s="171"/>
      <c r="H284" s="164"/>
      <c r="I284" s="171"/>
      <c r="J284" s="171"/>
    </row>
    <row r="285" spans="2:10" ht="15.75" x14ac:dyDescent="0.25">
      <c r="B285" s="97"/>
      <c r="C285" s="153"/>
      <c r="D285" s="153"/>
      <c r="E285" s="97"/>
      <c r="F285" s="97"/>
      <c r="G285" s="154"/>
      <c r="H285" s="155"/>
      <c r="I285" s="156"/>
      <c r="J285" s="101"/>
    </row>
    <row r="286" spans="2:10" ht="15.75" x14ac:dyDescent="0.25">
      <c r="B286" s="97"/>
      <c r="C286" s="153"/>
      <c r="D286" s="153"/>
      <c r="E286" s="97"/>
      <c r="F286" s="97"/>
      <c r="G286" s="154"/>
      <c r="H286" s="155"/>
      <c r="I286" s="156"/>
      <c r="J286" s="101"/>
    </row>
    <row r="287" spans="2:10" ht="15.75" x14ac:dyDescent="0.25">
      <c r="B287" s="97"/>
      <c r="C287" s="153"/>
      <c r="D287" s="153"/>
      <c r="E287" s="97"/>
      <c r="F287" s="97"/>
      <c r="G287" s="154"/>
      <c r="H287" s="155"/>
      <c r="I287" s="156"/>
      <c r="J287" s="101"/>
    </row>
    <row r="288" spans="2:10" ht="15.75" x14ac:dyDescent="0.25">
      <c r="B288" s="97"/>
      <c r="C288" s="153"/>
      <c r="D288" s="153"/>
      <c r="E288" s="97"/>
      <c r="F288" s="97"/>
      <c r="G288" s="154"/>
      <c r="H288" s="155"/>
      <c r="I288" s="156"/>
      <c r="J288" s="101"/>
    </row>
    <row r="289" spans="2:10" ht="18.75" x14ac:dyDescent="0.3">
      <c r="B289" s="148"/>
      <c r="C289" s="148"/>
      <c r="D289" s="148"/>
      <c r="E289" s="148"/>
      <c r="F289" s="148"/>
      <c r="G289" s="148"/>
      <c r="H289" s="148"/>
      <c r="J289" s="101"/>
    </row>
    <row r="290" spans="2:10" ht="18.75" x14ac:dyDescent="0.3">
      <c r="B290" s="212"/>
      <c r="C290" s="212"/>
      <c r="D290" s="91"/>
      <c r="E290" s="97"/>
      <c r="F290" s="97"/>
      <c r="G290" s="218" t="s">
        <v>211</v>
      </c>
      <c r="H290" s="219"/>
      <c r="I290" s="218"/>
      <c r="J290" s="101"/>
    </row>
    <row r="291" spans="2:10" ht="19.5" thickBot="1" x14ac:dyDescent="0.35">
      <c r="B291" s="149"/>
      <c r="C291" s="212" t="s">
        <v>212</v>
      </c>
      <c r="D291" s="212"/>
      <c r="E291" s="97"/>
      <c r="F291" s="97"/>
      <c r="G291" s="101"/>
      <c r="H291" s="101"/>
      <c r="I291" s="101"/>
      <c r="J291" s="101"/>
    </row>
    <row r="292" spans="2:10" ht="48" thickBot="1" x14ac:dyDescent="0.3">
      <c r="B292" s="1" t="s">
        <v>9</v>
      </c>
      <c r="C292" s="2" t="s">
        <v>10</v>
      </c>
      <c r="D292" s="112" t="s">
        <v>11</v>
      </c>
      <c r="E292" s="3"/>
      <c r="F292" s="3"/>
      <c r="G292" s="4" t="s">
        <v>14</v>
      </c>
      <c r="H292" s="4" t="s">
        <v>15</v>
      </c>
      <c r="I292" s="5" t="s">
        <v>16</v>
      </c>
      <c r="J292" s="6" t="s">
        <v>17</v>
      </c>
    </row>
    <row r="293" spans="2:10" ht="15.75" x14ac:dyDescent="0.25">
      <c r="B293" s="11"/>
      <c r="C293" s="22" t="s">
        <v>22</v>
      </c>
      <c r="D293" s="17">
        <v>365</v>
      </c>
      <c r="E293" s="10">
        <v>0.31990000000000002</v>
      </c>
      <c r="F293" s="11">
        <v>0.96382199999999996</v>
      </c>
      <c r="G293" s="12">
        <f>ROUND(D293*E293*F293,2)</f>
        <v>112.54</v>
      </c>
      <c r="H293" s="13">
        <v>0.2</v>
      </c>
      <c r="I293" s="14">
        <f>ROUND(G293*H293,2)</f>
        <v>22.51</v>
      </c>
      <c r="J293" s="15">
        <f>G293+I293</f>
        <v>135.05000000000001</v>
      </c>
    </row>
    <row r="294" spans="2:10" ht="75.75" x14ac:dyDescent="0.25">
      <c r="B294" s="17"/>
      <c r="C294" s="17" t="s">
        <v>213</v>
      </c>
      <c r="D294" s="17"/>
      <c r="E294" s="23"/>
      <c r="F294" s="11"/>
      <c r="G294" s="12"/>
      <c r="H294" s="26"/>
      <c r="I294" s="14"/>
      <c r="J294" s="15"/>
    </row>
    <row r="295" spans="2:10" ht="15.75" x14ac:dyDescent="0.25">
      <c r="B295" s="21"/>
      <c r="C295" s="22"/>
      <c r="D295" s="24"/>
      <c r="E295" s="10"/>
      <c r="F295" s="11"/>
      <c r="G295" s="12"/>
      <c r="H295" s="13"/>
      <c r="I295" s="14"/>
      <c r="J295" s="15"/>
    </row>
    <row r="296" spans="2:10" ht="16.5" thickBot="1" x14ac:dyDescent="0.3">
      <c r="B296" s="21"/>
      <c r="C296" s="17"/>
      <c r="D296" s="24"/>
      <c r="E296" s="9"/>
      <c r="F296" s="11"/>
      <c r="G296" s="150"/>
      <c r="H296" s="58"/>
      <c r="I296" s="151"/>
      <c r="J296" s="152"/>
    </row>
    <row r="297" spans="2:10" ht="16.5" thickBot="1" x14ac:dyDescent="0.3">
      <c r="B297" s="6"/>
      <c r="C297" s="6" t="s">
        <v>41</v>
      </c>
      <c r="D297" s="145">
        <f>SUM(D293:D296)</f>
        <v>365</v>
      </c>
      <c r="E297" s="146"/>
      <c r="F297" s="87"/>
      <c r="G297" s="32">
        <f>SUM(G293:G296)</f>
        <v>112.54</v>
      </c>
      <c r="H297" s="33"/>
      <c r="I297" s="32">
        <f>SUM(I293:I296)</f>
        <v>22.51</v>
      </c>
      <c r="J297" s="32">
        <f>SUM(J293:J296)</f>
        <v>135.05000000000001</v>
      </c>
    </row>
    <row r="298" spans="2:10" ht="15.75" x14ac:dyDescent="0.25">
      <c r="B298" s="97"/>
      <c r="C298" s="153"/>
      <c r="D298" s="153"/>
      <c r="E298" s="97"/>
      <c r="F298" s="97"/>
      <c r="G298" s="154"/>
      <c r="H298" s="155"/>
      <c r="I298" s="156"/>
      <c r="J298" s="101"/>
    </row>
    <row r="299" spans="2:10" ht="15.75" x14ac:dyDescent="0.25">
      <c r="B299" s="97"/>
      <c r="C299" s="153"/>
      <c r="D299" s="153"/>
      <c r="E299" s="97"/>
      <c r="F299" s="97"/>
      <c r="G299" s="154"/>
      <c r="H299" s="155"/>
      <c r="I299" s="156"/>
      <c r="J299" s="101"/>
    </row>
    <row r="300" spans="2:10" ht="15.75" x14ac:dyDescent="0.25">
      <c r="B300" s="97"/>
      <c r="C300" s="153"/>
      <c r="D300" s="153"/>
      <c r="E300" s="97"/>
      <c r="F300" s="97"/>
      <c r="G300" s="154"/>
      <c r="H300" s="155"/>
      <c r="I300" s="156"/>
      <c r="J300" s="101"/>
    </row>
    <row r="301" spans="2:10" ht="15.75" x14ac:dyDescent="0.25">
      <c r="B301" s="97"/>
      <c r="C301" s="153"/>
      <c r="D301" s="153"/>
      <c r="E301" s="97"/>
      <c r="F301" s="97"/>
      <c r="G301" s="154"/>
      <c r="H301" s="155"/>
      <c r="I301" s="156"/>
      <c r="J301" s="101"/>
    </row>
    <row r="302" spans="2:10" ht="15.75" x14ac:dyDescent="0.25">
      <c r="B302" s="97"/>
      <c r="C302" s="213" t="s">
        <v>210</v>
      </c>
      <c r="D302" s="213"/>
      <c r="E302" s="97"/>
      <c r="F302" s="97"/>
      <c r="G302" s="154"/>
      <c r="H302" s="155"/>
      <c r="I302" s="156"/>
      <c r="J302" s="101"/>
    </row>
    <row r="303" spans="2:10" ht="15.75" x14ac:dyDescent="0.25">
      <c r="B303" s="97"/>
      <c r="C303" s="153"/>
      <c r="D303" s="153"/>
      <c r="E303" s="97"/>
      <c r="F303" s="97"/>
      <c r="G303" s="154"/>
      <c r="H303" s="155"/>
      <c r="I303" s="156"/>
      <c r="J303" s="101"/>
    </row>
    <row r="304" spans="2:10" ht="15.75" x14ac:dyDescent="0.25">
      <c r="B304" s="157"/>
      <c r="C304" s="94"/>
      <c r="D304" s="158"/>
      <c r="E304" s="159"/>
      <c r="F304" s="159"/>
      <c r="G304" s="159"/>
      <c r="H304" s="159"/>
      <c r="I304" s="94"/>
      <c r="J304" s="94"/>
    </row>
    <row r="305" spans="2:10" ht="15.75" x14ac:dyDescent="0.25">
      <c r="B305" s="97"/>
      <c r="C305" s="153"/>
      <c r="D305" s="160"/>
      <c r="E305" s="161"/>
      <c r="F305" s="162"/>
      <c r="G305" s="161"/>
      <c r="H305" s="161"/>
      <c r="I305" s="156"/>
      <c r="J305" s="156"/>
    </row>
    <row r="306" spans="2:10" ht="18.75" x14ac:dyDescent="0.3">
      <c r="B306" s="212" t="s">
        <v>214</v>
      </c>
      <c r="C306" s="212"/>
      <c r="D306" s="91"/>
      <c r="E306" s="97"/>
      <c r="F306" s="97"/>
      <c r="G306" s="101"/>
      <c r="H306" s="101"/>
      <c r="I306" s="172"/>
    </row>
    <row r="307" spans="2:10" ht="18.75" x14ac:dyDescent="0.3">
      <c r="B307" s="149"/>
      <c r="C307" s="149"/>
      <c r="D307" s="91"/>
      <c r="E307" s="97"/>
      <c r="F307" s="97"/>
      <c r="G307" s="101"/>
      <c r="H307" s="101"/>
      <c r="I307" s="172"/>
    </row>
    <row r="308" spans="2:10" ht="15.75" x14ac:dyDescent="0.25">
      <c r="B308" s="173" t="s">
        <v>215</v>
      </c>
      <c r="C308" s="174" t="s">
        <v>10</v>
      </c>
      <c r="D308" s="175" t="s">
        <v>216</v>
      </c>
      <c r="E308" s="176" t="s">
        <v>14</v>
      </c>
      <c r="F308" s="176" t="s">
        <v>217</v>
      </c>
      <c r="G308" s="176" t="s">
        <v>218</v>
      </c>
      <c r="H308" s="176" t="s">
        <v>219</v>
      </c>
      <c r="I308" s="172"/>
    </row>
    <row r="309" spans="2:10" ht="15.75" x14ac:dyDescent="0.25">
      <c r="B309" s="173"/>
      <c r="C309" s="174" t="s">
        <v>220</v>
      </c>
      <c r="D309" s="175"/>
      <c r="E309" s="176"/>
      <c r="F309" s="176"/>
      <c r="G309" s="176"/>
      <c r="H309" s="176"/>
      <c r="I309" s="172"/>
    </row>
    <row r="310" spans="2:10" ht="43.5" x14ac:dyDescent="0.25">
      <c r="B310" s="175"/>
      <c r="C310" s="177" t="s">
        <v>221</v>
      </c>
      <c r="D310" s="178"/>
      <c r="E310" s="179">
        <v>778.96</v>
      </c>
      <c r="F310" s="180">
        <v>0.2</v>
      </c>
      <c r="G310" s="179">
        <f>E310*F310</f>
        <v>155.79200000000003</v>
      </c>
      <c r="H310" s="179">
        <f>G310+E310</f>
        <v>934.75200000000007</v>
      </c>
      <c r="I310" s="172"/>
    </row>
    <row r="311" spans="2:10" ht="15.75" x14ac:dyDescent="0.25">
      <c r="B311" s="181"/>
      <c r="C311" s="174"/>
      <c r="D311" s="178"/>
      <c r="E311" s="179"/>
      <c r="F311" s="180"/>
      <c r="G311" s="179"/>
      <c r="H311" s="179"/>
      <c r="I311" s="172"/>
    </row>
    <row r="312" spans="2:10" ht="15.75" x14ac:dyDescent="0.25">
      <c r="B312" s="181"/>
      <c r="C312" s="174" t="s">
        <v>222</v>
      </c>
      <c r="D312" s="178"/>
      <c r="E312" s="182">
        <f>SUM(E310:E311)</f>
        <v>778.96</v>
      </c>
      <c r="F312" s="178"/>
      <c r="G312" s="182">
        <f>SUM(G310:G311)</f>
        <v>155.79200000000003</v>
      </c>
      <c r="H312" s="182">
        <f>SUM(H310:H311)</f>
        <v>934.75200000000007</v>
      </c>
      <c r="I312" s="172"/>
    </row>
    <row r="313" spans="2:10" ht="15.75" x14ac:dyDescent="0.25">
      <c r="B313" s="183"/>
      <c r="C313" s="183"/>
      <c r="D313" s="183"/>
      <c r="E313" s="183"/>
      <c r="F313" s="183"/>
      <c r="G313" s="183"/>
      <c r="H313" s="183"/>
      <c r="I313" s="172"/>
    </row>
    <row r="314" spans="2:10" ht="15.75" x14ac:dyDescent="0.25">
      <c r="B314" s="184"/>
      <c r="C314" s="184"/>
      <c r="D314" s="184"/>
      <c r="E314" s="183"/>
      <c r="F314" s="183"/>
      <c r="G314" s="183"/>
      <c r="H314" s="183"/>
      <c r="I314" s="172"/>
    </row>
    <row r="315" spans="2:10" ht="15.75" x14ac:dyDescent="0.25">
      <c r="B315" s="184" t="s">
        <v>223</v>
      </c>
      <c r="C315" s="184"/>
      <c r="D315" s="184" t="s">
        <v>224</v>
      </c>
      <c r="E315" s="94"/>
      <c r="F315" s="94"/>
      <c r="G315" s="101"/>
      <c r="H315" s="185"/>
      <c r="I315" s="172"/>
    </row>
    <row r="316" spans="2:10" ht="18.75" x14ac:dyDescent="0.3">
      <c r="B316" s="222"/>
      <c r="C316" s="222"/>
      <c r="D316" s="91"/>
      <c r="E316" s="97"/>
      <c r="F316" s="97"/>
      <c r="G316" s="101"/>
      <c r="H316" s="101"/>
      <c r="I316" s="172"/>
    </row>
    <row r="317" spans="2:10" ht="18.75" x14ac:dyDescent="0.3">
      <c r="B317" s="186"/>
      <c r="C317" s="186"/>
      <c r="D317" s="91"/>
      <c r="E317" s="97"/>
      <c r="F317" s="97"/>
      <c r="G317" s="101"/>
      <c r="H317" s="101"/>
      <c r="I317" s="172"/>
    </row>
    <row r="318" spans="2:10" ht="15.75" x14ac:dyDescent="0.25">
      <c r="B318" s="187"/>
      <c r="C318" s="188"/>
      <c r="D318" s="158"/>
      <c r="E318" s="159"/>
      <c r="F318" s="159"/>
      <c r="G318" s="159"/>
      <c r="H318" s="159"/>
      <c r="I318" s="172"/>
    </row>
    <row r="319" spans="2:10" ht="15.75" x14ac:dyDescent="0.25">
      <c r="B319" s="187"/>
      <c r="C319" s="188"/>
      <c r="D319" s="158"/>
      <c r="E319" s="159"/>
      <c r="F319" s="159"/>
      <c r="G319" s="159"/>
      <c r="H319" s="159"/>
      <c r="I319" s="172"/>
    </row>
    <row r="320" spans="2:10" ht="18.75" x14ac:dyDescent="0.3">
      <c r="B320" s="220" t="s">
        <v>225</v>
      </c>
      <c r="C320" s="220"/>
      <c r="D320" s="220"/>
      <c r="E320" s="220"/>
      <c r="F320" s="220"/>
      <c r="G320" s="220"/>
      <c r="H320" s="220"/>
      <c r="I320" s="172"/>
    </row>
    <row r="321" spans="2:9" ht="18.75" x14ac:dyDescent="0.3">
      <c r="B321" s="149"/>
      <c r="C321" s="149"/>
      <c r="D321" s="91"/>
      <c r="E321" s="97"/>
      <c r="F321" s="97"/>
      <c r="G321" s="101"/>
      <c r="H321" s="101"/>
      <c r="I321" s="172"/>
    </row>
    <row r="322" spans="2:9" ht="15.75" x14ac:dyDescent="0.25">
      <c r="B322" s="173" t="s">
        <v>215</v>
      </c>
      <c r="C322" s="174" t="s">
        <v>10</v>
      </c>
      <c r="D322" s="175" t="s">
        <v>226</v>
      </c>
      <c r="E322" s="176" t="s">
        <v>14</v>
      </c>
      <c r="F322" s="176" t="s">
        <v>217</v>
      </c>
      <c r="G322" s="176" t="s">
        <v>218</v>
      </c>
      <c r="H322" s="176" t="s">
        <v>219</v>
      </c>
      <c r="I322" s="172"/>
    </row>
    <row r="323" spans="2:9" ht="15.75" x14ac:dyDescent="0.25">
      <c r="B323" s="173"/>
      <c r="C323" s="174"/>
      <c r="D323" s="175"/>
      <c r="E323" s="176"/>
      <c r="F323" s="176"/>
      <c r="G323" s="176"/>
      <c r="H323" s="176"/>
      <c r="I323" s="172"/>
    </row>
    <row r="324" spans="2:9" ht="78.75" x14ac:dyDescent="0.25">
      <c r="B324" s="175">
        <v>21</v>
      </c>
      <c r="C324" s="189" t="s">
        <v>227</v>
      </c>
      <c r="D324" s="190" t="s">
        <v>228</v>
      </c>
      <c r="E324" s="191">
        <v>230259</v>
      </c>
      <c r="F324" s="180">
        <v>0.2</v>
      </c>
      <c r="G324" s="191">
        <f>E324*F324</f>
        <v>46051.8</v>
      </c>
      <c r="H324" s="191">
        <f>G324+E324</f>
        <v>276310.8</v>
      </c>
      <c r="I324" s="172"/>
    </row>
    <row r="325" spans="2:9" ht="15.75" x14ac:dyDescent="0.25">
      <c r="B325" s="175"/>
      <c r="C325" s="189"/>
      <c r="D325" s="178"/>
      <c r="E325" s="191"/>
      <c r="F325" s="180"/>
      <c r="G325" s="191"/>
      <c r="H325" s="191"/>
      <c r="I325" s="172"/>
    </row>
    <row r="326" spans="2:9" ht="63" x14ac:dyDescent="0.25">
      <c r="B326" s="175">
        <v>14</v>
      </c>
      <c r="C326" s="189" t="s">
        <v>229</v>
      </c>
      <c r="D326" s="190" t="s">
        <v>230</v>
      </c>
      <c r="E326" s="191">
        <v>2074584</v>
      </c>
      <c r="F326" s="180">
        <v>0.2</v>
      </c>
      <c r="G326" s="191">
        <f>E326*F326</f>
        <v>414916.80000000005</v>
      </c>
      <c r="H326" s="191">
        <f>G326+E326</f>
        <v>2489500.7999999998</v>
      </c>
      <c r="I326" s="172"/>
    </row>
    <row r="327" spans="2:9" ht="15.75" x14ac:dyDescent="0.25">
      <c r="B327" s="181"/>
      <c r="C327" s="174"/>
      <c r="D327" s="178"/>
      <c r="E327" s="191"/>
      <c r="F327" s="180"/>
      <c r="G327" s="191"/>
      <c r="H327" s="191"/>
      <c r="I327" s="172"/>
    </row>
    <row r="328" spans="2:9" ht="15.75" x14ac:dyDescent="0.25">
      <c r="B328" s="181"/>
      <c r="C328" s="174" t="s">
        <v>222</v>
      </c>
      <c r="D328" s="178"/>
      <c r="E328" s="192">
        <f>SUM(E324:E327)</f>
        <v>2304843</v>
      </c>
      <c r="F328" s="178"/>
      <c r="G328" s="192">
        <f>SUM(G324:G327)</f>
        <v>460968.60000000003</v>
      </c>
      <c r="H328" s="192">
        <f>SUM(H324:H327)</f>
        <v>2765811.5999999996</v>
      </c>
      <c r="I328" s="172"/>
    </row>
    <row r="329" spans="2:9" ht="15.75" x14ac:dyDescent="0.25">
      <c r="B329" s="183"/>
      <c r="C329" s="183"/>
      <c r="D329" s="183"/>
      <c r="E329" s="183"/>
      <c r="F329" s="183"/>
      <c r="G329" s="183"/>
      <c r="H329" s="183"/>
      <c r="I329" s="172"/>
    </row>
    <row r="330" spans="2:9" ht="15.75" x14ac:dyDescent="0.25">
      <c r="B330" s="184"/>
      <c r="C330" s="184"/>
      <c r="D330" s="184"/>
      <c r="E330" s="183"/>
      <c r="F330" s="183"/>
      <c r="G330" s="183"/>
      <c r="H330" s="183"/>
      <c r="I330" s="172"/>
    </row>
    <row r="331" spans="2:9" ht="15.75" x14ac:dyDescent="0.25">
      <c r="B331" s="184" t="s">
        <v>223</v>
      </c>
      <c r="C331" s="184"/>
      <c r="D331" s="184" t="s">
        <v>231</v>
      </c>
      <c r="E331" s="94"/>
      <c r="F331" s="94"/>
      <c r="G331" s="101"/>
      <c r="H331" s="185"/>
      <c r="I331" s="172"/>
    </row>
    <row r="332" spans="2:9" ht="15.75" x14ac:dyDescent="0.25">
      <c r="B332" s="97"/>
      <c r="C332" s="153"/>
      <c r="D332" s="153"/>
      <c r="E332" s="97"/>
      <c r="F332" s="97"/>
      <c r="G332" s="154"/>
      <c r="H332" s="155"/>
      <c r="I332" s="172"/>
    </row>
    <row r="333" spans="2:9" ht="15.75" x14ac:dyDescent="0.25">
      <c r="B333" s="97"/>
      <c r="C333" s="153"/>
      <c r="D333" s="153"/>
      <c r="E333" s="97"/>
      <c r="F333" s="97"/>
      <c r="G333" s="154"/>
      <c r="H333" s="155"/>
      <c r="I333" s="172"/>
    </row>
    <row r="334" spans="2:9" ht="15.75" x14ac:dyDescent="0.25">
      <c r="B334" s="97"/>
      <c r="C334" s="153"/>
      <c r="D334" s="153"/>
      <c r="E334" s="154"/>
      <c r="F334" s="155"/>
      <c r="G334" s="156"/>
      <c r="H334" s="156"/>
      <c r="I334" s="172"/>
    </row>
    <row r="335" spans="2:9" ht="15.75" x14ac:dyDescent="0.25">
      <c r="B335" s="97"/>
      <c r="C335" s="153"/>
      <c r="D335" s="97"/>
      <c r="E335" s="154"/>
      <c r="F335" s="155"/>
      <c r="G335" s="156"/>
      <c r="H335" s="156"/>
      <c r="I335" s="172"/>
    </row>
    <row r="336" spans="2:9" ht="15.75" x14ac:dyDescent="0.25">
      <c r="B336" s="94"/>
      <c r="C336" s="165"/>
      <c r="D336" s="94"/>
      <c r="E336" s="101"/>
      <c r="F336" s="185"/>
      <c r="G336" s="193"/>
      <c r="H336" s="193"/>
      <c r="I336" s="172"/>
    </row>
    <row r="337" spans="2:10" ht="15.75" x14ac:dyDescent="0.25">
      <c r="B337" s="194"/>
      <c r="C337" s="195"/>
      <c r="D337" s="194"/>
      <c r="E337" s="196"/>
      <c r="F337" s="197"/>
      <c r="G337" s="196"/>
      <c r="H337" s="196"/>
      <c r="I337" s="172"/>
    </row>
    <row r="338" spans="2:10" ht="18.75" x14ac:dyDescent="0.3">
      <c r="B338" s="212"/>
      <c r="C338" s="212"/>
      <c r="D338" s="91"/>
      <c r="E338" s="97"/>
      <c r="F338" s="97"/>
      <c r="G338" s="218" t="s">
        <v>232</v>
      </c>
      <c r="H338" s="219"/>
      <c r="I338" s="218"/>
      <c r="J338" s="101"/>
    </row>
    <row r="339" spans="2:10" ht="19.5" thickBot="1" x14ac:dyDescent="0.35">
      <c r="B339" s="149"/>
      <c r="C339" s="212" t="s">
        <v>233</v>
      </c>
      <c r="D339" s="212"/>
      <c r="E339" s="97"/>
      <c r="F339" s="97"/>
      <c r="G339" s="101"/>
      <c r="H339" s="101"/>
      <c r="I339" s="101"/>
      <c r="J339" s="101"/>
    </row>
    <row r="340" spans="2:10" ht="63" x14ac:dyDescent="0.25">
      <c r="B340" s="198" t="s">
        <v>9</v>
      </c>
      <c r="C340" s="199" t="s">
        <v>10</v>
      </c>
      <c r="D340" s="200" t="s">
        <v>11</v>
      </c>
      <c r="E340" s="201" t="s">
        <v>234</v>
      </c>
      <c r="F340" s="201" t="s">
        <v>235</v>
      </c>
      <c r="G340" s="202" t="s">
        <v>14</v>
      </c>
      <c r="H340" s="202" t="s">
        <v>15</v>
      </c>
      <c r="I340" s="203" t="s">
        <v>16</v>
      </c>
      <c r="J340" s="204" t="s">
        <v>17</v>
      </c>
    </row>
    <row r="341" spans="2:10" ht="45.75" x14ac:dyDescent="0.25">
      <c r="B341" s="205">
        <v>43435</v>
      </c>
      <c r="C341" s="17" t="s">
        <v>236</v>
      </c>
      <c r="D341" s="17">
        <v>-296</v>
      </c>
      <c r="E341" s="23">
        <v>4.4290000000000003E-2</v>
      </c>
      <c r="F341" s="11">
        <v>1.0565119999999999</v>
      </c>
      <c r="G341" s="206">
        <f>ROUND(D341*E341*F341,2)</f>
        <v>-13.85</v>
      </c>
      <c r="H341" s="26">
        <v>0.2</v>
      </c>
      <c r="I341" s="207">
        <f>ROUND(G341*H341,2)</f>
        <v>-2.77</v>
      </c>
      <c r="J341" s="207">
        <f>G341+I341</f>
        <v>-16.62</v>
      </c>
    </row>
    <row r="342" spans="2:10" ht="15.75" x14ac:dyDescent="0.25">
      <c r="B342" s="205">
        <v>43466</v>
      </c>
      <c r="C342" s="17"/>
      <c r="D342" s="17">
        <v>-634</v>
      </c>
      <c r="E342" s="23">
        <v>4.6780000000000002E-2</v>
      </c>
      <c r="F342" s="11">
        <v>0.99980800000000003</v>
      </c>
      <c r="G342" s="206">
        <f>ROUND(D342*E342*F342,2)</f>
        <v>-29.65</v>
      </c>
      <c r="H342" s="26">
        <v>0.2</v>
      </c>
      <c r="I342" s="207">
        <f>ROUND(G342*H342,2)</f>
        <v>-5.93</v>
      </c>
      <c r="J342" s="207">
        <f>G342+I342</f>
        <v>-35.58</v>
      </c>
    </row>
    <row r="343" spans="2:10" ht="15.75" x14ac:dyDescent="0.25">
      <c r="B343" s="205">
        <v>43497</v>
      </c>
      <c r="C343" s="17"/>
      <c r="D343" s="17">
        <v>-392</v>
      </c>
      <c r="E343" s="23">
        <v>4.6780000000000002E-2</v>
      </c>
      <c r="F343" s="11">
        <v>0.993448</v>
      </c>
      <c r="G343" s="206">
        <f t="shared" ref="G343:G352" si="29">ROUND(D343*E343*F343,2)</f>
        <v>-18.22</v>
      </c>
      <c r="H343" s="26">
        <v>0.2</v>
      </c>
      <c r="I343" s="207">
        <f t="shared" ref="I343:I352" si="30">ROUND(G343*H343,2)</f>
        <v>-3.64</v>
      </c>
      <c r="J343" s="207">
        <f t="shared" ref="J343:J352" si="31">G343+I343</f>
        <v>-21.86</v>
      </c>
    </row>
    <row r="344" spans="2:10" ht="15.75" x14ac:dyDescent="0.25">
      <c r="B344" s="205">
        <v>43525</v>
      </c>
      <c r="C344" s="22"/>
      <c r="D344" s="24">
        <v>-224</v>
      </c>
      <c r="E344" s="10">
        <v>4.6780000000000002E-2</v>
      </c>
      <c r="F344" s="11">
        <v>0.99025200000000002</v>
      </c>
      <c r="G344" s="12">
        <f t="shared" si="29"/>
        <v>-10.38</v>
      </c>
      <c r="H344" s="13">
        <v>0.2</v>
      </c>
      <c r="I344" s="14">
        <f t="shared" si="30"/>
        <v>-2.08</v>
      </c>
      <c r="J344" s="15">
        <f t="shared" si="31"/>
        <v>-12.46</v>
      </c>
    </row>
    <row r="345" spans="2:10" ht="15.75" x14ac:dyDescent="0.25">
      <c r="B345" s="205">
        <v>43556</v>
      </c>
      <c r="C345" s="22"/>
      <c r="D345" s="24">
        <v>-253</v>
      </c>
      <c r="E345" s="10">
        <v>4.6780000000000002E-2</v>
      </c>
      <c r="F345" s="11">
        <v>0.98398799999999997</v>
      </c>
      <c r="G345" s="12">
        <f t="shared" si="29"/>
        <v>-11.65</v>
      </c>
      <c r="H345" s="13">
        <v>0.2</v>
      </c>
      <c r="I345" s="14">
        <f t="shared" si="30"/>
        <v>-2.33</v>
      </c>
      <c r="J345" s="15">
        <f t="shared" si="31"/>
        <v>-13.98</v>
      </c>
    </row>
    <row r="346" spans="2:10" ht="15.75" x14ac:dyDescent="0.25">
      <c r="B346" s="205">
        <v>43586</v>
      </c>
      <c r="C346" s="22"/>
      <c r="D346" s="24">
        <v>-230</v>
      </c>
      <c r="E346" s="10">
        <v>4.6780000000000002E-2</v>
      </c>
      <c r="F346" s="11">
        <v>0.97964200000000001</v>
      </c>
      <c r="G346" s="12">
        <f t="shared" si="29"/>
        <v>-10.54</v>
      </c>
      <c r="H346" s="13">
        <v>0.2</v>
      </c>
      <c r="I346" s="14">
        <f t="shared" si="30"/>
        <v>-2.11</v>
      </c>
      <c r="J346" s="15">
        <f t="shared" si="31"/>
        <v>-12.649999999999999</v>
      </c>
    </row>
    <row r="347" spans="2:10" ht="15.75" x14ac:dyDescent="0.25">
      <c r="B347" s="205">
        <v>43617</v>
      </c>
      <c r="C347" s="22"/>
      <c r="D347" s="24">
        <v>-194</v>
      </c>
      <c r="E347" s="10">
        <v>4.6780000000000002E-2</v>
      </c>
      <c r="F347" s="11">
        <v>0.96302299999999996</v>
      </c>
      <c r="G347" s="12">
        <f t="shared" si="29"/>
        <v>-8.74</v>
      </c>
      <c r="H347" s="13">
        <v>0.2</v>
      </c>
      <c r="I347" s="14">
        <f t="shared" si="30"/>
        <v>-1.75</v>
      </c>
      <c r="J347" s="15">
        <f t="shared" si="31"/>
        <v>-10.49</v>
      </c>
    </row>
    <row r="348" spans="2:10" ht="15.75" x14ac:dyDescent="0.25">
      <c r="B348" s="205">
        <v>43647</v>
      </c>
      <c r="C348" s="22"/>
      <c r="D348" s="24">
        <v>-143</v>
      </c>
      <c r="E348" s="10">
        <v>4.6780000000000002E-2</v>
      </c>
      <c r="F348" s="11">
        <v>0.96030700000000002</v>
      </c>
      <c r="G348" s="12">
        <f t="shared" si="29"/>
        <v>-6.42</v>
      </c>
      <c r="H348" s="13">
        <v>0.2</v>
      </c>
      <c r="I348" s="14">
        <f t="shared" si="30"/>
        <v>-1.28</v>
      </c>
      <c r="J348" s="15">
        <f t="shared" si="31"/>
        <v>-7.7</v>
      </c>
    </row>
    <row r="349" spans="2:10" ht="15.75" x14ac:dyDescent="0.25">
      <c r="B349" s="205">
        <v>43678</v>
      </c>
      <c r="C349" s="22"/>
      <c r="D349" s="24">
        <v>-216</v>
      </c>
      <c r="E349" s="10">
        <v>4.6780000000000002E-2</v>
      </c>
      <c r="F349" s="11">
        <v>0.98050499999999996</v>
      </c>
      <c r="G349" s="12">
        <f t="shared" si="29"/>
        <v>-9.91</v>
      </c>
      <c r="H349" s="13">
        <v>0.2</v>
      </c>
      <c r="I349" s="14">
        <f t="shared" si="30"/>
        <v>-1.98</v>
      </c>
      <c r="J349" s="15">
        <f t="shared" si="31"/>
        <v>-11.89</v>
      </c>
    </row>
    <row r="350" spans="2:10" ht="15.75" x14ac:dyDescent="0.25">
      <c r="B350" s="205">
        <v>43709</v>
      </c>
      <c r="C350" s="22"/>
      <c r="D350" s="24">
        <v>-248</v>
      </c>
      <c r="E350" s="10">
        <v>4.6780000000000002E-2</v>
      </c>
      <c r="F350" s="11">
        <v>0.97293099999999999</v>
      </c>
      <c r="G350" s="12">
        <f t="shared" si="29"/>
        <v>-11.29</v>
      </c>
      <c r="H350" s="13">
        <v>0.2</v>
      </c>
      <c r="I350" s="14">
        <f t="shared" si="30"/>
        <v>-2.2599999999999998</v>
      </c>
      <c r="J350" s="15">
        <f t="shared" si="31"/>
        <v>-13.549999999999999</v>
      </c>
    </row>
    <row r="351" spans="2:10" ht="15.75" x14ac:dyDescent="0.25">
      <c r="B351" s="205">
        <v>43739</v>
      </c>
      <c r="C351" s="22"/>
      <c r="D351" s="24">
        <v>-469</v>
      </c>
      <c r="E351" s="10">
        <v>4.6780000000000002E-2</v>
      </c>
      <c r="F351" s="11">
        <v>0.96657099999999996</v>
      </c>
      <c r="G351" s="12">
        <f t="shared" si="29"/>
        <v>-21.21</v>
      </c>
      <c r="H351" s="13">
        <v>0.2</v>
      </c>
      <c r="I351" s="14">
        <f t="shared" si="30"/>
        <v>-4.24</v>
      </c>
      <c r="J351" s="15">
        <f t="shared" si="31"/>
        <v>-25.450000000000003</v>
      </c>
    </row>
    <row r="352" spans="2:10" ht="15.75" x14ac:dyDescent="0.25">
      <c r="B352" s="205">
        <v>43770</v>
      </c>
      <c r="C352" s="22"/>
      <c r="D352" s="24">
        <v>-402</v>
      </c>
      <c r="E352" s="10">
        <v>4.6780000000000002E-2</v>
      </c>
      <c r="F352" s="11">
        <v>0.98389300000000002</v>
      </c>
      <c r="G352" s="12">
        <f t="shared" si="29"/>
        <v>-18.5</v>
      </c>
      <c r="H352" s="13">
        <v>0.2</v>
      </c>
      <c r="I352" s="14">
        <f t="shared" si="30"/>
        <v>-3.7</v>
      </c>
      <c r="J352" s="15">
        <f t="shared" si="31"/>
        <v>-22.2</v>
      </c>
    </row>
    <row r="353" spans="2:10" ht="16.5" thickBot="1" x14ac:dyDescent="0.3">
      <c r="B353" s="208"/>
      <c r="C353" s="17"/>
      <c r="D353" s="24"/>
      <c r="E353" s="9"/>
      <c r="F353" s="11"/>
      <c r="G353" s="206"/>
      <c r="H353" s="26"/>
      <c r="I353" s="207"/>
      <c r="J353" s="207"/>
    </row>
    <row r="354" spans="2:10" ht="16.5" thickBot="1" x14ac:dyDescent="0.3">
      <c r="B354" s="6"/>
      <c r="C354" s="6" t="s">
        <v>41</v>
      </c>
      <c r="D354" s="145">
        <f>SUM(D341:D353)</f>
        <v>-3701</v>
      </c>
      <c r="E354" s="146"/>
      <c r="F354" s="87"/>
      <c r="G354" s="209">
        <f>SUM(G341:G353)</f>
        <v>-170.35999999999999</v>
      </c>
      <c r="H354" s="210"/>
      <c r="I354" s="209">
        <f>SUM(I341:I353)</f>
        <v>-34.070000000000007</v>
      </c>
      <c r="J354" s="209">
        <f>SUM(J341:J353)</f>
        <v>-204.43</v>
      </c>
    </row>
    <row r="355" spans="2:10" ht="15.75" x14ac:dyDescent="0.25">
      <c r="B355" s="97"/>
      <c r="C355" s="153"/>
      <c r="D355" s="153"/>
      <c r="E355" s="97"/>
      <c r="F355" s="97"/>
      <c r="G355" s="154"/>
      <c r="H355" s="155"/>
      <c r="I355" s="156"/>
      <c r="J355" s="101"/>
    </row>
    <row r="356" spans="2:10" ht="15.75" x14ac:dyDescent="0.25">
      <c r="B356" s="97"/>
      <c r="C356" s="221" t="s">
        <v>237</v>
      </c>
      <c r="D356" s="214"/>
      <c r="E356" s="214"/>
      <c r="F356" s="214"/>
      <c r="G356" s="214"/>
      <c r="H356" s="214"/>
      <c r="I356" s="214"/>
      <c r="J356" s="101"/>
    </row>
    <row r="357" spans="2:10" ht="15.75" x14ac:dyDescent="0.25">
      <c r="B357" s="97"/>
      <c r="C357" s="213"/>
      <c r="D357" s="213"/>
      <c r="E357" s="214"/>
      <c r="F357" s="97"/>
      <c r="G357" s="154"/>
      <c r="H357" s="155"/>
      <c r="I357" s="156"/>
      <c r="J357" s="101"/>
    </row>
    <row r="358" spans="2:10" ht="15.75" x14ac:dyDescent="0.25">
      <c r="B358" s="97"/>
      <c r="C358" s="153"/>
      <c r="D358" s="153"/>
      <c r="E358" s="97"/>
      <c r="F358" s="97"/>
      <c r="G358" s="154"/>
      <c r="H358" s="155"/>
      <c r="I358" s="156"/>
      <c r="J358" s="101"/>
    </row>
    <row r="359" spans="2:10" ht="15.75" x14ac:dyDescent="0.25">
      <c r="B359" s="97"/>
      <c r="C359" s="213"/>
      <c r="D359" s="213"/>
      <c r="E359" s="214"/>
      <c r="F359" s="97"/>
      <c r="G359" s="154"/>
      <c r="H359" s="155"/>
      <c r="I359" s="156"/>
      <c r="J359" s="101"/>
    </row>
    <row r="360" spans="2:10" ht="15.75" x14ac:dyDescent="0.25">
      <c r="B360" s="215" t="s">
        <v>238</v>
      </c>
      <c r="C360" s="215"/>
      <c r="D360" s="215"/>
      <c r="E360" s="215"/>
      <c r="F360" s="215"/>
      <c r="G360" s="215"/>
      <c r="H360" s="215"/>
      <c r="I360" s="172"/>
    </row>
    <row r="361" spans="2:10" x14ac:dyDescent="0.25">
      <c r="B361" s="216" t="s">
        <v>210</v>
      </c>
      <c r="C361" s="217"/>
      <c r="D361" s="217"/>
      <c r="E361" s="217"/>
      <c r="F361" s="217"/>
      <c r="G361" s="217"/>
      <c r="H361" s="217"/>
      <c r="I361" s="172"/>
    </row>
    <row r="362" spans="2:10" ht="18.75" x14ac:dyDescent="0.3">
      <c r="B362" s="211"/>
      <c r="C362" s="211"/>
      <c r="D362" s="211"/>
      <c r="E362" s="211"/>
      <c r="F362" s="211"/>
      <c r="G362" s="211"/>
      <c r="H362" s="211"/>
      <c r="I362" s="172"/>
    </row>
    <row r="363" spans="2:10" ht="18.75" x14ac:dyDescent="0.3">
      <c r="B363" s="211"/>
      <c r="C363" s="211"/>
      <c r="D363" s="211"/>
      <c r="E363" s="211"/>
      <c r="F363" s="211"/>
      <c r="G363" s="211"/>
      <c r="H363" s="211"/>
      <c r="I363" s="172"/>
    </row>
    <row r="364" spans="2:10" ht="18.75" x14ac:dyDescent="0.3">
      <c r="B364" s="186"/>
      <c r="C364" s="213"/>
      <c r="D364" s="213"/>
      <c r="E364" s="214"/>
      <c r="F364" s="97"/>
      <c r="G364" s="101"/>
      <c r="H364" s="101"/>
      <c r="I364" s="172"/>
    </row>
    <row r="365" spans="2:10" ht="18.75" x14ac:dyDescent="0.3">
      <c r="B365" s="212"/>
      <c r="C365" s="212"/>
      <c r="D365" s="91"/>
      <c r="E365" s="97"/>
      <c r="F365" s="97"/>
      <c r="G365" s="218" t="s">
        <v>211</v>
      </c>
      <c r="H365" s="219"/>
      <c r="I365" s="218"/>
      <c r="J365" s="101"/>
    </row>
    <row r="366" spans="2:10" ht="19.5" thickBot="1" x14ac:dyDescent="0.35">
      <c r="B366" s="149">
        <v>2018</v>
      </c>
      <c r="C366" s="212" t="s">
        <v>233</v>
      </c>
      <c r="D366" s="212"/>
      <c r="E366" s="97"/>
      <c r="F366" s="97"/>
      <c r="G366" s="101"/>
      <c r="H366" s="101"/>
      <c r="I366" s="101"/>
      <c r="J366" s="101"/>
    </row>
    <row r="367" spans="2:10" ht="48" thickBot="1" x14ac:dyDescent="0.3">
      <c r="B367" s="1" t="s">
        <v>9</v>
      </c>
      <c r="C367" s="2" t="s">
        <v>10</v>
      </c>
      <c r="D367" s="112" t="s">
        <v>11</v>
      </c>
      <c r="E367" s="3"/>
      <c r="F367" s="3"/>
      <c r="G367" s="4" t="s">
        <v>14</v>
      </c>
      <c r="H367" s="4" t="s">
        <v>15</v>
      </c>
      <c r="I367" s="5" t="s">
        <v>16</v>
      </c>
      <c r="J367" s="6" t="s">
        <v>17</v>
      </c>
    </row>
    <row r="368" spans="2:10" ht="45.75" x14ac:dyDescent="0.25">
      <c r="B368" s="208" t="s">
        <v>239</v>
      </c>
      <c r="C368" s="22" t="s">
        <v>236</v>
      </c>
      <c r="D368" s="17"/>
      <c r="E368" s="10">
        <v>4.6780000000000002E-2</v>
      </c>
      <c r="F368" s="11">
        <v>0.99980800000000003</v>
      </c>
      <c r="G368" s="12">
        <f>ROUND(D368*E368*F368,2)</f>
        <v>0</v>
      </c>
      <c r="H368" s="13">
        <v>0.2</v>
      </c>
      <c r="I368" s="14">
        <f>ROUND(G368*H368,2)</f>
        <v>0</v>
      </c>
      <c r="J368" s="15">
        <f>G368+I368</f>
        <v>0</v>
      </c>
    </row>
    <row r="369" spans="2:10" ht="15.75" x14ac:dyDescent="0.25">
      <c r="B369" s="208" t="s">
        <v>240</v>
      </c>
      <c r="C369" s="17"/>
      <c r="D369" s="17"/>
      <c r="E369" s="10">
        <v>4.6780000000000002E-2</v>
      </c>
      <c r="F369" s="11">
        <v>0.993448</v>
      </c>
      <c r="G369" s="12">
        <f t="shared" ref="G369:G378" si="32">ROUND(D369*E369*F369,2)</f>
        <v>0</v>
      </c>
      <c r="H369" s="13">
        <v>0.2</v>
      </c>
      <c r="I369" s="14">
        <f t="shared" ref="I369:I378" si="33">ROUND(G369*H369,2)</f>
        <v>0</v>
      </c>
      <c r="J369" s="15">
        <f t="shared" ref="J369:J378" si="34">G369+I369</f>
        <v>0</v>
      </c>
    </row>
    <row r="370" spans="2:10" ht="15.75" x14ac:dyDescent="0.25">
      <c r="B370" s="208" t="s">
        <v>241</v>
      </c>
      <c r="C370" s="22"/>
      <c r="D370" s="24"/>
      <c r="E370" s="10">
        <v>4.6780000000000002E-2</v>
      </c>
      <c r="F370" s="11">
        <v>0.99025200000000002</v>
      </c>
      <c r="G370" s="12">
        <f t="shared" si="32"/>
        <v>0</v>
      </c>
      <c r="H370" s="13">
        <v>0.2</v>
      </c>
      <c r="I370" s="14">
        <f t="shared" si="33"/>
        <v>0</v>
      </c>
      <c r="J370" s="15">
        <f t="shared" si="34"/>
        <v>0</v>
      </c>
    </row>
    <row r="371" spans="2:10" ht="15.75" x14ac:dyDescent="0.25">
      <c r="B371" s="208" t="s">
        <v>242</v>
      </c>
      <c r="C371" s="22"/>
      <c r="D371" s="24"/>
      <c r="E371" s="10">
        <v>4.6780000000000002E-2</v>
      </c>
      <c r="F371" s="11">
        <v>0.98398799999999997</v>
      </c>
      <c r="G371" s="12">
        <f t="shared" si="32"/>
        <v>0</v>
      </c>
      <c r="H371" s="13">
        <v>0.2</v>
      </c>
      <c r="I371" s="14">
        <f t="shared" si="33"/>
        <v>0</v>
      </c>
      <c r="J371" s="15">
        <f t="shared" si="34"/>
        <v>0</v>
      </c>
    </row>
    <row r="372" spans="2:10" ht="15.75" x14ac:dyDescent="0.25">
      <c r="B372" s="208"/>
      <c r="C372" s="22"/>
      <c r="D372" s="24"/>
      <c r="E372" s="10">
        <v>4.6780000000000002E-2</v>
      </c>
      <c r="F372" s="11">
        <v>0.97964200000000001</v>
      </c>
      <c r="G372" s="12">
        <f t="shared" si="32"/>
        <v>0</v>
      </c>
      <c r="H372" s="13">
        <v>0.2</v>
      </c>
      <c r="I372" s="14">
        <f t="shared" si="33"/>
        <v>0</v>
      </c>
      <c r="J372" s="15">
        <f t="shared" si="34"/>
        <v>0</v>
      </c>
    </row>
    <row r="373" spans="2:10" ht="15.75" x14ac:dyDescent="0.25">
      <c r="B373" s="208"/>
      <c r="C373" s="22"/>
      <c r="D373" s="24"/>
      <c r="E373" s="10">
        <v>4.6780000000000002E-2</v>
      </c>
      <c r="F373" s="11">
        <v>0.96302299999999996</v>
      </c>
      <c r="G373" s="12">
        <f t="shared" si="32"/>
        <v>0</v>
      </c>
      <c r="H373" s="13">
        <v>0.2</v>
      </c>
      <c r="I373" s="14">
        <f t="shared" si="33"/>
        <v>0</v>
      </c>
      <c r="J373" s="15">
        <f t="shared" si="34"/>
        <v>0</v>
      </c>
    </row>
    <row r="374" spans="2:10" ht="15.75" x14ac:dyDescent="0.25">
      <c r="B374" s="208"/>
      <c r="C374" s="22"/>
      <c r="D374" s="24"/>
      <c r="E374" s="10">
        <v>4.6780000000000002E-2</v>
      </c>
      <c r="F374" s="11">
        <v>0.96030700000000002</v>
      </c>
      <c r="G374" s="12">
        <f t="shared" si="32"/>
        <v>0</v>
      </c>
      <c r="H374" s="13">
        <v>0.2</v>
      </c>
      <c r="I374" s="14">
        <f t="shared" si="33"/>
        <v>0</v>
      </c>
      <c r="J374" s="15">
        <f t="shared" si="34"/>
        <v>0</v>
      </c>
    </row>
    <row r="375" spans="2:10" ht="15.75" x14ac:dyDescent="0.25">
      <c r="B375" s="208"/>
      <c r="C375" s="22"/>
      <c r="D375" s="24"/>
      <c r="E375" s="10">
        <v>4.6780000000000002E-2</v>
      </c>
      <c r="F375" s="11">
        <v>0.98050499999999996</v>
      </c>
      <c r="G375" s="12">
        <f t="shared" si="32"/>
        <v>0</v>
      </c>
      <c r="H375" s="13">
        <v>0.2</v>
      </c>
      <c r="I375" s="14">
        <f t="shared" si="33"/>
        <v>0</v>
      </c>
      <c r="J375" s="15">
        <f t="shared" si="34"/>
        <v>0</v>
      </c>
    </row>
    <row r="376" spans="2:10" ht="15.75" x14ac:dyDescent="0.25">
      <c r="B376" s="208"/>
      <c r="C376" s="22"/>
      <c r="D376" s="24"/>
      <c r="E376" s="10">
        <v>4.6780000000000002E-2</v>
      </c>
      <c r="F376" s="11">
        <v>0.97293099999999999</v>
      </c>
      <c r="G376" s="12">
        <f t="shared" si="32"/>
        <v>0</v>
      </c>
      <c r="H376" s="13">
        <v>0.2</v>
      </c>
      <c r="I376" s="14">
        <f t="shared" si="33"/>
        <v>0</v>
      </c>
      <c r="J376" s="15">
        <f t="shared" si="34"/>
        <v>0</v>
      </c>
    </row>
    <row r="377" spans="2:10" ht="15.75" x14ac:dyDescent="0.25">
      <c r="B377" s="208"/>
      <c r="C377" s="22"/>
      <c r="D377" s="24"/>
      <c r="E377" s="10">
        <v>4.6780000000000002E-2</v>
      </c>
      <c r="F377" s="11">
        <v>0.96657099999999996</v>
      </c>
      <c r="G377" s="12">
        <f t="shared" si="32"/>
        <v>0</v>
      </c>
      <c r="H377" s="13">
        <v>0.2</v>
      </c>
      <c r="I377" s="14">
        <f t="shared" si="33"/>
        <v>0</v>
      </c>
      <c r="J377" s="15">
        <f t="shared" si="34"/>
        <v>0</v>
      </c>
    </row>
    <row r="378" spans="2:10" ht="15.75" x14ac:dyDescent="0.25">
      <c r="B378" s="208"/>
      <c r="C378" s="22"/>
      <c r="D378" s="24"/>
      <c r="E378" s="10">
        <v>4.6780000000000002E-2</v>
      </c>
      <c r="F378" s="11">
        <v>0.98389300000000002</v>
      </c>
      <c r="G378" s="12">
        <f t="shared" si="32"/>
        <v>0</v>
      </c>
      <c r="H378" s="13">
        <v>0.2</v>
      </c>
      <c r="I378" s="14">
        <f t="shared" si="33"/>
        <v>0</v>
      </c>
      <c r="J378" s="15">
        <f t="shared" si="34"/>
        <v>0</v>
      </c>
    </row>
    <row r="379" spans="2:10" ht="16.5" thickBot="1" x14ac:dyDescent="0.3">
      <c r="B379" s="208"/>
      <c r="C379" s="17"/>
      <c r="D379" s="24"/>
      <c r="E379" s="9"/>
      <c r="F379" s="11"/>
      <c r="G379" s="206"/>
      <c r="H379" s="26"/>
      <c r="I379" s="207"/>
      <c r="J379" s="207"/>
    </row>
    <row r="380" spans="2:10" ht="16.5" thickBot="1" x14ac:dyDescent="0.3">
      <c r="B380" s="6"/>
      <c r="C380" s="6" t="s">
        <v>41</v>
      </c>
      <c r="D380" s="145">
        <f>SUM(D368:D379)</f>
        <v>0</v>
      </c>
      <c r="E380" s="146"/>
      <c r="F380" s="87"/>
      <c r="G380" s="209">
        <f>SUM(G368:G379)</f>
        <v>0</v>
      </c>
      <c r="H380" s="210"/>
      <c r="I380" s="209">
        <f>SUM(I368:I379)</f>
        <v>0</v>
      </c>
      <c r="J380" s="209">
        <f>SUM(J368:J379)</f>
        <v>0</v>
      </c>
    </row>
  </sheetData>
  <mergeCells count="31">
    <mergeCell ref="C278:D278"/>
    <mergeCell ref="C204:F204"/>
    <mergeCell ref="C226:I226"/>
    <mergeCell ref="B237:C237"/>
    <mergeCell ref="D237:E237"/>
    <mergeCell ref="C242:I242"/>
    <mergeCell ref="C243:D243"/>
    <mergeCell ref="C255:D255"/>
    <mergeCell ref="B261:C261"/>
    <mergeCell ref="G261:I261"/>
    <mergeCell ref="C262:D262"/>
    <mergeCell ref="C273:D273"/>
    <mergeCell ref="C357:E357"/>
    <mergeCell ref="B290:C290"/>
    <mergeCell ref="G290:I290"/>
    <mergeCell ref="C291:D291"/>
    <mergeCell ref="C302:D302"/>
    <mergeCell ref="B306:C306"/>
    <mergeCell ref="B316:C316"/>
    <mergeCell ref="B320:H320"/>
    <mergeCell ref="B338:C338"/>
    <mergeCell ref="G338:I338"/>
    <mergeCell ref="C339:D339"/>
    <mergeCell ref="C356:I356"/>
    <mergeCell ref="C366:D366"/>
    <mergeCell ref="C359:E359"/>
    <mergeCell ref="B360:H360"/>
    <mergeCell ref="B361:H361"/>
    <mergeCell ref="C364:E364"/>
    <mergeCell ref="B365:C365"/>
    <mergeCell ref="G365:I3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</dc:creator>
  <cp:lastModifiedBy>qwer</cp:lastModifiedBy>
  <dcterms:created xsi:type="dcterms:W3CDTF">2020-09-17T11:27:55Z</dcterms:created>
  <dcterms:modified xsi:type="dcterms:W3CDTF">2020-09-17T11:29:33Z</dcterms:modified>
</cp:coreProperties>
</file>