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吴烨\Desktop\数据分析\"/>
    </mc:Choice>
  </mc:AlternateContent>
  <xr:revisionPtr revIDLastSave="0" documentId="13_ncr:1_{FBD5B9CA-47C7-416C-B7A7-DFC03D10BD00}" xr6:coauthVersionLast="47" xr6:coauthVersionMax="47" xr10:uidLastSave="{00000000-0000-0000-0000-000000000000}"/>
  <bookViews>
    <workbookView xWindow="-108" yWindow="-108" windowWidth="23256" windowHeight="12456" activeTab="2" xr2:uid="{00000000-000D-0000-FFFF-FFFF00000000}"/>
  </bookViews>
  <sheets>
    <sheet name="行业销售概览" sheetId="2" r:id="rId1"/>
    <sheet name="市场格局及节奏" sheetId="3" r:id="rId2"/>
    <sheet name="客群结构（同比时间23.5.31-6.20）" sheetId="4" r:id="rId3"/>
    <sheet name="品牌新客来源" sheetId="5" r:id="rId4"/>
    <sheet name="竞品流量分析" sheetId="6" r:id="rId5"/>
    <sheet name="竞品流失去向" sheetId="7" r:id="rId6"/>
    <sheet name="客群结构（同比时间23.5.20-6.20）"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8" i="2" l="1"/>
  <c r="D119" i="8"/>
  <c r="E119" i="8" s="1"/>
  <c r="C119" i="8"/>
  <c r="D118" i="8"/>
  <c r="E118" i="8" s="1"/>
  <c r="C118" i="8"/>
  <c r="B117" i="8"/>
  <c r="D117" i="8" s="1"/>
  <c r="E117" i="8" s="1"/>
  <c r="D116" i="8"/>
  <c r="E116" i="8" s="1"/>
  <c r="C116" i="8"/>
  <c r="D115" i="8"/>
  <c r="E115" i="8" s="1"/>
  <c r="C115" i="8"/>
  <c r="D114" i="8"/>
  <c r="E114" i="8" s="1"/>
  <c r="C114" i="8"/>
  <c r="D113" i="8"/>
  <c r="E113" i="8" s="1"/>
  <c r="C113" i="8"/>
  <c r="B112" i="8"/>
  <c r="C112" i="8" s="1"/>
  <c r="C111" i="8"/>
  <c r="Z106" i="8"/>
  <c r="Y106" i="8"/>
  <c r="V106" i="8"/>
  <c r="W106" i="8" s="1"/>
  <c r="U106" i="8"/>
  <c r="Q106" i="8"/>
  <c r="P106" i="8"/>
  <c r="M106" i="8"/>
  <c r="N106" i="8" s="1"/>
  <c r="L106" i="8"/>
  <c r="H106" i="8"/>
  <c r="G106" i="8"/>
  <c r="D106" i="8"/>
  <c r="E106" i="8" s="1"/>
  <c r="C106" i="8"/>
  <c r="Z105" i="8"/>
  <c r="Y105" i="8"/>
  <c r="V105" i="8"/>
  <c r="W105" i="8" s="1"/>
  <c r="U105" i="8"/>
  <c r="Q105" i="8"/>
  <c r="P105" i="8"/>
  <c r="N105" i="8"/>
  <c r="M105" i="8"/>
  <c r="L105" i="8"/>
  <c r="H105" i="8"/>
  <c r="G105" i="8"/>
  <c r="D105" i="8"/>
  <c r="E105" i="8" s="1"/>
  <c r="C105" i="8"/>
  <c r="X104" i="8"/>
  <c r="T104" i="8"/>
  <c r="Z104" i="8" s="1"/>
  <c r="O104" i="8"/>
  <c r="P104" i="8" s="1"/>
  <c r="K104" i="8"/>
  <c r="Q104" i="8" s="1"/>
  <c r="F104" i="8"/>
  <c r="G104" i="8" s="1"/>
  <c r="D104" i="8"/>
  <c r="B104" i="8"/>
  <c r="Z103" i="8"/>
  <c r="Y103" i="8"/>
  <c r="V103" i="8"/>
  <c r="W103" i="8" s="1"/>
  <c r="U103" i="8"/>
  <c r="Q103" i="8"/>
  <c r="P103" i="8"/>
  <c r="N103" i="8"/>
  <c r="M103" i="8"/>
  <c r="L103" i="8"/>
  <c r="G103" i="8"/>
  <c r="Z102" i="8"/>
  <c r="Y102" i="8"/>
  <c r="V102" i="8"/>
  <c r="U102" i="8"/>
  <c r="Q102" i="8"/>
  <c r="P102" i="8"/>
  <c r="M102" i="8"/>
  <c r="N102" i="8" s="1"/>
  <c r="L102" i="8"/>
  <c r="H102" i="8"/>
  <c r="G102" i="8"/>
  <c r="D102" i="8"/>
  <c r="E102" i="8" s="1"/>
  <c r="C102" i="8"/>
  <c r="X101" i="8"/>
  <c r="X99" i="8" s="1"/>
  <c r="V101" i="8"/>
  <c r="U101" i="8"/>
  <c r="Q101" i="8"/>
  <c r="P101" i="8"/>
  <c r="M101" i="8"/>
  <c r="L101" i="8"/>
  <c r="H101" i="8"/>
  <c r="G101" i="8"/>
  <c r="D101" i="8"/>
  <c r="C101" i="8"/>
  <c r="Z100" i="8"/>
  <c r="Y100" i="8"/>
  <c r="V100" i="8"/>
  <c r="U100" i="8"/>
  <c r="Q100" i="8"/>
  <c r="P100" i="8"/>
  <c r="M100" i="8"/>
  <c r="L100" i="8"/>
  <c r="H100" i="8"/>
  <c r="G100" i="8"/>
  <c r="D100" i="8"/>
  <c r="C100" i="8"/>
  <c r="T99" i="8"/>
  <c r="U99" i="8" s="1"/>
  <c r="O99" i="8"/>
  <c r="K99" i="8"/>
  <c r="M99" i="8" s="1"/>
  <c r="F99" i="8"/>
  <c r="G99" i="8" s="1"/>
  <c r="B99" i="8"/>
  <c r="H99" i="8" s="1"/>
  <c r="Z98" i="8"/>
  <c r="U98" i="8"/>
  <c r="Q98" i="8"/>
  <c r="L98" i="8"/>
  <c r="H98" i="8"/>
  <c r="C98" i="8"/>
  <c r="K92" i="8"/>
  <c r="J92" i="8"/>
  <c r="M92" i="8" s="1"/>
  <c r="G92" i="8"/>
  <c r="F92" i="8"/>
  <c r="I92" i="8" s="1"/>
  <c r="C92" i="8"/>
  <c r="B92" i="8"/>
  <c r="B93" i="8" s="1"/>
  <c r="M91" i="8"/>
  <c r="L91" i="8"/>
  <c r="I91" i="8"/>
  <c r="H91" i="8"/>
  <c r="E91" i="8"/>
  <c r="D91" i="8"/>
  <c r="M90" i="8"/>
  <c r="L90" i="8"/>
  <c r="I90" i="8"/>
  <c r="H90" i="8"/>
  <c r="E90" i="8"/>
  <c r="D90" i="8"/>
  <c r="M89" i="8"/>
  <c r="L89" i="8"/>
  <c r="I89" i="8"/>
  <c r="H89" i="8"/>
  <c r="E89" i="8"/>
  <c r="D89" i="8"/>
  <c r="E85" i="8"/>
  <c r="D85" i="8"/>
  <c r="E84" i="8"/>
  <c r="D84" i="8"/>
  <c r="E83" i="8"/>
  <c r="D83" i="8"/>
  <c r="C82" i="8"/>
  <c r="G93" i="8" s="1"/>
  <c r="B82" i="8"/>
  <c r="T73" i="8"/>
  <c r="R73" i="8"/>
  <c r="O73" i="8"/>
  <c r="M73" i="8"/>
  <c r="J73" i="8"/>
  <c r="H73" i="8"/>
  <c r="E73" i="8"/>
  <c r="C73" i="8"/>
  <c r="T72" i="8"/>
  <c r="R72" i="8"/>
  <c r="O72" i="8"/>
  <c r="M72" i="8"/>
  <c r="J72" i="8"/>
  <c r="H72" i="8"/>
  <c r="E72" i="8"/>
  <c r="C72" i="8"/>
  <c r="T71" i="8"/>
  <c r="R71" i="8"/>
  <c r="O71" i="8"/>
  <c r="M71" i="8"/>
  <c r="J71" i="8"/>
  <c r="H71" i="8"/>
  <c r="E71" i="8"/>
  <c r="C71" i="8"/>
  <c r="T70" i="8"/>
  <c r="R70" i="8"/>
  <c r="O70" i="8"/>
  <c r="M70" i="8"/>
  <c r="J70" i="8"/>
  <c r="H70" i="8"/>
  <c r="E70" i="8"/>
  <c r="C70" i="8"/>
  <c r="L62" i="8"/>
  <c r="G62" i="8"/>
  <c r="B62" i="8"/>
  <c r="L61" i="8"/>
  <c r="G61" i="8"/>
  <c r="B61" i="8"/>
  <c r="L60" i="8"/>
  <c r="G60" i="8"/>
  <c r="B60" i="8"/>
  <c r="L59" i="8"/>
  <c r="G59" i="8"/>
  <c r="B59" i="8"/>
  <c r="L58" i="8"/>
  <c r="G58" i="8"/>
  <c r="B58" i="8"/>
  <c r="L57" i="8"/>
  <c r="G57" i="8"/>
  <c r="B57" i="8"/>
  <c r="M54" i="8"/>
  <c r="H54" i="8"/>
  <c r="C54" i="8"/>
  <c r="M53" i="8"/>
  <c r="H53" i="8"/>
  <c r="C53" i="8"/>
  <c r="M52" i="8"/>
  <c r="H52" i="8"/>
  <c r="C52" i="8"/>
  <c r="M51" i="8"/>
  <c r="H51" i="8"/>
  <c r="C51" i="8"/>
  <c r="M50" i="8"/>
  <c r="H50" i="8"/>
  <c r="D50" i="8"/>
  <c r="E50" i="8" s="1"/>
  <c r="C50" i="8"/>
  <c r="M49" i="8"/>
  <c r="H49" i="8"/>
  <c r="C49" i="8"/>
  <c r="P48" i="8"/>
  <c r="P55" i="8" s="1"/>
  <c r="L48" i="8"/>
  <c r="N53" i="8" s="1"/>
  <c r="O53" i="8" s="1"/>
  <c r="K48" i="8"/>
  <c r="K55" i="8" s="1"/>
  <c r="G48" i="8"/>
  <c r="G55" i="8" s="1"/>
  <c r="F48" i="8"/>
  <c r="F55" i="8" s="1"/>
  <c r="B48" i="8"/>
  <c r="D51" i="8" s="1"/>
  <c r="E51" i="8" s="1"/>
  <c r="K45" i="8"/>
  <c r="G45" i="8"/>
  <c r="H44" i="8"/>
  <c r="G44" i="8"/>
  <c r="D44" i="8"/>
  <c r="E44" i="8" s="1"/>
  <c r="C44" i="8"/>
  <c r="H43" i="8"/>
  <c r="G43" i="8"/>
  <c r="D43" i="8"/>
  <c r="E43" i="8" s="1"/>
  <c r="C43" i="8"/>
  <c r="H42" i="8"/>
  <c r="G42" i="8"/>
  <c r="E42" i="8"/>
  <c r="D42" i="8"/>
  <c r="C42" i="8"/>
  <c r="H41" i="8"/>
  <c r="G41" i="8"/>
  <c r="D41" i="8"/>
  <c r="E41" i="8" s="1"/>
  <c r="C41" i="8"/>
  <c r="AG34" i="8"/>
  <c r="V34" i="8"/>
  <c r="W29" i="8" s="1"/>
  <c r="P34" i="8"/>
  <c r="Q29" i="8" s="1"/>
  <c r="J34" i="8"/>
  <c r="D34" i="8"/>
  <c r="AG33" i="8"/>
  <c r="V33" i="8"/>
  <c r="W28" i="8" s="1"/>
  <c r="P33" i="8"/>
  <c r="J33" i="8"/>
  <c r="D33" i="8"/>
  <c r="AG32" i="8"/>
  <c r="V32" i="8"/>
  <c r="W27" i="8" s="1"/>
  <c r="P32" i="8"/>
  <c r="J32" i="8"/>
  <c r="K27" i="8" s="1"/>
  <c r="D32" i="8"/>
  <c r="E27" i="8" s="1"/>
  <c r="AG29" i="8"/>
  <c r="AF29" i="8"/>
  <c r="V29" i="8"/>
  <c r="U29" i="8"/>
  <c r="P29" i="8"/>
  <c r="O29" i="8"/>
  <c r="J29" i="8"/>
  <c r="K29" i="8" s="1"/>
  <c r="I29" i="8"/>
  <c r="D29" i="8"/>
  <c r="E29" i="8" s="1"/>
  <c r="C29" i="8"/>
  <c r="AH28" i="8"/>
  <c r="AG28" i="8"/>
  <c r="AF28" i="8"/>
  <c r="V28" i="8"/>
  <c r="U28" i="8"/>
  <c r="P28" i="8"/>
  <c r="Q28" i="8" s="1"/>
  <c r="O28" i="8"/>
  <c r="J28" i="8"/>
  <c r="K28" i="8" s="1"/>
  <c r="I28" i="8"/>
  <c r="D28" i="8"/>
  <c r="E28" i="8" s="1"/>
  <c r="C28" i="8"/>
  <c r="AG27" i="8"/>
  <c r="AH27" i="8" s="1"/>
  <c r="AF27" i="8"/>
  <c r="V27" i="8"/>
  <c r="U27" i="8"/>
  <c r="P27" i="8"/>
  <c r="O27" i="8"/>
  <c r="J27" i="8"/>
  <c r="I27" i="8"/>
  <c r="D27" i="8"/>
  <c r="C27" i="8"/>
  <c r="AF26" i="8"/>
  <c r="U26" i="8"/>
  <c r="O26" i="8"/>
  <c r="I26" i="8"/>
  <c r="C26" i="8"/>
  <c r="K18" i="8"/>
  <c r="K19" i="8" s="1"/>
  <c r="J18" i="8"/>
  <c r="L18" i="8" s="1"/>
  <c r="G18" i="8"/>
  <c r="G19" i="8" s="1"/>
  <c r="F18" i="8"/>
  <c r="H18" i="8" s="1"/>
  <c r="C18" i="8"/>
  <c r="C19" i="8" s="1"/>
  <c r="B18" i="8"/>
  <c r="M17" i="8"/>
  <c r="L17" i="8"/>
  <c r="I17" i="8"/>
  <c r="H17" i="8"/>
  <c r="E17" i="8"/>
  <c r="D17" i="8"/>
  <c r="M16" i="8"/>
  <c r="L16" i="8"/>
  <c r="I16" i="8"/>
  <c r="H16" i="8"/>
  <c r="E16" i="8"/>
  <c r="D16" i="8"/>
  <c r="M15" i="8"/>
  <c r="L15" i="8"/>
  <c r="I15" i="8"/>
  <c r="H15" i="8"/>
  <c r="E15" i="8"/>
  <c r="D15" i="8"/>
  <c r="G9" i="8"/>
  <c r="C9" i="8"/>
  <c r="G8" i="8"/>
  <c r="D8" i="8"/>
  <c r="E8" i="8" s="1"/>
  <c r="C8" i="8"/>
  <c r="G7" i="8"/>
  <c r="D7" i="8"/>
  <c r="E7" i="8" s="1"/>
  <c r="C7" i="8"/>
  <c r="F6" i="8"/>
  <c r="B6" i="8"/>
  <c r="M5" i="7"/>
  <c r="L5" i="7"/>
  <c r="K5" i="7"/>
  <c r="J5" i="7"/>
  <c r="I5" i="7"/>
  <c r="H5" i="7"/>
  <c r="G5" i="7"/>
  <c r="F5" i="7"/>
  <c r="E5" i="7"/>
  <c r="D5" i="7"/>
  <c r="T241" i="5"/>
  <c r="R241" i="5"/>
  <c r="P241" i="5"/>
  <c r="N241" i="5"/>
  <c r="I241" i="5"/>
  <c r="G241" i="5"/>
  <c r="E241" i="5"/>
  <c r="C241" i="5"/>
  <c r="T208" i="5"/>
  <c r="R208" i="5"/>
  <c r="P208" i="5"/>
  <c r="N208" i="5"/>
  <c r="I208" i="5"/>
  <c r="G208" i="5"/>
  <c r="E208" i="5"/>
  <c r="C208" i="5"/>
  <c r="U207" i="5"/>
  <c r="S207" i="5"/>
  <c r="Q207" i="5"/>
  <c r="O207" i="5"/>
  <c r="J207" i="5"/>
  <c r="H207" i="5"/>
  <c r="F207" i="5"/>
  <c r="U206" i="5"/>
  <c r="S206" i="5"/>
  <c r="Q206" i="5"/>
  <c r="O206" i="5"/>
  <c r="J206" i="5"/>
  <c r="H206" i="5"/>
  <c r="F206" i="5"/>
  <c r="U205" i="5"/>
  <c r="S205" i="5"/>
  <c r="Q205" i="5"/>
  <c r="O205" i="5"/>
  <c r="J205" i="5"/>
  <c r="H205" i="5"/>
  <c r="F205" i="5"/>
  <c r="U204" i="5"/>
  <c r="S204" i="5"/>
  <c r="Q204" i="5"/>
  <c r="O204" i="5"/>
  <c r="J204" i="5"/>
  <c r="H204" i="5"/>
  <c r="F204" i="5"/>
  <c r="U203" i="5"/>
  <c r="S203" i="5"/>
  <c r="Q203" i="5"/>
  <c r="O203" i="5"/>
  <c r="J203" i="5"/>
  <c r="H203" i="5"/>
  <c r="F203" i="5"/>
  <c r="U202" i="5"/>
  <c r="S202" i="5"/>
  <c r="Q202" i="5"/>
  <c r="O202" i="5"/>
  <c r="J202" i="5"/>
  <c r="H202" i="5"/>
  <c r="F202" i="5"/>
  <c r="U200" i="5"/>
  <c r="S200" i="5"/>
  <c r="Q200" i="5"/>
  <c r="O200" i="5"/>
  <c r="J200" i="5"/>
  <c r="H200" i="5"/>
  <c r="F200" i="5"/>
  <c r="U199" i="5"/>
  <c r="S199" i="5"/>
  <c r="Q199" i="5"/>
  <c r="O199" i="5"/>
  <c r="J199" i="5"/>
  <c r="H199" i="5"/>
  <c r="F199" i="5"/>
  <c r="U198" i="5"/>
  <c r="S198" i="5"/>
  <c r="Q198" i="5"/>
  <c r="O198" i="5"/>
  <c r="J198" i="5"/>
  <c r="H198" i="5"/>
  <c r="F198" i="5"/>
  <c r="U197" i="5"/>
  <c r="S197" i="5"/>
  <c r="Q197" i="5"/>
  <c r="O197" i="5"/>
  <c r="J197" i="5"/>
  <c r="H197" i="5"/>
  <c r="F197" i="5"/>
  <c r="U196" i="5"/>
  <c r="S196" i="5"/>
  <c r="Q196" i="5"/>
  <c r="O196" i="5"/>
  <c r="J196" i="5"/>
  <c r="H196" i="5"/>
  <c r="F196" i="5"/>
  <c r="U194" i="5"/>
  <c r="S194" i="5"/>
  <c r="Q194" i="5"/>
  <c r="O194" i="5"/>
  <c r="J194" i="5"/>
  <c r="H194" i="5"/>
  <c r="F194" i="5"/>
  <c r="U193" i="5"/>
  <c r="S193" i="5"/>
  <c r="Q193" i="5"/>
  <c r="O193" i="5"/>
  <c r="J193" i="5"/>
  <c r="H193" i="5"/>
  <c r="F193" i="5"/>
  <c r="U192" i="5"/>
  <c r="S192" i="5"/>
  <c r="Q192" i="5"/>
  <c r="O192" i="5"/>
  <c r="J192" i="5"/>
  <c r="H192" i="5"/>
  <c r="F192" i="5"/>
  <c r="U191" i="5"/>
  <c r="S191" i="5"/>
  <c r="Q191" i="5"/>
  <c r="O191" i="5"/>
  <c r="J191" i="5"/>
  <c r="H191" i="5"/>
  <c r="F191" i="5"/>
  <c r="U190" i="5"/>
  <c r="S190" i="5"/>
  <c r="Q190" i="5"/>
  <c r="O190" i="5"/>
  <c r="J190" i="5"/>
  <c r="H190" i="5"/>
  <c r="F190" i="5"/>
  <c r="U188" i="5"/>
  <c r="S188" i="5"/>
  <c r="Q188" i="5"/>
  <c r="O188" i="5"/>
  <c r="J188" i="5"/>
  <c r="H188" i="5"/>
  <c r="F188" i="5"/>
  <c r="U187" i="5"/>
  <c r="S187" i="5"/>
  <c r="Q187" i="5"/>
  <c r="O187" i="5"/>
  <c r="J187" i="5"/>
  <c r="H187" i="5"/>
  <c r="F187" i="5"/>
  <c r="U186" i="5"/>
  <c r="S186" i="5"/>
  <c r="Q186" i="5"/>
  <c r="O186" i="5"/>
  <c r="J186" i="5"/>
  <c r="H186" i="5"/>
  <c r="F186" i="5"/>
  <c r="U185" i="5"/>
  <c r="S185" i="5"/>
  <c r="Q185" i="5"/>
  <c r="O185" i="5"/>
  <c r="J185" i="5"/>
  <c r="H185" i="5"/>
  <c r="F185" i="5"/>
  <c r="U184" i="5"/>
  <c r="S184" i="5"/>
  <c r="Q184" i="5"/>
  <c r="O184" i="5"/>
  <c r="J184" i="5"/>
  <c r="H184" i="5"/>
  <c r="F184" i="5"/>
  <c r="U182" i="5"/>
  <c r="S182" i="5"/>
  <c r="Q182" i="5"/>
  <c r="O182" i="5"/>
  <c r="J182" i="5"/>
  <c r="H182" i="5"/>
  <c r="F182" i="5"/>
  <c r="U181" i="5"/>
  <c r="S181" i="5"/>
  <c r="Q181" i="5"/>
  <c r="O181" i="5"/>
  <c r="J181" i="5"/>
  <c r="H181" i="5"/>
  <c r="F181" i="5"/>
  <c r="U179" i="5"/>
  <c r="S179" i="5"/>
  <c r="Q179" i="5"/>
  <c r="O179" i="5"/>
  <c r="J179" i="5"/>
  <c r="H179" i="5"/>
  <c r="F179" i="5"/>
  <c r="D179" i="5"/>
  <c r="X175" i="5"/>
  <c r="V175" i="5"/>
  <c r="T175" i="5"/>
  <c r="R175" i="5"/>
  <c r="S142" i="5" s="1"/>
  <c r="P175" i="5"/>
  <c r="K175" i="5"/>
  <c r="I175" i="5"/>
  <c r="G175" i="5"/>
  <c r="E175" i="5"/>
  <c r="C175" i="5"/>
  <c r="D142" i="5" s="1"/>
  <c r="X142" i="5"/>
  <c r="V142" i="5"/>
  <c r="T142" i="5"/>
  <c r="R142" i="5"/>
  <c r="P142" i="5"/>
  <c r="Q142" i="5" s="1"/>
  <c r="K142" i="5"/>
  <c r="L142" i="5" s="1"/>
  <c r="I142" i="5"/>
  <c r="G142" i="5"/>
  <c r="H142" i="5" s="1"/>
  <c r="E142" i="5"/>
  <c r="F142" i="5" s="1"/>
  <c r="C142" i="5"/>
  <c r="Y141" i="5"/>
  <c r="W141" i="5"/>
  <c r="U141" i="5"/>
  <c r="S141" i="5"/>
  <c r="Q141" i="5"/>
  <c r="L141" i="5"/>
  <c r="J141" i="5"/>
  <c r="H141" i="5"/>
  <c r="F141" i="5"/>
  <c r="D141" i="5"/>
  <c r="Y140" i="5"/>
  <c r="W140" i="5"/>
  <c r="U140" i="5"/>
  <c r="S140" i="5"/>
  <c r="Q140" i="5"/>
  <c r="L140" i="5"/>
  <c r="J140" i="5"/>
  <c r="H140" i="5"/>
  <c r="F140" i="5"/>
  <c r="D140" i="5"/>
  <c r="Y139" i="5"/>
  <c r="W139" i="5"/>
  <c r="U139" i="5"/>
  <c r="S139" i="5"/>
  <c r="Q139" i="5"/>
  <c r="L139" i="5"/>
  <c r="J139" i="5"/>
  <c r="H139" i="5"/>
  <c r="F139" i="5"/>
  <c r="D139" i="5"/>
  <c r="Y138" i="5"/>
  <c r="W138" i="5"/>
  <c r="U138" i="5"/>
  <c r="S138" i="5"/>
  <c r="Q138" i="5"/>
  <c r="L138" i="5"/>
  <c r="J138" i="5"/>
  <c r="H138" i="5"/>
  <c r="F138" i="5"/>
  <c r="D138" i="5"/>
  <c r="Y137" i="5"/>
  <c r="W137" i="5"/>
  <c r="U137" i="5"/>
  <c r="S137" i="5"/>
  <c r="Q137" i="5"/>
  <c r="L137" i="5"/>
  <c r="J137" i="5"/>
  <c r="H137" i="5"/>
  <c r="F137" i="5"/>
  <c r="D137" i="5"/>
  <c r="Y136" i="5"/>
  <c r="W136" i="5"/>
  <c r="U136" i="5"/>
  <c r="S136" i="5"/>
  <c r="Q136" i="5"/>
  <c r="L136" i="5"/>
  <c r="J136" i="5"/>
  <c r="H136" i="5"/>
  <c r="F136" i="5"/>
  <c r="D136" i="5"/>
  <c r="Y134" i="5"/>
  <c r="W134" i="5"/>
  <c r="U134" i="5"/>
  <c r="S134" i="5"/>
  <c r="Q134" i="5"/>
  <c r="L134" i="5"/>
  <c r="J134" i="5"/>
  <c r="H134" i="5"/>
  <c r="F134" i="5"/>
  <c r="D134" i="5"/>
  <c r="Y133" i="5"/>
  <c r="W133" i="5"/>
  <c r="U133" i="5"/>
  <c r="S133" i="5"/>
  <c r="Q133" i="5"/>
  <c r="L133" i="5"/>
  <c r="J133" i="5"/>
  <c r="H133" i="5"/>
  <c r="F133" i="5"/>
  <c r="D133" i="5"/>
  <c r="Y132" i="5"/>
  <c r="W132" i="5"/>
  <c r="U132" i="5"/>
  <c r="S132" i="5"/>
  <c r="Q132" i="5"/>
  <c r="L132" i="5"/>
  <c r="J132" i="5"/>
  <c r="H132" i="5"/>
  <c r="F132" i="5"/>
  <c r="D132" i="5"/>
  <c r="Y131" i="5"/>
  <c r="W131" i="5"/>
  <c r="U131" i="5"/>
  <c r="S131" i="5"/>
  <c r="Q131" i="5"/>
  <c r="L131" i="5"/>
  <c r="J131" i="5"/>
  <c r="H131" i="5"/>
  <c r="F131" i="5"/>
  <c r="D131" i="5"/>
  <c r="Y130" i="5"/>
  <c r="W130" i="5"/>
  <c r="U130" i="5"/>
  <c r="S130" i="5"/>
  <c r="Q130" i="5"/>
  <c r="L130" i="5"/>
  <c r="J130" i="5"/>
  <c r="H130" i="5"/>
  <c r="F130" i="5"/>
  <c r="D130" i="5"/>
  <c r="Y128" i="5"/>
  <c r="W128" i="5"/>
  <c r="U128" i="5"/>
  <c r="S128" i="5"/>
  <c r="Q128" i="5"/>
  <c r="L128" i="5"/>
  <c r="J128" i="5"/>
  <c r="H128" i="5"/>
  <c r="F128" i="5"/>
  <c r="D128" i="5"/>
  <c r="Y127" i="5"/>
  <c r="W127" i="5"/>
  <c r="U127" i="5"/>
  <c r="S127" i="5"/>
  <c r="Q127" i="5"/>
  <c r="L127" i="5"/>
  <c r="J127" i="5"/>
  <c r="H127" i="5"/>
  <c r="F127" i="5"/>
  <c r="D127" i="5"/>
  <c r="Y126" i="5"/>
  <c r="W126" i="5"/>
  <c r="U126" i="5"/>
  <c r="S126" i="5"/>
  <c r="Q126" i="5"/>
  <c r="L126" i="5"/>
  <c r="J126" i="5"/>
  <c r="H126" i="5"/>
  <c r="F126" i="5"/>
  <c r="D126" i="5"/>
  <c r="Y125" i="5"/>
  <c r="W125" i="5"/>
  <c r="U125" i="5"/>
  <c r="S125" i="5"/>
  <c r="Q125" i="5"/>
  <c r="L125" i="5"/>
  <c r="J125" i="5"/>
  <c r="H125" i="5"/>
  <c r="F125" i="5"/>
  <c r="D125" i="5"/>
  <c r="Y124" i="5"/>
  <c r="W124" i="5"/>
  <c r="U124" i="5"/>
  <c r="S124" i="5"/>
  <c r="Q124" i="5"/>
  <c r="L124" i="5"/>
  <c r="J124" i="5"/>
  <c r="H124" i="5"/>
  <c r="F124" i="5"/>
  <c r="D124" i="5"/>
  <c r="Y122" i="5"/>
  <c r="W122" i="5"/>
  <c r="U122" i="5"/>
  <c r="S122" i="5"/>
  <c r="Q122" i="5"/>
  <c r="L122" i="5"/>
  <c r="J122" i="5"/>
  <c r="H122" i="5"/>
  <c r="F122" i="5"/>
  <c r="D122" i="5"/>
  <c r="Y121" i="5"/>
  <c r="W121" i="5"/>
  <c r="U121" i="5"/>
  <c r="S121" i="5"/>
  <c r="Q121" i="5"/>
  <c r="L121" i="5"/>
  <c r="J121" i="5"/>
  <c r="H121" i="5"/>
  <c r="F121" i="5"/>
  <c r="D121" i="5"/>
  <c r="Y120" i="5"/>
  <c r="W120" i="5"/>
  <c r="U120" i="5"/>
  <c r="S120" i="5"/>
  <c r="Q120" i="5"/>
  <c r="L120" i="5"/>
  <c r="J120" i="5"/>
  <c r="H120" i="5"/>
  <c r="F120" i="5"/>
  <c r="D120" i="5"/>
  <c r="Y119" i="5"/>
  <c r="W119" i="5"/>
  <c r="U119" i="5"/>
  <c r="S119" i="5"/>
  <c r="Q119" i="5"/>
  <c r="L119" i="5"/>
  <c r="J119" i="5"/>
  <c r="H119" i="5"/>
  <c r="F119" i="5"/>
  <c r="D119" i="5"/>
  <c r="Y118" i="5"/>
  <c r="W118" i="5"/>
  <c r="U118" i="5"/>
  <c r="S118" i="5"/>
  <c r="Q118" i="5"/>
  <c r="L118" i="5"/>
  <c r="J118" i="5"/>
  <c r="H118" i="5"/>
  <c r="F118" i="5"/>
  <c r="D118" i="5"/>
  <c r="Y116" i="5"/>
  <c r="W116" i="5"/>
  <c r="U116" i="5"/>
  <c r="S116" i="5"/>
  <c r="Q116" i="5"/>
  <c r="L116" i="5"/>
  <c r="J116" i="5"/>
  <c r="H116" i="5"/>
  <c r="F116" i="5"/>
  <c r="D116" i="5"/>
  <c r="Y115" i="5"/>
  <c r="W115" i="5"/>
  <c r="U115" i="5"/>
  <c r="S115" i="5"/>
  <c r="Q115" i="5"/>
  <c r="L115" i="5"/>
  <c r="J115" i="5"/>
  <c r="H115" i="5"/>
  <c r="F115" i="5"/>
  <c r="D115" i="5"/>
  <c r="Y113" i="5"/>
  <c r="W113" i="5"/>
  <c r="U113" i="5"/>
  <c r="S113" i="5"/>
  <c r="Q113" i="5"/>
  <c r="L113" i="5"/>
  <c r="J113" i="5"/>
  <c r="H113" i="5"/>
  <c r="F113" i="5"/>
  <c r="D113" i="5"/>
  <c r="K82" i="5"/>
  <c r="K81" i="5"/>
  <c r="K80" i="5"/>
  <c r="K79" i="5"/>
  <c r="K78" i="5"/>
  <c r="K77" i="5"/>
  <c r="K76" i="5"/>
  <c r="K75" i="5"/>
  <c r="K74" i="5"/>
  <c r="K73" i="5"/>
  <c r="K72" i="5"/>
  <c r="K71" i="5"/>
  <c r="K70" i="5"/>
  <c r="K69" i="5"/>
  <c r="K68" i="5"/>
  <c r="P64" i="5"/>
  <c r="F64" i="5"/>
  <c r="P63" i="5"/>
  <c r="K63" i="5"/>
  <c r="F63" i="5"/>
  <c r="P62" i="5"/>
  <c r="K62" i="5"/>
  <c r="F62" i="5"/>
  <c r="P61" i="5"/>
  <c r="F61" i="5"/>
  <c r="P60" i="5"/>
  <c r="K60" i="5"/>
  <c r="F60" i="5"/>
  <c r="P59" i="5"/>
  <c r="K59" i="5"/>
  <c r="F59" i="5"/>
  <c r="P58" i="5"/>
  <c r="K58" i="5"/>
  <c r="F58" i="5"/>
  <c r="P57" i="5"/>
  <c r="K57" i="5"/>
  <c r="F57" i="5"/>
  <c r="P56" i="5"/>
  <c r="K56" i="5"/>
  <c r="F56" i="5"/>
  <c r="P55" i="5"/>
  <c r="K55" i="5"/>
  <c r="F55" i="5"/>
  <c r="O54" i="5"/>
  <c r="P54" i="5" s="1"/>
  <c r="K54" i="5"/>
  <c r="F54" i="5"/>
  <c r="Q47" i="5"/>
  <c r="M47" i="5"/>
  <c r="I47" i="5"/>
  <c r="E47" i="5"/>
  <c r="Q46" i="5"/>
  <c r="M46" i="5"/>
  <c r="I46" i="5"/>
  <c r="E46" i="5"/>
  <c r="Q45" i="5"/>
  <c r="M45" i="5"/>
  <c r="I45" i="5"/>
  <c r="E45" i="5"/>
  <c r="Q44" i="5"/>
  <c r="M44" i="5"/>
  <c r="I44" i="5"/>
  <c r="E44" i="5"/>
  <c r="Q43" i="5"/>
  <c r="M43" i="5"/>
  <c r="I43" i="5"/>
  <c r="E43" i="5"/>
  <c r="Q42" i="5"/>
  <c r="M42" i="5"/>
  <c r="I42" i="5"/>
  <c r="E42" i="5"/>
  <c r="Q41" i="5"/>
  <c r="M41" i="5"/>
  <c r="I41" i="5"/>
  <c r="E41" i="5"/>
  <c r="Q40" i="5"/>
  <c r="M40" i="5"/>
  <c r="I40" i="5"/>
  <c r="E40" i="5"/>
  <c r="Q39" i="5"/>
  <c r="M39" i="5"/>
  <c r="I39" i="5"/>
  <c r="E39" i="5"/>
  <c r="Q38" i="5"/>
  <c r="M38" i="5"/>
  <c r="I38" i="5"/>
  <c r="E38" i="5"/>
  <c r="P35" i="5"/>
  <c r="Q34" i="5" s="1"/>
  <c r="L35" i="5"/>
  <c r="M34" i="5" s="1"/>
  <c r="H35" i="5"/>
  <c r="I33" i="5" s="1"/>
  <c r="D35" i="5"/>
  <c r="E34" i="5" s="1"/>
  <c r="I34" i="5"/>
  <c r="Q33" i="5"/>
  <c r="Q30" i="5"/>
  <c r="Q29" i="5"/>
  <c r="M29" i="5"/>
  <c r="I29" i="5"/>
  <c r="E29" i="5"/>
  <c r="M17" i="5"/>
  <c r="J17" i="5"/>
  <c r="G17" i="5"/>
  <c r="D17" i="5"/>
  <c r="M16" i="5"/>
  <c r="J16" i="5"/>
  <c r="G16" i="5"/>
  <c r="D16" i="5"/>
  <c r="M15" i="5"/>
  <c r="J15" i="5"/>
  <c r="G15" i="5"/>
  <c r="D15" i="5"/>
  <c r="M14" i="5"/>
  <c r="J14" i="5"/>
  <c r="G14" i="5"/>
  <c r="D14" i="5"/>
  <c r="M13" i="5"/>
  <c r="J13" i="5"/>
  <c r="G13" i="5"/>
  <c r="D13" i="5"/>
  <c r="M12" i="5"/>
  <c r="J12" i="5"/>
  <c r="G12" i="5"/>
  <c r="D12" i="5"/>
  <c r="M11" i="5"/>
  <c r="J11" i="5"/>
  <c r="G11" i="5"/>
  <c r="D11" i="5"/>
  <c r="M10" i="5"/>
  <c r="J10" i="5"/>
  <c r="G10" i="5"/>
  <c r="D10" i="5"/>
  <c r="M9" i="5"/>
  <c r="J9" i="5"/>
  <c r="G9" i="5"/>
  <c r="D9" i="5"/>
  <c r="M8" i="5"/>
  <c r="J8" i="5"/>
  <c r="G8" i="5"/>
  <c r="D8" i="5"/>
  <c r="Z108" i="4"/>
  <c r="Y108" i="4"/>
  <c r="V108" i="4"/>
  <c r="W108" i="4" s="1"/>
  <c r="U108" i="4"/>
  <c r="Q108" i="4"/>
  <c r="P108" i="4"/>
  <c r="M108" i="4"/>
  <c r="N108" i="4" s="1"/>
  <c r="L108" i="4"/>
  <c r="H108" i="4"/>
  <c r="G108" i="4"/>
  <c r="D108" i="4"/>
  <c r="E108" i="4" s="1"/>
  <c r="C108" i="4"/>
  <c r="Z107" i="4"/>
  <c r="Y107" i="4"/>
  <c r="V107" i="4"/>
  <c r="W107" i="4" s="1"/>
  <c r="U107" i="4"/>
  <c r="Q107" i="4"/>
  <c r="P107" i="4"/>
  <c r="M107" i="4"/>
  <c r="N107" i="4" s="1"/>
  <c r="L107" i="4"/>
  <c r="H107" i="4"/>
  <c r="G107" i="4"/>
  <c r="D107" i="4"/>
  <c r="E107" i="4" s="1"/>
  <c r="C107" i="4"/>
  <c r="X106" i="4"/>
  <c r="Y106" i="4" s="1"/>
  <c r="T106" i="4"/>
  <c r="V106" i="4" s="1"/>
  <c r="O106" i="4"/>
  <c r="P106" i="4" s="1"/>
  <c r="K106" i="4"/>
  <c r="M106" i="4" s="1"/>
  <c r="F106" i="4"/>
  <c r="G106" i="4" s="1"/>
  <c r="D106" i="4"/>
  <c r="B106" i="4"/>
  <c r="C106" i="4" s="1"/>
  <c r="Z105" i="4"/>
  <c r="Y105" i="4"/>
  <c r="V105" i="4"/>
  <c r="U105" i="4"/>
  <c r="Q105" i="4"/>
  <c r="P105" i="4"/>
  <c r="M105" i="4"/>
  <c r="N105" i="4" s="1"/>
  <c r="L105" i="4"/>
  <c r="G105" i="4"/>
  <c r="Z104" i="4"/>
  <c r="Y104" i="4"/>
  <c r="V104" i="4"/>
  <c r="W104" i="4" s="1"/>
  <c r="U104" i="4"/>
  <c r="Q104" i="4"/>
  <c r="P104" i="4"/>
  <c r="M104" i="4"/>
  <c r="N104" i="4" s="1"/>
  <c r="L104" i="4"/>
  <c r="H104" i="4"/>
  <c r="G104" i="4"/>
  <c r="D104" i="4"/>
  <c r="E104" i="4" s="1"/>
  <c r="C104" i="4"/>
  <c r="Z103" i="4"/>
  <c r="Y103" i="4"/>
  <c r="V103" i="4"/>
  <c r="W103" i="4" s="1"/>
  <c r="U103" i="4"/>
  <c r="Q103" i="4"/>
  <c r="P103" i="4"/>
  <c r="M103" i="4"/>
  <c r="N103" i="4" s="1"/>
  <c r="L103" i="4"/>
  <c r="H103" i="4"/>
  <c r="G103" i="4"/>
  <c r="D103" i="4"/>
  <c r="E103" i="4" s="1"/>
  <c r="C103" i="4"/>
  <c r="Z102" i="4"/>
  <c r="Y102" i="4"/>
  <c r="V102" i="4"/>
  <c r="W102" i="4" s="1"/>
  <c r="U102" i="4"/>
  <c r="Q102" i="4"/>
  <c r="P102" i="4"/>
  <c r="M102" i="4"/>
  <c r="N102" i="4" s="1"/>
  <c r="L102" i="4"/>
  <c r="H102" i="4"/>
  <c r="G102" i="4"/>
  <c r="D102" i="4"/>
  <c r="E102" i="4" s="1"/>
  <c r="C102" i="4"/>
  <c r="X101" i="4"/>
  <c r="Y101" i="4" s="1"/>
  <c r="V101" i="4"/>
  <c r="T101" i="4"/>
  <c r="O101" i="4"/>
  <c r="P101" i="4" s="1"/>
  <c r="K101" i="4"/>
  <c r="M101" i="4" s="1"/>
  <c r="F101" i="4"/>
  <c r="G101" i="4" s="1"/>
  <c r="D101" i="4"/>
  <c r="B101" i="4"/>
  <c r="C101" i="4" s="1"/>
  <c r="Z100" i="4"/>
  <c r="U100" i="4"/>
  <c r="Q100" i="4"/>
  <c r="L100" i="4"/>
  <c r="H100" i="4"/>
  <c r="C100" i="4"/>
  <c r="G95" i="4"/>
  <c r="K94" i="4"/>
  <c r="K95" i="4" s="1"/>
  <c r="J94" i="4"/>
  <c r="J95" i="4" s="1"/>
  <c r="G94" i="4"/>
  <c r="F94" i="4"/>
  <c r="I94" i="4" s="1"/>
  <c r="C94" i="4"/>
  <c r="B94" i="4"/>
  <c r="D94" i="4" s="1"/>
  <c r="M93" i="4"/>
  <c r="L93" i="4"/>
  <c r="I93" i="4"/>
  <c r="H93" i="4"/>
  <c r="E93" i="4"/>
  <c r="D93" i="4"/>
  <c r="M92" i="4"/>
  <c r="L92" i="4"/>
  <c r="I92" i="4"/>
  <c r="H92" i="4"/>
  <c r="E92" i="4"/>
  <c r="D92" i="4"/>
  <c r="M91" i="4"/>
  <c r="L91" i="4"/>
  <c r="I91" i="4"/>
  <c r="H91" i="4"/>
  <c r="E91" i="4"/>
  <c r="D91" i="4"/>
  <c r="E87" i="4"/>
  <c r="D87" i="4"/>
  <c r="E86" i="4"/>
  <c r="D86" i="4"/>
  <c r="E85" i="4"/>
  <c r="D85" i="4"/>
  <c r="C84" i="4"/>
  <c r="B84" i="4"/>
  <c r="E84" i="4" s="1"/>
  <c r="O75" i="4"/>
  <c r="M75" i="4"/>
  <c r="J75" i="4"/>
  <c r="H75" i="4"/>
  <c r="E75" i="4"/>
  <c r="C75" i="4"/>
  <c r="O74" i="4"/>
  <c r="M74" i="4"/>
  <c r="J74" i="4"/>
  <c r="H74" i="4"/>
  <c r="E74" i="4"/>
  <c r="C74" i="4"/>
  <c r="O73" i="4"/>
  <c r="M73" i="4"/>
  <c r="J73" i="4"/>
  <c r="H73" i="4"/>
  <c r="E73" i="4"/>
  <c r="C73" i="4"/>
  <c r="O72" i="4"/>
  <c r="M72" i="4"/>
  <c r="J72" i="4"/>
  <c r="H72" i="4"/>
  <c r="E72" i="4"/>
  <c r="C72" i="4"/>
  <c r="J64" i="4"/>
  <c r="G64" i="4"/>
  <c r="B64" i="4"/>
  <c r="J63" i="4"/>
  <c r="G63" i="4"/>
  <c r="B63" i="4"/>
  <c r="J62" i="4"/>
  <c r="G62" i="4"/>
  <c r="B62" i="4"/>
  <c r="J61" i="4"/>
  <c r="G61" i="4"/>
  <c r="B61" i="4"/>
  <c r="J60" i="4"/>
  <c r="G60" i="4"/>
  <c r="B60" i="4"/>
  <c r="J59" i="4"/>
  <c r="G59" i="4"/>
  <c r="B59" i="4"/>
  <c r="L57" i="4"/>
  <c r="K57" i="4" s="1"/>
  <c r="J57" i="4"/>
  <c r="I57" i="4"/>
  <c r="G57" i="4"/>
  <c r="H57" i="4" s="1"/>
  <c r="F57" i="4"/>
  <c r="K56" i="4"/>
  <c r="H56" i="4"/>
  <c r="C56" i="4"/>
  <c r="K55" i="4"/>
  <c r="H55" i="4"/>
  <c r="C55" i="4"/>
  <c r="K54" i="4"/>
  <c r="H54" i="4"/>
  <c r="C54" i="4"/>
  <c r="K53" i="4"/>
  <c r="H53" i="4"/>
  <c r="D53" i="4"/>
  <c r="E53" i="4" s="1"/>
  <c r="C53" i="4"/>
  <c r="K52" i="4"/>
  <c r="H52" i="4"/>
  <c r="C52" i="4"/>
  <c r="K51" i="4"/>
  <c r="H51" i="4"/>
  <c r="C51" i="4"/>
  <c r="L50" i="4"/>
  <c r="K50" i="4" s="1"/>
  <c r="I50" i="4"/>
  <c r="H50" i="4" s="1"/>
  <c r="F50" i="4"/>
  <c r="B50" i="4"/>
  <c r="B57" i="4" s="1"/>
  <c r="C57" i="4" s="1"/>
  <c r="G46" i="4"/>
  <c r="D46" i="4"/>
  <c r="E46" i="4" s="1"/>
  <c r="C46" i="4"/>
  <c r="G45" i="4"/>
  <c r="D45" i="4"/>
  <c r="E45" i="4" s="1"/>
  <c r="C45" i="4"/>
  <c r="G44" i="4"/>
  <c r="D44" i="4"/>
  <c r="E44" i="4" s="1"/>
  <c r="C44" i="4"/>
  <c r="G43" i="4"/>
  <c r="D43" i="4"/>
  <c r="E43" i="4" s="1"/>
  <c r="C43" i="4"/>
  <c r="AG36" i="4"/>
  <c r="V36" i="4"/>
  <c r="P36" i="4"/>
  <c r="J36" i="4"/>
  <c r="D36" i="4"/>
  <c r="D35" i="4"/>
  <c r="AG34" i="4"/>
  <c r="V34" i="4"/>
  <c r="P34" i="4"/>
  <c r="J34" i="4"/>
  <c r="D34" i="4"/>
  <c r="E28" i="4" s="1"/>
  <c r="AG33" i="4"/>
  <c r="V33" i="4"/>
  <c r="P33" i="4"/>
  <c r="J33" i="4"/>
  <c r="D33" i="4"/>
  <c r="AG30" i="4"/>
  <c r="AF30" i="4"/>
  <c r="V30" i="4"/>
  <c r="W30" i="4" s="1"/>
  <c r="U30" i="4"/>
  <c r="P30" i="4"/>
  <c r="Q30" i="4" s="1"/>
  <c r="O30" i="4"/>
  <c r="J30" i="4"/>
  <c r="K30" i="4" s="1"/>
  <c r="I30" i="4"/>
  <c r="D30" i="4"/>
  <c r="E30" i="4" s="1"/>
  <c r="C30" i="4"/>
  <c r="D29" i="4"/>
  <c r="E29" i="4" s="1"/>
  <c r="C29" i="4"/>
  <c r="AG28" i="4"/>
  <c r="AH28" i="4" s="1"/>
  <c r="AF28" i="4"/>
  <c r="V28" i="4"/>
  <c r="W28" i="4" s="1"/>
  <c r="U28" i="4"/>
  <c r="P28" i="4"/>
  <c r="Q28" i="4" s="1"/>
  <c r="O28" i="4"/>
  <c r="J28" i="4"/>
  <c r="I28" i="4"/>
  <c r="D28" i="4"/>
  <c r="C28" i="4"/>
  <c r="AG27" i="4"/>
  <c r="AH27" i="4" s="1"/>
  <c r="AF27" i="4"/>
  <c r="V27" i="4"/>
  <c r="U27" i="4"/>
  <c r="P27" i="4"/>
  <c r="Q27" i="4" s="1"/>
  <c r="O27" i="4"/>
  <c r="J27" i="4"/>
  <c r="K27" i="4" s="1"/>
  <c r="I27" i="4"/>
  <c r="D27" i="4"/>
  <c r="E27" i="4" s="1"/>
  <c r="C27" i="4"/>
  <c r="AF26" i="4"/>
  <c r="U26" i="4"/>
  <c r="O26" i="4"/>
  <c r="I26" i="4"/>
  <c r="C26" i="4"/>
  <c r="K18" i="4"/>
  <c r="J18" i="4"/>
  <c r="M18" i="4" s="1"/>
  <c r="G18" i="4"/>
  <c r="G19" i="4" s="1"/>
  <c r="F18" i="4"/>
  <c r="C18" i="4"/>
  <c r="B18" i="4"/>
  <c r="D18" i="4" s="1"/>
  <c r="M17" i="4"/>
  <c r="L17" i="4"/>
  <c r="I17" i="4"/>
  <c r="H17" i="4"/>
  <c r="E17" i="4"/>
  <c r="D17" i="4"/>
  <c r="M16" i="4"/>
  <c r="L16" i="4"/>
  <c r="I16" i="4"/>
  <c r="H16" i="4"/>
  <c r="E16" i="4"/>
  <c r="D16" i="4"/>
  <c r="M15" i="4"/>
  <c r="L15" i="4"/>
  <c r="I15" i="4"/>
  <c r="H15" i="4"/>
  <c r="E15" i="4"/>
  <c r="D15" i="4"/>
  <c r="G9" i="4"/>
  <c r="C9" i="4"/>
  <c r="G8" i="4"/>
  <c r="C8" i="4"/>
  <c r="G7" i="4"/>
  <c r="C7" i="4"/>
  <c r="F6" i="4"/>
  <c r="B6" i="4"/>
  <c r="D8" i="4" s="1"/>
  <c r="E8" i="4" s="1"/>
  <c r="I165" i="3"/>
  <c r="G165" i="3"/>
  <c r="E165" i="3"/>
  <c r="I139" i="3"/>
  <c r="I138" i="3"/>
  <c r="I137" i="3"/>
  <c r="I136" i="3"/>
  <c r="I135" i="3"/>
  <c r="I134" i="3"/>
  <c r="I133" i="3"/>
  <c r="I132" i="3"/>
  <c r="I131" i="3"/>
  <c r="I130" i="3"/>
  <c r="I129" i="3"/>
  <c r="I128" i="3"/>
  <c r="I127" i="3"/>
  <c r="I126" i="3"/>
  <c r="I125" i="3"/>
  <c r="I124" i="3"/>
  <c r="I123" i="3"/>
  <c r="I122" i="3"/>
  <c r="I121" i="3"/>
  <c r="I120" i="3"/>
  <c r="H44" i="3"/>
  <c r="G44" i="3"/>
  <c r="F44" i="3"/>
  <c r="H43" i="3"/>
  <c r="G43" i="3"/>
  <c r="F43" i="3"/>
  <c r="H42" i="3"/>
  <c r="G42" i="3"/>
  <c r="F42" i="3"/>
  <c r="H41" i="3"/>
  <c r="G41" i="3"/>
  <c r="F41" i="3"/>
  <c r="H40" i="3"/>
  <c r="G40" i="3"/>
  <c r="F40" i="3"/>
  <c r="H38" i="3"/>
  <c r="G38" i="3"/>
  <c r="F38" i="3"/>
  <c r="H37" i="3"/>
  <c r="G37" i="3"/>
  <c r="F37" i="3"/>
  <c r="H36" i="3"/>
  <c r="G36" i="3"/>
  <c r="F36" i="3"/>
  <c r="H35" i="3"/>
  <c r="G35" i="3"/>
  <c r="F35" i="3"/>
  <c r="H34" i="3"/>
  <c r="G34" i="3"/>
  <c r="F34" i="3"/>
  <c r="H32" i="3"/>
  <c r="G32" i="3"/>
  <c r="F32" i="3"/>
  <c r="H31" i="3"/>
  <c r="G31" i="3"/>
  <c r="F31" i="3"/>
  <c r="H30" i="3"/>
  <c r="G30" i="3"/>
  <c r="F30" i="3"/>
  <c r="H29" i="3"/>
  <c r="G29" i="3"/>
  <c r="F29" i="3"/>
  <c r="H28" i="3"/>
  <c r="G28" i="3"/>
  <c r="F28" i="3"/>
  <c r="H23" i="3"/>
  <c r="G23" i="3"/>
  <c r="F23" i="3"/>
  <c r="H22" i="3"/>
  <c r="G22" i="3"/>
  <c r="F22" i="3"/>
  <c r="H21" i="3"/>
  <c r="G21" i="3"/>
  <c r="F21" i="3"/>
  <c r="H20" i="3"/>
  <c r="G20" i="3"/>
  <c r="F20" i="3"/>
  <c r="H19" i="3"/>
  <c r="G19" i="3"/>
  <c r="F19" i="3"/>
  <c r="H17" i="3"/>
  <c r="G17" i="3"/>
  <c r="F17" i="3"/>
  <c r="H16" i="3"/>
  <c r="G16" i="3"/>
  <c r="F16" i="3"/>
  <c r="H15" i="3"/>
  <c r="G15" i="3"/>
  <c r="F15" i="3"/>
  <c r="H14" i="3"/>
  <c r="G14" i="3"/>
  <c r="F14" i="3"/>
  <c r="H13" i="3"/>
  <c r="G13" i="3"/>
  <c r="F13" i="3"/>
  <c r="H11" i="3"/>
  <c r="G11" i="3"/>
  <c r="F11" i="3"/>
  <c r="H10" i="3"/>
  <c r="G10" i="3"/>
  <c r="F10" i="3"/>
  <c r="H9" i="3"/>
  <c r="G9" i="3"/>
  <c r="F9" i="3"/>
  <c r="H8" i="3"/>
  <c r="G8" i="3"/>
  <c r="F8" i="3"/>
  <c r="H7" i="3"/>
  <c r="G7" i="3"/>
  <c r="F7" i="3"/>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F105" i="2"/>
  <c r="E105" i="2"/>
  <c r="D105" i="2"/>
  <c r="C105" i="2"/>
  <c r="AH103" i="2"/>
  <c r="AH104" i="2" s="1"/>
  <c r="AG103" i="2"/>
  <c r="AG104" i="2" s="1"/>
  <c r="AF103" i="2"/>
  <c r="AF104" i="2" s="1"/>
  <c r="AE103" i="2"/>
  <c r="AE104" i="2" s="1"/>
  <c r="AD103" i="2"/>
  <c r="AD104" i="2" s="1"/>
  <c r="AC103" i="2"/>
  <c r="AC104" i="2" s="1"/>
  <c r="AB103" i="2"/>
  <c r="AA103" i="2"/>
  <c r="Z103" i="2"/>
  <c r="Y103" i="2"/>
  <c r="X103" i="2"/>
  <c r="W103" i="2"/>
  <c r="W104" i="2" s="1"/>
  <c r="V103" i="2"/>
  <c r="V104" i="2" s="1"/>
  <c r="U103" i="2"/>
  <c r="U104" i="2" s="1"/>
  <c r="T103" i="2"/>
  <c r="T104" i="2" s="1"/>
  <c r="S103" i="2"/>
  <c r="S104" i="2" s="1"/>
  <c r="R103" i="2"/>
  <c r="R104" i="2" s="1"/>
  <c r="Q103" i="2"/>
  <c r="Q104" i="2" s="1"/>
  <c r="P103" i="2"/>
  <c r="O103" i="2"/>
  <c r="N103" i="2"/>
  <c r="N104" i="2" s="1"/>
  <c r="M103" i="2"/>
  <c r="L103" i="2"/>
  <c r="K103" i="2"/>
  <c r="K104" i="2" s="1"/>
  <c r="J103" i="2"/>
  <c r="J104" i="2" s="1"/>
  <c r="I103" i="2"/>
  <c r="I104" i="2" s="1"/>
  <c r="H103" i="2"/>
  <c r="H104" i="2" s="1"/>
  <c r="G103" i="2"/>
  <c r="G104" i="2" s="1"/>
  <c r="F103" i="2"/>
  <c r="F104" i="2" s="1"/>
  <c r="E103" i="2"/>
  <c r="E104" i="2" s="1"/>
  <c r="D103" i="2"/>
  <c r="C103"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J101" i="2" s="1"/>
  <c r="I102" i="2"/>
  <c r="H102" i="2"/>
  <c r="G102" i="2"/>
  <c r="F102" i="2"/>
  <c r="E102" i="2"/>
  <c r="D102" i="2"/>
  <c r="C102" i="2"/>
  <c r="AH101" i="2"/>
  <c r="AH100" i="2"/>
  <c r="AG100" i="2"/>
  <c r="AG101" i="2" s="1"/>
  <c r="AF100" i="2"/>
  <c r="AF101" i="2" s="1"/>
  <c r="AE100" i="2"/>
  <c r="AE101" i="2" s="1"/>
  <c r="AD100" i="2"/>
  <c r="AD101" i="2" s="1"/>
  <c r="AC100" i="2"/>
  <c r="AC101" i="2" s="1"/>
  <c r="AB100" i="2"/>
  <c r="AB101" i="2" s="1"/>
  <c r="AA100" i="2"/>
  <c r="AA101" i="2" s="1"/>
  <c r="Z100" i="2"/>
  <c r="Z101" i="2" s="1"/>
  <c r="Y100" i="2"/>
  <c r="X100" i="2"/>
  <c r="X101" i="2" s="1"/>
  <c r="W100" i="2"/>
  <c r="W101" i="2" s="1"/>
  <c r="V100" i="2"/>
  <c r="V101" i="2" s="1"/>
  <c r="U100" i="2"/>
  <c r="U101" i="2" s="1"/>
  <c r="T100" i="2"/>
  <c r="T101" i="2" s="1"/>
  <c r="S100" i="2"/>
  <c r="S101" i="2" s="1"/>
  <c r="R100" i="2"/>
  <c r="R101" i="2" s="1"/>
  <c r="Q100" i="2"/>
  <c r="Q101" i="2" s="1"/>
  <c r="P100" i="2"/>
  <c r="P101" i="2" s="1"/>
  <c r="O100" i="2"/>
  <c r="O101" i="2" s="1"/>
  <c r="N100" i="2"/>
  <c r="N101" i="2" s="1"/>
  <c r="M100" i="2"/>
  <c r="L100" i="2"/>
  <c r="L101" i="2" s="1"/>
  <c r="K100" i="2"/>
  <c r="K101" i="2" s="1"/>
  <c r="J100" i="2"/>
  <c r="I100" i="2"/>
  <c r="I101" i="2" s="1"/>
  <c r="H100" i="2"/>
  <c r="H101" i="2" s="1"/>
  <c r="G100" i="2"/>
  <c r="G101" i="2" s="1"/>
  <c r="F100" i="2"/>
  <c r="F101" i="2" s="1"/>
  <c r="E100" i="2"/>
  <c r="E101" i="2" s="1"/>
  <c r="D100" i="2"/>
  <c r="D101" i="2" s="1"/>
  <c r="C100" i="2"/>
  <c r="C101" i="2" s="1"/>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F96" i="2"/>
  <c r="E96" i="2"/>
  <c r="D96" i="2"/>
  <c r="C96" i="2"/>
  <c r="B96"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B89" i="2"/>
  <c r="B105" i="2" s="1"/>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7" i="2"/>
  <c r="B103" i="2" s="1"/>
  <c r="B86" i="2"/>
  <c r="B102" i="2" s="1"/>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4" i="2"/>
  <c r="B100" i="2" s="1"/>
  <c r="B81"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79" i="2"/>
  <c r="B80" i="2" s="1"/>
  <c r="B78"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6" i="2"/>
  <c r="B77" i="2" s="1"/>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AE54" i="2"/>
  <c r="S54" i="2"/>
  <c r="M54" i="2"/>
  <c r="G54" i="2"/>
  <c r="AH53" i="2"/>
  <c r="AH54" i="2" s="1"/>
  <c r="AG53" i="2"/>
  <c r="AF53" i="2"/>
  <c r="AF54" i="2" s="1"/>
  <c r="AE53" i="2"/>
  <c r="AD53" i="2"/>
  <c r="AC53" i="2"/>
  <c r="AC54" i="2" s="1"/>
  <c r="AB53" i="2"/>
  <c r="AB54" i="2" s="1"/>
  <c r="AA53" i="2"/>
  <c r="AA54" i="2" s="1"/>
  <c r="Z53" i="2"/>
  <c r="Z54" i="2" s="1"/>
  <c r="Y53" i="2"/>
  <c r="Y54" i="2" s="1"/>
  <c r="X53" i="2"/>
  <c r="X54" i="2" s="1"/>
  <c r="W53" i="2"/>
  <c r="W54" i="2" s="1"/>
  <c r="V53" i="2"/>
  <c r="V54" i="2" s="1"/>
  <c r="U53" i="2"/>
  <c r="T53" i="2"/>
  <c r="T54" i="2" s="1"/>
  <c r="S53" i="2"/>
  <c r="R53" i="2"/>
  <c r="Q53" i="2"/>
  <c r="Q54" i="2" s="1"/>
  <c r="P53" i="2"/>
  <c r="P54" i="2" s="1"/>
  <c r="O53" i="2"/>
  <c r="O54" i="2" s="1"/>
  <c r="N53" i="2"/>
  <c r="N54" i="2" s="1"/>
  <c r="M53" i="2"/>
  <c r="L53" i="2"/>
  <c r="L54" i="2" s="1"/>
  <c r="K53" i="2"/>
  <c r="K54" i="2" s="1"/>
  <c r="J53" i="2"/>
  <c r="J54" i="2" s="1"/>
  <c r="I53" i="2"/>
  <c r="H53" i="2"/>
  <c r="H54" i="2" s="1"/>
  <c r="G53" i="2"/>
  <c r="F53" i="2"/>
  <c r="E53" i="2"/>
  <c r="E54" i="2" s="1"/>
  <c r="D53" i="2"/>
  <c r="D54" i="2" s="1"/>
  <c r="C53" i="2"/>
  <c r="C54" i="2" s="1"/>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AB51" i="2"/>
  <c r="P51" i="2"/>
  <c r="D51" i="2"/>
  <c r="AH50" i="2"/>
  <c r="AH51" i="2" s="1"/>
  <c r="AG50" i="2"/>
  <c r="AG51" i="2" s="1"/>
  <c r="AF50" i="2"/>
  <c r="AF51" i="2" s="1"/>
  <c r="AE50" i="2"/>
  <c r="AD50" i="2"/>
  <c r="AC50" i="2"/>
  <c r="AC51" i="2" s="1"/>
  <c r="AB50" i="2"/>
  <c r="AA50" i="2"/>
  <c r="Z50" i="2"/>
  <c r="Z51" i="2" s="1"/>
  <c r="Y50" i="2"/>
  <c r="Y51" i="2" s="1"/>
  <c r="X50" i="2"/>
  <c r="X51" i="2" s="1"/>
  <c r="W50" i="2"/>
  <c r="W51" i="2" s="1"/>
  <c r="V50" i="2"/>
  <c r="V51" i="2" s="1"/>
  <c r="U50" i="2"/>
  <c r="U51" i="2" s="1"/>
  <c r="T50" i="2"/>
  <c r="T51" i="2" s="1"/>
  <c r="S50" i="2"/>
  <c r="R50" i="2"/>
  <c r="Q50" i="2"/>
  <c r="Q51" i="2" s="1"/>
  <c r="P50" i="2"/>
  <c r="O50" i="2"/>
  <c r="N50" i="2"/>
  <c r="N51" i="2" s="1"/>
  <c r="M50" i="2"/>
  <c r="M51" i="2" s="1"/>
  <c r="L50" i="2"/>
  <c r="L51" i="2" s="1"/>
  <c r="K50" i="2"/>
  <c r="K51" i="2" s="1"/>
  <c r="J50" i="2"/>
  <c r="J51" i="2" s="1"/>
  <c r="I50" i="2"/>
  <c r="I51" i="2" s="1"/>
  <c r="H50" i="2"/>
  <c r="H51" i="2" s="1"/>
  <c r="G50" i="2"/>
  <c r="F50" i="2"/>
  <c r="E50" i="2"/>
  <c r="E51" i="2" s="1"/>
  <c r="D50" i="2"/>
  <c r="C50"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B39" i="2"/>
  <c r="B55" i="2" s="1"/>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7" i="2"/>
  <c r="B53" i="2" s="1"/>
  <c r="B36" i="2"/>
  <c r="B52" i="2" s="1"/>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4" i="2"/>
  <c r="B50" i="2" s="1"/>
  <c r="B31"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F30" i="2"/>
  <c r="E30" i="2"/>
  <c r="D30" i="2"/>
  <c r="C30" i="2"/>
  <c r="B29" i="2"/>
  <c r="B28"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6" i="2"/>
  <c r="B27" i="2" s="1"/>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F22" i="2"/>
  <c r="E22" i="2"/>
  <c r="D22" i="2"/>
  <c r="C22" i="2"/>
  <c r="B22"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F19" i="2"/>
  <c r="E19" i="2"/>
  <c r="D19" i="2"/>
  <c r="C19" i="2"/>
  <c r="B19"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F14" i="2"/>
  <c r="E14" i="2"/>
  <c r="D14" i="2"/>
  <c r="C14" i="2"/>
  <c r="B14"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F11" i="2"/>
  <c r="E11" i="2"/>
  <c r="D11" i="2"/>
  <c r="C11" i="2"/>
  <c r="B11" i="2"/>
  <c r="B104" i="2" l="1"/>
  <c r="H101" i="4"/>
  <c r="D54" i="8"/>
  <c r="E54" i="8" s="1"/>
  <c r="E26" i="5"/>
  <c r="B30" i="2"/>
  <c r="Q101" i="4"/>
  <c r="M18" i="8"/>
  <c r="I51" i="8"/>
  <c r="J51" i="8" s="1"/>
  <c r="L99" i="8"/>
  <c r="C51" i="2"/>
  <c r="O51" i="2"/>
  <c r="AA51" i="2"/>
  <c r="L104" i="2"/>
  <c r="X104" i="2"/>
  <c r="I18" i="4"/>
  <c r="C95" i="4"/>
  <c r="U101" i="4"/>
  <c r="W105" i="4"/>
  <c r="W106" i="4"/>
  <c r="M26" i="5"/>
  <c r="E32" i="5"/>
  <c r="J19" i="8"/>
  <c r="M48" i="8"/>
  <c r="F93" i="8"/>
  <c r="I93" i="8" s="1"/>
  <c r="P99" i="8"/>
  <c r="W100" i="8"/>
  <c r="W102" i="8"/>
  <c r="W27" i="4"/>
  <c r="U104" i="8"/>
  <c r="D7" i="4"/>
  <c r="E7" i="4" s="1"/>
  <c r="D54" i="4"/>
  <c r="E54" i="4" s="1"/>
  <c r="K93" i="8"/>
  <c r="F54" i="2"/>
  <c r="R54" i="2"/>
  <c r="AD54" i="2"/>
  <c r="M104" i="2"/>
  <c r="Y104" i="2"/>
  <c r="AH30" i="4"/>
  <c r="W101" i="4"/>
  <c r="U106" i="4"/>
  <c r="Q26" i="5"/>
  <c r="I32" i="5"/>
  <c r="L55" i="8"/>
  <c r="M55" i="8" s="1"/>
  <c r="E104" i="8"/>
  <c r="C6" i="4"/>
  <c r="W142" i="5"/>
  <c r="V99" i="8"/>
  <c r="V104" i="8"/>
  <c r="M94" i="4"/>
  <c r="U142" i="5"/>
  <c r="I25" i="5"/>
  <c r="H55" i="8"/>
  <c r="Y142" i="5"/>
  <c r="Q27" i="8"/>
  <c r="I31" i="5"/>
  <c r="R51" i="2"/>
  <c r="B101" i="2"/>
  <c r="AA104" i="2"/>
  <c r="K19" i="4"/>
  <c r="K28" i="4"/>
  <c r="D55" i="4"/>
  <c r="E55" i="4" s="1"/>
  <c r="Z101" i="4"/>
  <c r="Z106" i="4"/>
  <c r="Q27" i="5"/>
  <c r="Q32" i="5"/>
  <c r="B45" i="8"/>
  <c r="E106" i="4"/>
  <c r="H106" i="4"/>
  <c r="D92" i="8"/>
  <c r="I18" i="8"/>
  <c r="L101" i="4"/>
  <c r="L106" i="4"/>
  <c r="E30" i="5"/>
  <c r="N100" i="8"/>
  <c r="N101" i="8"/>
  <c r="B35" i="2"/>
  <c r="N99" i="8"/>
  <c r="C19" i="4"/>
  <c r="B95" i="4"/>
  <c r="Q106" i="4"/>
  <c r="I26" i="5"/>
  <c r="E94" i="4"/>
  <c r="E27" i="5"/>
  <c r="M32" i="5"/>
  <c r="F51" i="2"/>
  <c r="AD51" i="2"/>
  <c r="C104" i="2"/>
  <c r="O104" i="2"/>
  <c r="G51" i="2"/>
  <c r="S51" i="2"/>
  <c r="AE51" i="2"/>
  <c r="I54" i="2"/>
  <c r="U54" i="2"/>
  <c r="AG54" i="2"/>
  <c r="B85" i="2"/>
  <c r="M101" i="2"/>
  <c r="Y101" i="2"/>
  <c r="D104" i="2"/>
  <c r="P104" i="2"/>
  <c r="AB104" i="2"/>
  <c r="Z104" i="2"/>
  <c r="I28" i="5"/>
  <c r="E33" i="5"/>
  <c r="J142" i="5"/>
  <c r="B19" i="8"/>
  <c r="E19" i="8" s="1"/>
  <c r="AH29" i="8"/>
  <c r="F45" i="8"/>
  <c r="N52" i="8"/>
  <c r="O52" i="8" s="1"/>
  <c r="E82" i="8"/>
  <c r="E100" i="8"/>
  <c r="E101" i="8"/>
  <c r="M95" i="4"/>
  <c r="E101" i="4"/>
  <c r="B54" i="2"/>
  <c r="N101" i="4"/>
  <c r="N106" i="4"/>
  <c r="B51" i="2"/>
  <c r="E95" i="4"/>
  <c r="M19" i="8"/>
  <c r="Z99" i="8"/>
  <c r="Y99" i="8"/>
  <c r="D9" i="4"/>
  <c r="E9" i="4" s="1"/>
  <c r="E18" i="4"/>
  <c r="F19" i="4"/>
  <c r="I19" i="4" s="1"/>
  <c r="L94" i="4"/>
  <c r="E92" i="8"/>
  <c r="H104" i="8"/>
  <c r="D112" i="8"/>
  <c r="E112" i="8" s="1"/>
  <c r="B38" i="2"/>
  <c r="D18" i="8"/>
  <c r="L45" i="8"/>
  <c r="D49" i="8"/>
  <c r="E49" i="8" s="1"/>
  <c r="I50" i="8"/>
  <c r="J50" i="8" s="1"/>
  <c r="N51" i="8"/>
  <c r="O51" i="8" s="1"/>
  <c r="D53" i="8"/>
  <c r="E53" i="8" s="1"/>
  <c r="I54" i="8"/>
  <c r="J54" i="8" s="1"/>
  <c r="C99" i="8"/>
  <c r="Q99" i="8"/>
  <c r="Y104" i="8"/>
  <c r="I27" i="5"/>
  <c r="I30" i="5"/>
  <c r="C6" i="8"/>
  <c r="D9" i="8"/>
  <c r="E9" i="8" s="1"/>
  <c r="E18" i="8"/>
  <c r="F19" i="8"/>
  <c r="I19" i="8" s="1"/>
  <c r="P45" i="8"/>
  <c r="D99" i="8"/>
  <c r="E99" i="8" s="1"/>
  <c r="Y101" i="8"/>
  <c r="W101" i="8" s="1"/>
  <c r="L104" i="8"/>
  <c r="H18" i="4"/>
  <c r="J19" i="4"/>
  <c r="D51" i="4"/>
  <c r="E51" i="4" s="1"/>
  <c r="M27" i="5"/>
  <c r="M30" i="5"/>
  <c r="M33" i="5"/>
  <c r="H92" i="8"/>
  <c r="J93" i="8"/>
  <c r="Z101" i="8"/>
  <c r="M104" i="8"/>
  <c r="N104" i="8" s="1"/>
  <c r="C117" i="8"/>
  <c r="D56" i="4"/>
  <c r="E56" i="4" s="1"/>
  <c r="G6" i="8"/>
  <c r="C48" i="8"/>
  <c r="I49" i="8"/>
  <c r="J49" i="8" s="1"/>
  <c r="N50" i="8"/>
  <c r="O50" i="8" s="1"/>
  <c r="D52" i="8"/>
  <c r="E52" i="8" s="1"/>
  <c r="I53" i="8"/>
  <c r="J53" i="8" s="1"/>
  <c r="N54" i="8"/>
  <c r="O54" i="8" s="1"/>
  <c r="F95" i="4"/>
  <c r="I95" i="4" s="1"/>
  <c r="E25" i="5"/>
  <c r="E28" i="5"/>
  <c r="E31" i="5"/>
  <c r="B55" i="8"/>
  <c r="C55" i="8" s="1"/>
  <c r="L18" i="4"/>
  <c r="M25" i="5"/>
  <c r="M28" i="5"/>
  <c r="M31" i="5"/>
  <c r="H48" i="8"/>
  <c r="N49" i="8"/>
  <c r="O49" i="8" s="1"/>
  <c r="I52" i="8"/>
  <c r="J52" i="8" s="1"/>
  <c r="D82" i="8"/>
  <c r="L92" i="8"/>
  <c r="C104" i="8"/>
  <c r="C50" i="4"/>
  <c r="D52" i="4"/>
  <c r="E52" i="4" s="1"/>
  <c r="H94" i="4"/>
  <c r="Q25" i="5"/>
  <c r="Q28" i="5"/>
  <c r="Q31" i="5"/>
  <c r="B19" i="4"/>
  <c r="C93" i="8"/>
  <c r="E93" i="8" s="1"/>
  <c r="W104" i="8" l="1"/>
  <c r="M19" i="4"/>
  <c r="M93" i="8"/>
  <c r="W99" i="8"/>
  <c r="E19" i="4"/>
</calcChain>
</file>

<file path=xl/sharedStrings.xml><?xml version="1.0" encoding="utf-8"?>
<sst xmlns="http://schemas.openxmlformats.org/spreadsheetml/2006/main" count="2576" uniqueCount="477">
  <si>
    <t xml:space="preserve">  </t>
  </si>
  <si>
    <r>
      <t xml:space="preserve"> </t>
    </r>
    <r>
      <rPr>
        <b/>
        <i/>
        <sz val="12"/>
        <color rgb="FF000000"/>
        <rFont val="Calibri"/>
        <family val="2"/>
      </rPr>
      <t>7</t>
    </r>
    <r>
      <rPr>
        <sz val="10"/>
        <color theme="1"/>
        <rFont val="等线"/>
        <family val="2"/>
        <scheme val="minor"/>
      </rPr>
      <t xml:space="preserve"> </t>
    </r>
  </si>
  <si>
    <r>
      <t xml:space="preserve"> </t>
    </r>
    <r>
      <rPr>
        <b/>
        <i/>
        <sz val="12"/>
        <color rgb="FF000000"/>
        <rFont val="Calibri"/>
        <family val="2"/>
      </rPr>
      <t>5</t>
    </r>
    <r>
      <rPr>
        <sz val="10"/>
        <color theme="1"/>
        <rFont val="等线"/>
        <family val="2"/>
        <scheme val="minor"/>
      </rPr>
      <t xml:space="preserve"> </t>
    </r>
  </si>
  <si>
    <r>
      <t xml:space="preserve"> </t>
    </r>
    <r>
      <rPr>
        <b/>
        <i/>
        <sz val="12"/>
        <color rgb="FF000000"/>
        <rFont val="Calibri"/>
        <family val="2"/>
      </rPr>
      <t>TOTAL</t>
    </r>
    <r>
      <rPr>
        <sz val="10"/>
        <color theme="1"/>
        <rFont val="等线"/>
        <family val="2"/>
        <scheme val="minor"/>
      </rPr>
      <t xml:space="preserve"> </t>
    </r>
  </si>
  <si>
    <r>
      <rPr>
        <sz val="12"/>
        <color rgb="FF000000"/>
        <rFont val="Calibri"/>
        <family val="2"/>
      </rPr>
      <t xml:space="preserve"> </t>
    </r>
    <r>
      <rPr>
        <sz val="12"/>
        <color rgb="FF000000"/>
        <rFont val="Calibri"/>
        <family val="2"/>
      </rPr>
      <t>品牌</t>
    </r>
    <r>
      <rPr>
        <sz val="12"/>
        <color rgb="FF000000"/>
        <rFont val="Calibri"/>
        <family val="2"/>
      </rPr>
      <t xml:space="preserve"> </t>
    </r>
  </si>
  <si>
    <r>
      <rPr>
        <sz val="12"/>
        <color rgb="FF000000"/>
        <rFont val="Calibri"/>
        <family val="2"/>
      </rPr>
      <t xml:space="preserve"> </t>
    </r>
    <r>
      <rPr>
        <sz val="12"/>
        <color rgb="FF000000"/>
        <rFont val="Calibri"/>
        <family val="2"/>
      </rPr>
      <t>流入人数</t>
    </r>
    <r>
      <rPr>
        <sz val="12"/>
        <color rgb="FF000000"/>
        <rFont val="Calibri"/>
        <family val="2"/>
      </rPr>
      <t xml:space="preserve"> </t>
    </r>
  </si>
  <si>
    <r>
      <rPr>
        <sz val="12"/>
        <color rgb="FF000000"/>
        <rFont val="Calibri"/>
        <family val="2"/>
      </rPr>
      <t xml:space="preserve"> </t>
    </r>
    <r>
      <rPr>
        <sz val="12"/>
        <color rgb="FF000000"/>
        <rFont val="Calibri"/>
        <family val="2"/>
      </rPr>
      <t>流出人数</t>
    </r>
    <r>
      <rPr>
        <sz val="12"/>
        <color rgb="FF000000"/>
        <rFont val="Calibri"/>
        <family val="2"/>
      </rPr>
      <t xml:space="preserve"> </t>
    </r>
  </si>
  <si>
    <r>
      <t xml:space="preserve"> </t>
    </r>
    <r>
      <rPr>
        <b/>
        <sz val="12"/>
        <color rgb="FF000000"/>
        <rFont val="Calibri"/>
        <family val="2"/>
      </rPr>
      <t>彩片天猫</t>
    </r>
    <r>
      <rPr>
        <b/>
        <sz val="12"/>
        <color rgb="FFC00000"/>
        <rFont val="Calibri"/>
        <family val="2"/>
      </rPr>
      <t xml:space="preserve">流出 </t>
    </r>
    <r>
      <rPr>
        <b/>
        <sz val="12"/>
        <color rgb="FF000000"/>
        <rFont val="Calibri"/>
        <family val="2"/>
      </rPr>
      <t>moody TOP10</t>
    </r>
    <r>
      <rPr>
        <b/>
        <sz val="12"/>
        <color rgb="FF000000"/>
        <rFont val="Calibri"/>
        <family val="2"/>
      </rPr>
      <t>品牌</t>
    </r>
    <r>
      <rPr>
        <sz val="10"/>
        <color theme="1"/>
        <rFont val="等线"/>
        <family val="2"/>
        <scheme val="minor"/>
      </rPr>
      <t xml:space="preserve"> </t>
    </r>
  </si>
  <si>
    <r>
      <t xml:space="preserve"> </t>
    </r>
    <r>
      <rPr>
        <b/>
        <sz val="12"/>
        <color rgb="FF000000"/>
        <rFont val="Calibri"/>
        <family val="2"/>
      </rPr>
      <t>彩片天猫</t>
    </r>
    <r>
      <rPr>
        <b/>
        <sz val="12"/>
        <color rgb="FFC00000"/>
        <rFont val="Calibri"/>
        <family val="2"/>
      </rPr>
      <t xml:space="preserve">流入 </t>
    </r>
    <r>
      <rPr>
        <b/>
        <sz val="12"/>
        <color rgb="FF000000"/>
        <rFont val="Calibri"/>
        <family val="2"/>
      </rPr>
      <t>moody TOP10</t>
    </r>
    <r>
      <rPr>
        <b/>
        <sz val="12"/>
        <color rgb="FF000000"/>
        <rFont val="Calibri"/>
        <family val="2"/>
      </rPr>
      <t>品牌</t>
    </r>
    <r>
      <rPr>
        <sz val="10"/>
        <color theme="1"/>
        <rFont val="等线"/>
        <family val="2"/>
        <scheme val="minor"/>
      </rPr>
      <t xml:space="preserve"> </t>
    </r>
  </si>
  <si>
    <r>
      <t xml:space="preserve"> </t>
    </r>
    <r>
      <rPr>
        <b/>
        <i/>
        <sz val="12"/>
        <color rgb="FF000000"/>
        <rFont val="Calibri"/>
        <family val="2"/>
      </rPr>
      <t>9</t>
    </r>
    <r>
      <rPr>
        <sz val="10"/>
        <color theme="1"/>
        <rFont val="等线"/>
        <family val="2"/>
        <scheme val="minor"/>
      </rPr>
      <t xml:space="preserve"> </t>
    </r>
  </si>
  <si>
    <r>
      <t xml:space="preserve"> </t>
    </r>
    <r>
      <rPr>
        <b/>
        <i/>
        <sz val="12"/>
        <color rgb="FF000000"/>
        <rFont val="Calibri"/>
        <family val="2"/>
      </rPr>
      <t>6</t>
    </r>
    <r>
      <rPr>
        <sz val="10"/>
        <color theme="1"/>
        <rFont val="等线"/>
        <family val="2"/>
        <scheme val="minor"/>
      </rPr>
      <t xml:space="preserve"> </t>
    </r>
  </si>
  <si>
    <r>
      <t xml:space="preserve"> </t>
    </r>
    <r>
      <rPr>
        <b/>
        <i/>
        <sz val="12"/>
        <color rgb="FF000000"/>
        <rFont val="Calibri"/>
        <family val="2"/>
      </rPr>
      <t>3</t>
    </r>
    <r>
      <rPr>
        <sz val="10"/>
        <color theme="1"/>
        <rFont val="等线"/>
        <family val="2"/>
        <scheme val="minor"/>
      </rPr>
      <t xml:space="preserve"> </t>
    </r>
  </si>
  <si>
    <r>
      <rPr>
        <sz val="18"/>
        <color rgb="FF000000"/>
        <rFont val="Calibri"/>
        <family val="2"/>
      </rPr>
      <t xml:space="preserve"> </t>
    </r>
    <r>
      <rPr>
        <b/>
        <i/>
        <sz val="12"/>
        <color rgb="FF000000"/>
        <rFont val="Calibri"/>
        <family val="2"/>
      </rPr>
      <t>1</t>
    </r>
    <r>
      <rPr>
        <sz val="18"/>
        <color rgb="FF000000"/>
        <rFont val="Calibri"/>
        <family val="2"/>
      </rPr>
      <t xml:space="preserve"> </t>
    </r>
  </si>
  <si>
    <r>
      <t xml:space="preserve"> </t>
    </r>
    <r>
      <rPr>
        <b/>
        <i/>
        <sz val="12"/>
        <color rgb="FF000000"/>
        <rFont val="Calibri"/>
        <family val="2"/>
      </rPr>
      <t>8</t>
    </r>
    <r>
      <rPr>
        <sz val="10"/>
        <color theme="1"/>
        <rFont val="等线"/>
        <family val="2"/>
        <scheme val="minor"/>
      </rPr>
      <t xml:space="preserve"> </t>
    </r>
  </si>
  <si>
    <r>
      <t xml:space="preserve"> </t>
    </r>
    <r>
      <rPr>
        <b/>
        <i/>
        <sz val="12"/>
        <color rgb="FF000000"/>
        <rFont val="Calibri"/>
        <family val="2"/>
      </rPr>
      <t>10</t>
    </r>
    <r>
      <rPr>
        <sz val="10"/>
        <color theme="1"/>
        <rFont val="等线"/>
        <family val="2"/>
        <scheme val="minor"/>
      </rPr>
      <t xml:space="preserve"> </t>
    </r>
  </si>
  <si>
    <r>
      <t xml:space="preserve"> </t>
    </r>
    <r>
      <rPr>
        <b/>
        <i/>
        <sz val="12"/>
        <color rgb="FF000000"/>
        <rFont val="Calibri"/>
        <family val="2"/>
      </rPr>
      <t>4</t>
    </r>
    <r>
      <rPr>
        <sz val="10"/>
        <color theme="1"/>
        <rFont val="等线"/>
        <family val="2"/>
        <scheme val="minor"/>
      </rPr>
      <t xml:space="preserve"> </t>
    </r>
  </si>
  <si>
    <r>
      <t xml:space="preserve"> </t>
    </r>
    <r>
      <rPr>
        <b/>
        <i/>
        <sz val="12"/>
        <color rgb="FF000000"/>
        <rFont val="Calibri"/>
        <family val="2"/>
      </rPr>
      <t>2</t>
    </r>
    <r>
      <rPr>
        <sz val="10"/>
        <color theme="1"/>
        <rFont val="等线"/>
        <family val="2"/>
        <scheme val="minor"/>
      </rPr>
      <t xml:space="preserve"> </t>
    </r>
  </si>
  <si>
    <r>
      <rPr>
        <sz val="10.5"/>
        <color rgb="FF000000"/>
        <rFont val="Calibri"/>
        <family val="2"/>
      </rPr>
      <t xml:space="preserve"> </t>
    </r>
    <r>
      <rPr>
        <b/>
        <sz val="10.5"/>
        <color rgb="FF000000"/>
        <rFont val="Calibri"/>
        <family val="2"/>
      </rPr>
      <t>彩片天猫</t>
    </r>
    <r>
      <rPr>
        <b/>
        <sz val="10.5"/>
        <color rgb="FFC00000"/>
        <rFont val="Calibri"/>
        <family val="2"/>
      </rPr>
      <t xml:space="preserve">流入 </t>
    </r>
    <r>
      <rPr>
        <b/>
        <sz val="10.5"/>
        <color rgb="FF000000"/>
        <rFont val="Calibri"/>
        <family val="2"/>
      </rPr>
      <t>moody TOP10品牌</t>
    </r>
    <r>
      <rPr>
        <sz val="10.5"/>
        <color rgb="FF000000"/>
        <rFont val="Calibri"/>
        <family val="2"/>
      </rPr>
      <t xml:space="preserve"> </t>
    </r>
  </si>
  <si>
    <r>
      <rPr>
        <sz val="10.5"/>
        <color rgb="FF000000"/>
        <rFont val="Calibri"/>
        <family val="2"/>
      </rPr>
      <t xml:space="preserve"> </t>
    </r>
    <r>
      <rPr>
        <b/>
        <sz val="10.5"/>
        <color rgb="FF000000"/>
        <rFont val="Calibri"/>
        <family val="2"/>
      </rPr>
      <t>彩片天猫</t>
    </r>
    <r>
      <rPr>
        <b/>
        <sz val="10.5"/>
        <color rgb="FFC00000"/>
        <rFont val="Calibri"/>
        <family val="2"/>
      </rPr>
      <t xml:space="preserve">流出 </t>
    </r>
    <r>
      <rPr>
        <b/>
        <sz val="10.5"/>
        <color rgb="FF000000"/>
        <rFont val="Calibri"/>
        <family val="2"/>
      </rPr>
      <t>moody TOP10品牌</t>
    </r>
    <r>
      <rPr>
        <sz val="10.5"/>
        <color rgb="FF000000"/>
        <rFont val="Calibri"/>
        <family val="2"/>
      </rPr>
      <t xml:space="preserve"> </t>
    </r>
  </si>
  <si>
    <r>
      <rPr>
        <sz val="10.5"/>
        <color rgb="FF000000"/>
        <rFont val="Calibri"/>
        <family val="2"/>
      </rPr>
      <t xml:space="preserve"> </t>
    </r>
    <r>
      <rPr>
        <b/>
        <sz val="10.5"/>
        <color rgb="FF000000"/>
        <rFont val="Calibri"/>
        <family val="2"/>
      </rPr>
      <t>彩片天猫</t>
    </r>
    <r>
      <rPr>
        <b/>
        <sz val="10.5"/>
        <color rgb="FFD83931"/>
        <rFont val="Calibri"/>
        <family val="2"/>
      </rPr>
      <t>净流入流</t>
    </r>
    <r>
      <rPr>
        <b/>
        <sz val="10.5"/>
        <color rgb="FFC00000"/>
        <rFont val="Calibri"/>
        <family val="2"/>
      </rPr>
      <t xml:space="preserve">出 </t>
    </r>
    <r>
      <rPr>
        <b/>
        <sz val="10.5"/>
        <color rgb="FF000000"/>
        <rFont val="Calibri"/>
        <family val="2"/>
      </rPr>
      <t>moody TOP10品牌</t>
    </r>
    <r>
      <rPr>
        <sz val="10.5"/>
        <color rgb="FF000000"/>
        <rFont val="Calibri"/>
        <family val="2"/>
      </rPr>
      <t xml:space="preserve"> </t>
    </r>
  </si>
  <si>
    <r>
      <rPr>
        <u/>
        <sz val="9.75"/>
        <color theme="10"/>
        <rFont val="Calibri"/>
        <family val="2"/>
      </rPr>
      <t>拉拜诗告白魔方HelloKitty美瞳日抛小方盒微混血感隐形眼镜10片</t>
    </r>
  </si>
  <si>
    <r>
      <rPr>
        <u/>
        <sz val="9.75"/>
        <color theme="10"/>
        <rFont val="Calibri"/>
        <family val="2"/>
      </rPr>
      <t>【新品】COFANCY可糖高光美瞳日抛爆款联名芭比大直径隐形10片</t>
    </r>
  </si>
  <si>
    <r>
      <rPr>
        <u/>
        <sz val="9.75"/>
        <color theme="10"/>
        <rFont val="Calibri"/>
        <family val="2"/>
      </rPr>
      <t>拉拜诗月抛美瞳伞语小直径自然融瞳舒适隐形近视眼镜官方正品2片</t>
    </r>
  </si>
  <si>
    <r>
      <rPr>
        <u/>
        <sz val="9.75"/>
        <color theme="10"/>
        <rFont val="Calibri"/>
        <family val="2"/>
      </rPr>
      <t>kilala可啦啦女生宿舍月抛玻尿酸隐形眼镜自然微混血官方冰摇乌龙</t>
    </r>
  </si>
  <si>
    <r>
      <rPr>
        <u/>
        <sz val="9.75"/>
        <color theme="10"/>
        <rFont val="Calibri"/>
        <family val="2"/>
      </rPr>
      <t>可啦啦美瞳半年抛女彩色隐形近视眼镜送护理液盒子正品官方旗舰店</t>
    </r>
  </si>
  <si>
    <r>
      <rPr>
        <u/>
        <sz val="9.75"/>
        <color theme="10"/>
        <rFont val="Calibri"/>
        <family val="2"/>
      </rPr>
      <t>日抛美瞳10片装大小直径 LEMONADE彩色隐形眼镜女 官网旗舰店正品</t>
    </r>
  </si>
  <si>
    <r>
      <rPr>
        <u/>
        <sz val="9.75"/>
        <color theme="10"/>
        <rFont val="Calibri"/>
        <family val="2"/>
      </rPr>
      <t>美瞳日抛10片装大直径LEMONADE彩色隐形近视眼镜女正品官网旗舰店</t>
    </r>
  </si>
  <si>
    <r>
      <rPr>
        <u/>
        <sz val="9.75"/>
        <color theme="10"/>
        <rFont val="Calibri"/>
        <family val="2"/>
      </rPr>
      <t>洛然美瞳日抛透光光10片装正品小直径自然轻混血隐形眼镜LENSFANS</t>
    </r>
  </si>
  <si>
    <r>
      <rPr>
        <u/>
        <sz val="9.75"/>
        <color theme="10"/>
        <rFont val="Calibri"/>
        <family val="2"/>
      </rPr>
      <t>kilala可啦啦水光感玻尿酸直径美瞳日抛10片彩色隐形眼镜冰摇乌龙</t>
    </r>
  </si>
  <si>
    <r>
      <rPr>
        <u/>
        <sz val="9.75"/>
        <color theme="10"/>
        <rFont val="Calibri"/>
        <family val="2"/>
      </rPr>
      <t>海昌星眸追光系列美瞳半年抛2片彩色隐形近视眼镜旗舰店官网正品</t>
    </r>
  </si>
  <si>
    <r>
      <rPr>
        <u/>
        <sz val="9.75"/>
        <color theme="10"/>
        <rFont val="Calibri"/>
        <family val="2"/>
      </rPr>
      <t>拉拜诗美瞳伞语内心小孩联名日抛美瞳小直径近视隐形眼镜官方10片</t>
    </r>
  </si>
  <si>
    <r>
      <rPr>
        <u/>
        <sz val="9.75"/>
        <color theme="10"/>
        <rFont val="Calibri"/>
        <family val="2"/>
      </rPr>
      <t>海昌美瞳月抛精选2片大小直径彩色近视隐形眼镜镜片官方旗舰店</t>
    </r>
  </si>
  <si>
    <r>
      <rPr>
        <u/>
        <sz val="9.75"/>
        <color theme="10"/>
        <rFont val="Calibri"/>
        <family val="2"/>
      </rPr>
      <t>拉拜诗美瞳半年抛大艺术家隐形近视眼镜2片装月光舞曲官方正品</t>
    </r>
  </si>
  <si>
    <r>
      <rPr>
        <u/>
        <sz val="9.75"/>
        <color theme="10"/>
        <rFont val="Calibri"/>
        <family val="2"/>
      </rPr>
      <t>kilala可啦啦氛围感玻尿酸美瞳紫葡萄日抛10片隐形近视眼镜旗舰店</t>
    </r>
  </si>
  <si>
    <r>
      <rPr>
        <u/>
        <sz val="9.75"/>
        <color theme="10"/>
        <rFont val="Calibri"/>
        <family val="2"/>
      </rPr>
      <t>【新手友好】kilala可啦啦美瞳女月/日抛大小直径试用装隐形眼镜</t>
    </r>
  </si>
  <si>
    <r>
      <rPr>
        <u/>
        <sz val="9.75"/>
        <color theme="10"/>
        <rFont val="Calibri"/>
        <family val="2"/>
      </rPr>
      <t>海昌星眸霓虹美瞳日抛10片彩色隐形近视眼镜官网旗舰店正品女</t>
    </r>
  </si>
  <si>
    <r>
      <rPr>
        <u/>
        <sz val="9.75"/>
        <color theme="10"/>
        <rFont val="Calibri"/>
        <family val="2"/>
      </rPr>
      <t>拉拜诗美瞳半年抛大艺术家小直径自然舒适混血感隐形眼镜1片装</t>
    </r>
  </si>
  <si>
    <r>
      <rPr>
        <u/>
        <sz val="9.75"/>
        <color theme="10"/>
        <rFont val="Calibri"/>
        <family val="2"/>
      </rPr>
      <t>坚果力坚韧泪光日抛中大直径高光美瞳10片NUTNUTLOOK彩色隐形眼镜</t>
    </r>
  </si>
  <si>
    <r>
      <rPr>
        <u/>
        <sz val="9.75"/>
        <color theme="10"/>
        <rFont val="Calibri"/>
        <family val="2"/>
      </rPr>
      <t>美瞳月抛女2片 LEMONADE彩色隐形近视眼镜大小直径旗舰店官网正品</t>
    </r>
  </si>
  <si>
    <r>
      <rPr>
        <u/>
        <sz val="9.75"/>
        <color theme="10"/>
        <rFont val="Calibri"/>
        <family val="2"/>
      </rPr>
      <t>伊娃爱大眼萌日抛美瞳大直径14.5次抛隐形眼镜10片正品官方旗舰店</t>
    </r>
  </si>
  <si>
    <r>
      <rPr>
        <u/>
        <sz val="9.75"/>
        <color theme="10"/>
        <rFont val="Calibri"/>
        <family val="2"/>
      </rPr>
      <t>拉拜诗HelloKitty联名美瞳告白魔方月抛2片小方盒隐形眼镜官方</t>
    </r>
  </si>
  <si>
    <r>
      <rPr>
        <u/>
        <sz val="9.75"/>
        <color theme="10"/>
        <rFont val="Calibri"/>
        <family val="2"/>
      </rPr>
      <t>海俪恩美瞳女半年抛1片装彩色隐形近视眼镜旗舰店混血棕大小直径</t>
    </r>
  </si>
  <si>
    <r>
      <rPr>
        <u/>
        <sz val="9.75"/>
        <color theme="10"/>
        <rFont val="Calibri"/>
        <family val="2"/>
      </rPr>
      <t>博士伦蕾丝闪眸炫眸美瞳日抛彩色隐形近视眼镜10片大小直径官方</t>
    </r>
  </si>
  <si>
    <r>
      <rPr>
        <u/>
        <sz val="9.75"/>
        <color theme="10"/>
        <rFont val="Calibri"/>
        <family val="2"/>
      </rPr>
      <t>IRA日抛美瞳棕绿灰色混血中大直径彩色隐形眼镜10片装正品旗舰店</t>
    </r>
  </si>
  <si>
    <r>
      <rPr>
        <u/>
        <sz val="9.75"/>
        <color theme="10"/>
        <rFont val="Calibri"/>
        <family val="2"/>
      </rPr>
      <t>海俪恩精选美瞳月抛2片大小直径彩色隐形眼镜近视镜旗舰店正品女</t>
    </r>
  </si>
  <si>
    <r>
      <rPr>
        <u/>
        <sz val="9.75"/>
        <color theme="10"/>
        <rFont val="Calibri"/>
        <family val="2"/>
      </rPr>
      <t>kilala可啦啦镜头感超薄美瞳日抛10片C位聚焦黑隐形眼镜旗舰店</t>
    </r>
  </si>
  <si>
    <r>
      <rPr>
        <u/>
        <sz val="9.75"/>
        <color theme="10"/>
        <rFont val="Calibri"/>
        <family val="2"/>
      </rPr>
      <t>kilala可啦啦好椰美瞳半年抛隐形近视眼镜大小直径官网旗舰店正品</t>
    </r>
  </si>
  <si>
    <r>
      <rPr>
        <u/>
        <sz val="9.75"/>
        <color theme="10"/>
        <rFont val="Calibri"/>
        <family val="2"/>
      </rPr>
      <t>kilala可啦啦柔光灯防蓝光黑珍珠双抗美瞳女日抛大小直径10片官网</t>
    </r>
  </si>
  <si>
    <r>
      <rPr>
        <u/>
        <sz val="9.75"/>
        <color theme="10"/>
        <rFont val="Calibri"/>
        <family val="2"/>
      </rPr>
      <t>【买3赠1】COFANCY可糖美瞳月抛彩色隐形眼镜芭比大小直径2片</t>
    </r>
  </si>
  <si>
    <r>
      <rPr>
        <u/>
        <sz val="9.75"/>
        <color theme="10"/>
        <rFont val="Calibri"/>
        <family val="2"/>
      </rPr>
      <t>kilala可啦啦恋爱学院美瞳日抛10片小直径隐形眼镜旗舰店腹黑萝莉</t>
    </r>
  </si>
  <si>
    <r>
      <rPr>
        <u/>
        <sz val="9.75"/>
        <color theme="10"/>
        <rFont val="Calibri"/>
        <family val="2"/>
      </rPr>
      <t>海昌追光美瞳日抛女彩色隐形近视眼镜10片大直径官网旗舰店正品</t>
    </r>
  </si>
  <si>
    <r>
      <rPr>
        <u/>
        <sz val="9.75"/>
        <color theme="10"/>
        <rFont val="Calibri"/>
        <family val="2"/>
      </rPr>
      <t>坚果力美瞳新品谁的缪斯醉后天使禁忌之果10片NUTNUTLOOK日抛</t>
    </r>
  </si>
  <si>
    <r>
      <rPr>
        <u/>
        <sz val="9.75"/>
        <color theme="10"/>
        <rFont val="Calibri"/>
        <family val="2"/>
      </rPr>
      <t>洛然美瞳月抛透光光正品自然大小直径彩色隐形眼镜轻混血LENSFANS</t>
    </r>
  </si>
  <si>
    <r>
      <rPr>
        <u/>
        <sz val="9.75"/>
        <color theme="10"/>
        <rFont val="Calibri"/>
        <family val="2"/>
      </rPr>
      <t>MOUCEE美瞳大直径半年抛闪光薄荷彩色隐形眼镜女正品旗舰店2片装</t>
    </r>
  </si>
  <si>
    <r>
      <rPr>
        <u/>
        <sz val="10"/>
        <color theme="10"/>
        <rFont val="等线"/>
        <family val="3"/>
        <charset val="134"/>
      </rPr>
      <t>竞品机制梳理</t>
    </r>
    <r>
      <rPr>
        <sz val="10"/>
        <color theme="1"/>
        <rFont val="等线"/>
        <family val="2"/>
        <scheme val="minor"/>
      </rPr>
      <t xml:space="preserve"> </t>
    </r>
  </si>
  <si>
    <r>
      <rPr>
        <u/>
        <sz val="9.75"/>
        <color theme="10"/>
        <rFont val="Calibri"/>
        <family val="2"/>
      </rPr>
      <t>拉拜诗美瞳日抛瞳乐园半鱼人联名隐形近视眼镜官方正品10片装</t>
    </r>
  </si>
  <si>
    <r>
      <rPr>
        <u/>
        <sz val="9.75"/>
        <color theme="10"/>
        <rFont val="Calibri"/>
        <family val="2"/>
      </rPr>
      <t>海昌星眸异想月抛美瞳2片英雄联盟彩色隐形近视眼镜女官方旗舰店</t>
    </r>
  </si>
  <si>
    <t>逐日概览</t>
  </si>
  <si>
    <t>2. 白片市场虽购买人数增长，但受客单价下滑较多影响，销售金额下滑3%；白片行业节奏与彩片相似，moody白片在第二波爆发期表现同比提升明显</t>
  </si>
  <si>
    <t>大复盘 RAW DATA</t>
  </si>
  <si>
    <t>节奏：</t>
  </si>
  <si>
    <t>正式期</t>
  </si>
  <si>
    <t>开门红</t>
  </si>
  <si>
    <t>平销期</t>
  </si>
  <si>
    <t>第二波</t>
  </si>
  <si>
    <t>彩片逐日概览</t>
  </si>
  <si>
    <t>访问/浏览</t>
  </si>
  <si>
    <t>TTL</t>
  </si>
  <si>
    <t>彩片</t>
  </si>
  <si>
    <t>同比</t>
  </si>
  <si>
    <t>2023年同期</t>
  </si>
  <si>
    <t>moody</t>
  </si>
  <si>
    <t>加购</t>
  </si>
  <si>
    <t>搜索</t>
  </si>
  <si>
    <t>去年</t>
  </si>
  <si>
    <t>销售金额</t>
  </si>
  <si>
    <t>购买人数</t>
  </si>
  <si>
    <t>客单价</t>
  </si>
  <si>
    <t>白片逐日概览</t>
  </si>
  <si>
    <t>白片</t>
  </si>
  <si>
    <t>moody白片包含moody与moody blue</t>
  </si>
  <si>
    <t xml:space="preserve">    </t>
  </si>
  <si>
    <t>销售节奏</t>
  </si>
  <si>
    <t>1. 618彩片市场中，可啦啦、拉拜诗销售前置比例较大，moody及海昌重点在第二波爆发期进行人群承接及转化
2. 白片行业中，拉拜诗开门红销售占比近五成，优瞳在现货期访客占比相对较高，转化较多人群，moody及海昌主要在第二波爆发</t>
  </si>
  <si>
    <t>市场格局</t>
  </si>
  <si>
    <t>1. moody在彩片市场仍占据榜一位置，但受购买人数同比下滑较多，行业渗透下滑明显
2. 日抛行业中moody虽购买人数增长，但受可啦啦、拉拜诗、海昌等购买人数显著增长，moody购买人数渗透下滑
3. moody在月抛及半年抛市场中表现乏力，GMV占比及购买人数降幅较大
4. 白片市场中多为老牌隐形眼镜品牌增长明显，moody下滑一名，购买人数下滑严重</t>
  </si>
  <si>
    <t>618销售节奏</t>
  </si>
  <si>
    <t>开门红（5.20-5.28）</t>
  </si>
  <si>
    <t>现货期（5.29-6.3）</t>
  </si>
  <si>
    <t>第二波（6.4-6.20）</t>
  </si>
  <si>
    <t>销售金额占比</t>
  </si>
  <si>
    <t>彩片大盘</t>
  </si>
  <si>
    <t>海昌</t>
  </si>
  <si>
    <t>可啦啦</t>
  </si>
  <si>
    <t>拉拜诗</t>
  </si>
  <si>
    <t>购买人数占比</t>
  </si>
  <si>
    <t>浏览人数</t>
  </si>
  <si>
    <t>浏览人数占比</t>
  </si>
  <si>
    <t>白片大盘</t>
  </si>
  <si>
    <t>优瞳</t>
  </si>
  <si>
    <t>访客人数</t>
  </si>
  <si>
    <t>彩片市场格局</t>
  </si>
  <si>
    <t>彩片行业 GMV TOP20品牌</t>
  </si>
  <si>
    <t>排名</t>
  </si>
  <si>
    <t>排名变化</t>
  </si>
  <si>
    <t>品牌</t>
  </si>
  <si>
    <t>GMV占比</t>
  </si>
  <si>
    <t>购买人数指数</t>
  </si>
  <si>
    <t>渗透</t>
  </si>
  <si>
    <t>-</t>
  </si>
  <si>
    <t>海俪恩</t>
  </si>
  <si>
    <t>T-Garden</t>
  </si>
  <si>
    <t>安视优</t>
  </si>
  <si>
    <t>Lemonade</t>
  </si>
  <si>
    <t>博士伦</t>
  </si>
  <si>
    <t>强生</t>
  </si>
  <si>
    <t>美若康</t>
  </si>
  <si>
    <t>晶硕</t>
  </si>
  <si>
    <t>绮芙莉</t>
  </si>
  <si>
    <t>欧朗睛</t>
  </si>
  <si>
    <t>韩姬儿</t>
  </si>
  <si>
    <t>凯达</t>
  </si>
  <si>
    <t>可糖</t>
  </si>
  <si>
    <t>坚果力</t>
  </si>
  <si>
    <t>去年未上榜</t>
  </si>
  <si>
    <t>伊娃爱</t>
  </si>
  <si>
    <t>eye of love/卿</t>
  </si>
  <si>
    <t>日抛行业 GMV TOP20品牌</t>
  </si>
  <si>
    <t>GMV占比同比</t>
  </si>
  <si>
    <t>洛然</t>
  </si>
  <si>
    <t>月抛行业 GMV TOP20品牌</t>
  </si>
  <si>
    <t>半年抛行业 购买人数 TOP20品牌</t>
  </si>
  <si>
    <t>23Y618品牌</t>
  </si>
  <si>
    <t>渗透率</t>
  </si>
  <si>
    <t>康视达</t>
  </si>
  <si>
    <t>MOUCEE</t>
  </si>
  <si>
    <t>KD/凯达</t>
  </si>
  <si>
    <t>Eyemay/艾魅</t>
  </si>
  <si>
    <t>OVOLOOK</t>
  </si>
  <si>
    <t>SWEETCOLOR</t>
  </si>
  <si>
    <t>艾晶</t>
  </si>
  <si>
    <t>高视能</t>
  </si>
  <si>
    <t>媞娜</t>
  </si>
  <si>
    <t>maylofi/美乐菲</t>
  </si>
  <si>
    <t>MIUSOU/弥生</t>
  </si>
  <si>
    <t>H.B+Moment/优络美</t>
  </si>
  <si>
    <t>HTGY</t>
  </si>
  <si>
    <t>白片市场格局</t>
  </si>
  <si>
    <t>白片行业 GMV TOP20品牌</t>
  </si>
  <si>
    <t>库博光学</t>
  </si>
  <si>
    <t>爱尔康</t>
  </si>
  <si>
    <t>优瞳（隐形眼镜）</t>
  </si>
  <si>
    <t>卫康</t>
  </si>
  <si>
    <t>BeeHeartB</t>
  </si>
  <si>
    <t>OphthaLab/欧舒天</t>
  </si>
  <si>
    <t>SAP/思汉普</t>
  </si>
  <si>
    <t>MM</t>
  </si>
  <si>
    <t>moody blue</t>
  </si>
  <si>
    <t>大盘</t>
  </si>
  <si>
    <t>1. 彩片大盘整体增长中，隐形眼镜类目连带涨幅较大，达92%，核心竞品在大类新客及白片老客转化上表现也较优；
2. 本次618日抛行业明显增长驱动彩片市场购买人数增长，各抛型人群人群均有不同程度增长
3. 白片大盘主要靠品类老客驱动增长，各分层人群购买人数均有不同程度提升，日抛行业虽购买人数增长，但增速不及大盘，渗透有所下滑</t>
  </si>
  <si>
    <t>moody及竞品</t>
  </si>
  <si>
    <t>1. moody及核心竞品仍以日抛贡献为主且贡献占比有不同程度增长，其中可啦啦日抛表现亮眼
2. 客群结构上，moody在隐形眼镜类目连带及竞品转化上同比表现较优，但受品牌老客降幅较大影响，整体购买人数同比下滑
3. moody日抛品牌拉新力增强，但品牌老客中的其他抛型连带力明显减弱，需关注日抛老客的召回及焕活，同时关注日抛连带货品变化配合进行货品组合及推荐
4. 月抛及半年抛对于隐形类目连带及竞品转化较好，但月抛老客复购下滑，需关注月抛老客的召回；半年抛品牌内抛型连带力减弱，需关注连带货品变化配合进行货品组合及推荐
5. moody白片整体发力不足，仍需关注白片品牌拉新及老客运营，拉拜诗白片受品牌白片老客驱动增长，海昌在转化行业及品牌彩片老客表现较强</t>
  </si>
  <si>
    <t>彩片大盘客群结构拆解</t>
  </si>
  <si>
    <t>24年618(5.20-6.20)</t>
  </si>
  <si>
    <t>购买人数同比增速</t>
  </si>
  <si>
    <t>23年618(5.31-6.20)</t>
  </si>
  <si>
    <t>人数GAP</t>
  </si>
  <si>
    <t>隐形眼镜大类新客</t>
  </si>
  <si>
    <t>隐形眼镜类目连带</t>
  </si>
  <si>
    <t>品类老客</t>
  </si>
  <si>
    <t>分抛型客群结构拆解</t>
  </si>
  <si>
    <t>日抛</t>
  </si>
  <si>
    <t>月抛</t>
  </si>
  <si>
    <t>半年抛</t>
  </si>
  <si>
    <t>同比增速</t>
  </si>
  <si>
    <t>彩片新客</t>
  </si>
  <si>
    <t>抛型复购</t>
  </si>
  <si>
    <t>其他抛型连带</t>
  </si>
  <si>
    <t>彩片成交抛型贡献</t>
  </si>
  <si>
    <t>24Y抛型分布</t>
  </si>
  <si>
    <t>购买构成</t>
  </si>
  <si>
    <t>季抛</t>
  </si>
  <si>
    <t>23Y抛型分布</t>
  </si>
  <si>
    <t>moody客群结构拆解-分抛型</t>
  </si>
  <si>
    <t>moody彩片</t>
  </si>
  <si>
    <t>moody彩片-23Y</t>
  </si>
  <si>
    <t>人数</t>
  </si>
  <si>
    <t xml:space="preserve"> 竞品转化 </t>
  </si>
  <si>
    <t xml:space="preserve"> 品牌老客 </t>
  </si>
  <si>
    <t>moody日抛</t>
  </si>
  <si>
    <t>moody日抛-23Y</t>
  </si>
  <si>
    <t>moody月抛</t>
  </si>
  <si>
    <t>moody月抛-23Y</t>
  </si>
  <si>
    <t>moody半年抛</t>
  </si>
  <si>
    <t>moody半年抛-23Y</t>
  </si>
  <si>
    <t xml:space="preserve"> 隐形大类新客 </t>
  </si>
  <si>
    <t xml:space="preserve"> 隐形类目连带 </t>
  </si>
  <si>
    <t xml:space="preserve"> 竞品同抛型转化 </t>
  </si>
  <si>
    <t xml:space="preserve"> 竞品其他抛型转化 </t>
  </si>
  <si>
    <t xml:space="preserve"> 品牌同抛型复购 </t>
  </si>
  <si>
    <t xml:space="preserve"> 品牌其他抛型连带 </t>
  </si>
  <si>
    <t>抛型渗透</t>
  </si>
  <si>
    <t>行业抛型购买</t>
  </si>
  <si>
    <t>彩片竞品客群结构拆解</t>
  </si>
  <si>
    <t>彩片-23Y</t>
  </si>
  <si>
    <t>行业白片老客</t>
  </si>
  <si>
    <t>白片大盘客群结构拆解</t>
  </si>
  <si>
    <t>白片新客</t>
  </si>
  <si>
    <t>白片-23Y</t>
  </si>
  <si>
    <t>品牌新客</t>
  </si>
  <si>
    <t>隐形类目新客</t>
  </si>
  <si>
    <t>隐形类目老客</t>
  </si>
  <si>
    <t>白片转化</t>
  </si>
  <si>
    <t>彩片转化</t>
  </si>
  <si>
    <t>&lt;2000</t>
  </si>
  <si>
    <t>品牌老客</t>
  </si>
  <si>
    <t>白片老客</t>
  </si>
  <si>
    <t>彩片老客</t>
  </si>
  <si>
    <t>货品来源及承接</t>
  </si>
  <si>
    <t>1. moody、拉拜诗及可啦啦间的老客抢夺较激烈，海昌较多转化海俪恩、moody及拉拜诗老客</t>
  </si>
  <si>
    <t>2. moody品牌新客易被HDK、半年抛转化，品类新客更愿意低成本尝鲜，竞品转化对精选月抛有一定偏好；拉拜诗日抛告白魔方及半年抛大艺术家承接较多新
客，可啦啦试色派样及经典半年抛吸引较多新客，海昌除试戴装及半年抛星眸追光外，品类新客更易被精选月抛吸引</t>
  </si>
  <si>
    <t>画像</t>
  </si>
  <si>
    <t>彩片行业男性占比增长，人群购买力降低，18-29岁女性彩片心智减弱，隐形眼镜策略人群浓度降低；行业新客更多来自下沉市场的熟龄人群；
moody购买人群更加成熟及高线高消人群，品牌新客也呈现相似趋势</t>
  </si>
  <si>
    <t>竞品竞品转化来源</t>
  </si>
  <si>
    <t>购买贡献</t>
  </si>
  <si>
    <t>LaPeche/拉拜诗</t>
  </si>
  <si>
    <t>MOODY</t>
  </si>
  <si>
    <t>HORIEN/海俪恩</t>
  </si>
  <si>
    <t>Lemonade（眼镜）</t>
  </si>
  <si>
    <t>yiwaeye/伊娃爱</t>
  </si>
  <si>
    <t>Pegavision/晶硕</t>
  </si>
  <si>
    <t>竞品品牌新客货品偏好</t>
  </si>
  <si>
    <t>品类新客</t>
  </si>
  <si>
    <t>单品</t>
  </si>
  <si>
    <t>【日抛】HDK</t>
  </si>
  <si>
    <t>【日抛】告白魔方</t>
  </si>
  <si>
    <t>【日抛】试色派样</t>
  </si>
  <si>
    <t>【日抛】试戴美瞳</t>
  </si>
  <si>
    <t>【半年抛】奶茶半年抛1片装</t>
  </si>
  <si>
    <t>【半年抛】大艺术家2片</t>
  </si>
  <si>
    <t>【半年抛】经典系列</t>
  </si>
  <si>
    <t>【半年抛】星眸追光系列</t>
  </si>
  <si>
    <t>【日抛】TD</t>
  </si>
  <si>
    <t>【日抛】伞语内心小孩</t>
  </si>
  <si>
    <t>【日抛】水光感玻尿酸</t>
  </si>
  <si>
    <t>【日抛】星眸霓虹</t>
  </si>
  <si>
    <t>【日抛】mini</t>
  </si>
  <si>
    <t>【月抛】伞语</t>
  </si>
  <si>
    <t>【半年抛】雀斑小姐系列</t>
  </si>
  <si>
    <t>【日抛】追光系列10片</t>
  </si>
  <si>
    <t>【月抛】精选月抛</t>
  </si>
  <si>
    <t>【半年抛】大艺术家1片</t>
  </si>
  <si>
    <t>【日抛】氛围感玻尿酸</t>
  </si>
  <si>
    <t>【日抛】38%含水合集</t>
  </si>
  <si>
    <t>【日抛】伞语硅水凝胶</t>
  </si>
  <si>
    <t>【半年抛】星眸</t>
  </si>
  <si>
    <t>【季抛】热卖花色合集</t>
  </si>
  <si>
    <t>【日抛】瞳乐园半人鱼联名</t>
  </si>
  <si>
    <t>【日抛】精选试色（会员专享）</t>
  </si>
  <si>
    <t>【日抛】追光系列5片</t>
  </si>
  <si>
    <t>【日抛】DISCO</t>
  </si>
  <si>
    <t>【月抛】花见</t>
  </si>
  <si>
    <t>【日抛】恋爱学院</t>
  </si>
  <si>
    <t>【季抛】星眸美瞳</t>
  </si>
  <si>
    <t>【半年抛】自然混血1片装*2</t>
  </si>
  <si>
    <t>【半年抛】伞语</t>
  </si>
  <si>
    <t>【半年抛】好椰美瞳</t>
  </si>
  <si>
    <t>【半年抛】星眸追光系列1片装</t>
  </si>
  <si>
    <t>【半年抛】奶茶半年抛2片装</t>
  </si>
  <si>
    <t>【月抛】告白魔方</t>
  </si>
  <si>
    <t>【半年抛】毛绒系列</t>
  </si>
  <si>
    <t>【日抛】星眸异想</t>
  </si>
  <si>
    <t>竞品转化</t>
  </si>
  <si>
    <t>【月抛】女生宿舍</t>
  </si>
  <si>
    <t>【月抛】硅水凝胶</t>
  </si>
  <si>
    <t>【日抛】告白魔方（香菇）</t>
  </si>
  <si>
    <t>moody流入流出</t>
  </si>
  <si>
    <t>流入品牌</t>
  </si>
  <si>
    <t>流出品牌</t>
  </si>
  <si>
    <t>流入单品</t>
  </si>
  <si>
    <t>流失竞品单品</t>
  </si>
  <si>
    <t>占比</t>
  </si>
  <si>
    <t>【日抛】【拉拜诗】告白魔方</t>
  </si>
  <si>
    <t>【日抛】【Lemonade】百搭系列</t>
  </si>
  <si>
    <t>【日抛】【可啦啦】试色派样</t>
  </si>
  <si>
    <t>【日抛】【Lemonade】大直径</t>
  </si>
  <si>
    <t>【半年抛】【可啦啦】经典系列</t>
  </si>
  <si>
    <t>【日抛】【可啦啦】水光感玻尿酸</t>
  </si>
  <si>
    <t>【半年抛】【海昌】星眸追光系列</t>
  </si>
  <si>
    <t>【日抛】【拉拜诗】伞语内心小孩</t>
  </si>
  <si>
    <t>【月抛】【拉拜诗】伞语</t>
  </si>
  <si>
    <t>【日抛】【可糖】名画高光系列</t>
  </si>
  <si>
    <t>【月抛】【可啦啦】精选月抛</t>
  </si>
  <si>
    <t>【月抛】【Lemonade】日抛同款</t>
  </si>
  <si>
    <t>【日抛】【海昌】追光系列10片</t>
  </si>
  <si>
    <t>【月抛】【海昌】精选月抛</t>
  </si>
  <si>
    <t>【日抛】【海昌】星眸霓虹</t>
  </si>
  <si>
    <t>*竞品流失逻辑：2024.5.20前一年moody彩片购买【交】618彩片购买【差】618moody购买</t>
  </si>
  <si>
    <t xml:space="preserve"> 彩片天猫moody 净流入流出</t>
  </si>
  <si>
    <t xml:space="preserve"> 品牌 </t>
  </si>
  <si>
    <t>净流出人数</t>
  </si>
  <si>
    <t>净流出人数变化</t>
  </si>
  <si>
    <t xml:space="preserve"> TOTAL </t>
  </si>
  <si>
    <t xml:space="preserve"> 1 </t>
  </si>
  <si>
    <t xml:space="preserve"> 2 </t>
  </si>
  <si>
    <t xml:space="preserve"> 3 </t>
  </si>
  <si>
    <t xml:space="preserve"> 4 </t>
  </si>
  <si>
    <t xml:space="preserve"> 5 </t>
  </si>
  <si>
    <t xml:space="preserve"> 6 </t>
  </si>
  <si>
    <t xml:space="preserve"> 7 </t>
  </si>
  <si>
    <t xml:space="preserve"> 8 </t>
  </si>
  <si>
    <t xml:space="preserve"> 9 </t>
  </si>
  <si>
    <t xml:space="preserve"> 10 </t>
  </si>
  <si>
    <t>Lurve</t>
  </si>
  <si>
    <t>艾魅</t>
  </si>
  <si>
    <t>Choli</t>
  </si>
  <si>
    <t>彩片核心竞品画像对比</t>
  </si>
  <si>
    <t>彩片24Y618</t>
  </si>
  <si>
    <t>三级标签</t>
  </si>
  <si>
    <t>整体成交画像</t>
  </si>
  <si>
    <t>二级标签</t>
  </si>
  <si>
    <t>品牌新客画像</t>
  </si>
  <si>
    <t>彩片行业</t>
  </si>
  <si>
    <t>同比去年</t>
  </si>
  <si>
    <t>人群量级</t>
  </si>
  <si>
    <t>预测性别</t>
  </si>
  <si>
    <t>男</t>
  </si>
  <si>
    <t>女</t>
  </si>
  <si>
    <t>预测年龄</t>
  </si>
  <si>
    <t>[18,24]</t>
  </si>
  <si>
    <t>[25,29]</t>
  </si>
  <si>
    <t>[30,34]</t>
  </si>
  <si>
    <t>[35,39]</t>
  </si>
  <si>
    <t>&gt;=40</t>
  </si>
  <si>
    <t>预测城市等级</t>
  </si>
  <si>
    <t>[5,6]</t>
  </si>
  <si>
    <t>预测购买力</t>
  </si>
  <si>
    <t>L1</t>
  </si>
  <si>
    <t>L2</t>
  </si>
  <si>
    <t>L3</t>
  </si>
  <si>
    <t>L4</t>
  </si>
  <si>
    <t>L5</t>
  </si>
  <si>
    <t>隐形眼镜类目人群</t>
  </si>
  <si>
    <t>活力小鲜肉</t>
  </si>
  <si>
    <t>高级小仙女</t>
  </si>
  <si>
    <t>小镇跟风少女</t>
  </si>
  <si>
    <t>小城小康少女</t>
  </si>
  <si>
    <t>精致丽人</t>
  </si>
  <si>
    <t>新贵女青年</t>
  </si>
  <si>
    <t>彩片23Y618</t>
  </si>
  <si>
    <t>白片24Y618</t>
  </si>
  <si>
    <t>白片行业</t>
  </si>
  <si>
    <t>白片23Y618</t>
  </si>
  <si>
    <t>时间：2024-05-25 ~ 2024-06-23</t>
  </si>
  <si>
    <t>一级来源</t>
  </si>
  <si>
    <t>二级来源</t>
  </si>
  <si>
    <t>三级来源</t>
  </si>
  <si>
    <t>moody官方旗舰店</t>
  </si>
  <si>
    <t>拉拜诗隐形眼镜旗舰店</t>
  </si>
  <si>
    <t>可啦啦旗舰店</t>
  </si>
  <si>
    <t>海昌官方旗舰店</t>
  </si>
  <si>
    <t>访客数</t>
  </si>
  <si>
    <t>买家数</t>
  </si>
  <si>
    <t>支付转化率</t>
  </si>
  <si>
    <t>广告流量</t>
  </si>
  <si>
    <t>60万 ~ 120万</t>
  </si>
  <si>
    <t>10万 ~ 25万</t>
  </si>
  <si>
    <t>5% ~ 10%</t>
  </si>
  <si>
    <t>30万 ~ 60万</t>
  </si>
  <si>
    <t>1万 ~ 5万</t>
  </si>
  <si>
    <t>120万 ~ 250万</t>
  </si>
  <si>
    <t>10% ~ 15%</t>
  </si>
  <si>
    <t>效果广告</t>
  </si>
  <si>
    <t>智能场景(原万相台)</t>
  </si>
  <si>
    <t>15万 ~ 30万</t>
  </si>
  <si>
    <t>1万 ~ 2万</t>
  </si>
  <si>
    <t>1000 ~ 5000</t>
  </si>
  <si>
    <t>15% ~ 20%</t>
  </si>
  <si>
    <t>5万 ~ 10万</t>
  </si>
  <si>
    <t>精准人群推广(原引力魔方)</t>
  </si>
  <si>
    <t>5000 ~ 1万</t>
  </si>
  <si>
    <t>0% ~ 5%</t>
  </si>
  <si>
    <t>8万 ~ 15万</t>
  </si>
  <si>
    <t>关键词推广(原直通车)</t>
  </si>
  <si>
    <t>品牌广告</t>
  </si>
  <si>
    <t>超级全域通</t>
  </si>
  <si>
    <t>20 ~ 40</t>
  </si>
  <si>
    <t>10 ~ 20</t>
  </si>
  <si>
    <t>品销宝- 品牌专区</t>
  </si>
  <si>
    <t>品牌特秀</t>
  </si>
  <si>
    <t>4万 ~ 8万</t>
  </si>
  <si>
    <t>Showmax</t>
  </si>
  <si>
    <t>2万 ~ 4万</t>
  </si>
  <si>
    <t>Topshow</t>
  </si>
  <si>
    <t>站外广告</t>
  </si>
  <si>
    <t>淘宝客</t>
  </si>
  <si>
    <t>25% ~ 30%</t>
  </si>
  <si>
    <t>20% ~ 25%</t>
  </si>
  <si>
    <t>UD效果投放</t>
  </si>
  <si>
    <t>40 ~ 80</t>
  </si>
  <si>
    <t>流量宝</t>
  </si>
  <si>
    <t>600 ~ 1200</t>
  </si>
  <si>
    <t>内容广告</t>
  </si>
  <si>
    <t>超级直播</t>
  </si>
  <si>
    <t>短直联动</t>
  </si>
  <si>
    <t>超级短视频</t>
  </si>
  <si>
    <t>平台流量</t>
  </si>
  <si>
    <t>手淘淘宝直播</t>
  </si>
  <si>
    <t>手淘推荐</t>
  </si>
  <si>
    <t>首页推荐-微详情</t>
  </si>
  <si>
    <t>首页推荐-直播</t>
  </si>
  <si>
    <t>100 ~ 500</t>
  </si>
  <si>
    <t>其他猜你喜欢</t>
  </si>
  <si>
    <t>首页推荐-短视频</t>
  </si>
  <si>
    <t>10 ~ 50</t>
  </si>
  <si>
    <t>购后推荐</t>
  </si>
  <si>
    <t>50 ~ 100</t>
  </si>
  <si>
    <t>2500 ~ 5000</t>
  </si>
  <si>
    <t>购中推荐</t>
  </si>
  <si>
    <t>300 ~ 600</t>
  </si>
  <si>
    <t>购物车</t>
  </si>
  <si>
    <t>35% ~ 40%</t>
  </si>
  <si>
    <t>40% ~ 45%</t>
  </si>
  <si>
    <t>我的淘宝</t>
  </si>
  <si>
    <t>手淘搜索</t>
  </si>
  <si>
    <t>手淘搜索-商品及其他</t>
  </si>
  <si>
    <t>手淘搜索-直播</t>
  </si>
  <si>
    <t>500 ~ 1000</t>
  </si>
  <si>
    <t>手淘搜索-短视频</t>
  </si>
  <si>
    <t>1200 ~ 2500</t>
  </si>
  <si>
    <t>淘内待分类</t>
  </si>
  <si>
    <t>手淘其他店铺</t>
  </si>
  <si>
    <t>店铺超链</t>
  </si>
  <si>
    <t>商品详情页头图推荐</t>
  </si>
  <si>
    <t>手淘旺信</t>
  </si>
  <si>
    <t>大促会场</t>
  </si>
  <si>
    <t>榜单会场</t>
  </si>
  <si>
    <t>天猫榜单</t>
  </si>
  <si>
    <t>搜索入口榜单</t>
  </si>
  <si>
    <t>日常营销活动</t>
  </si>
  <si>
    <t>淘外网站</t>
  </si>
  <si>
    <t>手机天猫</t>
  </si>
  <si>
    <t>手机浏览器访问天猫</t>
  </si>
  <si>
    <t>手猫搜索</t>
  </si>
  <si>
    <t>逛逛</t>
  </si>
  <si>
    <t>百亿补贴</t>
  </si>
  <si>
    <t>0 ~ 10</t>
  </si>
  <si>
    <t>80 ~ 150</t>
  </si>
  <si>
    <t>88VIP频道</t>
  </si>
  <si>
    <t>HDK</t>
  </si>
  <si>
    <t>TD</t>
  </si>
  <si>
    <t>LINE</t>
  </si>
  <si>
    <t>DISCO</t>
  </si>
  <si>
    <t>AYAYI</t>
  </si>
  <si>
    <t>SMFK</t>
  </si>
  <si>
    <t>精选</t>
  </si>
  <si>
    <t>水族馆</t>
  </si>
  <si>
    <t>奶茶</t>
  </si>
  <si>
    <t>甜心</t>
  </si>
  <si>
    <t>前180天老客量级</t>
  </si>
  <si>
    <t>购买竞品</t>
  </si>
  <si>
    <t>竞品流失率</t>
  </si>
  <si>
    <t>前180天老客流失去向</t>
  </si>
  <si>
    <t>奶茶半年抛</t>
  </si>
  <si>
    <t>甜心半年抛</t>
  </si>
  <si>
    <t>流向品牌</t>
  </si>
  <si>
    <t>NANODOTS/悬粒</t>
  </si>
  <si>
    <t>NUTNUT LOOK/坚果力</t>
  </si>
  <si>
    <t>OLENS/欧朗睛</t>
  </si>
  <si>
    <t>ira（眼镜）</t>
  </si>
  <si>
    <t>单品流失去向</t>
  </si>
  <si>
    <t>流向单品</t>
  </si>
  <si>
    <t>竞品机制</t>
  </si>
  <si>
    <t>*因策略中心分析时间维度支持近2年，客群结构的逻辑是以活动前一年的人群的品类行为进行划分的，23年5.20日前一年的行为时间为22年5.20-23年5.19，但目前起始日期仅能从22年6.27开始，缺失22年618大促这个时间段的数据</t>
  </si>
  <si>
    <t>23年618(5.20-6.20)</t>
  </si>
  <si>
    <t>1. 24年618平台活动整体前置，彩片行业全周期搜索加购等互动行为减少，但得益于购买人数增长，整体销售金额同比提升2%；6月品类日整体热度及销售金额同比均有提升，第二波爆发日行业同比爆发力不足</t>
    <phoneticPr fontId="466" type="noConversion"/>
  </si>
  <si>
    <t xml:space="preserve">                                                                     </t>
    <phoneticPr fontId="46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</si>
</sst>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
    <numFmt numFmtId="177" formatCode="\+0.0%;\-0.0%;0.0%"/>
    <numFmt numFmtId="178" formatCode="#,##0.0"/>
    <numFmt numFmtId="179" formatCode="0.0%"/>
    <numFmt numFmtId="180" formatCode="\+0;\-0;0"/>
    <numFmt numFmtId="181" formatCode="\+0.00%;\-0.00%;0.00%"/>
    <numFmt numFmtId="182" formatCode="\+#,##0;\-#,##0;#,##0"/>
  </numFmts>
  <fonts count="467" x14ac:knownFonts="1">
    <font>
      <sz val="10"/>
      <color theme="1"/>
      <name val="等线"/>
      <family val="2"/>
      <scheme val="minor"/>
    </font>
    <font>
      <sz val="9.75"/>
      <color rgb="FF000000"/>
      <name val="等线"/>
      <family val="2"/>
      <scheme val="minor"/>
    </font>
    <font>
      <b/>
      <sz val="9.75"/>
      <color rgb="FF000000"/>
      <name val="等线"/>
      <family val="2"/>
      <scheme val="minor"/>
    </font>
    <font>
      <sz val="9.75"/>
      <color rgb="FF1F2329"/>
      <name val="等线"/>
      <family val="2"/>
      <scheme val="minor"/>
    </font>
    <font>
      <b/>
      <sz val="9.75"/>
      <color rgb="FF1F2329"/>
      <name val="等线"/>
      <family val="2"/>
      <scheme val="minor"/>
    </font>
    <font>
      <b/>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i/>
      <sz val="9.75"/>
      <color rgb="FF1F2329"/>
      <name val="等线"/>
      <family val="2"/>
      <scheme val="minor"/>
    </font>
    <font>
      <sz val="9.75"/>
      <color rgb="FF000000"/>
      <name val="等线"/>
      <family val="2"/>
      <scheme val="minor"/>
    </font>
    <font>
      <b/>
      <i/>
      <sz val="9.75"/>
      <color rgb="FF1F2329"/>
      <name val="等线"/>
      <family val="2"/>
      <scheme val="minor"/>
    </font>
    <font>
      <b/>
      <sz val="9.75"/>
      <color rgb="FF000000"/>
      <name val="等线"/>
      <family val="2"/>
      <scheme val="minor"/>
    </font>
    <font>
      <b/>
      <i/>
      <sz val="9.75"/>
      <color rgb="FF1F2329"/>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b/>
      <sz val="9.75"/>
      <color rgb="FF1F2329"/>
      <name val="等线"/>
      <family val="2"/>
      <scheme val="minor"/>
    </font>
    <font>
      <sz val="9.75"/>
      <color rgb="FF1F2329"/>
      <name val="等线"/>
      <family val="2"/>
      <scheme val="minor"/>
    </font>
    <font>
      <b/>
      <sz val="9.75"/>
      <color rgb="FFF54A45"/>
      <name val="等线"/>
      <family val="2"/>
      <scheme val="minor"/>
    </font>
    <font>
      <b/>
      <sz val="9.75"/>
      <color rgb="FF1F2329"/>
      <name val="等线"/>
      <family val="2"/>
      <scheme val="minor"/>
    </font>
    <font>
      <sz val="10.5"/>
      <color rgb="FF1F2329"/>
      <name val="等线"/>
      <family val="2"/>
      <scheme val="minor"/>
    </font>
    <font>
      <sz val="10.5"/>
      <color rgb="FF8F959E"/>
      <name val="等线"/>
      <family val="2"/>
      <scheme val="minor"/>
    </font>
    <font>
      <b/>
      <sz val="9.75"/>
      <color rgb="FFF54A45"/>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000000"/>
      <name val="等线"/>
      <family val="2"/>
      <scheme val="minor"/>
    </font>
    <font>
      <i/>
      <sz val="9.75"/>
      <color rgb="FFD83931"/>
      <name val="等线"/>
      <family val="2"/>
      <scheme val="minor"/>
    </font>
    <font>
      <sz val="9.75"/>
      <color rgb="FF1F2329"/>
      <name val="等线"/>
      <family val="2"/>
      <scheme val="minor"/>
    </font>
    <font>
      <b/>
      <sz val="9.75"/>
      <color rgb="FF1F2329"/>
      <name val="等线"/>
      <family val="2"/>
      <scheme val="minor"/>
    </font>
    <font>
      <b/>
      <sz val="12"/>
      <color rgb="FF1F2329"/>
      <name val="等线"/>
      <family val="2"/>
      <scheme val="minor"/>
    </font>
    <font>
      <sz val="9.75"/>
      <color rgb="FF1F2329"/>
      <name val="等线"/>
      <family val="2"/>
      <scheme val="minor"/>
    </font>
    <font>
      <sz val="9.75"/>
      <color rgb="FF1F2329"/>
      <name val="等线"/>
      <family val="2"/>
      <scheme val="minor"/>
    </font>
    <font>
      <b/>
      <sz val="10.5"/>
      <color rgb="FF000000"/>
      <name val="等线"/>
      <family val="2"/>
      <scheme val="minor"/>
    </font>
    <font>
      <sz val="10.5"/>
      <color rgb="FF000000"/>
      <name val="等线"/>
      <family val="2"/>
      <scheme val="minor"/>
    </font>
    <font>
      <sz val="9.75"/>
      <color rgb="FF000000"/>
      <name val="等线"/>
      <family val="2"/>
      <scheme val="minor"/>
    </font>
    <font>
      <b/>
      <sz val="12"/>
      <color rgb="FF000000"/>
      <name val="等线"/>
      <family val="2"/>
      <scheme val="minor"/>
    </font>
    <font>
      <b/>
      <sz val="9.75"/>
      <color rgb="FF1F2329"/>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i/>
      <sz val="9.75"/>
      <color rgb="FF1F2329"/>
      <name val="等线"/>
      <family val="2"/>
      <scheme val="minor"/>
    </font>
    <font>
      <i/>
      <sz val="9.75"/>
      <color rgb="FF1F2329"/>
      <name val="等线"/>
      <family val="2"/>
      <scheme val="minor"/>
    </font>
    <font>
      <sz val="10.5"/>
      <color rgb="FF8F959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10.5"/>
      <color rgb="FF000000"/>
      <name val="等线"/>
      <family val="2"/>
      <scheme val="minor"/>
    </font>
    <font>
      <b/>
      <sz val="9.75"/>
      <color rgb="FFFFFFFF"/>
      <name val="等线"/>
      <family val="2"/>
      <scheme val="minor"/>
    </font>
    <font>
      <b/>
      <sz val="12"/>
      <color rgb="FFFFFFFF"/>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b/>
      <sz val="9.75"/>
      <color rgb="FF1F2329"/>
      <name val="等线"/>
      <family val="2"/>
      <scheme val="minor"/>
    </font>
    <font>
      <b/>
      <sz val="12"/>
      <color rgb="FF1F2329"/>
      <name val="等线"/>
      <family val="2"/>
      <scheme val="minor"/>
    </font>
    <font>
      <sz val="9.75"/>
      <color rgb="FF000000"/>
      <name val="等线"/>
      <family val="2"/>
      <scheme val="minor"/>
    </font>
    <font>
      <i/>
      <sz val="9.75"/>
      <color rgb="FFD83931"/>
      <name val="等线"/>
      <family val="2"/>
      <scheme val="minor"/>
    </font>
    <font>
      <b/>
      <i/>
      <sz val="9.75"/>
      <color rgb="FF000000"/>
      <name val="等线"/>
      <family val="2"/>
      <scheme val="minor"/>
    </font>
    <font>
      <sz val="9.75"/>
      <color rgb="FF000000"/>
      <name val="等线"/>
      <family val="2"/>
      <scheme val="minor"/>
    </font>
    <font>
      <sz val="9.75"/>
      <color rgb="FF000000"/>
      <name val="等线"/>
      <family val="2"/>
      <scheme val="minor"/>
    </font>
    <font>
      <b/>
      <sz val="10.5"/>
      <color rgb="FF000000"/>
      <name val="等线"/>
      <family val="2"/>
      <scheme val="minor"/>
    </font>
    <font>
      <sz val="10.5"/>
      <color rgb="FF000000"/>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sz val="9.75"/>
      <color rgb="FF1F2329"/>
      <name val="等线"/>
      <family val="2"/>
      <scheme val="minor"/>
    </font>
    <font>
      <sz val="9.75"/>
      <color rgb="FF000000"/>
      <name val="等线"/>
      <family val="2"/>
      <scheme val="minor"/>
    </font>
    <font>
      <sz val="9.75"/>
      <color rgb="FF1F2329"/>
      <name val="等线"/>
      <family val="2"/>
      <scheme val="minor"/>
    </font>
    <font>
      <i/>
      <sz val="9.75"/>
      <color rgb="FF000000"/>
      <name val="等线"/>
      <family val="2"/>
      <scheme val="minor"/>
    </font>
    <font>
      <sz val="9.75"/>
      <color rgb="FF1F2329"/>
      <name val="等线"/>
      <family val="2"/>
      <scheme val="minor"/>
    </font>
    <font>
      <i/>
      <sz val="9.75"/>
      <color rgb="FFD83931"/>
      <name val="等线"/>
      <family val="2"/>
      <scheme val="minor"/>
    </font>
    <font>
      <b/>
      <i/>
      <sz val="9.75"/>
      <color rgb="FF1F2329"/>
      <name val="等线"/>
      <family val="2"/>
      <scheme val="minor"/>
    </font>
    <font>
      <i/>
      <sz val="9.75"/>
      <color rgb="FF1F2329"/>
      <name val="等线"/>
      <family val="2"/>
      <scheme val="minor"/>
    </font>
    <font>
      <sz val="9.75"/>
      <color rgb="FF000000"/>
      <name val="等线"/>
      <family val="2"/>
      <scheme val="minor"/>
    </font>
    <font>
      <i/>
      <sz val="9.75"/>
      <color rgb="FF1F2329"/>
      <name val="等线"/>
      <family val="2"/>
      <scheme val="minor"/>
    </font>
    <font>
      <i/>
      <sz val="9.75"/>
      <color rgb="FF1F2329"/>
      <name val="等线"/>
      <family val="2"/>
      <scheme val="minor"/>
    </font>
    <font>
      <i/>
      <sz val="9.75"/>
      <color rgb="FF1F2329"/>
      <name val="等线"/>
      <family val="2"/>
      <scheme val="minor"/>
    </font>
    <font>
      <sz val="10.5"/>
      <color rgb="FFFFFFFF"/>
      <name val="等线"/>
      <family val="2"/>
      <scheme val="minor"/>
    </font>
    <font>
      <sz val="10.5"/>
      <color rgb="FFFFFFFF"/>
      <name val="等线"/>
      <family val="2"/>
      <scheme val="minor"/>
    </font>
    <font>
      <sz val="9.75"/>
      <color rgb="FF000000"/>
      <name val="等线"/>
      <family val="2"/>
      <scheme val="minor"/>
    </font>
    <font>
      <i/>
      <sz val="9.75"/>
      <color rgb="FF000000"/>
      <name val="等线"/>
      <family val="2"/>
      <scheme val="minor"/>
    </font>
    <font>
      <sz val="10.5"/>
      <color rgb="FF000000"/>
      <name val="等线"/>
      <family val="2"/>
      <scheme val="minor"/>
    </font>
    <font>
      <b/>
      <sz val="9.75"/>
      <color rgb="FF000000"/>
      <name val="等线"/>
      <family val="2"/>
      <scheme val="minor"/>
    </font>
    <font>
      <b/>
      <i/>
      <sz val="9.75"/>
      <color rgb="FF1F2329"/>
      <name val="等线"/>
      <family val="2"/>
      <scheme val="minor"/>
    </font>
    <font>
      <sz val="9.75"/>
      <color rgb="FF1F2329"/>
      <name val="等线"/>
      <family val="2"/>
      <scheme val="minor"/>
    </font>
    <font>
      <i/>
      <sz val="9.75"/>
      <color rgb="FF1F2329"/>
      <name val="等线"/>
      <family val="2"/>
      <scheme val="minor"/>
    </font>
    <font>
      <i/>
      <sz val="9.75"/>
      <color rgb="FF1F2329"/>
      <name val="等线"/>
      <family val="2"/>
      <scheme val="minor"/>
    </font>
    <font>
      <sz val="9.75"/>
      <color rgb="FF1F2329"/>
      <name val="等线"/>
      <family val="2"/>
      <scheme val="minor"/>
    </font>
    <font>
      <sz val="9.75"/>
      <color rgb="FF000000"/>
      <name val="等线"/>
      <family val="2"/>
      <scheme val="minor"/>
    </font>
    <font>
      <i/>
      <sz val="9.75"/>
      <color rgb="FF1F2329"/>
      <name val="等线"/>
      <family val="2"/>
      <scheme val="minor"/>
    </font>
    <font>
      <sz val="9.75"/>
      <color rgb="FF1F2329"/>
      <name val="等线"/>
      <family val="2"/>
      <scheme val="minor"/>
    </font>
    <font>
      <b/>
      <sz val="12"/>
      <color rgb="FF000000"/>
      <name val="等线"/>
      <family val="2"/>
      <scheme val="minor"/>
    </font>
    <font>
      <b/>
      <sz val="10.5"/>
      <color rgb="FFFFFFFF"/>
      <name val="等线"/>
      <family val="2"/>
      <scheme val="minor"/>
    </font>
    <font>
      <b/>
      <sz val="10.5"/>
      <color rgb="FFFFFFFF"/>
      <name val="等线"/>
      <family val="2"/>
      <scheme val="minor"/>
    </font>
    <font>
      <i/>
      <sz val="9.75"/>
      <color rgb="FF2EA121"/>
      <name val="等线"/>
      <family val="2"/>
      <scheme val="minor"/>
    </font>
    <font>
      <b/>
      <sz val="9.75"/>
      <color rgb="FF000000"/>
      <name val="等线"/>
      <family val="2"/>
      <scheme val="minor"/>
    </font>
    <font>
      <i/>
      <sz val="9.75"/>
      <color rgb="FF1F2329"/>
      <name val="等线"/>
      <family val="2"/>
      <scheme val="minor"/>
    </font>
    <font>
      <b/>
      <sz val="9.75"/>
      <color rgb="FFF54A45"/>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i/>
      <sz val="9.75"/>
      <color rgb="FF1F2329"/>
      <name val="等线"/>
      <family val="2"/>
      <scheme val="minor"/>
    </font>
    <font>
      <b/>
      <sz val="9.75"/>
      <color rgb="FF1F2329"/>
      <name val="等线"/>
      <family val="2"/>
      <scheme val="minor"/>
    </font>
    <font>
      <b/>
      <sz val="9.75"/>
      <color rgb="FF1F2329"/>
      <name val="等线"/>
      <family val="2"/>
      <scheme val="minor"/>
    </font>
    <font>
      <b/>
      <i/>
      <sz val="9.75"/>
      <color rgb="FF2EA121"/>
      <name val="等线"/>
      <family val="2"/>
      <scheme val="minor"/>
    </font>
    <font>
      <b/>
      <sz val="9.75"/>
      <color rgb="FF000000"/>
      <name val="等线"/>
      <family val="2"/>
      <scheme val="minor"/>
    </font>
    <font>
      <b/>
      <sz val="9.75"/>
      <color rgb="FFD83931"/>
      <name val="等线"/>
      <family val="2"/>
      <scheme val="minor"/>
    </font>
    <font>
      <b/>
      <sz val="9.75"/>
      <color rgb="FF1F2329"/>
      <name val="等线"/>
      <family val="2"/>
      <scheme val="minor"/>
    </font>
    <font>
      <b/>
      <i/>
      <sz val="9.75"/>
      <color rgb="FFD83931"/>
      <name val="等线"/>
      <family val="2"/>
      <scheme val="minor"/>
    </font>
    <font>
      <i/>
      <sz val="9.75"/>
      <color rgb="FF000000"/>
      <name val="等线"/>
      <family val="2"/>
      <scheme val="minor"/>
    </font>
    <font>
      <b/>
      <sz val="12"/>
      <color rgb="FF000000"/>
      <name val="等线"/>
      <family val="2"/>
      <scheme val="minor"/>
    </font>
    <font>
      <sz val="9.75"/>
      <color rgb="FFFFFFFF"/>
      <name val="等线"/>
      <family val="2"/>
      <scheme val="minor"/>
    </font>
    <font>
      <sz val="9.75"/>
      <color rgb="FFFFFFFF"/>
      <name val="等线"/>
      <family val="2"/>
      <scheme val="minor"/>
    </font>
    <font>
      <i/>
      <sz val="9.75"/>
      <color rgb="FF1F2329"/>
      <name val="等线"/>
      <family val="2"/>
      <scheme val="minor"/>
    </font>
    <font>
      <sz val="10.5"/>
      <color rgb="FF000000"/>
      <name val="等线"/>
      <family val="2"/>
      <scheme val="minor"/>
    </font>
    <font>
      <sz val="9.75"/>
      <color rgb="FF000000"/>
      <name val="等线"/>
      <family val="2"/>
      <scheme val="minor"/>
    </font>
    <font>
      <b/>
      <sz val="10.5"/>
      <color rgb="FF000000"/>
      <name val="等线"/>
      <family val="2"/>
      <scheme val="minor"/>
    </font>
    <font>
      <b/>
      <sz val="9.75"/>
      <color rgb="FF000000"/>
      <name val="等线"/>
      <family val="2"/>
      <scheme val="minor"/>
    </font>
    <font>
      <b/>
      <sz val="9.75"/>
      <color rgb="FF000000"/>
      <name val="等线"/>
      <family val="2"/>
      <scheme val="minor"/>
    </font>
    <font>
      <sz val="9.75"/>
      <color rgb="FF1F2329"/>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1F2329"/>
      <name val="等线"/>
      <family val="2"/>
      <scheme val="minor"/>
    </font>
    <font>
      <i/>
      <sz val="9.75"/>
      <color rgb="FF1F2329"/>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i/>
      <sz val="9.75"/>
      <color rgb="FFD83931"/>
      <name val="等线"/>
      <family val="2"/>
      <scheme val="minor"/>
    </font>
    <font>
      <b/>
      <sz val="9.75"/>
      <color rgb="FF000000"/>
      <name val="等线"/>
      <family val="2"/>
      <scheme val="minor"/>
    </font>
    <font>
      <b/>
      <i/>
      <sz val="9.75"/>
      <color rgb="FF1F2329"/>
      <name val="等线"/>
      <family val="2"/>
      <scheme val="minor"/>
    </font>
    <font>
      <b/>
      <sz val="9.75"/>
      <color rgb="FF1F2329"/>
      <name val="等线"/>
      <family val="2"/>
      <scheme val="minor"/>
    </font>
    <font>
      <b/>
      <i/>
      <sz val="9.75"/>
      <color rgb="FFD83931"/>
      <name val="等线"/>
      <family val="2"/>
      <scheme val="minor"/>
    </font>
    <font>
      <b/>
      <sz val="9.75"/>
      <color rgb="FF1F2329"/>
      <name val="等线"/>
      <family val="2"/>
      <scheme val="minor"/>
    </font>
    <font>
      <b/>
      <i/>
      <sz val="9.75"/>
      <color rgb="FFD83931"/>
      <name val="等线"/>
      <family val="2"/>
      <scheme val="minor"/>
    </font>
    <font>
      <b/>
      <sz val="9.75"/>
      <color rgb="FF1F2329"/>
      <name val="等线"/>
      <family val="2"/>
      <scheme val="minor"/>
    </font>
    <font>
      <sz val="9.75"/>
      <color rgb="FF000000"/>
      <name val="等线"/>
      <family val="2"/>
      <scheme val="minor"/>
    </font>
    <font>
      <sz val="9.75"/>
      <color rgb="FFFFFFFF"/>
      <name val="等线"/>
      <family val="2"/>
      <scheme val="minor"/>
    </font>
    <font>
      <sz val="9.7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i/>
      <sz val="9.75"/>
      <color rgb="FF000000"/>
      <name val="等线"/>
      <family val="2"/>
      <scheme val="minor"/>
    </font>
    <font>
      <i/>
      <sz val="9.75"/>
      <color rgb="FF2EA121"/>
      <name val="等线"/>
      <family val="2"/>
      <scheme val="minor"/>
    </font>
    <font>
      <b/>
      <i/>
      <sz val="9.75"/>
      <color rgb="FF1F2329"/>
      <name val="等线"/>
      <family val="2"/>
      <scheme val="minor"/>
    </font>
    <font>
      <b/>
      <sz val="9.75"/>
      <color rgb="FF000000"/>
      <name val="等线"/>
      <family val="2"/>
      <scheme val="minor"/>
    </font>
    <font>
      <b/>
      <i/>
      <sz val="9.75"/>
      <color rgb="FFD83931"/>
      <name val="等线"/>
      <family val="2"/>
      <scheme val="minor"/>
    </font>
    <font>
      <b/>
      <i/>
      <sz val="9.75"/>
      <color rgb="FFD83931"/>
      <name val="等线"/>
      <family val="2"/>
      <scheme val="minor"/>
    </font>
    <font>
      <i/>
      <sz val="9.75"/>
      <color rgb="FF1F2329"/>
      <name val="等线"/>
      <family val="2"/>
      <scheme val="minor"/>
    </font>
    <font>
      <b/>
      <i/>
      <sz val="9.75"/>
      <color rgb="FFD83931"/>
      <name val="等线"/>
      <family val="2"/>
      <scheme val="minor"/>
    </font>
    <font>
      <sz val="9.75"/>
      <color rgb="FF000000"/>
      <name val="等线"/>
      <family val="2"/>
      <scheme val="minor"/>
    </font>
    <font>
      <b/>
      <sz val="9.75"/>
      <color rgb="FFFFFFFF"/>
      <name val="等线"/>
      <family val="2"/>
      <scheme val="minor"/>
    </font>
    <font>
      <i/>
      <sz val="9.75"/>
      <color rgb="FF1F2329"/>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i/>
      <sz val="9.75"/>
      <color rgb="FF000000"/>
      <name val="等线"/>
      <family val="2"/>
      <scheme val="minor"/>
    </font>
    <font>
      <i/>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i/>
      <sz val="9.75"/>
      <color rgb="FF1F2329"/>
      <name val="等线"/>
      <family val="2"/>
      <scheme val="minor"/>
    </font>
    <font>
      <sz val="9.75"/>
      <color rgb="FF1F2329"/>
      <name val="等线"/>
      <family val="2"/>
      <scheme val="minor"/>
    </font>
    <font>
      <sz val="9.75"/>
      <color rgb="FF1F2329"/>
      <name val="等线"/>
      <family val="2"/>
      <scheme val="minor"/>
    </font>
    <font>
      <sz val="9.75"/>
      <color rgb="FF000000"/>
      <name val="等线"/>
      <family val="2"/>
      <scheme val="minor"/>
    </font>
    <font>
      <sz val="9.75"/>
      <color rgb="FF1F2329"/>
      <name val="等线"/>
      <family val="2"/>
      <scheme val="minor"/>
    </font>
    <font>
      <sz val="9.75"/>
      <color rgb="FF1F2329"/>
      <name val="等线"/>
      <family val="2"/>
      <scheme val="minor"/>
    </font>
    <font>
      <i/>
      <sz val="9.75"/>
      <color rgb="FF000000"/>
      <name val="等线"/>
      <family val="2"/>
      <scheme val="minor"/>
    </font>
    <font>
      <sz val="9.75"/>
      <color rgb="FF000000"/>
      <name val="等线"/>
      <family val="2"/>
      <scheme val="minor"/>
    </font>
    <font>
      <i/>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b/>
      <sz val="9.75"/>
      <color rgb="FFD83931"/>
      <name val="等线"/>
      <family val="2"/>
      <scheme val="minor"/>
    </font>
    <font>
      <b/>
      <sz val="9.75"/>
      <color rgb="FF000000"/>
      <name val="等线"/>
      <family val="2"/>
      <scheme val="minor"/>
    </font>
    <font>
      <b/>
      <sz val="9.75"/>
      <color rgb="FF2EA121"/>
      <name val="等线"/>
      <family val="2"/>
      <scheme val="minor"/>
    </font>
    <font>
      <b/>
      <sz val="9.75"/>
      <color rgb="FF000000"/>
      <name val="等线"/>
      <family val="2"/>
      <scheme val="minor"/>
    </font>
    <font>
      <b/>
      <i/>
      <sz val="9.75"/>
      <color rgb="FFD83931"/>
      <name val="等线"/>
      <family val="2"/>
      <scheme val="minor"/>
    </font>
    <font>
      <b/>
      <i/>
      <sz val="9.75"/>
      <color rgb="FF2EA121"/>
      <name val="等线"/>
      <family val="2"/>
      <scheme val="minor"/>
    </font>
    <font>
      <b/>
      <i/>
      <sz val="9.75"/>
      <color rgb="FFD83931"/>
      <name val="等线"/>
      <family val="2"/>
      <scheme val="minor"/>
    </font>
    <font>
      <b/>
      <i/>
      <sz val="9.75"/>
      <color rgb="FF2EA121"/>
      <name val="等线"/>
      <family val="2"/>
      <scheme val="minor"/>
    </font>
    <font>
      <b/>
      <i/>
      <sz val="9.75"/>
      <color rgb="FF1F2329"/>
      <name val="等线"/>
      <family val="2"/>
      <scheme val="minor"/>
    </font>
    <font>
      <b/>
      <i/>
      <sz val="9.75"/>
      <color rgb="FF1F2329"/>
      <name val="等线"/>
      <family val="2"/>
      <scheme val="minor"/>
    </font>
    <font>
      <sz val="9.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b/>
      <sz val="10.5"/>
      <color rgb="FF000000"/>
      <name val="等线"/>
      <family val="2"/>
      <scheme val="minor"/>
    </font>
    <font>
      <sz val="9.75"/>
      <color rgb="FF000000"/>
      <name val="等线"/>
      <family val="2"/>
      <scheme val="minor"/>
    </font>
    <font>
      <i/>
      <sz val="9.75"/>
      <color rgb="FF000000"/>
      <name val="等线"/>
      <family val="2"/>
      <scheme val="minor"/>
    </font>
    <font>
      <i/>
      <sz val="9.75"/>
      <color rgb="FF000000"/>
      <name val="等线"/>
      <family val="2"/>
      <scheme val="minor"/>
    </font>
    <font>
      <sz val="9.75"/>
      <color rgb="FF000000"/>
      <name val="等线"/>
      <family val="2"/>
      <scheme val="minor"/>
    </font>
    <font>
      <sz val="9.75"/>
      <color rgb="FF000000"/>
      <name val="等线"/>
      <family val="2"/>
      <scheme val="minor"/>
    </font>
    <font>
      <i/>
      <sz val="9.75"/>
      <color rgb="FF000000"/>
      <name val="等线"/>
      <family val="2"/>
      <scheme val="minor"/>
    </font>
    <font>
      <i/>
      <sz val="9.75"/>
      <color rgb="FF1F2329"/>
      <name val="等线"/>
      <family val="2"/>
      <scheme val="minor"/>
    </font>
    <font>
      <sz val="9.75"/>
      <color rgb="FF000000"/>
      <name val="等线"/>
      <family val="2"/>
      <scheme val="minor"/>
    </font>
    <font>
      <i/>
      <sz val="9.75"/>
      <color rgb="FF000000"/>
      <name val="等线"/>
      <family val="2"/>
      <scheme val="minor"/>
    </font>
    <font>
      <sz val="9.75"/>
      <color rgb="FF000000"/>
      <name val="等线"/>
      <family val="2"/>
      <scheme val="minor"/>
    </font>
    <font>
      <sz val="9.75"/>
      <color rgb="FF1F2329"/>
      <name val="等线"/>
      <family val="2"/>
      <scheme val="minor"/>
    </font>
    <font>
      <sz val="9.75"/>
      <color rgb="FF1F2329"/>
      <name val="等线"/>
      <family val="2"/>
      <scheme val="minor"/>
    </font>
    <font>
      <sz val="9.75"/>
      <color rgb="FF000000"/>
      <name val="等线"/>
      <family val="2"/>
      <scheme val="minor"/>
    </font>
    <font>
      <sz val="9.75"/>
      <color rgb="FF8F959E"/>
      <name val="等线"/>
      <family val="2"/>
      <scheme val="minor"/>
    </font>
    <font>
      <sz val="9.75"/>
      <color rgb="FF8F959E"/>
      <name val="等线"/>
      <family val="2"/>
      <scheme val="minor"/>
    </font>
    <font>
      <i/>
      <sz val="9.75"/>
      <color rgb="FFD83931"/>
      <name val="等线"/>
      <family val="2"/>
      <scheme val="minor"/>
    </font>
    <font>
      <sz val="9.75"/>
      <color rgb="FF1F2329"/>
      <name val="等线"/>
      <family val="2"/>
      <scheme val="minor"/>
    </font>
    <font>
      <sz val="9.75"/>
      <color rgb="FF1F2329"/>
      <name val="等线"/>
      <family val="2"/>
      <scheme val="minor"/>
    </font>
    <font>
      <sz val="9.75"/>
      <color rgb="FF000000"/>
      <name val="等线"/>
      <family val="2"/>
      <scheme val="minor"/>
    </font>
    <font>
      <i/>
      <sz val="9.75"/>
      <color rgb="FF2EA121"/>
      <name val="等线"/>
      <family val="2"/>
      <scheme val="minor"/>
    </font>
    <font>
      <sz val="9.75"/>
      <color rgb="FF000000"/>
      <name val="等线"/>
      <family val="2"/>
      <scheme val="minor"/>
    </font>
    <font>
      <i/>
      <sz val="9.75"/>
      <color rgb="FF000000"/>
      <name val="等线"/>
      <family val="2"/>
      <scheme val="minor"/>
    </font>
    <font>
      <sz val="9.75"/>
      <color rgb="FF000000"/>
      <name val="等线"/>
      <family val="2"/>
      <scheme val="minor"/>
    </font>
    <font>
      <sz val="9.75"/>
      <color rgb="FF000000"/>
      <name val="等线"/>
      <family val="2"/>
      <scheme val="minor"/>
    </font>
    <font>
      <i/>
      <sz val="9.75"/>
      <color rgb="FF000000"/>
      <name val="等线"/>
      <family val="2"/>
      <scheme val="minor"/>
    </font>
    <font>
      <b/>
      <sz val="12"/>
      <color rgb="FF1F2329"/>
      <name val="等线"/>
      <family val="2"/>
      <scheme val="minor"/>
    </font>
    <font>
      <sz val="9.75"/>
      <color rgb="FF1F2329"/>
      <name val="等线"/>
      <family val="2"/>
      <scheme val="minor"/>
    </font>
    <font>
      <i/>
      <sz val="9.75"/>
      <color rgb="FFD83931"/>
      <name val="等线"/>
      <family val="2"/>
      <scheme val="minor"/>
    </font>
    <font>
      <sz val="9.75"/>
      <color rgb="FF1F2329"/>
      <name val="等线"/>
      <family val="2"/>
      <scheme val="minor"/>
    </font>
    <font>
      <b/>
      <sz val="9.75"/>
      <color rgb="FF1F2329"/>
      <name val="等线"/>
      <family val="2"/>
      <scheme val="minor"/>
    </font>
    <font>
      <b/>
      <sz val="9.75"/>
      <color rgb="FF1F2329"/>
      <name val="等线"/>
      <family val="2"/>
      <scheme val="minor"/>
    </font>
    <font>
      <b/>
      <sz val="9.75"/>
      <color rgb="FF1F2329"/>
      <name val="等线"/>
      <family val="2"/>
      <scheme val="minor"/>
    </font>
    <font>
      <sz val="9.75"/>
      <color rgb="FF000000"/>
      <name val="等线"/>
      <family val="2"/>
      <scheme val="minor"/>
    </font>
    <font>
      <b/>
      <sz val="9.75"/>
      <color rgb="FF000000"/>
      <name val="等线"/>
      <family val="2"/>
      <scheme val="minor"/>
    </font>
    <font>
      <sz val="9.75"/>
      <color rgb="FF000000"/>
      <name val="等线"/>
      <family val="2"/>
      <scheme val="minor"/>
    </font>
    <font>
      <b/>
      <sz val="9.75"/>
      <color rgb="FF000000"/>
      <name val="等线"/>
      <family val="2"/>
      <scheme val="minor"/>
    </font>
    <font>
      <b/>
      <sz val="9.75"/>
      <color rgb="FF1F2329"/>
      <name val="等线"/>
      <family val="2"/>
      <scheme val="minor"/>
    </font>
    <font>
      <b/>
      <i/>
      <sz val="9.75"/>
      <color rgb="FF1F2329"/>
      <name val="等线"/>
      <family val="2"/>
      <scheme val="minor"/>
    </font>
    <font>
      <b/>
      <sz val="9.75"/>
      <color rgb="FF000000"/>
      <name val="等线"/>
      <family val="2"/>
      <scheme val="minor"/>
    </font>
    <font>
      <b/>
      <sz val="9.75"/>
      <color rgb="FF000000"/>
      <name val="等线"/>
      <family val="2"/>
      <scheme val="minor"/>
    </font>
    <font>
      <b/>
      <i/>
      <sz val="9.75"/>
      <color rgb="FF1F2329"/>
      <name val="等线"/>
      <family val="2"/>
      <scheme val="minor"/>
    </font>
    <font>
      <b/>
      <sz val="9.75"/>
      <color rgb="FF1F2329"/>
      <name val="等线"/>
      <family val="2"/>
      <scheme val="minor"/>
    </font>
    <font>
      <b/>
      <sz val="12"/>
      <color rgb="FF1F2329"/>
      <name val="等线"/>
      <family val="2"/>
      <scheme val="minor"/>
    </font>
    <font>
      <b/>
      <sz val="9.75"/>
      <color rgb="FFFFFFFF"/>
      <name val="等线"/>
      <family val="2"/>
      <scheme val="minor"/>
    </font>
    <font>
      <b/>
      <sz val="9.75"/>
      <color rgb="FFFFFFFF"/>
      <name val="等线"/>
      <family val="2"/>
      <scheme val="minor"/>
    </font>
    <font>
      <b/>
      <sz val="9.75"/>
      <color rgb="FF1F2329"/>
      <name val="等线"/>
      <family val="2"/>
      <scheme val="minor"/>
    </font>
    <font>
      <sz val="9.75"/>
      <color rgb="FF000000"/>
      <name val="等线"/>
      <family val="2"/>
      <scheme val="minor"/>
    </font>
    <font>
      <b/>
      <sz val="9.75"/>
      <color rgb="FF1F2329"/>
      <name val="等线"/>
      <family val="2"/>
      <scheme val="minor"/>
    </font>
    <font>
      <b/>
      <sz val="9.75"/>
      <color rgb="FF1F2329"/>
      <name val="等线"/>
      <family val="2"/>
      <scheme val="minor"/>
    </font>
    <font>
      <b/>
      <sz val="9.75"/>
      <color rgb="FFFFFFFF"/>
      <name val="等线"/>
      <family val="2"/>
      <scheme val="minor"/>
    </font>
    <font>
      <b/>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b/>
      <sz val="9.75"/>
      <color rgb="FF1F2329"/>
      <name val="等线"/>
      <family val="2"/>
      <scheme val="minor"/>
    </font>
    <font>
      <b/>
      <sz val="9.75"/>
      <color rgb="FF1F2329"/>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i/>
      <sz val="9.75"/>
      <color rgb="FF2EA121"/>
      <name val="等线"/>
      <family val="2"/>
      <scheme val="minor"/>
    </font>
    <font>
      <sz val="9.75"/>
      <color rgb="FF000000"/>
      <name val="等线"/>
      <family val="2"/>
      <scheme val="minor"/>
    </font>
    <font>
      <sz val="9.75"/>
      <color rgb="FF000000"/>
      <name val="等线"/>
      <family val="2"/>
      <scheme val="minor"/>
    </font>
    <font>
      <b/>
      <i/>
      <sz val="9.75"/>
      <color rgb="FF000000"/>
      <name val="等线"/>
      <family val="2"/>
      <scheme val="minor"/>
    </font>
    <font>
      <sz val="9.75"/>
      <color rgb="FF000000"/>
      <name val="等线"/>
      <family val="2"/>
      <scheme val="minor"/>
    </font>
    <font>
      <sz val="10.5"/>
      <color rgb="FF000000"/>
      <name val="等线"/>
      <family val="2"/>
      <scheme val="minor"/>
    </font>
    <font>
      <sz val="18"/>
      <color rgb="FF000000"/>
      <name val="等线"/>
      <family val="2"/>
      <scheme val="minor"/>
    </font>
    <font>
      <sz val="10.5"/>
      <color rgb="FF000000"/>
      <name val="等线"/>
      <family val="2"/>
      <scheme val="minor"/>
    </font>
    <font>
      <sz val="10.5"/>
      <color rgb="FFD83931"/>
      <name val="等线"/>
      <family val="2"/>
      <scheme val="minor"/>
    </font>
    <font>
      <sz val="10.5"/>
      <color rgb="FF1F2329"/>
      <name val="等线"/>
      <family val="2"/>
      <scheme val="minor"/>
    </font>
    <font>
      <sz val="10.5"/>
      <color rgb="FF000000"/>
      <name val="等线"/>
      <family val="2"/>
      <scheme val="minor"/>
    </font>
    <font>
      <i/>
      <sz val="10.5"/>
      <color rgb="FF1F2329"/>
      <name val="等线"/>
      <family val="2"/>
      <scheme val="minor"/>
    </font>
    <font>
      <sz val="10.5"/>
      <color rgb="FF000000"/>
      <name val="等线"/>
      <family val="2"/>
      <scheme val="minor"/>
    </font>
    <font>
      <i/>
      <sz val="10.5"/>
      <color rgb="FF2EA121"/>
      <name val="等线"/>
      <family val="2"/>
      <scheme val="minor"/>
    </font>
    <font>
      <i/>
      <sz val="10.5"/>
      <color rgb="FF1F2329"/>
      <name val="等线"/>
      <family val="2"/>
      <scheme val="minor"/>
    </font>
    <font>
      <i/>
      <sz val="10.5"/>
      <color rgb="FF2EA121"/>
      <name val="等线"/>
      <family val="2"/>
      <scheme val="minor"/>
    </font>
    <font>
      <i/>
      <sz val="10.5"/>
      <color rgb="FF1F2329"/>
      <name val="等线"/>
      <family val="2"/>
      <scheme val="minor"/>
    </font>
    <font>
      <i/>
      <sz val="10.5"/>
      <color rgb="FFD83931"/>
      <name val="等线"/>
      <family val="2"/>
      <scheme val="minor"/>
    </font>
    <font>
      <sz val="10.5"/>
      <color rgb="FF1F2329"/>
      <name val="等线"/>
      <family val="2"/>
      <scheme val="minor"/>
    </font>
    <font>
      <i/>
      <sz val="10.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i/>
      <sz val="10.5"/>
      <color rgb="FF1F2329"/>
      <name val="等线"/>
      <family val="2"/>
      <scheme val="minor"/>
    </font>
    <font>
      <sz val="10.5"/>
      <color rgb="FF2EA121"/>
      <name val="等线"/>
      <family val="2"/>
      <scheme val="minor"/>
    </font>
    <font>
      <i/>
      <sz val="10.5"/>
      <color rgb="FFD83931"/>
      <name val="等线"/>
      <family val="2"/>
      <scheme val="minor"/>
    </font>
    <font>
      <b/>
      <sz val="10.5"/>
      <color rgb="FFFFFFFF"/>
      <name val="等线"/>
      <family val="2"/>
      <scheme val="minor"/>
    </font>
    <font>
      <sz val="10.5"/>
      <color rgb="FF000000"/>
      <name val="等线"/>
      <family val="2"/>
      <scheme val="minor"/>
    </font>
    <font>
      <b/>
      <sz val="10.5"/>
      <color rgb="FF000000"/>
      <name val="等线"/>
      <family val="2"/>
      <scheme val="minor"/>
    </font>
    <font>
      <sz val="10.5"/>
      <color rgb="FF000000"/>
      <name val="等线"/>
      <family val="2"/>
      <scheme val="minor"/>
    </font>
    <font>
      <sz val="9.75"/>
      <color rgb="FF000000"/>
      <name val="等线"/>
      <family val="2"/>
      <scheme val="minor"/>
    </font>
    <font>
      <sz val="9.75"/>
      <color rgb="FF1F2329"/>
      <name val="等线"/>
      <family val="2"/>
      <scheme val="minor"/>
    </font>
    <font>
      <i/>
      <sz val="10.5"/>
      <color rgb="FF1F2329"/>
      <name val="等线"/>
      <family val="2"/>
      <scheme val="minor"/>
    </font>
    <font>
      <i/>
      <sz val="10.5"/>
      <color rgb="FF1F2329"/>
      <name val="等线"/>
      <family val="2"/>
      <scheme val="minor"/>
    </font>
    <font>
      <b/>
      <i/>
      <sz val="10.5"/>
      <color rgb="FFFFFFFF"/>
      <name val="等线"/>
      <family val="2"/>
      <scheme val="minor"/>
    </font>
    <font>
      <sz val="18"/>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i/>
      <sz val="9.75"/>
      <color rgb="FF8F959E"/>
      <name val="等线"/>
      <family val="2"/>
      <scheme val="minor"/>
    </font>
    <font>
      <i/>
      <sz val="9.75"/>
      <color rgb="FFFFFFFF"/>
      <name val="等线"/>
      <family val="2"/>
      <scheme val="minor"/>
    </font>
    <font>
      <sz val="9.75"/>
      <color rgb="FFFFFFFF"/>
      <name val="等线"/>
      <family val="2"/>
      <scheme val="minor"/>
    </font>
    <font>
      <b/>
      <sz val="10.5"/>
      <color rgb="FFFFFFFF"/>
      <name val="等线"/>
      <family val="2"/>
      <scheme val="minor"/>
    </font>
    <font>
      <b/>
      <sz val="10.5"/>
      <color rgb="FFFFFFFF"/>
      <name val="等线"/>
      <family val="2"/>
      <scheme val="minor"/>
    </font>
    <font>
      <sz val="10.5"/>
      <color rgb="FF1F2329"/>
      <name val="等线"/>
      <family val="2"/>
      <scheme val="minor"/>
    </font>
    <font>
      <sz val="10.5"/>
      <color rgb="FF000000"/>
      <name val="等线"/>
      <family val="2"/>
      <scheme val="minor"/>
    </font>
    <font>
      <sz val="9.75"/>
      <color rgb="FF000000"/>
      <name val="等线"/>
      <family val="2"/>
      <scheme val="minor"/>
    </font>
    <font>
      <sz val="10.5"/>
      <color rgb="FFD83931"/>
      <name val="等线"/>
      <family val="2"/>
      <scheme val="minor"/>
    </font>
    <font>
      <sz val="9.75"/>
      <color rgb="FF000000"/>
      <name val="等线"/>
      <family val="2"/>
      <scheme val="minor"/>
    </font>
    <font>
      <b/>
      <sz val="9.75"/>
      <color rgb="FF000000"/>
      <name val="等线"/>
      <family val="2"/>
      <scheme val="minor"/>
    </font>
    <font>
      <sz val="9.75"/>
      <color rgb="FF000000"/>
      <name val="等线"/>
      <family val="2"/>
      <scheme val="minor"/>
    </font>
    <font>
      <sz val="18"/>
      <color rgb="FF000000"/>
      <name val="等线"/>
      <family val="2"/>
      <scheme val="minor"/>
    </font>
    <font>
      <sz val="12"/>
      <color rgb="FF000000"/>
      <name val="等线"/>
      <family val="2"/>
      <scheme val="minor"/>
    </font>
    <font>
      <sz val="9.75"/>
      <color rgb="FF000000"/>
      <name val="等线"/>
      <family val="2"/>
      <scheme val="minor"/>
    </font>
    <font>
      <i/>
      <sz val="10.5"/>
      <color rgb="FFD83931"/>
      <name val="等线"/>
      <family val="2"/>
      <scheme val="minor"/>
    </font>
    <font>
      <i/>
      <sz val="10.5"/>
      <color rgb="FF2EA121"/>
      <name val="等线"/>
      <family val="2"/>
      <scheme val="minor"/>
    </font>
    <font>
      <b/>
      <sz val="9.75"/>
      <color rgb="FF000000"/>
      <name val="等线"/>
      <family val="2"/>
      <scheme val="minor"/>
    </font>
    <font>
      <i/>
      <sz val="10.5"/>
      <color rgb="FF1F2329"/>
      <name val="等线"/>
      <family val="2"/>
      <scheme val="minor"/>
    </font>
    <font>
      <b/>
      <sz val="9.75"/>
      <color rgb="FF000000"/>
      <name val="等线"/>
      <family val="2"/>
      <scheme val="minor"/>
    </font>
    <font>
      <sz val="9.75"/>
      <color rgb="FF000000"/>
      <name val="等线"/>
      <family val="2"/>
      <scheme val="minor"/>
    </font>
    <font>
      <sz val="10.5"/>
      <color rgb="FF1F2329"/>
      <name val="等线"/>
      <family val="2"/>
      <scheme val="minor"/>
    </font>
    <font>
      <sz val="10.5"/>
      <color rgb="FF1F2329"/>
      <name val="等线"/>
      <family val="2"/>
      <scheme val="minor"/>
    </font>
    <font>
      <b/>
      <sz val="10.5"/>
      <color rgb="FFFFFFFF"/>
      <name val="等线"/>
      <family val="2"/>
      <scheme val="minor"/>
    </font>
    <font>
      <i/>
      <sz val="10.5"/>
      <color rgb="FF000000"/>
      <name val="等线"/>
      <family val="2"/>
      <scheme val="minor"/>
    </font>
    <font>
      <b/>
      <i/>
      <sz val="10.5"/>
      <color rgb="FFFFFFFF"/>
      <name val="等线"/>
      <family val="2"/>
      <scheme val="minor"/>
    </font>
    <font>
      <sz val="9.75"/>
      <color rgb="FF000000"/>
      <name val="等线"/>
      <family val="2"/>
      <scheme val="minor"/>
    </font>
    <font>
      <sz val="9.75"/>
      <color rgb="FF000000"/>
      <name val="等线"/>
      <family val="2"/>
      <scheme val="minor"/>
    </font>
    <font>
      <sz val="10.5"/>
      <color rgb="FF000000"/>
      <name val="等线"/>
      <family val="2"/>
      <scheme val="minor"/>
    </font>
    <font>
      <b/>
      <i/>
      <sz val="9.75"/>
      <color rgb="FFFFFFFF"/>
      <name val="等线"/>
      <family val="2"/>
      <scheme val="minor"/>
    </font>
    <font>
      <sz val="10.5"/>
      <color rgb="FF000000"/>
      <name val="等线"/>
      <family val="2"/>
      <scheme val="minor"/>
    </font>
    <font>
      <b/>
      <sz val="9.75"/>
      <color rgb="FFFFFFFF"/>
      <name val="等线"/>
      <family val="2"/>
      <scheme val="minor"/>
    </font>
    <font>
      <sz val="9.75"/>
      <color rgb="FFFFFFFF"/>
      <name val="等线"/>
      <family val="2"/>
      <scheme val="minor"/>
    </font>
    <font>
      <b/>
      <sz val="10.5"/>
      <color rgb="FFFFFFFF"/>
      <name val="等线"/>
      <family val="2"/>
      <scheme val="minor"/>
    </font>
    <font>
      <b/>
      <i/>
      <sz val="10.5"/>
      <color rgb="FFFFFFFF"/>
      <name val="等线"/>
      <family val="2"/>
      <scheme val="minor"/>
    </font>
    <font>
      <i/>
      <sz val="10.5"/>
      <color rgb="FF2EA121"/>
      <name val="等线"/>
      <family val="2"/>
      <scheme val="minor"/>
    </font>
    <font>
      <b/>
      <sz val="9.75"/>
      <color rgb="FF000000"/>
      <name val="等线"/>
      <family val="2"/>
      <scheme val="minor"/>
    </font>
    <font>
      <b/>
      <i/>
      <sz val="10.5"/>
      <color rgb="FFFFFFFF"/>
      <name val="等线"/>
      <family val="2"/>
      <scheme val="minor"/>
    </font>
    <font>
      <b/>
      <sz val="9.75"/>
      <color rgb="FF000000"/>
      <name val="等线"/>
      <family val="2"/>
      <scheme val="minor"/>
    </font>
    <font>
      <b/>
      <sz val="9.75"/>
      <color rgb="FF1F2329"/>
      <name val="等线"/>
      <family val="2"/>
      <scheme val="minor"/>
    </font>
    <font>
      <i/>
      <sz val="10.5"/>
      <color rgb="FFD83931"/>
      <name val="等线"/>
      <family val="2"/>
      <scheme val="minor"/>
    </font>
    <font>
      <i/>
      <sz val="10.5"/>
      <color rgb="FF1F2329"/>
      <name val="等线"/>
      <family val="2"/>
      <scheme val="minor"/>
    </font>
    <font>
      <b/>
      <sz val="10.5"/>
      <color rgb="FFFFFFFF"/>
      <name val="等线"/>
      <family val="2"/>
      <scheme val="minor"/>
    </font>
    <font>
      <b/>
      <i/>
      <sz val="10.5"/>
      <color rgb="FFFFFFFF"/>
      <name val="等线"/>
      <family val="2"/>
      <scheme val="minor"/>
    </font>
    <font>
      <i/>
      <sz val="13.5"/>
      <color rgb="FF000000"/>
      <name val="等线"/>
      <family val="2"/>
      <scheme val="minor"/>
    </font>
    <font>
      <sz val="10.5"/>
      <color rgb="FF2EA121"/>
      <name val="等线"/>
      <family val="2"/>
      <scheme val="minor"/>
    </font>
    <font>
      <b/>
      <i/>
      <sz val="10.5"/>
      <color rgb="FF1F2329"/>
      <name val="等线"/>
      <family val="2"/>
      <scheme val="minor"/>
    </font>
    <font>
      <b/>
      <i/>
      <sz val="10.5"/>
      <color rgb="FFFFFFFF"/>
      <name val="等线"/>
      <family val="2"/>
      <scheme val="minor"/>
    </font>
    <font>
      <sz val="10.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b/>
      <sz val="10.5"/>
      <color rgb="FF000000"/>
      <name val="等线"/>
      <family val="2"/>
      <scheme val="minor"/>
    </font>
    <font>
      <b/>
      <sz val="10.5"/>
      <color rgb="FF2EA121"/>
      <name val="等线"/>
      <family val="2"/>
      <scheme val="minor"/>
    </font>
    <font>
      <sz val="9.75"/>
      <color rgb="FF000000"/>
      <name val="等线"/>
      <family val="2"/>
      <scheme val="minor"/>
    </font>
    <font>
      <sz val="10.5"/>
      <color rgb="FF000000"/>
      <name val="等线"/>
      <family val="2"/>
      <scheme val="minor"/>
    </font>
    <font>
      <b/>
      <sz val="10.5"/>
      <color rgb="FF000000"/>
      <name val="等线"/>
      <family val="2"/>
      <scheme val="minor"/>
    </font>
    <font>
      <b/>
      <sz val="10.5"/>
      <color rgb="FF2EA121"/>
      <name val="等线"/>
      <family val="2"/>
      <scheme val="minor"/>
    </font>
    <font>
      <sz val="10.5"/>
      <color rgb="FF2EA121"/>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b/>
      <sz val="10.5"/>
      <color rgb="FF000000"/>
      <name val="等线"/>
      <family val="2"/>
      <scheme val="minor"/>
    </font>
    <font>
      <sz val="10.5"/>
      <color rgb="FF2EA121"/>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b/>
      <sz val="10.5"/>
      <color rgb="FF000000"/>
      <name val="等线"/>
      <family val="2"/>
      <scheme val="minor"/>
    </font>
    <font>
      <sz val="10.5"/>
      <color rgb="FF000000"/>
      <name val="等线"/>
      <family val="2"/>
      <scheme val="minor"/>
    </font>
    <font>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b/>
      <sz val="10.5"/>
      <color rgb="FF000000"/>
      <name val="等线"/>
      <family val="2"/>
      <scheme val="minor"/>
    </font>
    <font>
      <sz val="10.5"/>
      <color rgb="FF000000"/>
      <name val="等线"/>
      <family val="2"/>
      <scheme val="minor"/>
    </font>
    <font>
      <b/>
      <sz val="10.5"/>
      <color rgb="FF2EA121"/>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000000"/>
      <name val="等线"/>
      <family val="2"/>
      <scheme val="minor"/>
    </font>
    <font>
      <sz val="10.5"/>
      <color rgb="FF1F2329"/>
      <name val="等线"/>
      <family val="2"/>
      <scheme val="minor"/>
    </font>
    <font>
      <b/>
      <sz val="10.5"/>
      <color rgb="FF2EA121"/>
      <name val="等线"/>
      <family val="2"/>
      <scheme val="minor"/>
    </font>
    <font>
      <sz val="10.5"/>
      <color rgb="FF000000"/>
      <name val="等线"/>
      <family val="2"/>
      <scheme val="minor"/>
    </font>
    <font>
      <b/>
      <sz val="10.5"/>
      <color rgb="FF2EA121"/>
      <name val="等线"/>
      <family val="2"/>
      <scheme val="minor"/>
    </font>
    <font>
      <b/>
      <sz val="9.75"/>
      <color rgb="FF000000"/>
      <name val="等线"/>
      <family val="2"/>
      <scheme val="minor"/>
    </font>
    <font>
      <sz val="9.75"/>
      <color rgb="FF000000"/>
      <name val="等线"/>
      <family val="2"/>
      <scheme val="minor"/>
    </font>
    <font>
      <b/>
      <i/>
      <sz val="9.75"/>
      <color rgb="FF000000"/>
      <name val="等线"/>
      <family val="2"/>
      <scheme val="minor"/>
    </font>
    <font>
      <u/>
      <sz val="9.75"/>
      <color rgb="FF0000EE"/>
      <name val="等线"/>
      <family val="2"/>
      <scheme val="minor"/>
    </font>
    <font>
      <u/>
      <sz val="9.75"/>
      <color rgb="FF0563C1"/>
      <name val="等线"/>
      <family val="2"/>
      <scheme val="minor"/>
    </font>
    <font>
      <u/>
      <sz val="9.75"/>
      <color rgb="FF0000EE"/>
      <name val="等线"/>
      <family val="2"/>
      <scheme val="minor"/>
    </font>
    <font>
      <u/>
      <sz val="9.75"/>
      <color rgb="FF0563C1"/>
      <name val="等线"/>
      <family val="2"/>
      <scheme val="minor"/>
    </font>
    <font>
      <b/>
      <sz val="10.5"/>
      <color rgb="FFFFFFFF"/>
      <name val="等线"/>
      <family val="2"/>
      <scheme val="minor"/>
    </font>
    <font>
      <sz val="9.7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i/>
      <sz val="9.75"/>
      <color rgb="FF000000"/>
      <name val="等线"/>
      <family val="2"/>
      <scheme val="minor"/>
    </font>
    <font>
      <sz val="9.75"/>
      <color rgb="FF000000"/>
      <name val="等线"/>
      <family val="2"/>
      <scheme val="minor"/>
    </font>
    <font>
      <i/>
      <sz val="9.75"/>
      <color rgb="FF2EA121"/>
      <name val="等线"/>
      <family val="2"/>
      <scheme val="minor"/>
    </font>
    <font>
      <sz val="9.75"/>
      <color rgb="FF1F2329"/>
      <name val="等线"/>
      <family val="2"/>
      <scheme val="minor"/>
    </font>
    <font>
      <sz val="9.75"/>
      <color rgb="FF1F2329"/>
      <name val="等线"/>
      <family val="2"/>
      <scheme val="minor"/>
    </font>
    <font>
      <i/>
      <sz val="9.75"/>
      <color rgb="FF1F2329"/>
      <name val="等线"/>
      <family val="2"/>
      <scheme val="minor"/>
    </font>
    <font>
      <b/>
      <sz val="12"/>
      <color rgb="FF000000"/>
      <name val="等线"/>
      <family val="2"/>
      <scheme val="minor"/>
    </font>
    <font>
      <i/>
      <sz val="9.75"/>
      <color rgb="FF000000"/>
      <name val="等线"/>
      <family val="2"/>
      <scheme val="minor"/>
    </font>
    <font>
      <b/>
      <i/>
      <sz val="9.75"/>
      <color rgb="FFD83931"/>
      <name val="等线"/>
      <family val="2"/>
      <scheme val="minor"/>
    </font>
    <font>
      <b/>
      <i/>
      <sz val="9.75"/>
      <color rgb="FFD83931"/>
      <name val="等线"/>
      <family val="2"/>
      <scheme val="minor"/>
    </font>
    <font>
      <i/>
      <sz val="9.75"/>
      <color rgb="FF000000"/>
      <name val="等线"/>
      <family val="2"/>
      <scheme val="minor"/>
    </font>
    <font>
      <sz val="9.75"/>
      <color rgb="FF000000"/>
      <name val="等线"/>
      <family val="2"/>
      <scheme val="minor"/>
    </font>
    <font>
      <sz val="9.75"/>
      <color rgb="FF000000"/>
      <name val="等线"/>
      <family val="2"/>
      <scheme val="minor"/>
    </font>
    <font>
      <i/>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1F2329"/>
      <name val="等线"/>
      <family val="2"/>
      <scheme val="minor"/>
    </font>
    <font>
      <i/>
      <sz val="9.75"/>
      <color rgb="FF000000"/>
      <name val="等线"/>
      <family val="2"/>
      <scheme val="minor"/>
    </font>
    <font>
      <b/>
      <i/>
      <sz val="9.75"/>
      <color rgb="FF2EA121"/>
      <name val="等线"/>
      <family val="2"/>
      <scheme val="minor"/>
    </font>
    <font>
      <i/>
      <sz val="9.75"/>
      <color rgb="FF1F2329"/>
      <name val="等线"/>
      <family val="2"/>
      <scheme val="minor"/>
    </font>
    <font>
      <i/>
      <sz val="9.75"/>
      <color rgb="FF000000"/>
      <name val="等线"/>
      <family val="2"/>
      <scheme val="minor"/>
    </font>
    <font>
      <i/>
      <sz val="9.75"/>
      <color rgb="FFD83931"/>
      <name val="等线"/>
      <family val="2"/>
      <scheme val="minor"/>
    </font>
    <font>
      <b/>
      <i/>
      <sz val="12"/>
      <color rgb="FF000000"/>
      <name val="Calibri"/>
      <family val="2"/>
    </font>
    <font>
      <sz val="12"/>
      <color rgb="FF000000"/>
      <name val="Calibri"/>
      <family val="2"/>
    </font>
    <font>
      <b/>
      <sz val="12"/>
      <color rgb="FF000000"/>
      <name val="Calibri"/>
      <family val="2"/>
    </font>
    <font>
      <b/>
      <sz val="12"/>
      <color rgb="FFC00000"/>
      <name val="Calibri"/>
      <family val="2"/>
    </font>
    <font>
      <sz val="18"/>
      <color rgb="FF000000"/>
      <name val="Calibri"/>
      <family val="2"/>
    </font>
    <font>
      <sz val="10.5"/>
      <color rgb="FF000000"/>
      <name val="Calibri"/>
      <family val="2"/>
    </font>
    <font>
      <b/>
      <sz val="10.5"/>
      <color rgb="FF000000"/>
      <name val="Calibri"/>
      <family val="2"/>
    </font>
    <font>
      <b/>
      <sz val="10.5"/>
      <color rgb="FFC00000"/>
      <name val="Calibri"/>
      <family val="2"/>
    </font>
    <font>
      <b/>
      <sz val="10.5"/>
      <color rgb="FFD83931"/>
      <name val="Calibri"/>
      <family val="2"/>
    </font>
    <font>
      <u/>
      <sz val="9.75"/>
      <color theme="10"/>
      <name val="Calibri"/>
      <family val="2"/>
    </font>
    <font>
      <u/>
      <sz val="10"/>
      <color theme="10"/>
      <name val="等线"/>
      <family val="3"/>
      <charset val="134"/>
    </font>
    <font>
      <sz val="9"/>
      <name val="等线"/>
      <family val="3"/>
      <charset val="134"/>
      <scheme val="minor"/>
    </font>
  </fonts>
  <fills count="169">
    <fill>
      <patternFill patternType="none"/>
    </fill>
    <fill>
      <patternFill patternType="gray125"/>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F8F9FA"/>
      </patternFill>
    </fill>
    <fill>
      <patternFill patternType="solid">
        <fgColor rgb="FF1F2329"/>
      </patternFill>
    </fill>
    <fill>
      <patternFill patternType="solid">
        <fgColor rgb="FF1F2329"/>
      </patternFill>
    </fill>
    <fill>
      <patternFill patternType="solid">
        <fgColor rgb="FF8F959E"/>
      </patternFill>
    </fill>
    <fill>
      <patternFill patternType="solid">
        <fgColor rgb="FFF8F9FA"/>
      </patternFill>
    </fill>
    <fill>
      <patternFill patternType="solid">
        <fgColor rgb="FFF8F9FA"/>
      </patternFill>
    </fill>
    <fill>
      <patternFill patternType="solid">
        <fgColor rgb="FFBACEFD"/>
      </patternFill>
    </fill>
    <fill>
      <patternFill patternType="solid">
        <fgColor rgb="FFBACEFD"/>
      </patternFill>
    </fill>
    <fill>
      <patternFill patternType="solid">
        <fgColor rgb="FFF8F9FA"/>
      </patternFill>
    </fill>
    <fill>
      <patternFill patternType="solid">
        <fgColor rgb="FFFAF1D1"/>
      </patternFill>
    </fill>
    <fill>
      <patternFill patternType="solid">
        <fgColor rgb="FFFAF1D1"/>
      </patternFill>
    </fill>
    <fill>
      <patternFill patternType="solid">
        <fgColor rgb="FFFAF1D1"/>
      </patternFill>
    </fill>
    <fill>
      <patternFill patternType="solid">
        <fgColor rgb="FFF8F9FA"/>
      </patternFill>
    </fill>
    <fill>
      <patternFill patternType="solid">
        <fgColor rgb="FFF8F9FA"/>
      </patternFill>
    </fill>
    <fill>
      <patternFill patternType="solid">
        <fgColor rgb="FF1F2329"/>
      </patternFill>
    </fill>
    <fill>
      <patternFill patternType="solid">
        <fgColor rgb="FF1F2329"/>
      </patternFill>
    </fill>
    <fill>
      <patternFill patternType="solid">
        <fgColor rgb="FFECE2FE"/>
      </patternFill>
    </fill>
    <fill>
      <patternFill patternType="solid">
        <fgColor rgb="FFECE2FE"/>
      </patternFill>
    </fill>
    <fill>
      <patternFill patternType="solid">
        <fgColor rgb="FFF8F9FA"/>
      </patternFill>
    </fill>
    <fill>
      <patternFill patternType="solid">
        <fgColor rgb="FFF8F9FA"/>
      </patternFill>
    </fill>
    <fill>
      <patternFill patternType="solid">
        <fgColor rgb="FFF2F2F2"/>
      </patternFill>
    </fill>
    <fill>
      <patternFill patternType="solid">
        <fgColor rgb="FFF2F2F2"/>
      </patternFill>
    </fill>
    <fill>
      <patternFill patternType="solid">
        <fgColor rgb="FFDEE0E3"/>
      </patternFill>
    </fill>
    <fill>
      <patternFill patternType="solid">
        <fgColor rgb="FFDEE0E3"/>
      </patternFill>
    </fill>
    <fill>
      <patternFill patternType="solid">
        <fgColor rgb="FFF2F2F2"/>
      </patternFill>
    </fill>
    <fill>
      <patternFill patternType="solid">
        <fgColor rgb="FFF2F2F2"/>
      </patternFill>
    </fill>
    <fill>
      <patternFill patternType="solid">
        <fgColor rgb="FF000000"/>
      </patternFill>
    </fill>
    <fill>
      <patternFill patternType="solid">
        <fgColor rgb="FF000000"/>
      </patternFill>
    </fill>
    <fill>
      <patternFill patternType="solid">
        <fgColor rgb="FFE1EAFF"/>
      </patternFill>
    </fill>
    <fill>
      <patternFill patternType="solid">
        <fgColor rgb="FFD9F3FD"/>
      </patternFill>
    </fill>
    <fill>
      <patternFill patternType="solid">
        <fgColor rgb="FFD9F3FD"/>
      </patternFill>
    </fill>
    <fill>
      <patternFill patternType="solid">
        <fgColor rgb="FFD8D8D8"/>
      </patternFill>
    </fill>
    <fill>
      <patternFill patternType="solid">
        <fgColor rgb="FFD8D8D8"/>
      </patternFill>
    </fill>
    <fill>
      <patternFill patternType="solid">
        <fgColor rgb="FFD8D8D8"/>
      </patternFill>
    </fill>
    <fill>
      <patternFill patternType="solid">
        <fgColor rgb="FFD8D8D8"/>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BACEFD"/>
      </patternFill>
    </fill>
    <fill>
      <patternFill patternType="solid">
        <fgColor rgb="FFBACEFD"/>
      </patternFill>
    </fill>
    <fill>
      <patternFill patternType="solid">
        <fgColor rgb="FFF2F2F2"/>
      </patternFill>
    </fill>
    <fill>
      <patternFill patternType="solid">
        <fgColor rgb="FFF2F2F2"/>
      </patternFill>
    </fill>
    <fill>
      <patternFill patternType="solid">
        <fgColor rgb="FFFFBA6B"/>
      </patternFill>
    </fill>
    <fill>
      <patternFill patternType="solid">
        <fgColor rgb="FFFFBA6B"/>
      </patternFill>
    </fill>
    <fill>
      <patternFill patternType="solid">
        <fgColor rgb="FFFED4A4"/>
      </patternFill>
    </fill>
    <fill>
      <patternFill patternType="solid">
        <fgColor rgb="FFE1EAFF"/>
      </patternFill>
    </fill>
    <fill>
      <patternFill patternType="solid">
        <fgColor rgb="FFE1EAFF"/>
      </patternFill>
    </fill>
    <fill>
      <patternFill patternType="solid">
        <fgColor rgb="FFE1EAFF"/>
      </patternFill>
    </fill>
    <fill>
      <patternFill patternType="solid">
        <fgColor rgb="FFE1EAFF"/>
      </patternFill>
    </fill>
    <fill>
      <patternFill patternType="solid">
        <fgColor rgb="FFE1EAFF"/>
      </patternFill>
    </fill>
    <fill>
      <patternFill patternType="solid">
        <fgColor rgb="FFE1EAFF"/>
      </patternFill>
    </fill>
    <fill>
      <patternFill patternType="solid">
        <fgColor rgb="FFE1EAFF"/>
      </patternFill>
    </fill>
    <fill>
      <patternFill patternType="solid">
        <fgColor rgb="FFE1EAFF"/>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ECE2FE"/>
      </patternFill>
    </fill>
    <fill>
      <patternFill patternType="solid">
        <fgColor rgb="FF1F2329"/>
      </patternFill>
    </fill>
    <fill>
      <patternFill patternType="solid">
        <fgColor rgb="FF8F959E"/>
      </patternFill>
    </fill>
    <fill>
      <patternFill patternType="solid">
        <fgColor rgb="FF8F959E"/>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ECE2FE"/>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9F3FD"/>
      </patternFill>
    </fill>
    <fill>
      <patternFill patternType="solid">
        <fgColor rgb="FFECE2FE"/>
      </patternFill>
    </fill>
    <fill>
      <patternFill patternType="solid">
        <fgColor rgb="FFFAF1D1"/>
      </patternFill>
    </fill>
    <fill>
      <patternFill patternType="solid">
        <fgColor rgb="FFDEE0E3"/>
      </patternFill>
    </fill>
    <fill>
      <patternFill patternType="solid">
        <fgColor rgb="FFDEE0E3"/>
      </patternFill>
    </fill>
    <fill>
      <patternFill patternType="solid">
        <fgColor rgb="FFDEE0E3"/>
      </patternFill>
    </fill>
    <fill>
      <patternFill patternType="solid">
        <fgColor rgb="FF1F2329"/>
      </patternFill>
    </fill>
    <fill>
      <patternFill patternType="solid">
        <fgColor rgb="FF1F2329"/>
      </patternFill>
    </fill>
    <fill>
      <patternFill patternType="solid">
        <fgColor rgb="FFD9F3FD"/>
      </patternFill>
    </fill>
    <fill>
      <patternFill patternType="solid">
        <fgColor rgb="FF1F2329"/>
      </patternFill>
    </fill>
    <fill>
      <patternFill patternType="solid">
        <fgColor rgb="FFFAF1D1"/>
      </patternFill>
    </fill>
    <fill>
      <patternFill patternType="solid">
        <fgColor rgb="FFECE2FE"/>
      </patternFill>
    </fill>
    <fill>
      <patternFill patternType="solid">
        <fgColor rgb="FF8F959E"/>
      </patternFill>
    </fill>
    <fill>
      <patternFill patternType="solid">
        <fgColor rgb="FFFAF1D1"/>
      </patternFill>
    </fill>
    <fill>
      <patternFill patternType="solid">
        <fgColor rgb="FFBACEFD"/>
      </patternFill>
    </fill>
    <fill>
      <patternFill patternType="solid">
        <fgColor rgb="FFBACEFD"/>
      </patternFill>
    </fill>
    <fill>
      <patternFill patternType="solid">
        <fgColor rgb="FFD9F3FD"/>
      </patternFill>
    </fill>
    <fill>
      <patternFill patternType="solid">
        <fgColor rgb="FFFAF1D1"/>
      </patternFill>
    </fill>
    <fill>
      <patternFill patternType="solid">
        <fgColor rgb="FF8F959E"/>
      </patternFill>
    </fill>
    <fill>
      <patternFill patternType="solid">
        <fgColor rgb="FFDEE0E3"/>
      </patternFill>
    </fill>
    <fill>
      <patternFill patternType="solid">
        <fgColor rgb="FFEBE6F2"/>
      </patternFill>
    </fill>
    <fill>
      <patternFill patternType="solid">
        <fgColor rgb="FFEBE6F2"/>
      </patternFill>
    </fill>
    <fill>
      <patternFill patternType="solid">
        <fgColor rgb="FFEBE6F2"/>
      </patternFill>
    </fill>
    <fill>
      <patternFill patternType="solid">
        <fgColor rgb="FFDEE0E3"/>
      </patternFill>
    </fill>
    <fill>
      <patternFill patternType="solid">
        <fgColor rgb="FF7B98DB"/>
      </patternFill>
    </fill>
    <fill>
      <patternFill patternType="solid">
        <fgColor rgb="FFE1EAFF"/>
      </patternFill>
    </fill>
    <fill>
      <patternFill patternType="solid">
        <fgColor rgb="FFE1EAFF"/>
      </patternFill>
    </fill>
    <fill>
      <patternFill patternType="solid">
        <fgColor rgb="FFE1EAFF"/>
      </patternFill>
    </fill>
    <fill>
      <patternFill patternType="solid">
        <fgColor rgb="FFDEE0E3"/>
      </patternFill>
    </fill>
    <fill>
      <patternFill patternType="solid">
        <fgColor rgb="FF8F959E"/>
      </patternFill>
    </fill>
    <fill>
      <patternFill patternType="solid">
        <fgColor rgb="FF8F959E"/>
      </patternFill>
    </fill>
    <fill>
      <patternFill patternType="solid">
        <fgColor rgb="FF9C85C0"/>
      </patternFill>
    </fill>
    <fill>
      <patternFill patternType="solid">
        <fgColor rgb="FF9C85C0"/>
      </patternFill>
    </fill>
    <fill>
      <patternFill patternType="solid">
        <fgColor rgb="FF9C85C0"/>
      </patternFill>
    </fill>
    <fill>
      <patternFill patternType="solid">
        <fgColor rgb="FFEBE6F2"/>
      </patternFill>
    </fill>
    <fill>
      <patternFill patternType="solid">
        <fgColor rgb="FFEBE6F2"/>
      </patternFill>
    </fill>
    <fill>
      <patternFill patternType="solid">
        <fgColor rgb="FFDEE0E3"/>
      </patternFill>
    </fill>
    <fill>
      <patternFill patternType="solid">
        <fgColor rgb="FFDEE0E3"/>
      </patternFill>
    </fill>
    <fill>
      <patternFill patternType="solid">
        <fgColor rgb="FF8F959E"/>
      </patternFill>
    </fill>
    <fill>
      <patternFill patternType="solid">
        <fgColor rgb="FF7B98DB"/>
      </patternFill>
    </fill>
    <fill>
      <patternFill patternType="solid">
        <fgColor rgb="FF7B98DB"/>
      </patternFill>
    </fill>
    <fill>
      <patternFill patternType="solid">
        <fgColor rgb="FF7B98DB"/>
      </patternFill>
    </fill>
    <fill>
      <patternFill patternType="solid">
        <fgColor rgb="FF8F959E"/>
      </patternFill>
    </fill>
    <fill>
      <patternFill patternType="solid">
        <fgColor rgb="FFDEE0E3"/>
      </patternFill>
    </fill>
    <fill>
      <patternFill patternType="solid">
        <fgColor rgb="FFE1EAFF"/>
      </patternFill>
    </fill>
    <fill>
      <patternFill patternType="solid">
        <fgColor rgb="FFDEE0E3"/>
      </patternFill>
    </fill>
    <fill>
      <patternFill patternType="solid">
        <fgColor rgb="FFDEE0E3"/>
      </patternFill>
    </fill>
    <fill>
      <patternFill patternType="solid">
        <fgColor rgb="FF8F959E"/>
      </patternFill>
    </fill>
    <fill>
      <patternFill patternType="solid">
        <fgColor rgb="FF9C85C0"/>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F9F9F9"/>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
      <patternFill patternType="solid">
        <fgColor rgb="FFDEE0E3"/>
      </patternFill>
    </fill>
  </fills>
  <borders count="456">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right/>
      <top/>
      <bottom/>
      <diagonal/>
    </border>
    <border>
      <left/>
      <right/>
      <top/>
      <bottom/>
      <diagonal/>
    </border>
    <border>
      <left/>
      <right/>
      <top/>
      <bottom/>
      <diagonal/>
    </border>
    <border>
      <left/>
      <right/>
      <top/>
      <bottom/>
      <diagonal/>
    </border>
    <border>
      <left style="thin">
        <color rgb="FF1F2329"/>
      </left>
      <right/>
      <top/>
      <bottom/>
      <diagonal/>
    </border>
    <border>
      <left/>
      <right/>
      <top/>
      <bottom/>
      <diagonal/>
    </border>
    <border>
      <left/>
      <right style="thin">
        <color rgb="FF1F2329"/>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right/>
      <top/>
      <bottom/>
      <diagonal/>
    </border>
    <border>
      <left/>
      <right/>
      <top/>
      <bottom style="thin">
        <color rgb="FF1F2329"/>
      </bottom>
      <diagonal/>
    </border>
    <border>
      <left/>
      <right style="thin">
        <color rgb="FF1F2329"/>
      </right>
      <top/>
      <bottom style="thin">
        <color rgb="FF1F2329"/>
      </bottom>
      <diagonal/>
    </border>
    <border>
      <left style="thin">
        <color rgb="FF1F2329"/>
      </left>
      <right/>
      <top/>
      <bottom style="thin">
        <color rgb="FF1F2329"/>
      </bottom>
      <diagonal/>
    </border>
    <border>
      <left/>
      <right/>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style="thin">
        <color rgb="FF245BDB"/>
      </left>
      <right style="thin">
        <color rgb="FF245BDB"/>
      </right>
      <top style="thin">
        <color rgb="FF245BDB"/>
      </top>
      <bottom style="thin">
        <color rgb="FF245BDB"/>
      </bottom>
      <diagonal/>
    </border>
    <border>
      <left style="thin">
        <color rgb="FF1F2329"/>
      </left>
      <right style="thin">
        <color rgb="FF1F2329"/>
      </right>
      <top style="thin">
        <color rgb="FF1F2329"/>
      </top>
      <bottom style="thin">
        <color rgb="FF1F2329"/>
      </bottom>
      <diagonal/>
    </border>
    <border>
      <left/>
      <right/>
      <top style="thin">
        <color rgb="FF1F2329"/>
      </top>
      <bottom/>
      <diagonal/>
    </border>
    <border>
      <left/>
      <right style="thin">
        <color rgb="FF1F2329"/>
      </right>
      <top style="thin">
        <color rgb="FF1F2329"/>
      </top>
      <bottom/>
      <diagonal/>
    </border>
    <border>
      <left style="thin">
        <color rgb="FF1F2329"/>
      </left>
      <right/>
      <top style="thin">
        <color rgb="FF1F2329"/>
      </top>
      <bottom/>
      <diagonal/>
    </border>
    <border>
      <left/>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diagonal/>
    </border>
    <border>
      <left style="thin">
        <color rgb="FF1F2329"/>
      </left>
      <right/>
      <top/>
      <bottom/>
      <diagonal/>
    </border>
    <border>
      <left/>
      <right/>
      <top/>
      <bottom/>
      <diagonal/>
    </border>
    <border>
      <left/>
      <right/>
      <top/>
      <bottom/>
      <diagonal/>
    </border>
    <border>
      <left/>
      <right style="thin">
        <color rgb="FF1F2329"/>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000000"/>
      </right>
      <top/>
      <bottom style="thin">
        <color rgb="FF1F2329"/>
      </bottom>
      <diagonal/>
    </border>
    <border>
      <left/>
      <right/>
      <top/>
      <bottom style="thin">
        <color rgb="FF1F2329"/>
      </bottom>
      <diagonal/>
    </border>
    <border>
      <left/>
      <right/>
      <top/>
      <bottom style="thin">
        <color rgb="FF1F2329"/>
      </bottom>
      <diagonal/>
    </border>
    <border>
      <left/>
      <right style="thin">
        <color rgb="FF1F2329"/>
      </right>
      <top/>
      <bottom style="thin">
        <color rgb="FF1F2329"/>
      </bottom>
      <diagonal/>
    </border>
    <border>
      <left/>
      <right/>
      <top/>
      <bottom style="thin">
        <color rgb="FF1F2329"/>
      </bottom>
      <diagonal/>
    </border>
    <border>
      <left style="thin">
        <color rgb="FF1F2329"/>
      </left>
      <right/>
      <top/>
      <bottom style="thin">
        <color rgb="FF1F2329"/>
      </bottom>
      <diagonal/>
    </border>
    <border>
      <left/>
      <right/>
      <top/>
      <bottom style="thin">
        <color rgb="FF1F2329"/>
      </bottom>
      <diagonal/>
    </border>
    <border>
      <left/>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000000"/>
      </right>
      <top style="thin">
        <color rgb="FF1F2329"/>
      </top>
      <bottom style="thin">
        <color rgb="FF000000"/>
      </bottom>
      <diagonal/>
    </border>
    <border>
      <left style="thin">
        <color rgb="FF1F2329"/>
      </left>
      <right style="thin">
        <color rgb="FF1F2329"/>
      </right>
      <top style="thin">
        <color rgb="FF1F2329"/>
      </top>
      <bottom style="thin">
        <color rgb="FF000000"/>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bottom style="thin">
        <color rgb="FF000000"/>
      </bottom>
      <diagonal/>
    </border>
    <border>
      <left/>
      <right/>
      <top/>
      <bottom style="thin">
        <color rgb="FF000000"/>
      </bottom>
      <diagonal/>
    </border>
    <border>
      <left/>
      <right style="thin">
        <color rgb="FF1F2329"/>
      </right>
      <top/>
      <bottom style="thin">
        <color rgb="FF000000"/>
      </bottom>
      <diagonal/>
    </border>
    <border>
      <left style="thin">
        <color rgb="FF1F2329"/>
      </left>
      <right/>
      <top/>
      <bottom style="thin">
        <color rgb="FF000000"/>
      </bottom>
      <diagonal/>
    </border>
    <border>
      <left/>
      <right style="thin">
        <color rgb="FF000000"/>
      </right>
      <top/>
      <bottom/>
      <diagonal/>
    </border>
    <border>
      <left/>
      <right/>
      <top/>
      <bottom/>
      <diagonal/>
    </border>
    <border>
      <left/>
      <right/>
      <top/>
      <bottom/>
      <diagonal/>
    </border>
    <border>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right/>
      <top/>
      <bottom style="thin">
        <color rgb="FF1F2329"/>
      </bottom>
      <diagonal/>
    </border>
    <border>
      <left/>
      <right/>
      <top/>
      <bottom/>
      <diagonal/>
    </border>
    <border>
      <left/>
      <right/>
      <top/>
      <bottom/>
      <diagonal/>
    </border>
    <border>
      <left/>
      <right/>
      <top/>
      <bottom/>
      <diagonal/>
    </border>
    <border>
      <left/>
      <right style="thin">
        <color rgb="FF1F2329"/>
      </right>
      <top/>
      <bottom/>
      <diagonal/>
    </border>
    <border>
      <left/>
      <right/>
      <top style="thin">
        <color rgb="FF1F2329"/>
      </top>
      <bottom/>
      <diagonal/>
    </border>
    <border>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1F2329"/>
      </bottom>
      <diagonal/>
    </border>
    <border>
      <left/>
      <right/>
      <top/>
      <bottom style="thin">
        <color rgb="FF000000"/>
      </bottom>
      <diagonal/>
    </border>
    <border>
      <left/>
      <right style="thin">
        <color rgb="FF000000"/>
      </right>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top/>
      <bottom/>
      <diagonal/>
    </border>
    <border>
      <left/>
      <right style="thin">
        <color rgb="FF000000"/>
      </right>
      <top/>
      <bottom/>
      <diagonal/>
    </border>
    <border>
      <left/>
      <right/>
      <top/>
      <bottom/>
      <diagonal/>
    </border>
    <border>
      <left/>
      <right/>
      <top/>
      <bottom/>
      <diagonal/>
    </border>
    <border>
      <left/>
      <right/>
      <top/>
      <bottom/>
      <diagonal/>
    </border>
    <border>
      <left/>
      <right style="thin">
        <color rgb="FF1F2329"/>
      </right>
      <top/>
      <bottom/>
      <diagonal/>
    </border>
    <border>
      <left/>
      <right/>
      <top/>
      <bottom/>
      <diagonal/>
    </border>
    <border>
      <left/>
      <right/>
      <top/>
      <bottom/>
      <diagonal/>
    </border>
    <border>
      <left/>
      <right/>
      <top/>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top style="thin">
        <color rgb="FF1F2329"/>
      </top>
      <bottom style="thin">
        <color rgb="FF1F2329"/>
      </bottom>
      <diagonal/>
    </border>
    <border>
      <left/>
      <right/>
      <top/>
      <bottom style="thin">
        <color rgb="FF1F2329"/>
      </bottom>
      <diagonal/>
    </border>
    <border>
      <left/>
      <right/>
      <top/>
      <bottom style="thin">
        <color rgb="FF1F2329"/>
      </bottom>
      <diagonal/>
    </border>
    <border>
      <left/>
      <right/>
      <top/>
      <bottom/>
      <diagonal/>
    </border>
    <border>
      <left style="thin">
        <color rgb="FF1F2329"/>
      </left>
      <right/>
      <top/>
      <bottom/>
      <diagonal/>
    </border>
    <border>
      <left/>
      <right/>
      <top/>
      <bottom/>
      <diagonal/>
    </border>
    <border>
      <left/>
      <right style="thin">
        <color rgb="FF1F2329"/>
      </right>
      <top/>
      <bottom/>
      <diagonal/>
    </border>
    <border>
      <left/>
      <right style="thin">
        <color rgb="FF1F2329"/>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style="thin">
        <color rgb="FF1F2329"/>
      </right>
      <top/>
      <bottom/>
      <diagonal/>
    </border>
    <border>
      <left/>
      <right/>
      <top/>
      <bottom/>
      <diagonal/>
    </border>
    <border>
      <left style="thin">
        <color rgb="FF1F2329"/>
      </left>
      <right style="thin">
        <color rgb="FF1F2329"/>
      </right>
      <top/>
      <bottom/>
      <diagonal/>
    </border>
    <border>
      <left/>
      <right style="thin">
        <color rgb="FF1F2329"/>
      </right>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style="thin">
        <color rgb="FF1F2329"/>
      </left>
      <right/>
      <top/>
      <bottom style="thin">
        <color rgb="FF1F2329"/>
      </bottom>
      <diagonal/>
    </border>
    <border>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right/>
      <top/>
      <bottom/>
      <diagonal/>
    </border>
    <border>
      <left/>
      <right/>
      <top style="thin">
        <color rgb="FF1F2329"/>
      </top>
      <bottom/>
      <diagonal/>
    </border>
    <border>
      <left style="thin">
        <color rgb="FF1F2329"/>
      </left>
      <right style="thin">
        <color rgb="FF1F2329"/>
      </right>
      <top style="thin">
        <color rgb="FF1F2329"/>
      </top>
      <bottom/>
      <diagonal/>
    </border>
    <border>
      <left/>
      <right style="thin">
        <color rgb="FF1F2329"/>
      </right>
      <top style="thin">
        <color rgb="FF1F2329"/>
      </top>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bottom/>
      <diagonal/>
    </border>
    <border>
      <left style="thin">
        <color rgb="FF1F2329"/>
      </left>
      <right/>
      <top/>
      <bottom/>
      <diagonal/>
    </border>
    <border>
      <left style="thin">
        <color rgb="FF1F2329"/>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style="thin">
        <color rgb="FF1F2329"/>
      </bottom>
      <diagonal/>
    </border>
    <border>
      <left style="thin">
        <color rgb="FF1F2329"/>
      </left>
      <right style="thin">
        <color rgb="FF1F2329"/>
      </right>
      <top/>
      <bottom style="thin">
        <color rgb="FF1F2329"/>
      </bottom>
      <diagonal/>
    </border>
    <border>
      <left/>
      <right style="thin">
        <color rgb="FF1F2329"/>
      </right>
      <top/>
      <bottom style="thin">
        <color rgb="FF1F2329"/>
      </bottom>
      <diagonal/>
    </border>
    <border>
      <left/>
      <right/>
      <top/>
      <bottom style="thin">
        <color rgb="FF1F2329"/>
      </bottom>
      <diagonal/>
    </border>
    <border>
      <left/>
      <right style="thin">
        <color rgb="FF1F2329"/>
      </right>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diagonal/>
    </border>
    <border>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right/>
      <top/>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top style="thin">
        <color rgb="FF1F2329"/>
      </top>
      <bottom/>
      <diagonal/>
    </border>
    <border>
      <left/>
      <right style="thin">
        <color rgb="FF1F2329"/>
      </right>
      <top style="thin">
        <color rgb="FF1F2329"/>
      </top>
      <bottom/>
      <diagonal/>
    </border>
    <border>
      <left/>
      <right/>
      <top/>
      <bottom/>
      <diagonal/>
    </border>
    <border>
      <left/>
      <right/>
      <top/>
      <bottom/>
      <diagonal/>
    </border>
    <border>
      <left/>
      <right style="thin">
        <color rgb="FF1F2329"/>
      </right>
      <top style="thin">
        <color rgb="FF1F2329"/>
      </top>
      <bottom/>
      <diagonal/>
    </border>
    <border>
      <left/>
      <right/>
      <top style="thin">
        <color rgb="FF1F2329"/>
      </top>
      <bottom/>
      <diagonal/>
    </border>
    <border>
      <left style="thin">
        <color rgb="FF1F2329"/>
      </left>
      <right/>
      <top style="thin">
        <color rgb="FF1F2329"/>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diagonal/>
    </border>
    <border>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bottom/>
      <diagonal/>
    </border>
    <border>
      <left style="thin">
        <color rgb="FF1F2329"/>
      </left>
      <right style="thin">
        <color rgb="FF1F2329"/>
      </right>
      <top style="thin">
        <color rgb="FF1F2329"/>
      </top>
      <bottom/>
      <diagonal/>
    </border>
    <border>
      <left/>
      <right/>
      <top/>
      <bottom/>
      <diagonal/>
    </border>
    <border>
      <left style="thin">
        <color rgb="FF1F2329"/>
      </left>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style="thin">
        <color rgb="FF1F2329"/>
      </top>
      <bottom style="thin">
        <color rgb="FF1F2329"/>
      </bottom>
      <diagonal/>
    </border>
    <border>
      <left style="thin">
        <color rgb="FF1F2329"/>
      </left>
      <right style="thin">
        <color rgb="FF1F2329"/>
      </right>
      <top style="thin">
        <color rgb="FF1F2329"/>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right/>
      <top/>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bottom/>
      <diagonal/>
    </border>
    <border>
      <left style="thin">
        <color rgb="FF1F2329"/>
      </left>
      <right style="thin">
        <color rgb="FFDEE0E3"/>
      </right>
      <top/>
      <bottom/>
      <diagonal/>
    </border>
    <border>
      <left style="thin">
        <color rgb="FFDEE0E3"/>
      </left>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style="thin">
        <color rgb="FF1F2329"/>
      </left>
      <right style="thin">
        <color rgb="FFDEE0E3"/>
      </right>
      <top style="thin">
        <color rgb="FFDEE0E3"/>
      </top>
      <bottom style="thin">
        <color rgb="FFDEE0E3"/>
      </bottom>
      <diagonal/>
    </border>
    <border>
      <left style="thin">
        <color rgb="FFDEE0E3"/>
      </left>
      <right style="thin">
        <color rgb="FF1F2329"/>
      </right>
      <top style="thin">
        <color rgb="FFDEE0E3"/>
      </top>
      <bottom style="thin">
        <color rgb="FFDEE0E3"/>
      </bottom>
      <diagonal/>
    </border>
    <border>
      <left/>
      <right style="thin">
        <color rgb="FF1F2329"/>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right style="thin">
        <color rgb="FFDEE0E3"/>
      </right>
      <top style="thin">
        <color rgb="FFDEE0E3"/>
      </top>
      <bottom style="thin">
        <color rgb="FFDEE0E3"/>
      </bottom>
      <diagonal/>
    </border>
    <border>
      <left/>
      <right/>
      <top/>
      <bottom/>
      <diagonal/>
    </border>
    <border>
      <left style="thin">
        <color rgb="FFDEE0E3"/>
      </left>
      <right style="thin">
        <color rgb="FF1F2329"/>
      </right>
      <top style="thin">
        <color rgb="FFDEE0E3"/>
      </top>
      <bottom style="thin">
        <color rgb="FFDEE0E3"/>
      </bottom>
      <diagonal/>
    </border>
    <border>
      <left/>
      <right/>
      <top/>
      <bottom/>
      <diagonal/>
    </border>
    <border>
      <left/>
      <right style="thin">
        <color rgb="FFDEE0E3"/>
      </right>
      <top style="thin">
        <color rgb="FFDEE0E3"/>
      </top>
      <bottom style="thin">
        <color rgb="FFDEE0E3"/>
      </bottom>
      <diagonal/>
    </border>
    <border>
      <left style="thin">
        <color rgb="FFDEE0E3"/>
      </left>
      <right style="thin">
        <color rgb="FF1F2329"/>
      </right>
      <top style="thin">
        <color rgb="FFDEE0E3"/>
      </top>
      <bottom style="thin">
        <color rgb="FFDEE0E3"/>
      </bottom>
      <diagonal/>
    </border>
    <border>
      <left/>
      <right style="thin">
        <color rgb="FFDEE0E3"/>
      </right>
      <top style="thin">
        <color rgb="FFDEE0E3"/>
      </top>
      <bottom style="thin">
        <color rgb="FFDEE0E3"/>
      </bottom>
      <diagonal/>
    </border>
    <border>
      <left/>
      <right style="thin">
        <color rgb="FFDEE0E3"/>
      </right>
      <top style="thin">
        <color rgb="FFDEE0E3"/>
      </top>
      <bottom/>
      <diagonal/>
    </border>
    <border>
      <left/>
      <right style="thin">
        <color rgb="FFDEE0E3"/>
      </right>
      <top style="thin">
        <color rgb="FF1F2329"/>
      </top>
      <bottom/>
      <diagonal/>
    </border>
    <border>
      <left style="thin">
        <color rgb="FFDEE0E3"/>
      </left>
      <right style="thin">
        <color rgb="FFDEE0E3"/>
      </right>
      <top style="thin">
        <color rgb="FF1F2329"/>
      </top>
      <bottom style="thin">
        <color rgb="FFDEE0E3"/>
      </bottom>
      <diagonal/>
    </border>
    <border>
      <left style="thin">
        <color rgb="FFDEE0E3"/>
      </left>
      <right style="thin">
        <color rgb="FF1F2329"/>
      </right>
      <top style="thin">
        <color rgb="FF1F2329"/>
      </top>
      <bottom style="thin">
        <color rgb="FFDEE0E3"/>
      </bottom>
      <diagonal/>
    </border>
    <border>
      <left/>
      <right style="thin">
        <color rgb="FFDEE0E3"/>
      </right>
      <top style="thin">
        <color rgb="FF1F2329"/>
      </top>
      <bottom style="thin">
        <color rgb="FFDEE0E3"/>
      </bottom>
      <diagonal/>
    </border>
    <border>
      <left style="thin">
        <color rgb="FF1F2329"/>
      </left>
      <right style="thin">
        <color rgb="FFDEE0E3"/>
      </right>
      <top style="thin">
        <color rgb="FF1F2329"/>
      </top>
      <bottom/>
      <diagonal/>
    </border>
    <border>
      <left style="thin">
        <color rgb="FF1F2329"/>
      </left>
      <right style="thin">
        <color rgb="FFDEE0E3"/>
      </right>
      <top style="thin">
        <color rgb="FF1F2329"/>
      </top>
      <bottom style="thin">
        <color rgb="FFDEE0E3"/>
      </bottom>
      <diagonal/>
    </border>
    <border>
      <left/>
      <right style="thin">
        <color rgb="FF1F2329"/>
      </right>
      <top style="thin">
        <color rgb="FF1F2329"/>
      </top>
      <bottom/>
      <diagonal/>
    </border>
    <border>
      <left style="thin">
        <color rgb="FFDEE0E3"/>
      </left>
      <right/>
      <top style="thin">
        <color rgb="FF1F2329"/>
      </top>
      <bottom style="thin">
        <color rgb="FFDEE0E3"/>
      </bottom>
      <diagonal/>
    </border>
    <border>
      <left/>
      <right style="thin">
        <color rgb="FFDEE0E3"/>
      </right>
      <top style="thin">
        <color rgb="FFDEE0E3"/>
      </top>
      <bottom style="thin">
        <color rgb="FF1F2329"/>
      </bottom>
      <diagonal/>
    </border>
    <border>
      <left style="thin">
        <color rgb="FFDEE0E3"/>
      </left>
      <right style="thin">
        <color rgb="FFDEE0E3"/>
      </right>
      <top style="thin">
        <color rgb="FFDEE0E3"/>
      </top>
      <bottom style="thin">
        <color rgb="FF1F2329"/>
      </bottom>
      <diagonal/>
    </border>
    <border>
      <left style="thin">
        <color rgb="FFDEE0E3"/>
      </left>
      <right/>
      <top style="thin">
        <color rgb="FFDEE0E3"/>
      </top>
      <bottom style="thin">
        <color rgb="FF1F2329"/>
      </bottom>
      <diagonal/>
    </border>
    <border>
      <left style="thin">
        <color rgb="FF1F2329"/>
      </left>
      <right style="thin">
        <color rgb="FFDEE0E3"/>
      </right>
      <top style="thin">
        <color rgb="FFDEE0E3"/>
      </top>
      <bottom style="thin">
        <color rgb="FF1F2329"/>
      </bottom>
      <diagonal/>
    </border>
    <border>
      <left/>
      <right style="thin">
        <color rgb="FFDEE0E3"/>
      </right>
      <top style="thin">
        <color rgb="FFDEE0E3"/>
      </top>
      <bottom style="thin">
        <color rgb="FF1F2329"/>
      </bottom>
      <diagonal/>
    </border>
    <border>
      <left/>
      <right style="thin">
        <color rgb="FF1F2329"/>
      </right>
      <top style="thin">
        <color rgb="FFDEE0E3"/>
      </top>
      <bottom style="thin">
        <color rgb="FF1F2329"/>
      </bottom>
      <diagonal/>
    </border>
    <border>
      <left style="thin">
        <color rgb="FFDEE0E3"/>
      </left>
      <right style="thin">
        <color rgb="FF1F2329"/>
      </right>
      <top style="thin">
        <color rgb="FFDEE0E3"/>
      </top>
      <bottom style="thin">
        <color rgb="FF1F2329"/>
      </bottom>
      <diagonal/>
    </border>
    <border>
      <left style="thin">
        <color rgb="FF1F2329"/>
      </left>
      <right style="thin">
        <color rgb="FFDEE0E3"/>
      </right>
      <top/>
      <bottom style="thin">
        <color rgb="FF1F2329"/>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1F2329"/>
      </top>
      <bottom style="thin">
        <color rgb="FFDEE0E3"/>
      </bottom>
      <diagonal/>
    </border>
    <border>
      <left/>
      <right style="thin">
        <color rgb="FFDEE0E3"/>
      </right>
      <top style="thin">
        <color rgb="FF1F2329"/>
      </top>
      <bottom style="thin">
        <color rgb="FFDEE0E3"/>
      </bottom>
      <diagonal/>
    </border>
    <border>
      <left style="thin">
        <color rgb="FFDEE0E3"/>
      </left>
      <right style="thin">
        <color rgb="FF1F2329"/>
      </right>
      <top style="thin">
        <color rgb="FF1F2329"/>
      </top>
      <bottom style="thin">
        <color rgb="FFDEE0E3"/>
      </bottom>
      <diagonal/>
    </border>
    <border>
      <left/>
      <right style="thin">
        <color rgb="FFDEE0E3"/>
      </right>
      <top style="thin">
        <color rgb="FF1F2329"/>
      </top>
      <bottom style="thin">
        <color rgb="FFDEE0E3"/>
      </bottom>
      <diagonal/>
    </border>
    <border>
      <left style="thin">
        <color rgb="FFDEE0E3"/>
      </left>
      <right style="thin">
        <color rgb="FFDEE0E3"/>
      </right>
      <top style="thin">
        <color rgb="FF1F2329"/>
      </top>
      <bottom style="thin">
        <color rgb="FFDEE0E3"/>
      </bottom>
      <diagonal/>
    </border>
    <border>
      <left style="thin">
        <color rgb="FF1F2329"/>
      </left>
      <right style="thin">
        <color rgb="FFDEE0E3"/>
      </right>
      <top style="thin">
        <color rgb="FF1F2329"/>
      </top>
      <bottom style="thin">
        <color rgb="FFDEE0E3"/>
      </bottom>
      <diagonal/>
    </border>
    <border>
      <left/>
      <right style="thin">
        <color rgb="FFDEE0E3"/>
      </right>
      <top/>
      <bottom style="thin">
        <color rgb="FFDEE0E3"/>
      </bottom>
      <diagonal/>
    </border>
    <border>
      <left style="thin">
        <color rgb="FFDEE0E3"/>
      </left>
      <right style="thin">
        <color rgb="FF1F2329"/>
      </right>
      <top/>
      <bottom style="thin">
        <color rgb="FFDEE0E3"/>
      </bottom>
      <diagonal/>
    </border>
    <border>
      <left style="thin">
        <color rgb="FFDEE0E3"/>
      </left>
      <right/>
      <top style="thin">
        <color rgb="FF1F2329"/>
      </top>
      <bottom style="thin">
        <color rgb="FFDEE0E3"/>
      </bottom>
      <diagonal/>
    </border>
    <border>
      <left style="thin">
        <color rgb="FFDEE0E3"/>
      </left>
      <right style="thin">
        <color rgb="FF1F2329"/>
      </right>
      <top style="thin">
        <color rgb="FFDEE0E3"/>
      </top>
      <bottom/>
      <diagonal/>
    </border>
    <border>
      <left style="thin">
        <color rgb="FFDEE0E3"/>
      </left>
      <right style="thin">
        <color rgb="FFDEE0E3"/>
      </right>
      <top style="thin">
        <color rgb="FFDEE0E3"/>
      </top>
      <bottom/>
      <diagonal/>
    </border>
    <border>
      <left/>
      <right style="thin">
        <color rgb="FFDEE0E3"/>
      </right>
      <top/>
      <bottom style="thin">
        <color rgb="FF1F2329"/>
      </bottom>
      <diagonal/>
    </border>
    <border>
      <left style="thin">
        <color rgb="FF1F2329"/>
      </left>
      <right style="thin">
        <color rgb="FFDEE0E3"/>
      </right>
      <top style="thin">
        <color rgb="FFDEE0E3"/>
      </top>
      <bottom/>
      <diagonal/>
    </border>
    <border>
      <left/>
      <right style="thin">
        <color rgb="FF1F2329"/>
      </right>
      <top/>
      <bottom style="thin">
        <color rgb="FF1F2329"/>
      </bottom>
      <diagonal/>
    </border>
    <border>
      <left style="thin">
        <color rgb="FFDEE0E3"/>
      </left>
      <right/>
      <top style="thin">
        <color rgb="FFDEE0E3"/>
      </top>
      <bottom/>
      <diagonal/>
    </border>
    <border>
      <left style="thin">
        <color rgb="FFDEE0E3"/>
      </left>
      <right/>
      <top style="thin">
        <color rgb="FFDEE0E3"/>
      </top>
      <bottom style="thin">
        <color rgb="FFDEE0E3"/>
      </bottom>
      <diagonal/>
    </border>
    <border>
      <left/>
      <right style="thin">
        <color rgb="FFDEE0E3"/>
      </right>
      <top/>
      <bottom style="thin">
        <color rgb="FFDEE0E3"/>
      </bottom>
      <diagonal/>
    </border>
    <border>
      <left style="thin">
        <color rgb="FFDEE0E3"/>
      </left>
      <right style="thin">
        <color rgb="FFDEE0E3"/>
      </right>
      <top/>
      <bottom style="thin">
        <color rgb="FFDEE0E3"/>
      </bottom>
      <diagonal/>
    </border>
    <border>
      <left style="thin">
        <color rgb="FFDEE0E3"/>
      </left>
      <right style="thin">
        <color rgb="FF1F2329"/>
      </right>
      <top/>
      <bottom style="thin">
        <color rgb="FFDEE0E3"/>
      </bottom>
      <diagonal/>
    </border>
    <border>
      <left/>
      <right style="thin">
        <color rgb="FF1F2329"/>
      </right>
      <top/>
      <bottom style="thin">
        <color rgb="FFDEE0E3"/>
      </bottom>
      <diagonal/>
    </border>
    <border>
      <left/>
      <right style="thin">
        <color rgb="FFDEE0E3"/>
      </right>
      <top/>
      <bottom style="thin">
        <color rgb="FFDEE0E3"/>
      </bottom>
      <diagonal/>
    </border>
    <border>
      <left style="thin">
        <color rgb="FFDEE0E3"/>
      </left>
      <right/>
      <top/>
      <bottom style="thin">
        <color rgb="FFDEE0E3"/>
      </bottom>
      <diagonal/>
    </border>
    <border>
      <left style="thin">
        <color rgb="FF1F2329"/>
      </left>
      <right style="thin">
        <color rgb="FFDEE0E3"/>
      </right>
      <top/>
      <bottom style="thin">
        <color rgb="FFDEE0E3"/>
      </bottom>
      <diagonal/>
    </border>
    <border>
      <left style="thin">
        <color rgb="FFDEE0E3"/>
      </left>
      <right style="thin">
        <color rgb="FFDEE0E3"/>
      </right>
      <top/>
      <bottom style="thin">
        <color rgb="FFDEE0E3"/>
      </bottom>
      <diagonal/>
    </border>
    <border>
      <left/>
      <right style="thin">
        <color rgb="FFDEE0E3"/>
      </right>
      <top style="thin">
        <color rgb="FFDEE0E3"/>
      </top>
      <bottom style="thin">
        <color rgb="FFDEE0E3"/>
      </bottom>
      <diagonal/>
    </border>
    <border>
      <left/>
      <right style="thin">
        <color rgb="FFDEE0E3"/>
      </right>
      <top style="thin">
        <color rgb="FFDEE0E3"/>
      </top>
      <bottom style="thin">
        <color rgb="FF1F2329"/>
      </bottom>
      <diagonal/>
    </border>
    <border>
      <left style="thin">
        <color rgb="FFDEE0E3"/>
      </left>
      <right style="thin">
        <color rgb="FF1F2329"/>
      </right>
      <top style="thin">
        <color rgb="FFDEE0E3"/>
      </top>
      <bottom style="thin">
        <color rgb="FF1F2329"/>
      </bottom>
      <diagonal/>
    </border>
    <border>
      <left style="thin">
        <color rgb="FF1F2329"/>
      </left>
      <right style="thin">
        <color rgb="FFDEE0E3"/>
      </right>
      <top style="thin">
        <color rgb="FFDEE0E3"/>
      </top>
      <bottom style="thin">
        <color rgb="FFDEE0E3"/>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FFFFFF"/>
      </left>
      <right style="thin">
        <color rgb="FFFFFFFF"/>
      </right>
      <top/>
      <bottom style="thin">
        <color rgb="FFFFFFFF"/>
      </bottom>
      <diagonal/>
    </border>
    <border>
      <left style="thin">
        <color rgb="FFFFFFFF"/>
      </left>
      <right style="thin">
        <color rgb="FFFFFFFF"/>
      </right>
      <top/>
      <bottom style="thin">
        <color rgb="FFFFFFFF"/>
      </bottom>
      <diagonal/>
    </border>
    <border>
      <left/>
      <right/>
      <top/>
      <bottom/>
      <diagonal/>
    </border>
    <border>
      <left/>
      <right style="thin">
        <color rgb="FF1F2329"/>
      </right>
      <top style="thin">
        <color rgb="FF1F2329"/>
      </top>
      <bottom style="thin">
        <color rgb="FF1F2329"/>
      </bottom>
      <diagonal/>
    </border>
    <border>
      <left style="thin">
        <color rgb="FF1F2329"/>
      </left>
      <right/>
      <top/>
      <bottom style="thin">
        <color rgb="FF1F2329"/>
      </bottom>
      <diagonal/>
    </border>
    <border>
      <left style="thin">
        <color rgb="FF1F2329"/>
      </left>
      <right/>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right/>
      <top/>
      <bottom style="thin">
        <color rgb="FF1F2329"/>
      </bottom>
      <diagonal/>
    </border>
    <border>
      <left/>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top/>
      <bottom/>
      <diagonal/>
    </border>
    <border>
      <left style="thin">
        <color rgb="FF1F2329"/>
      </left>
      <right/>
      <top/>
      <bottom/>
      <diagonal/>
    </border>
    <border>
      <left/>
      <right/>
      <top style="thin">
        <color rgb="FF1F2329"/>
      </top>
      <bottom/>
      <diagonal/>
    </border>
    <border>
      <left style="thin">
        <color rgb="FF1F2329"/>
      </left>
      <right/>
      <top style="thin">
        <color rgb="FF1F2329"/>
      </top>
      <bottom/>
      <diagonal/>
    </border>
    <border>
      <left style="thin">
        <color rgb="FF1F2329"/>
      </left>
      <right/>
      <top style="thin">
        <color rgb="FF1F2329"/>
      </top>
      <bottom/>
      <diagonal/>
    </border>
    <border>
      <left style="thin">
        <color rgb="FF1F2329"/>
      </left>
      <right style="thin">
        <color rgb="FF1F2329"/>
      </right>
      <top/>
      <bottom style="thin">
        <color rgb="FF1F2329"/>
      </bottom>
      <diagonal/>
    </border>
    <border>
      <left/>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s>
  <cellStyleXfs count="1">
    <xf numFmtId="0" fontId="0" fillId="0" borderId="0" applyNumberFormat="0" applyFont="0" applyFill="0" applyBorder="0" applyProtection="0"/>
  </cellStyleXfs>
  <cellXfs count="494">
    <xf numFmtId="0" fontId="0" fillId="0" borderId="0" xfId="0" applyAlignment="1">
      <alignment vertical="center"/>
    </xf>
    <xf numFmtId="0" fontId="1" fillId="0" borderId="1" xfId="0" applyFont="1" applyBorder="1" applyAlignment="1">
      <alignment vertical="center"/>
    </xf>
    <xf numFmtId="0" fontId="2" fillId="0" borderId="2" xfId="0" applyFont="1" applyBorder="1" applyAlignment="1">
      <alignment vertical="center"/>
    </xf>
    <xf numFmtId="3" fontId="3" fillId="2" borderId="3" xfId="0" applyNumberFormat="1" applyFont="1" applyFill="1" applyBorder="1" applyAlignment="1">
      <alignment horizontal="center" vertical="center"/>
    </xf>
    <xf numFmtId="0" fontId="4" fillId="3" borderId="4" xfId="0" applyFont="1" applyFill="1" applyBorder="1" applyAlignment="1">
      <alignment horizontal="center" vertical="center"/>
    </xf>
    <xf numFmtId="3" fontId="5" fillId="4" borderId="5" xfId="0" applyNumberFormat="1" applyFont="1" applyFill="1" applyBorder="1" applyAlignment="1">
      <alignment horizontal="center" vertical="center"/>
    </xf>
    <xf numFmtId="3" fontId="6" fillId="5" borderId="6" xfId="0" applyNumberFormat="1" applyFont="1" applyFill="1" applyBorder="1" applyAlignment="1">
      <alignment horizontal="center" vertical="center"/>
    </xf>
    <xf numFmtId="3" fontId="7" fillId="0" borderId="7" xfId="0" applyNumberFormat="1" applyFont="1" applyBorder="1" applyAlignment="1">
      <alignment vertical="center"/>
    </xf>
    <xf numFmtId="3" fontId="8" fillId="0" borderId="8" xfId="0" applyNumberFormat="1" applyFont="1" applyBorder="1" applyAlignment="1">
      <alignment horizontal="center" vertical="center"/>
    </xf>
    <xf numFmtId="0" fontId="9" fillId="0" borderId="9" xfId="0" applyFont="1" applyBorder="1" applyAlignment="1">
      <alignment horizontal="center" vertical="center"/>
    </xf>
    <xf numFmtId="3" fontId="10" fillId="6" borderId="10" xfId="0" applyNumberFormat="1" applyFont="1" applyFill="1" applyBorder="1" applyAlignment="1">
      <alignment horizontal="center" vertical="center"/>
    </xf>
    <xf numFmtId="176" fontId="11" fillId="7" borderId="11" xfId="0" applyNumberFormat="1" applyFont="1" applyFill="1" applyBorder="1" applyAlignment="1">
      <alignment horizontal="center" vertical="center"/>
    </xf>
    <xf numFmtId="9" fontId="12" fillId="0" borderId="12" xfId="0" applyNumberFormat="1" applyFont="1" applyBorder="1" applyAlignment="1">
      <alignment vertical="center"/>
    </xf>
    <xf numFmtId="176" fontId="13" fillId="8" borderId="13" xfId="0" applyNumberFormat="1" applyFont="1" applyFill="1" applyBorder="1" applyAlignment="1">
      <alignment horizontal="center" vertical="center"/>
    </xf>
    <xf numFmtId="0" fontId="14" fillId="9" borderId="14" xfId="0" applyFont="1" applyFill="1" applyBorder="1" applyAlignment="1">
      <alignment horizontal="center" vertical="center"/>
    </xf>
    <xf numFmtId="177" fontId="15" fillId="10" borderId="15" xfId="0" applyNumberFormat="1" applyFont="1" applyFill="1" applyBorder="1" applyAlignment="1">
      <alignment horizontal="center" vertical="center"/>
    </xf>
    <xf numFmtId="0" fontId="16" fillId="0" borderId="16" xfId="0" applyFont="1" applyBorder="1" applyAlignment="1">
      <alignment vertical="center"/>
    </xf>
    <xf numFmtId="10" fontId="17" fillId="0" borderId="17" xfId="0" applyNumberFormat="1" applyFont="1" applyBorder="1" applyAlignment="1">
      <alignment vertical="center"/>
    </xf>
    <xf numFmtId="14" fontId="18" fillId="0" borderId="18" xfId="0" applyNumberFormat="1" applyFont="1" applyBorder="1" applyAlignment="1">
      <alignment vertical="center"/>
    </xf>
    <xf numFmtId="3" fontId="19" fillId="0" borderId="19" xfId="0" applyNumberFormat="1" applyFont="1" applyBorder="1" applyAlignment="1">
      <alignment horizontal="center" vertical="center"/>
    </xf>
    <xf numFmtId="3" fontId="20" fillId="0" borderId="20" xfId="0" applyNumberFormat="1" applyFont="1" applyBorder="1" applyAlignment="1">
      <alignment horizontal="center" vertical="center"/>
    </xf>
    <xf numFmtId="3" fontId="21" fillId="0" borderId="21" xfId="0" applyNumberFormat="1" applyFont="1" applyBorder="1" applyAlignment="1">
      <alignment horizontal="center" vertical="center"/>
    </xf>
    <xf numFmtId="0" fontId="22" fillId="0" borderId="22" xfId="0" applyFont="1" applyBorder="1" applyAlignment="1">
      <alignment vertical="center"/>
    </xf>
    <xf numFmtId="178" fontId="23" fillId="11" borderId="23" xfId="0" applyNumberFormat="1" applyFont="1" applyFill="1" applyBorder="1" applyAlignment="1">
      <alignment horizontal="center" vertical="center"/>
    </xf>
    <xf numFmtId="1" fontId="24" fillId="0" borderId="24" xfId="0" applyNumberFormat="1" applyFont="1" applyBorder="1" applyAlignment="1">
      <alignment vertical="center"/>
    </xf>
    <xf numFmtId="1" fontId="25" fillId="0" borderId="25" xfId="0" applyNumberFormat="1" applyFont="1" applyBorder="1" applyAlignment="1">
      <alignment vertical="center"/>
    </xf>
    <xf numFmtId="179" fontId="27" fillId="0" borderId="27" xfId="0" applyNumberFormat="1" applyFont="1" applyBorder="1" applyAlignment="1">
      <alignment vertical="center"/>
    </xf>
    <xf numFmtId="0" fontId="28" fillId="0" borderId="28" xfId="0" applyFont="1" applyBorder="1" applyAlignment="1">
      <alignment vertical="center" wrapText="1"/>
    </xf>
    <xf numFmtId="0" fontId="29" fillId="0" borderId="29" xfId="0" applyFont="1" applyBorder="1" applyAlignment="1">
      <alignment horizontal="center" vertical="center"/>
    </xf>
    <xf numFmtId="58" fontId="30" fillId="12" borderId="30" xfId="0" applyNumberFormat="1" applyFont="1" applyFill="1" applyBorder="1" applyAlignment="1">
      <alignment horizontal="center" vertical="center"/>
    </xf>
    <xf numFmtId="0" fontId="31" fillId="13" borderId="31" xfId="0" applyFont="1" applyFill="1" applyBorder="1" applyAlignment="1">
      <alignment horizontal="center" vertical="center"/>
    </xf>
    <xf numFmtId="0" fontId="32" fillId="14" borderId="32" xfId="0" applyFont="1" applyFill="1" applyBorder="1" applyAlignment="1">
      <alignment horizontal="center" vertical="center"/>
    </xf>
    <xf numFmtId="3" fontId="33" fillId="0" borderId="33" xfId="0" applyNumberFormat="1" applyFont="1" applyBorder="1" applyAlignment="1">
      <alignment horizontal="center" vertical="center"/>
    </xf>
    <xf numFmtId="176" fontId="34" fillId="15" borderId="34" xfId="0" applyNumberFormat="1" applyFont="1" applyFill="1" applyBorder="1" applyAlignment="1">
      <alignment horizontal="center" vertical="center"/>
    </xf>
    <xf numFmtId="3" fontId="35" fillId="16" borderId="35" xfId="0" applyNumberFormat="1" applyFont="1" applyFill="1" applyBorder="1" applyAlignment="1">
      <alignment horizontal="center" vertical="center"/>
    </xf>
    <xf numFmtId="0" fontId="36" fillId="17" borderId="36" xfId="0" applyFont="1" applyFill="1" applyBorder="1" applyAlignment="1">
      <alignment vertical="center"/>
    </xf>
    <xf numFmtId="0" fontId="37" fillId="18" borderId="37" xfId="0" applyFont="1" applyFill="1" applyBorder="1" applyAlignment="1">
      <alignment vertical="center"/>
    </xf>
    <xf numFmtId="9" fontId="38" fillId="0" borderId="38" xfId="0" applyNumberFormat="1" applyFont="1" applyBorder="1" applyAlignment="1">
      <alignment vertical="center"/>
    </xf>
    <xf numFmtId="1" fontId="39" fillId="0" borderId="39" xfId="0" applyNumberFormat="1" applyFont="1" applyBorder="1" applyAlignment="1">
      <alignment vertical="center"/>
    </xf>
    <xf numFmtId="0" fontId="41" fillId="0" borderId="41" xfId="0" applyFont="1" applyBorder="1" applyAlignment="1">
      <alignment vertical="center"/>
    </xf>
    <xf numFmtId="0" fontId="42" fillId="0" borderId="42" xfId="0" applyFont="1" applyBorder="1" applyAlignment="1">
      <alignment vertical="center"/>
    </xf>
    <xf numFmtId="0" fontId="43" fillId="0" borderId="43" xfId="0" applyFont="1" applyBorder="1" applyAlignment="1">
      <alignment vertical="center"/>
    </xf>
    <xf numFmtId="0" fontId="44" fillId="0" borderId="44" xfId="0" applyFont="1" applyBorder="1" applyAlignment="1">
      <alignment horizontal="center" vertical="center"/>
    </xf>
    <xf numFmtId="3" fontId="45" fillId="19" borderId="45" xfId="0" applyNumberFormat="1" applyFont="1" applyFill="1" applyBorder="1" applyAlignment="1">
      <alignment horizontal="center" vertical="center"/>
    </xf>
    <xf numFmtId="0" fontId="46" fillId="20" borderId="46" xfId="0" applyFont="1" applyFill="1" applyBorder="1" applyAlignment="1">
      <alignment horizontal="center" vertical="center"/>
    </xf>
    <xf numFmtId="0" fontId="47" fillId="21" borderId="47" xfId="0" applyFont="1" applyFill="1" applyBorder="1" applyAlignment="1">
      <alignment horizontal="center" vertical="center"/>
    </xf>
    <xf numFmtId="0" fontId="48" fillId="22" borderId="48" xfId="0" applyFont="1" applyFill="1" applyBorder="1" applyAlignment="1">
      <alignment horizontal="center" vertical="center"/>
    </xf>
    <xf numFmtId="176" fontId="49" fillId="23" borderId="49" xfId="0" applyNumberFormat="1" applyFont="1" applyFill="1" applyBorder="1" applyAlignment="1">
      <alignment horizontal="center" vertical="center"/>
    </xf>
    <xf numFmtId="176" fontId="50" fillId="24" borderId="50" xfId="0" applyNumberFormat="1" applyFont="1" applyFill="1" applyBorder="1" applyAlignment="1">
      <alignment horizontal="center" vertical="center"/>
    </xf>
    <xf numFmtId="9" fontId="51" fillId="0" borderId="51" xfId="0" applyNumberFormat="1" applyFont="1" applyBorder="1" applyAlignment="1">
      <alignment vertical="center"/>
    </xf>
    <xf numFmtId="0" fontId="52" fillId="0" borderId="52" xfId="0" applyFont="1" applyBorder="1" applyAlignment="1">
      <alignment vertical="center"/>
    </xf>
    <xf numFmtId="0" fontId="53" fillId="0" borderId="53" xfId="0" applyFont="1" applyBorder="1" applyAlignment="1">
      <alignment vertical="center"/>
    </xf>
    <xf numFmtId="0" fontId="54" fillId="0" borderId="54" xfId="0" applyFont="1" applyBorder="1" applyAlignment="1">
      <alignment vertical="center"/>
    </xf>
    <xf numFmtId="0" fontId="55" fillId="0" borderId="55" xfId="0" applyFont="1" applyBorder="1" applyAlignment="1">
      <alignment vertical="center"/>
    </xf>
    <xf numFmtId="0" fontId="56" fillId="25" borderId="56" xfId="0" applyFont="1" applyFill="1" applyBorder="1" applyAlignment="1">
      <alignment vertical="center"/>
    </xf>
    <xf numFmtId="0" fontId="57" fillId="26" borderId="57" xfId="0" applyFont="1" applyFill="1" applyBorder="1" applyAlignment="1">
      <alignment vertical="center"/>
    </xf>
    <xf numFmtId="14" fontId="58" fillId="0" borderId="58" xfId="0" applyNumberFormat="1" applyFont="1" applyBorder="1" applyAlignment="1">
      <alignment vertical="center"/>
    </xf>
    <xf numFmtId="178" fontId="59" fillId="0" borderId="59" xfId="0" applyNumberFormat="1" applyFont="1" applyBorder="1" applyAlignment="1">
      <alignment horizontal="center" vertical="center"/>
    </xf>
    <xf numFmtId="1" fontId="60" fillId="0" borderId="60" xfId="0" applyNumberFormat="1" applyFont="1" applyBorder="1" applyAlignment="1">
      <alignment vertical="center"/>
    </xf>
    <xf numFmtId="0" fontId="61" fillId="27" borderId="61" xfId="0" applyFont="1" applyFill="1" applyBorder="1" applyAlignment="1">
      <alignment vertical="center"/>
    </xf>
    <xf numFmtId="0" fontId="62" fillId="28" borderId="62" xfId="0" applyFont="1" applyFill="1" applyBorder="1" applyAlignment="1">
      <alignment vertical="center"/>
    </xf>
    <xf numFmtId="0" fontId="63" fillId="0" borderId="63" xfId="0" applyFont="1" applyBorder="1" applyAlignment="1">
      <alignment horizontal="left" vertical="center"/>
    </xf>
    <xf numFmtId="176" fontId="64" fillId="29" borderId="64" xfId="0" applyNumberFormat="1" applyFont="1" applyFill="1" applyBorder="1" applyAlignment="1">
      <alignment horizontal="center" vertical="center"/>
    </xf>
    <xf numFmtId="176" fontId="65" fillId="30" borderId="65" xfId="0" applyNumberFormat="1" applyFont="1" applyFill="1" applyBorder="1" applyAlignment="1">
      <alignment horizontal="center" vertical="center"/>
    </xf>
    <xf numFmtId="0" fontId="66" fillId="0" borderId="66" xfId="0" applyFont="1" applyBorder="1" applyAlignment="1">
      <alignment vertical="center"/>
    </xf>
    <xf numFmtId="0" fontId="67" fillId="0" borderId="67" xfId="0" applyFont="1" applyBorder="1" applyAlignment="1">
      <alignment vertical="center"/>
    </xf>
    <xf numFmtId="0" fontId="69" fillId="0" borderId="69" xfId="0" applyFont="1" applyBorder="1" applyAlignment="1">
      <alignment vertical="center"/>
    </xf>
    <xf numFmtId="3" fontId="70" fillId="0" borderId="70" xfId="0" applyNumberFormat="1" applyFont="1" applyBorder="1" applyAlignment="1">
      <alignment horizontal="center" vertical="center"/>
    </xf>
    <xf numFmtId="9" fontId="71" fillId="0" borderId="71" xfId="0" applyNumberFormat="1" applyFont="1" applyBorder="1" applyAlignment="1">
      <alignment horizontal="center" vertical="center"/>
    </xf>
    <xf numFmtId="0" fontId="72" fillId="0" borderId="72" xfId="0" applyFont="1" applyBorder="1" applyAlignment="1">
      <alignment horizontal="center" vertical="center"/>
    </xf>
    <xf numFmtId="179" fontId="73" fillId="31" borderId="73" xfId="0" applyNumberFormat="1" applyFont="1" applyFill="1" applyBorder="1" applyAlignment="1">
      <alignment horizontal="center" vertical="center"/>
    </xf>
    <xf numFmtId="0" fontId="74" fillId="0" borderId="74" xfId="0" applyFont="1" applyBorder="1" applyAlignment="1">
      <alignment horizontal="center" vertical="center"/>
    </xf>
    <xf numFmtId="0" fontId="75" fillId="0" borderId="75" xfId="0" applyFont="1" applyBorder="1" applyAlignment="1">
      <alignment horizontal="center" vertical="center"/>
    </xf>
    <xf numFmtId="177" fontId="76" fillId="0" borderId="76" xfId="0" applyNumberFormat="1" applyFont="1" applyBorder="1" applyAlignment="1">
      <alignment horizontal="center" vertical="center"/>
    </xf>
    <xf numFmtId="3" fontId="77" fillId="32" borderId="77" xfId="0" applyNumberFormat="1" applyFont="1" applyFill="1" applyBorder="1" applyAlignment="1">
      <alignment horizontal="center" vertical="center"/>
    </xf>
    <xf numFmtId="176" fontId="78" fillId="0" borderId="78" xfId="0" applyNumberFormat="1" applyFont="1" applyBorder="1" applyAlignment="1">
      <alignment horizontal="center" vertical="center"/>
    </xf>
    <xf numFmtId="180" fontId="79" fillId="33" borderId="79" xfId="0" applyNumberFormat="1" applyFont="1" applyFill="1" applyBorder="1" applyAlignment="1">
      <alignment horizontal="center" vertical="center"/>
    </xf>
    <xf numFmtId="177" fontId="80" fillId="0" borderId="80" xfId="0" applyNumberFormat="1" applyFont="1" applyBorder="1" applyAlignment="1">
      <alignment horizontal="center" vertical="center"/>
    </xf>
    <xf numFmtId="0" fontId="81" fillId="0" borderId="81" xfId="0" applyFont="1" applyBorder="1" applyAlignment="1">
      <alignment horizontal="center" vertical="center"/>
    </xf>
    <xf numFmtId="177" fontId="82" fillId="0" borderId="82" xfId="0" applyNumberFormat="1" applyFont="1" applyBorder="1" applyAlignment="1">
      <alignment horizontal="center" vertical="center"/>
    </xf>
    <xf numFmtId="176" fontId="83" fillId="0" borderId="83" xfId="0" applyNumberFormat="1" applyFont="1" applyBorder="1" applyAlignment="1">
      <alignment horizontal="center" vertical="center"/>
    </xf>
    <xf numFmtId="177" fontId="84" fillId="0" borderId="84" xfId="0" applyNumberFormat="1" applyFont="1" applyBorder="1" applyAlignment="1">
      <alignment horizontal="center" vertical="center"/>
    </xf>
    <xf numFmtId="0" fontId="85" fillId="0" borderId="85" xfId="0" applyFont="1" applyBorder="1" applyAlignment="1">
      <alignment horizontal="center" vertical="center"/>
    </xf>
    <xf numFmtId="10" fontId="86" fillId="0" borderId="86" xfId="0" applyNumberFormat="1" applyFont="1" applyBorder="1" applyAlignment="1">
      <alignment horizontal="center" vertical="center"/>
    </xf>
    <xf numFmtId="0" fontId="87" fillId="0" borderId="87" xfId="0" applyFont="1" applyBorder="1" applyAlignment="1">
      <alignment horizontal="center" vertical="center"/>
    </xf>
    <xf numFmtId="179" fontId="88" fillId="0" borderId="88" xfId="0" applyNumberFormat="1" applyFont="1" applyBorder="1" applyAlignment="1">
      <alignment horizontal="center" vertical="center"/>
    </xf>
    <xf numFmtId="0" fontId="89" fillId="0" borderId="89" xfId="0" applyFont="1" applyBorder="1" applyAlignment="1">
      <alignment vertical="center"/>
    </xf>
    <xf numFmtId="9" fontId="90" fillId="0" borderId="90" xfId="0" applyNumberFormat="1" applyFont="1" applyBorder="1" applyAlignment="1">
      <alignment horizontal="center" vertical="center"/>
    </xf>
    <xf numFmtId="180" fontId="91" fillId="34" borderId="91" xfId="0" applyNumberFormat="1" applyFont="1" applyFill="1" applyBorder="1" applyAlignment="1">
      <alignment horizontal="center" vertical="center"/>
    </xf>
    <xf numFmtId="0" fontId="92" fillId="0" borderId="92" xfId="0" applyFont="1" applyBorder="1" applyAlignment="1">
      <alignment horizontal="center" vertical="center"/>
    </xf>
    <xf numFmtId="176" fontId="93" fillId="0" borderId="93" xfId="0" applyNumberFormat="1" applyFont="1" applyBorder="1" applyAlignment="1">
      <alignment horizontal="center" vertical="center"/>
    </xf>
    <xf numFmtId="177" fontId="94" fillId="0" borderId="94" xfId="0" applyNumberFormat="1" applyFont="1" applyBorder="1" applyAlignment="1">
      <alignment horizontal="center" vertical="center"/>
    </xf>
    <xf numFmtId="179" fontId="95" fillId="35" borderId="95" xfId="0" applyNumberFormat="1" applyFont="1" applyFill="1" applyBorder="1" applyAlignment="1">
      <alignment horizontal="center" vertical="center"/>
    </xf>
    <xf numFmtId="0" fontId="96" fillId="0" borderId="96" xfId="0" applyFont="1" applyBorder="1" applyAlignment="1">
      <alignment horizontal="center" vertical="center"/>
    </xf>
    <xf numFmtId="177" fontId="97" fillId="0" borderId="97" xfId="0" applyNumberFormat="1" applyFont="1" applyBorder="1" applyAlignment="1">
      <alignment horizontal="center" vertical="center"/>
    </xf>
    <xf numFmtId="3" fontId="98" fillId="36" borderId="98" xfId="0" applyNumberFormat="1" applyFont="1" applyFill="1" applyBorder="1" applyAlignment="1">
      <alignment horizontal="center" vertical="center"/>
    </xf>
    <xf numFmtId="0" fontId="99" fillId="0" borderId="99" xfId="0" applyFont="1" applyBorder="1" applyAlignment="1">
      <alignment horizontal="center" vertical="center"/>
    </xf>
    <xf numFmtId="176" fontId="102" fillId="0" borderId="102" xfId="0" applyNumberFormat="1" applyFont="1" applyBorder="1" applyAlignment="1">
      <alignment horizontal="center" vertical="center"/>
    </xf>
    <xf numFmtId="0" fontId="103" fillId="39" borderId="103" xfId="0" applyFont="1" applyFill="1" applyBorder="1" applyAlignment="1">
      <alignment horizontal="center" vertical="center"/>
    </xf>
    <xf numFmtId="176" fontId="104" fillId="0" borderId="104" xfId="0" applyNumberFormat="1" applyFont="1" applyBorder="1" applyAlignment="1">
      <alignment horizontal="center" vertical="center"/>
    </xf>
    <xf numFmtId="9" fontId="105" fillId="0" borderId="105" xfId="0" applyNumberFormat="1" applyFont="1" applyBorder="1" applyAlignment="1">
      <alignment horizontal="center" vertical="center"/>
    </xf>
    <xf numFmtId="0" fontId="106" fillId="40" borderId="106" xfId="0" applyFont="1" applyFill="1" applyBorder="1" applyAlignment="1">
      <alignment horizontal="center" vertical="center"/>
    </xf>
    <xf numFmtId="0" fontId="108" fillId="42" borderId="108" xfId="0" applyFont="1" applyFill="1" applyBorder="1" applyAlignment="1">
      <alignment horizontal="center" vertical="center"/>
    </xf>
    <xf numFmtId="0" fontId="109" fillId="43" borderId="109" xfId="0" applyFont="1" applyFill="1" applyBorder="1" applyAlignment="1">
      <alignment horizontal="center" vertical="center"/>
    </xf>
    <xf numFmtId="0" fontId="110" fillId="44" borderId="110" xfId="0" applyFont="1" applyFill="1" applyBorder="1" applyAlignment="1">
      <alignment horizontal="center" vertical="center"/>
    </xf>
    <xf numFmtId="0" fontId="111" fillId="45" borderId="111" xfId="0" applyFont="1" applyFill="1" applyBorder="1" applyAlignment="1">
      <alignment horizontal="center" vertical="center"/>
    </xf>
    <xf numFmtId="180" fontId="112" fillId="46" borderId="112" xfId="0" applyNumberFormat="1" applyFont="1" applyFill="1" applyBorder="1" applyAlignment="1">
      <alignment horizontal="center" vertical="center"/>
    </xf>
    <xf numFmtId="0" fontId="113" fillId="47" borderId="113" xfId="0" applyFont="1" applyFill="1" applyBorder="1" applyAlignment="1">
      <alignment horizontal="center" vertical="center"/>
    </xf>
    <xf numFmtId="179" fontId="114" fillId="48" borderId="114" xfId="0" applyNumberFormat="1" applyFont="1" applyFill="1" applyBorder="1" applyAlignment="1">
      <alignment horizontal="center" vertical="center"/>
    </xf>
    <xf numFmtId="176" fontId="115" fillId="49" borderId="115" xfId="0" applyNumberFormat="1" applyFont="1" applyFill="1" applyBorder="1" applyAlignment="1">
      <alignment horizontal="center" vertical="center"/>
    </xf>
    <xf numFmtId="0" fontId="116" fillId="50" borderId="116" xfId="0" applyFont="1" applyFill="1" applyBorder="1" applyAlignment="1">
      <alignment horizontal="center" vertical="center"/>
    </xf>
    <xf numFmtId="179" fontId="117" fillId="51" borderId="117" xfId="0" applyNumberFormat="1" applyFont="1" applyFill="1" applyBorder="1" applyAlignment="1">
      <alignment horizontal="center" vertical="center"/>
    </xf>
    <xf numFmtId="3" fontId="118" fillId="52" borderId="118" xfId="0" applyNumberFormat="1" applyFont="1" applyFill="1" applyBorder="1" applyAlignment="1">
      <alignment horizontal="center" vertical="center"/>
    </xf>
    <xf numFmtId="177" fontId="119" fillId="53" borderId="119" xfId="0" applyNumberFormat="1" applyFont="1" applyFill="1" applyBorder="1" applyAlignment="1">
      <alignment horizontal="center" vertical="center"/>
    </xf>
    <xf numFmtId="179" fontId="120" fillId="0" borderId="120" xfId="0" applyNumberFormat="1" applyFont="1" applyBorder="1" applyAlignment="1">
      <alignment horizontal="center" vertical="center"/>
    </xf>
    <xf numFmtId="0" fontId="121" fillId="0" borderId="121" xfId="0" applyFont="1" applyBorder="1" applyAlignment="1">
      <alignment vertical="center"/>
    </xf>
    <xf numFmtId="0" fontId="122" fillId="0" borderId="122" xfId="0" applyFont="1" applyBorder="1" applyAlignment="1">
      <alignment vertical="center"/>
    </xf>
    <xf numFmtId="3" fontId="123" fillId="0" borderId="123" xfId="0" applyNumberFormat="1" applyFont="1" applyBorder="1" applyAlignment="1">
      <alignment vertical="center"/>
    </xf>
    <xf numFmtId="176" fontId="124" fillId="0" borderId="124" xfId="0" applyNumberFormat="1" applyFont="1" applyBorder="1" applyAlignment="1">
      <alignment horizontal="center" vertical="center"/>
    </xf>
    <xf numFmtId="0" fontId="125" fillId="0" borderId="125" xfId="0" applyFont="1" applyBorder="1" applyAlignment="1">
      <alignment horizontal="center" vertical="center"/>
    </xf>
    <xf numFmtId="0" fontId="126" fillId="0" borderId="126" xfId="0" applyFont="1" applyBorder="1" applyAlignment="1">
      <alignment horizontal="center" vertical="center"/>
    </xf>
    <xf numFmtId="0" fontId="127" fillId="0" borderId="127" xfId="0" applyFont="1" applyBorder="1" applyAlignment="1">
      <alignment horizontal="center" vertical="center"/>
    </xf>
    <xf numFmtId="0" fontId="128" fillId="54" borderId="128" xfId="0" applyFont="1" applyFill="1" applyBorder="1" applyAlignment="1">
      <alignment horizontal="center" vertical="center"/>
    </xf>
    <xf numFmtId="179" fontId="130" fillId="56" borderId="130" xfId="0" applyNumberFormat="1" applyFont="1" applyFill="1" applyBorder="1" applyAlignment="1">
      <alignment horizontal="center" vertical="center"/>
    </xf>
    <xf numFmtId="0" fontId="131" fillId="0" borderId="131" xfId="0" applyFont="1" applyBorder="1" applyAlignment="1">
      <alignment horizontal="center" vertical="center"/>
    </xf>
    <xf numFmtId="0" fontId="132" fillId="0" borderId="132" xfId="0" applyFont="1" applyBorder="1" applyAlignment="1">
      <alignment horizontal="center" vertical="center"/>
    </xf>
    <xf numFmtId="179" fontId="133" fillId="0" borderId="133" xfId="0" applyNumberFormat="1" applyFont="1" applyBorder="1" applyAlignment="1">
      <alignment horizontal="center" vertical="center"/>
    </xf>
    <xf numFmtId="3" fontId="134" fillId="57" borderId="134" xfId="0" applyNumberFormat="1" applyFont="1" applyFill="1" applyBorder="1" applyAlignment="1">
      <alignment horizontal="center" vertical="center"/>
    </xf>
    <xf numFmtId="177" fontId="135" fillId="0" borderId="135" xfId="0" applyNumberFormat="1" applyFont="1" applyBorder="1" applyAlignment="1">
      <alignment horizontal="center" vertical="center"/>
    </xf>
    <xf numFmtId="9" fontId="136" fillId="0" borderId="136" xfId="0" applyNumberFormat="1" applyFont="1" applyBorder="1" applyAlignment="1">
      <alignment horizontal="center" vertical="center"/>
    </xf>
    <xf numFmtId="3" fontId="137" fillId="0" borderId="137" xfId="0" applyNumberFormat="1" applyFont="1" applyBorder="1" applyAlignment="1">
      <alignment horizontal="center" vertical="center"/>
    </xf>
    <xf numFmtId="0" fontId="138" fillId="58" borderId="138" xfId="0" applyFont="1" applyFill="1" applyBorder="1" applyAlignment="1">
      <alignment horizontal="center" vertical="center"/>
    </xf>
    <xf numFmtId="0" fontId="140" fillId="60" borderId="140" xfId="0" applyFont="1" applyFill="1" applyBorder="1" applyAlignment="1">
      <alignment horizontal="center" vertical="center"/>
    </xf>
    <xf numFmtId="179" fontId="141" fillId="61" borderId="141" xfId="0" applyNumberFormat="1" applyFont="1" applyFill="1" applyBorder="1" applyAlignment="1">
      <alignment horizontal="center" vertical="center"/>
    </xf>
    <xf numFmtId="0" fontId="142" fillId="62" borderId="142" xfId="0" applyFont="1" applyFill="1" applyBorder="1" applyAlignment="1">
      <alignment horizontal="center" vertical="center"/>
    </xf>
    <xf numFmtId="180" fontId="143" fillId="63" borderId="143" xfId="0" applyNumberFormat="1" applyFont="1" applyFill="1" applyBorder="1" applyAlignment="1">
      <alignment horizontal="center" vertical="center"/>
    </xf>
    <xf numFmtId="3" fontId="144" fillId="64" borderId="144" xfId="0" applyNumberFormat="1" applyFont="1" applyFill="1" applyBorder="1" applyAlignment="1">
      <alignment horizontal="center" vertical="center"/>
    </xf>
    <xf numFmtId="176" fontId="145" fillId="65" borderId="145" xfId="0" applyNumberFormat="1" applyFont="1" applyFill="1" applyBorder="1" applyAlignment="1">
      <alignment horizontal="center" vertical="center"/>
    </xf>
    <xf numFmtId="179" fontId="146" fillId="66" borderId="146" xfId="0" applyNumberFormat="1" applyFont="1" applyFill="1" applyBorder="1" applyAlignment="1">
      <alignment horizontal="center" vertical="center"/>
    </xf>
    <xf numFmtId="177" fontId="147" fillId="67" borderId="147" xfId="0" applyNumberFormat="1" applyFont="1" applyFill="1" applyBorder="1" applyAlignment="1">
      <alignment horizontal="center" vertical="center"/>
    </xf>
    <xf numFmtId="0" fontId="148" fillId="68" borderId="148" xfId="0" applyFont="1" applyFill="1" applyBorder="1" applyAlignment="1">
      <alignment horizontal="center" vertical="center"/>
    </xf>
    <xf numFmtId="0" fontId="149" fillId="0" borderId="149" xfId="0" applyFont="1" applyBorder="1" applyAlignment="1">
      <alignment vertical="center"/>
    </xf>
    <xf numFmtId="0" fontId="150" fillId="0" borderId="150" xfId="0" applyFont="1" applyBorder="1" applyAlignment="1">
      <alignment horizontal="center" vertical="center"/>
    </xf>
    <xf numFmtId="0" fontId="151" fillId="0" borderId="151" xfId="0" applyFont="1" applyBorder="1" applyAlignment="1">
      <alignment horizontal="center" vertical="center"/>
    </xf>
    <xf numFmtId="0" fontId="152" fillId="0" borderId="152" xfId="0" applyFont="1" applyBorder="1" applyAlignment="1">
      <alignment horizontal="center" vertical="center"/>
    </xf>
    <xf numFmtId="0" fontId="153" fillId="0" borderId="153" xfId="0" applyFont="1" applyBorder="1" applyAlignment="1">
      <alignment vertical="center"/>
    </xf>
    <xf numFmtId="0" fontId="154" fillId="0" borderId="154" xfId="0" applyFont="1" applyBorder="1" applyAlignment="1">
      <alignment horizontal="center" vertical="center"/>
    </xf>
    <xf numFmtId="177" fontId="155" fillId="0" borderId="155" xfId="0" applyNumberFormat="1" applyFont="1" applyBorder="1" applyAlignment="1">
      <alignment horizontal="center" vertical="center"/>
    </xf>
    <xf numFmtId="176" fontId="156" fillId="0" borderId="156" xfId="0" applyNumberFormat="1" applyFont="1" applyBorder="1" applyAlignment="1">
      <alignment horizontal="center" vertical="center"/>
    </xf>
    <xf numFmtId="177" fontId="157" fillId="69" borderId="157" xfId="0" applyNumberFormat="1" applyFont="1" applyFill="1" applyBorder="1" applyAlignment="1">
      <alignment horizontal="center" vertical="center"/>
    </xf>
    <xf numFmtId="0" fontId="158" fillId="70" borderId="158" xfId="0" applyFont="1" applyFill="1" applyBorder="1" applyAlignment="1">
      <alignment horizontal="center" vertical="center"/>
    </xf>
    <xf numFmtId="176" fontId="159" fillId="71" borderId="159" xfId="0" applyNumberFormat="1" applyFont="1" applyFill="1" applyBorder="1" applyAlignment="1">
      <alignment horizontal="center" vertical="center"/>
    </xf>
    <xf numFmtId="177" fontId="160" fillId="72" borderId="160" xfId="0" applyNumberFormat="1" applyFont="1" applyFill="1" applyBorder="1" applyAlignment="1">
      <alignment horizontal="center" vertical="center"/>
    </xf>
    <xf numFmtId="181" fontId="161" fillId="0" borderId="161" xfId="0" applyNumberFormat="1" applyFont="1" applyBorder="1" applyAlignment="1">
      <alignment horizontal="center" vertical="center"/>
    </xf>
    <xf numFmtId="177" fontId="162" fillId="73" borderId="162" xfId="0" applyNumberFormat="1" applyFont="1" applyFill="1" applyBorder="1" applyAlignment="1">
      <alignment horizontal="center" vertical="center"/>
    </xf>
    <xf numFmtId="0" fontId="164" fillId="75" borderId="164" xfId="0" applyFont="1" applyFill="1" applyBorder="1" applyAlignment="1">
      <alignment horizontal="center" vertical="center"/>
    </xf>
    <xf numFmtId="176" fontId="165" fillId="0" borderId="165" xfId="0" applyNumberFormat="1" applyFont="1" applyBorder="1" applyAlignment="1">
      <alignment horizontal="center" vertical="center"/>
    </xf>
    <xf numFmtId="9" fontId="166" fillId="0" borderId="166" xfId="0" applyNumberFormat="1" applyFont="1" applyBorder="1" applyAlignment="1">
      <alignment horizontal="center" vertical="center"/>
    </xf>
    <xf numFmtId="9" fontId="167" fillId="0" borderId="167" xfId="0" applyNumberFormat="1" applyFont="1" applyBorder="1" applyAlignment="1">
      <alignment horizontal="center" vertical="center"/>
    </xf>
    <xf numFmtId="3" fontId="168" fillId="76" borderId="168" xfId="0" applyNumberFormat="1" applyFont="1" applyFill="1" applyBorder="1" applyAlignment="1">
      <alignment horizontal="center" vertical="center"/>
    </xf>
    <xf numFmtId="3" fontId="169" fillId="77" borderId="169" xfId="0" applyNumberFormat="1" applyFont="1" applyFill="1" applyBorder="1" applyAlignment="1">
      <alignment horizontal="center" vertical="center"/>
    </xf>
    <xf numFmtId="3" fontId="170" fillId="78" borderId="170" xfId="0" applyNumberFormat="1" applyFont="1" applyFill="1" applyBorder="1" applyAlignment="1">
      <alignment horizontal="center" vertical="center"/>
    </xf>
    <xf numFmtId="0" fontId="171" fillId="79" borderId="171" xfId="0" applyFont="1" applyFill="1" applyBorder="1" applyAlignment="1">
      <alignment vertical="center"/>
    </xf>
    <xf numFmtId="182" fontId="172" fillId="0" borderId="172" xfId="0" applyNumberFormat="1" applyFont="1" applyBorder="1" applyAlignment="1">
      <alignment horizontal="center" vertical="center"/>
    </xf>
    <xf numFmtId="182" fontId="173" fillId="0" borderId="173" xfId="0" applyNumberFormat="1" applyFont="1" applyBorder="1" applyAlignment="1">
      <alignment horizontal="center" vertical="center"/>
    </xf>
    <xf numFmtId="0" fontId="174" fillId="0" borderId="174" xfId="0" applyFont="1" applyBorder="1" applyAlignment="1">
      <alignment horizontal="center" vertical="center"/>
    </xf>
    <xf numFmtId="3" fontId="175" fillId="0" borderId="175" xfId="0" applyNumberFormat="1" applyFont="1" applyBorder="1" applyAlignment="1">
      <alignment horizontal="center" vertical="center"/>
    </xf>
    <xf numFmtId="3" fontId="176" fillId="80" borderId="176" xfId="0" applyNumberFormat="1" applyFont="1" applyFill="1" applyBorder="1" applyAlignment="1">
      <alignment horizontal="center" vertical="center"/>
    </xf>
    <xf numFmtId="176" fontId="177" fillId="0" borderId="177" xfId="0" applyNumberFormat="1" applyFont="1" applyBorder="1" applyAlignment="1">
      <alignment horizontal="center" vertical="center"/>
    </xf>
    <xf numFmtId="3" fontId="178" fillId="81" borderId="178" xfId="0" applyNumberFormat="1" applyFont="1" applyFill="1" applyBorder="1" applyAlignment="1">
      <alignment horizontal="center" vertical="center"/>
    </xf>
    <xf numFmtId="3" fontId="179" fillId="82" borderId="179" xfId="0" applyNumberFormat="1" applyFont="1" applyFill="1" applyBorder="1" applyAlignment="1">
      <alignment horizontal="center" vertical="center"/>
    </xf>
    <xf numFmtId="0" fontId="180" fillId="83" borderId="180" xfId="0" applyFont="1" applyFill="1" applyBorder="1" applyAlignment="1">
      <alignment vertical="center"/>
    </xf>
    <xf numFmtId="3" fontId="181" fillId="84" borderId="181" xfId="0" applyNumberFormat="1" applyFont="1" applyFill="1" applyBorder="1" applyAlignment="1">
      <alignment horizontal="center" vertical="center"/>
    </xf>
    <xf numFmtId="3" fontId="182" fillId="0" borderId="182" xfId="0" applyNumberFormat="1" applyFont="1" applyBorder="1" applyAlignment="1">
      <alignment horizontal="center" vertical="center"/>
    </xf>
    <xf numFmtId="182" fontId="183" fillId="0" borderId="183" xfId="0" applyNumberFormat="1" applyFont="1" applyBorder="1" applyAlignment="1">
      <alignment horizontal="center" vertical="center"/>
    </xf>
    <xf numFmtId="3" fontId="184" fillId="0" borderId="184" xfId="0" applyNumberFormat="1" applyFont="1" applyBorder="1" applyAlignment="1">
      <alignment horizontal="center" vertical="center"/>
    </xf>
    <xf numFmtId="177" fontId="185" fillId="0" borderId="185" xfId="0" applyNumberFormat="1" applyFont="1" applyBorder="1" applyAlignment="1">
      <alignment horizontal="center" vertical="center"/>
    </xf>
    <xf numFmtId="3" fontId="186" fillId="0" borderId="186" xfId="0" applyNumberFormat="1" applyFont="1" applyBorder="1" applyAlignment="1">
      <alignment horizontal="center" vertical="center"/>
    </xf>
    <xf numFmtId="9" fontId="187" fillId="85" borderId="187" xfId="0" applyNumberFormat="1" applyFont="1" applyFill="1" applyBorder="1" applyAlignment="1">
      <alignment horizontal="center" vertical="center"/>
    </xf>
    <xf numFmtId="0" fontId="188" fillId="0" borderId="188" xfId="0" applyFont="1" applyBorder="1" applyAlignment="1">
      <alignment vertical="center"/>
    </xf>
    <xf numFmtId="9" fontId="189" fillId="86" borderId="189" xfId="0" applyNumberFormat="1" applyFont="1" applyFill="1" applyBorder="1" applyAlignment="1">
      <alignment horizontal="center" vertical="center"/>
    </xf>
    <xf numFmtId="3" fontId="190" fillId="87" borderId="190" xfId="0" applyNumberFormat="1" applyFont="1" applyFill="1" applyBorder="1" applyAlignment="1">
      <alignment horizontal="center" vertical="center"/>
    </xf>
    <xf numFmtId="176" fontId="191" fillId="88" borderId="191" xfId="0" applyNumberFormat="1" applyFont="1" applyFill="1" applyBorder="1" applyAlignment="1">
      <alignment horizontal="center" vertical="center"/>
    </xf>
    <xf numFmtId="0" fontId="192" fillId="89" borderId="192" xfId="0" applyFont="1" applyFill="1" applyBorder="1" applyAlignment="1">
      <alignment horizontal="center" vertical="center"/>
    </xf>
    <xf numFmtId="182" fontId="193" fillId="90" borderId="193" xfId="0" applyNumberFormat="1" applyFont="1" applyFill="1" applyBorder="1" applyAlignment="1">
      <alignment horizontal="center" vertical="center"/>
    </xf>
    <xf numFmtId="182" fontId="194" fillId="91" borderId="194" xfId="0" applyNumberFormat="1" applyFont="1" applyFill="1" applyBorder="1" applyAlignment="1">
      <alignment horizontal="center" vertical="center"/>
    </xf>
    <xf numFmtId="9" fontId="195" fillId="92" borderId="195" xfId="0" applyNumberFormat="1" applyFont="1" applyFill="1" applyBorder="1" applyAlignment="1">
      <alignment horizontal="center" vertical="center"/>
    </xf>
    <xf numFmtId="176" fontId="196" fillId="93" borderId="196" xfId="0" applyNumberFormat="1" applyFont="1" applyFill="1" applyBorder="1" applyAlignment="1">
      <alignment horizontal="center" vertical="center"/>
    </xf>
    <xf numFmtId="182" fontId="197" fillId="0" borderId="197" xfId="0" applyNumberFormat="1" applyFont="1" applyBorder="1" applyAlignment="1">
      <alignment horizontal="center" vertical="center"/>
    </xf>
    <xf numFmtId="176" fontId="198" fillId="94" borderId="198" xfId="0" applyNumberFormat="1" applyFont="1" applyFill="1" applyBorder="1" applyAlignment="1">
      <alignment horizontal="center" vertical="center"/>
    </xf>
    <xf numFmtId="0" fontId="199" fillId="0" borderId="199" xfId="0" applyFont="1" applyBorder="1" applyAlignment="1">
      <alignment horizontal="center" vertical="center"/>
    </xf>
    <xf numFmtId="0" fontId="200" fillId="0" borderId="200" xfId="0" applyFont="1" applyBorder="1" applyAlignment="1">
      <alignment horizontal="center" vertical="center"/>
    </xf>
    <xf numFmtId="0" fontId="201" fillId="95" borderId="201" xfId="0" applyFont="1" applyFill="1" applyBorder="1" applyAlignment="1">
      <alignment horizontal="center" vertical="center"/>
    </xf>
    <xf numFmtId="3" fontId="202" fillId="96" borderId="202" xfId="0" applyNumberFormat="1" applyFont="1" applyFill="1" applyBorder="1" applyAlignment="1">
      <alignment horizontal="center" vertical="center"/>
    </xf>
    <xf numFmtId="0" fontId="203" fillId="0" borderId="203" xfId="0" applyFont="1" applyBorder="1" applyAlignment="1">
      <alignment horizontal="center" vertical="center"/>
    </xf>
    <xf numFmtId="3" fontId="204" fillId="97" borderId="204" xfId="0" applyNumberFormat="1" applyFont="1" applyFill="1" applyBorder="1" applyAlignment="1">
      <alignment horizontal="center" vertical="center"/>
    </xf>
    <xf numFmtId="182" fontId="205" fillId="0" borderId="205" xfId="0" applyNumberFormat="1" applyFont="1" applyBorder="1" applyAlignment="1">
      <alignment horizontal="center" vertical="center"/>
    </xf>
    <xf numFmtId="182" fontId="206" fillId="0" borderId="206" xfId="0" applyNumberFormat="1" applyFont="1" applyBorder="1" applyAlignment="1">
      <alignment horizontal="center" vertical="center"/>
    </xf>
    <xf numFmtId="0" fontId="207" fillId="0" borderId="207" xfId="0" applyFont="1" applyBorder="1" applyAlignment="1">
      <alignment horizontal="center" vertical="center"/>
    </xf>
    <xf numFmtId="3" fontId="208" fillId="98" borderId="208" xfId="0" applyNumberFormat="1" applyFont="1" applyFill="1" applyBorder="1" applyAlignment="1">
      <alignment horizontal="center" vertical="center"/>
    </xf>
    <xf numFmtId="176" fontId="209" fillId="0" borderId="209" xfId="0" applyNumberFormat="1" applyFont="1" applyBorder="1" applyAlignment="1">
      <alignment horizontal="center" vertical="center"/>
    </xf>
    <xf numFmtId="182" fontId="210" fillId="0" borderId="210" xfId="0" applyNumberFormat="1" applyFont="1" applyBorder="1" applyAlignment="1">
      <alignment horizontal="center" vertical="center"/>
    </xf>
    <xf numFmtId="0" fontId="211" fillId="0" borderId="211" xfId="0" applyFont="1" applyBorder="1" applyAlignment="1">
      <alignment horizontal="center" vertical="center"/>
    </xf>
    <xf numFmtId="177" fontId="212" fillId="0" borderId="212" xfId="0" applyNumberFormat="1" applyFont="1" applyBorder="1" applyAlignment="1">
      <alignment horizontal="center" vertical="center"/>
    </xf>
    <xf numFmtId="9" fontId="213" fillId="99" borderId="213" xfId="0" applyNumberFormat="1" applyFont="1" applyFill="1" applyBorder="1" applyAlignment="1">
      <alignment horizontal="center" vertical="center"/>
    </xf>
    <xf numFmtId="3" fontId="214" fillId="100" borderId="214" xfId="0" applyNumberFormat="1" applyFont="1" applyFill="1" applyBorder="1" applyAlignment="1">
      <alignment horizontal="center" vertical="center"/>
    </xf>
    <xf numFmtId="3" fontId="215" fillId="0" borderId="215" xfId="0" applyNumberFormat="1" applyFont="1" applyBorder="1" applyAlignment="1">
      <alignment horizontal="center" vertical="center"/>
    </xf>
    <xf numFmtId="3" fontId="216" fillId="0" borderId="216" xfId="0" applyNumberFormat="1" applyFont="1" applyBorder="1" applyAlignment="1">
      <alignment horizontal="center" vertical="center"/>
    </xf>
    <xf numFmtId="9" fontId="217" fillId="0" borderId="217" xfId="0" applyNumberFormat="1" applyFont="1" applyBorder="1" applyAlignment="1">
      <alignment horizontal="center" vertical="center"/>
    </xf>
    <xf numFmtId="0" fontId="218" fillId="0" borderId="218" xfId="0" applyFont="1" applyBorder="1" applyAlignment="1">
      <alignment vertical="center"/>
    </xf>
    <xf numFmtId="176" fontId="219" fillId="0" borderId="219" xfId="0" applyNumberFormat="1" applyFont="1" applyBorder="1" applyAlignment="1">
      <alignment horizontal="center" vertical="center"/>
    </xf>
    <xf numFmtId="3" fontId="220" fillId="0" borderId="220" xfId="0" applyNumberFormat="1" applyFont="1" applyBorder="1" applyAlignment="1">
      <alignment horizontal="center" vertical="center"/>
    </xf>
    <xf numFmtId="3" fontId="221" fillId="101" borderId="221" xfId="0" applyNumberFormat="1" applyFont="1" applyFill="1" applyBorder="1" applyAlignment="1">
      <alignment horizontal="center" vertical="center"/>
    </xf>
    <xf numFmtId="0" fontId="222" fillId="102" borderId="222" xfId="0" applyFont="1" applyFill="1" applyBorder="1" applyAlignment="1">
      <alignment horizontal="center" vertical="center"/>
    </xf>
    <xf numFmtId="176" fontId="223" fillId="0" borderId="223" xfId="0" applyNumberFormat="1" applyFont="1" applyBorder="1" applyAlignment="1">
      <alignment horizontal="center" vertical="center"/>
    </xf>
    <xf numFmtId="3" fontId="224" fillId="103" borderId="224" xfId="0" applyNumberFormat="1" applyFont="1" applyFill="1" applyBorder="1" applyAlignment="1">
      <alignment horizontal="center" vertical="center"/>
    </xf>
    <xf numFmtId="182" fontId="225" fillId="0" borderId="225" xfId="0" applyNumberFormat="1" applyFont="1" applyBorder="1" applyAlignment="1">
      <alignment horizontal="center" vertical="center"/>
    </xf>
    <xf numFmtId="3" fontId="226" fillId="104" borderId="226" xfId="0" applyNumberFormat="1" applyFont="1" applyFill="1" applyBorder="1" applyAlignment="1">
      <alignment horizontal="center" vertical="center"/>
    </xf>
    <xf numFmtId="0" fontId="227" fillId="105" borderId="227" xfId="0" applyFont="1" applyFill="1" applyBorder="1" applyAlignment="1">
      <alignment vertical="center"/>
    </xf>
    <xf numFmtId="182" fontId="228" fillId="0" borderId="228" xfId="0" applyNumberFormat="1" applyFont="1" applyBorder="1" applyAlignment="1">
      <alignment horizontal="center" vertical="center"/>
    </xf>
    <xf numFmtId="0" fontId="229" fillId="0" borderId="229" xfId="0" applyFont="1" applyBorder="1" applyAlignment="1">
      <alignment vertical="center"/>
    </xf>
    <xf numFmtId="179" fontId="230" fillId="0" borderId="230" xfId="0" applyNumberFormat="1" applyFont="1" applyBorder="1" applyAlignment="1">
      <alignment horizontal="center" vertical="center"/>
    </xf>
    <xf numFmtId="177" fontId="231" fillId="0" borderId="231" xfId="0" applyNumberFormat="1" applyFont="1" applyBorder="1" applyAlignment="1">
      <alignment horizontal="center" vertical="center"/>
    </xf>
    <xf numFmtId="3" fontId="232" fillId="106" borderId="232" xfId="0" applyNumberFormat="1" applyFont="1" applyFill="1" applyBorder="1" applyAlignment="1">
      <alignment horizontal="center" vertical="center"/>
    </xf>
    <xf numFmtId="0" fontId="233" fillId="107" borderId="233" xfId="0" applyFont="1" applyFill="1" applyBorder="1" applyAlignment="1">
      <alignment horizontal="center" vertical="center"/>
    </xf>
    <xf numFmtId="0" fontId="234" fillId="108" borderId="234" xfId="0" applyFont="1" applyFill="1" applyBorder="1" applyAlignment="1">
      <alignment horizontal="center" vertical="center"/>
    </xf>
    <xf numFmtId="0" fontId="235" fillId="109" borderId="235" xfId="0" applyFont="1" applyFill="1" applyBorder="1" applyAlignment="1">
      <alignment horizontal="center" vertical="center"/>
    </xf>
    <xf numFmtId="9" fontId="237" fillId="0" borderId="237" xfId="0" applyNumberFormat="1" applyFont="1" applyBorder="1" applyAlignment="1">
      <alignment horizontal="center" vertical="center"/>
    </xf>
    <xf numFmtId="0" fontId="238" fillId="0" borderId="238" xfId="0" applyFont="1" applyBorder="1" applyAlignment="1">
      <alignment horizontal="center" vertical="center"/>
    </xf>
    <xf numFmtId="0" fontId="239" fillId="0" borderId="239" xfId="0" applyFont="1" applyBorder="1" applyAlignment="1">
      <alignment horizontal="center" vertical="center"/>
    </xf>
    <xf numFmtId="9" fontId="240" fillId="110" borderId="240" xfId="0" applyNumberFormat="1" applyFont="1" applyFill="1" applyBorder="1" applyAlignment="1">
      <alignment horizontal="center" vertical="center"/>
    </xf>
    <xf numFmtId="176" fontId="241" fillId="0" borderId="241" xfId="0" applyNumberFormat="1" applyFont="1" applyBorder="1" applyAlignment="1">
      <alignment horizontal="center" vertical="center"/>
    </xf>
    <xf numFmtId="9" fontId="242" fillId="0" borderId="242" xfId="0" applyNumberFormat="1" applyFont="1" applyBorder="1" applyAlignment="1">
      <alignment horizontal="center" vertical="center"/>
    </xf>
    <xf numFmtId="9" fontId="243" fillId="111" borderId="243" xfId="0" applyNumberFormat="1" applyFont="1" applyFill="1" applyBorder="1" applyAlignment="1">
      <alignment horizontal="center" vertical="center"/>
    </xf>
    <xf numFmtId="176" fontId="244" fillId="0" borderId="244" xfId="0" applyNumberFormat="1" applyFont="1" applyBorder="1" applyAlignment="1">
      <alignment horizontal="center" vertical="center"/>
    </xf>
    <xf numFmtId="9" fontId="245" fillId="112" borderId="245" xfId="0" applyNumberFormat="1" applyFont="1" applyFill="1" applyBorder="1" applyAlignment="1">
      <alignment horizontal="center" vertical="center"/>
    </xf>
    <xf numFmtId="0" fontId="246" fillId="0" borderId="246" xfId="0" applyFont="1" applyBorder="1" applyAlignment="1">
      <alignment horizontal="center" vertical="center"/>
    </xf>
    <xf numFmtId="0" fontId="247" fillId="113" borderId="247" xfId="0" applyFont="1" applyFill="1" applyBorder="1" applyAlignment="1">
      <alignment horizontal="center" vertical="center"/>
    </xf>
    <xf numFmtId="0" fontId="248" fillId="114" borderId="248" xfId="0" applyFont="1" applyFill="1" applyBorder="1" applyAlignment="1">
      <alignment horizontal="center" vertical="center"/>
    </xf>
    <xf numFmtId="0" fontId="249" fillId="115" borderId="249" xfId="0" applyFont="1" applyFill="1" applyBorder="1" applyAlignment="1">
      <alignment horizontal="center" vertical="center"/>
    </xf>
    <xf numFmtId="0" fontId="251" fillId="117" borderId="251" xfId="0" applyFont="1" applyFill="1" applyBorder="1" applyAlignment="1">
      <alignment horizontal="center" vertical="center"/>
    </xf>
    <xf numFmtId="0" fontId="252" fillId="118" borderId="252" xfId="0" applyFont="1" applyFill="1" applyBorder="1" applyAlignment="1">
      <alignment horizontal="center" vertical="center"/>
    </xf>
    <xf numFmtId="0" fontId="253" fillId="119" borderId="253" xfId="0" applyFont="1" applyFill="1" applyBorder="1" applyAlignment="1">
      <alignment horizontal="center" vertical="center"/>
    </xf>
    <xf numFmtId="0" fontId="254" fillId="120" borderId="254" xfId="0" applyFont="1" applyFill="1" applyBorder="1" applyAlignment="1">
      <alignment horizontal="center" vertical="center"/>
    </xf>
    <xf numFmtId="0" fontId="255" fillId="121" borderId="255" xfId="0" applyFont="1" applyFill="1" applyBorder="1" applyAlignment="1">
      <alignment vertical="center"/>
    </xf>
    <xf numFmtId="0" fontId="256" fillId="122" borderId="256" xfId="0" applyFont="1" applyFill="1" applyBorder="1" applyAlignment="1">
      <alignment vertical="center"/>
    </xf>
    <xf numFmtId="3" fontId="257" fillId="0" borderId="257" xfId="0" applyNumberFormat="1" applyFont="1" applyBorder="1" applyAlignment="1">
      <alignment horizontal="center" vertical="center"/>
    </xf>
    <xf numFmtId="3" fontId="258" fillId="0" borderId="258" xfId="0" applyNumberFormat="1" applyFont="1" applyBorder="1" applyAlignment="1">
      <alignment horizontal="center" vertical="center"/>
    </xf>
    <xf numFmtId="3" fontId="259" fillId="0" borderId="259" xfId="0" applyNumberFormat="1" applyFont="1" applyBorder="1" applyAlignment="1">
      <alignment horizontal="center" vertical="center"/>
    </xf>
    <xf numFmtId="0" fontId="260" fillId="0" borderId="260" xfId="0" applyFont="1" applyBorder="1" applyAlignment="1">
      <alignment horizontal="center" vertical="center"/>
    </xf>
    <xf numFmtId="0" fontId="263" fillId="125" borderId="263" xfId="0" applyFont="1" applyFill="1" applyBorder="1" applyAlignment="1">
      <alignment horizontal="center" vertical="center"/>
    </xf>
    <xf numFmtId="0" fontId="264" fillId="0" borderId="264" xfId="0" applyFont="1" applyBorder="1" applyAlignment="1">
      <alignment horizontal="center" vertical="center"/>
    </xf>
    <xf numFmtId="0" fontId="265" fillId="0" borderId="265" xfId="0" applyFont="1" applyBorder="1" applyAlignment="1">
      <alignment vertical="center"/>
    </xf>
    <xf numFmtId="176" fontId="266" fillId="0" borderId="266" xfId="0" applyNumberFormat="1" applyFont="1" applyBorder="1" applyAlignment="1">
      <alignment horizontal="center" vertical="center"/>
    </xf>
    <xf numFmtId="3" fontId="267" fillId="0" borderId="267" xfId="0" applyNumberFormat="1" applyFont="1" applyBorder="1" applyAlignment="1">
      <alignment vertical="center"/>
    </xf>
    <xf numFmtId="10" fontId="268" fillId="0" borderId="268" xfId="0" applyNumberFormat="1" applyFont="1" applyBorder="1" applyAlignment="1">
      <alignment vertical="center"/>
    </xf>
    <xf numFmtId="0" fontId="269" fillId="0" borderId="269" xfId="0" applyFont="1" applyBorder="1" applyAlignment="1">
      <alignment horizontal="center" vertical="center"/>
    </xf>
    <xf numFmtId="0" fontId="271" fillId="0" borderId="271" xfId="0" applyFont="1" applyBorder="1" applyAlignment="1">
      <alignment horizontal="center" vertical="center" wrapText="1"/>
    </xf>
    <xf numFmtId="49" fontId="272" fillId="0" borderId="272" xfId="0" applyNumberFormat="1" applyFont="1" applyBorder="1" applyAlignment="1">
      <alignment horizontal="center" vertical="center" wrapText="1"/>
    </xf>
    <xf numFmtId="3" fontId="273" fillId="0" borderId="273" xfId="0" applyNumberFormat="1" applyFont="1" applyBorder="1" applyAlignment="1">
      <alignment horizontal="center" vertical="center" wrapText="1"/>
    </xf>
    <xf numFmtId="9" fontId="274" fillId="0" borderId="274" xfId="0" applyNumberFormat="1" applyFont="1" applyBorder="1" applyAlignment="1">
      <alignment horizontal="center" vertical="center"/>
    </xf>
    <xf numFmtId="9" fontId="275" fillId="0" borderId="275" xfId="0" applyNumberFormat="1" applyFont="1" applyBorder="1" applyAlignment="1">
      <alignment horizontal="center" vertical="center"/>
    </xf>
    <xf numFmtId="0" fontId="276" fillId="0" borderId="276" xfId="0" applyFont="1" applyBorder="1" applyAlignment="1">
      <alignment horizontal="center" vertical="center"/>
    </xf>
    <xf numFmtId="177" fontId="277" fillId="0" borderId="277" xfId="0" applyNumberFormat="1" applyFont="1" applyBorder="1" applyAlignment="1">
      <alignment horizontal="center" vertical="center"/>
    </xf>
    <xf numFmtId="9" fontId="278" fillId="0" borderId="278" xfId="0" applyNumberFormat="1" applyFont="1" applyBorder="1" applyAlignment="1">
      <alignment horizontal="center" vertical="center"/>
    </xf>
    <xf numFmtId="9" fontId="279" fillId="0" borderId="279" xfId="0" applyNumberFormat="1" applyFont="1" applyBorder="1" applyAlignment="1">
      <alignment horizontal="center" vertical="center"/>
    </xf>
    <xf numFmtId="9" fontId="280" fillId="0" borderId="280" xfId="0" applyNumberFormat="1" applyFont="1" applyBorder="1" applyAlignment="1">
      <alignment horizontal="center" vertical="center"/>
    </xf>
    <xf numFmtId="179" fontId="281" fillId="0" borderId="281" xfId="0" applyNumberFormat="1" applyFont="1" applyBorder="1" applyAlignment="1">
      <alignment horizontal="center" vertical="center"/>
    </xf>
    <xf numFmtId="179" fontId="282" fillId="0" borderId="282" xfId="0" applyNumberFormat="1" applyFont="1" applyBorder="1" applyAlignment="1">
      <alignment horizontal="center" vertical="center"/>
    </xf>
    <xf numFmtId="9" fontId="283" fillId="0" borderId="283" xfId="0" applyNumberFormat="1" applyFont="1" applyBorder="1" applyAlignment="1">
      <alignment horizontal="center" vertical="center"/>
    </xf>
    <xf numFmtId="179" fontId="284" fillId="0" borderId="284" xfId="0" applyNumberFormat="1" applyFont="1" applyBorder="1" applyAlignment="1">
      <alignment horizontal="center" vertical="center"/>
    </xf>
    <xf numFmtId="9" fontId="285" fillId="126" borderId="285" xfId="0" applyNumberFormat="1" applyFont="1" applyFill="1" applyBorder="1" applyAlignment="1">
      <alignment horizontal="center" vertical="center"/>
    </xf>
    <xf numFmtId="0" fontId="286" fillId="127" borderId="286" xfId="0" applyFont="1" applyFill="1" applyBorder="1" applyAlignment="1">
      <alignment horizontal="center" vertical="center"/>
    </xf>
    <xf numFmtId="9" fontId="287" fillId="128" borderId="287" xfId="0" applyNumberFormat="1" applyFont="1" applyFill="1" applyBorder="1" applyAlignment="1">
      <alignment horizontal="center" vertical="center"/>
    </xf>
    <xf numFmtId="0" fontId="288" fillId="129" borderId="288" xfId="0" applyFont="1" applyFill="1" applyBorder="1" applyAlignment="1">
      <alignment horizontal="center" vertical="center"/>
    </xf>
    <xf numFmtId="9" fontId="289" fillId="130" borderId="289" xfId="0" applyNumberFormat="1" applyFont="1" applyFill="1" applyBorder="1" applyAlignment="1">
      <alignment horizontal="center" vertical="center"/>
    </xf>
    <xf numFmtId="9" fontId="290" fillId="0" borderId="290" xfId="0" applyNumberFormat="1" applyFont="1" applyBorder="1" applyAlignment="1">
      <alignment horizontal="center" vertical="center"/>
    </xf>
    <xf numFmtId="179" fontId="291" fillId="0" borderId="291" xfId="0" applyNumberFormat="1" applyFont="1" applyBorder="1" applyAlignment="1">
      <alignment horizontal="center" vertical="center"/>
    </xf>
    <xf numFmtId="0" fontId="292" fillId="131" borderId="292" xfId="0" applyFont="1" applyFill="1" applyBorder="1" applyAlignment="1">
      <alignment horizontal="center" vertical="center"/>
    </xf>
    <xf numFmtId="9" fontId="293" fillId="132" borderId="293" xfId="0" applyNumberFormat="1" applyFont="1" applyFill="1" applyBorder="1" applyAlignment="1">
      <alignment horizontal="center" vertical="center"/>
    </xf>
    <xf numFmtId="0" fontId="294" fillId="133" borderId="294" xfId="0" applyFont="1" applyFill="1" applyBorder="1" applyAlignment="1">
      <alignment horizontal="center" vertical="center"/>
    </xf>
    <xf numFmtId="0" fontId="295" fillId="134" borderId="295" xfId="0" applyFont="1" applyFill="1" applyBorder="1" applyAlignment="1">
      <alignment horizontal="center" vertical="center"/>
    </xf>
    <xf numFmtId="3" fontId="296" fillId="0" borderId="296" xfId="0" applyNumberFormat="1" applyFont="1" applyBorder="1" applyAlignment="1">
      <alignment horizontal="center" vertical="center"/>
    </xf>
    <xf numFmtId="3" fontId="297" fillId="0" borderId="297" xfId="0" applyNumberFormat="1" applyFont="1" applyBorder="1" applyAlignment="1">
      <alignment horizontal="center" vertical="center"/>
    </xf>
    <xf numFmtId="177" fontId="298" fillId="135" borderId="298" xfId="0" applyNumberFormat="1" applyFont="1" applyFill="1" applyBorder="1" applyAlignment="1">
      <alignment horizontal="center" vertical="center"/>
    </xf>
    <xf numFmtId="181" fontId="299" fillId="0" borderId="299" xfId="0" applyNumberFormat="1" applyFont="1" applyBorder="1" applyAlignment="1">
      <alignment horizontal="center" vertical="center"/>
    </xf>
    <xf numFmtId="0" fontId="300" fillId="136" borderId="300" xfId="0" applyFont="1" applyFill="1" applyBorder="1" applyAlignment="1">
      <alignment horizontal="center" vertical="center"/>
    </xf>
    <xf numFmtId="3" fontId="302" fillId="0" borderId="302" xfId="0" applyNumberFormat="1" applyFont="1" applyBorder="1" applyAlignment="1">
      <alignment horizontal="center" vertical="center"/>
    </xf>
    <xf numFmtId="3" fontId="303" fillId="0" borderId="303" xfId="0" applyNumberFormat="1" applyFont="1" applyBorder="1" applyAlignment="1">
      <alignment horizontal="center" vertical="center"/>
    </xf>
    <xf numFmtId="3" fontId="304" fillId="0" borderId="304" xfId="0" applyNumberFormat="1" applyFont="1" applyBorder="1" applyAlignment="1">
      <alignment horizontal="center" vertical="center"/>
    </xf>
    <xf numFmtId="9" fontId="305" fillId="0" borderId="305" xfId="0" applyNumberFormat="1" applyFont="1" applyBorder="1" applyAlignment="1">
      <alignment vertical="center"/>
    </xf>
    <xf numFmtId="3" fontId="306" fillId="0" borderId="306" xfId="0" applyNumberFormat="1" applyFont="1" applyBorder="1" applyAlignment="1">
      <alignment horizontal="center" vertical="center"/>
    </xf>
    <xf numFmtId="0" fontId="307" fillId="0" borderId="307" xfId="0" applyFont="1" applyBorder="1" applyAlignment="1">
      <alignment vertical="center"/>
    </xf>
    <xf numFmtId="9" fontId="308" fillId="137" borderId="308" xfId="0" applyNumberFormat="1" applyFont="1" applyFill="1" applyBorder="1" applyAlignment="1">
      <alignment horizontal="center" vertical="center"/>
    </xf>
    <xf numFmtId="3" fontId="309" fillId="138" borderId="309" xfId="0" applyNumberFormat="1" applyFont="1" applyFill="1" applyBorder="1" applyAlignment="1">
      <alignment horizontal="center" vertical="center"/>
    </xf>
    <xf numFmtId="0" fontId="310" fillId="139" borderId="310" xfId="0" applyFont="1" applyFill="1" applyBorder="1" applyAlignment="1">
      <alignment horizontal="center" vertical="center"/>
    </xf>
    <xf numFmtId="3" fontId="311" fillId="140" borderId="311" xfId="0" applyNumberFormat="1" applyFont="1" applyFill="1" applyBorder="1" applyAlignment="1">
      <alignment horizontal="center" vertical="center"/>
    </xf>
    <xf numFmtId="9" fontId="312" fillId="0" borderId="312" xfId="0" applyNumberFormat="1" applyFont="1" applyBorder="1" applyAlignment="1">
      <alignment horizontal="center" vertical="center"/>
    </xf>
    <xf numFmtId="3" fontId="313" fillId="0" borderId="313" xfId="0" applyNumberFormat="1" applyFont="1" applyBorder="1" applyAlignment="1">
      <alignment horizontal="center" vertical="center"/>
    </xf>
    <xf numFmtId="3" fontId="314" fillId="0" borderId="314" xfId="0" applyNumberFormat="1" applyFont="1" applyBorder="1" applyAlignment="1">
      <alignment horizontal="center" vertical="center"/>
    </xf>
    <xf numFmtId="9" fontId="315" fillId="0" borderId="315" xfId="0" applyNumberFormat="1" applyFont="1" applyBorder="1" applyAlignment="1">
      <alignment horizontal="center" vertical="center"/>
    </xf>
    <xf numFmtId="0" fontId="316" fillId="0" borderId="316" xfId="0" applyFont="1" applyBorder="1" applyAlignment="1">
      <alignment horizontal="left" vertical="center"/>
    </xf>
    <xf numFmtId="0" fontId="317" fillId="0" borderId="317" xfId="0" applyFont="1" applyBorder="1" applyAlignment="1">
      <alignment horizontal="center" vertical="center"/>
    </xf>
    <xf numFmtId="0" fontId="318" fillId="0" borderId="318" xfId="0" applyFont="1" applyBorder="1" applyAlignment="1">
      <alignment horizontal="left" vertical="center"/>
    </xf>
    <xf numFmtId="0" fontId="319" fillId="0" borderId="319" xfId="0" applyFont="1" applyBorder="1" applyAlignment="1">
      <alignment horizontal="center" vertical="center" wrapText="1"/>
    </xf>
    <xf numFmtId="0" fontId="320" fillId="141" borderId="320" xfId="0" applyFont="1" applyFill="1" applyBorder="1" applyAlignment="1">
      <alignment horizontal="center" vertical="center"/>
    </xf>
    <xf numFmtId="3" fontId="321" fillId="0" borderId="321" xfId="0" applyNumberFormat="1" applyFont="1" applyBorder="1" applyAlignment="1">
      <alignment horizontal="center" vertical="center"/>
    </xf>
    <xf numFmtId="10" fontId="322" fillId="0" borderId="322" xfId="0" applyNumberFormat="1" applyFont="1" applyBorder="1" applyAlignment="1">
      <alignment horizontal="center" vertical="center"/>
    </xf>
    <xf numFmtId="10" fontId="323" fillId="0" borderId="323" xfId="0" applyNumberFormat="1" applyFont="1" applyBorder="1" applyAlignment="1">
      <alignment horizontal="center" vertical="center"/>
    </xf>
    <xf numFmtId="0" fontId="324" fillId="0" borderId="324" xfId="0" applyFont="1" applyBorder="1" applyAlignment="1">
      <alignment horizontal="center" vertical="center"/>
    </xf>
    <xf numFmtId="177" fontId="325" fillId="0" borderId="325" xfId="0" applyNumberFormat="1" applyFont="1" applyBorder="1" applyAlignment="1">
      <alignment horizontal="center" vertical="center"/>
    </xf>
    <xf numFmtId="0" fontId="326" fillId="0" borderId="326" xfId="0" applyFont="1" applyBorder="1" applyAlignment="1">
      <alignment horizontal="center" vertical="center"/>
    </xf>
    <xf numFmtId="9" fontId="328" fillId="0" borderId="328" xfId="0" applyNumberFormat="1" applyFont="1" applyBorder="1" applyAlignment="1">
      <alignment horizontal="center" vertical="center"/>
    </xf>
    <xf numFmtId="9" fontId="329" fillId="0" borderId="329" xfId="0" applyNumberFormat="1" applyFont="1" applyBorder="1" applyAlignment="1">
      <alignment horizontal="center" vertical="center"/>
    </xf>
    <xf numFmtId="0" fontId="330" fillId="142" borderId="330" xfId="0" applyFont="1" applyFill="1" applyBorder="1" applyAlignment="1">
      <alignment horizontal="center" vertical="center"/>
    </xf>
    <xf numFmtId="177" fontId="331" fillId="143" borderId="331" xfId="0" applyNumberFormat="1" applyFont="1" applyFill="1" applyBorder="1" applyAlignment="1">
      <alignment horizontal="center" vertical="center"/>
    </xf>
    <xf numFmtId="177" fontId="332" fillId="144" borderId="332" xfId="0" applyNumberFormat="1" applyFont="1" applyFill="1" applyBorder="1" applyAlignment="1">
      <alignment horizontal="center" vertical="center"/>
    </xf>
    <xf numFmtId="3" fontId="333" fillId="0" borderId="333" xfId="0" applyNumberFormat="1" applyFont="1" applyBorder="1" applyAlignment="1">
      <alignment horizontal="center" vertical="center"/>
    </xf>
    <xf numFmtId="9" fontId="334" fillId="0" borderId="334" xfId="0" applyNumberFormat="1" applyFont="1" applyBorder="1" applyAlignment="1">
      <alignment horizontal="center" vertical="center"/>
    </xf>
    <xf numFmtId="9" fontId="335" fillId="0" borderId="335" xfId="0" applyNumberFormat="1" applyFont="1" applyBorder="1" applyAlignment="1">
      <alignment horizontal="center" vertical="center"/>
    </xf>
    <xf numFmtId="176" fontId="336" fillId="145" borderId="336" xfId="0" applyNumberFormat="1" applyFont="1" applyFill="1" applyBorder="1" applyAlignment="1">
      <alignment horizontal="center" vertical="center"/>
    </xf>
    <xf numFmtId="0" fontId="337" fillId="0" borderId="337" xfId="0" applyFont="1" applyBorder="1" applyAlignment="1">
      <alignment horizontal="center" vertical="center"/>
    </xf>
    <xf numFmtId="3" fontId="338" fillId="146" borderId="338" xfId="0" applyNumberFormat="1" applyFont="1" applyFill="1" applyBorder="1" applyAlignment="1">
      <alignment horizontal="center" vertical="center"/>
    </xf>
    <xf numFmtId="3" fontId="339" fillId="147" borderId="339" xfId="0" applyNumberFormat="1" applyFont="1" applyFill="1" applyBorder="1" applyAlignment="1">
      <alignment horizontal="center" vertical="center"/>
    </xf>
    <xf numFmtId="3" fontId="340" fillId="148" borderId="340" xfId="0" applyNumberFormat="1" applyFont="1" applyFill="1" applyBorder="1" applyAlignment="1">
      <alignment horizontal="center" vertical="center"/>
    </xf>
    <xf numFmtId="176" fontId="341" fillId="149" borderId="341" xfId="0" applyNumberFormat="1" applyFont="1" applyFill="1" applyBorder="1" applyAlignment="1">
      <alignment horizontal="center" vertical="center"/>
    </xf>
    <xf numFmtId="9" fontId="342" fillId="0" borderId="342" xfId="0" applyNumberFormat="1" applyFont="1" applyBorder="1" applyAlignment="1">
      <alignment horizontal="center" vertical="center"/>
    </xf>
    <xf numFmtId="3" fontId="343" fillId="0" borderId="343" xfId="0" applyNumberFormat="1" applyFont="1" applyBorder="1" applyAlignment="1">
      <alignment horizontal="center" vertical="center"/>
    </xf>
    <xf numFmtId="0" fontId="344" fillId="150" borderId="344" xfId="0" applyFont="1" applyFill="1" applyBorder="1" applyAlignment="1">
      <alignment horizontal="center" vertical="center"/>
    </xf>
    <xf numFmtId="3" fontId="345" fillId="0" borderId="345" xfId="0" applyNumberFormat="1" applyFont="1" applyBorder="1" applyAlignment="1">
      <alignment horizontal="center" vertical="center"/>
    </xf>
    <xf numFmtId="3" fontId="346" fillId="0" borderId="346" xfId="0" applyNumberFormat="1" applyFont="1" applyBorder="1" applyAlignment="1">
      <alignment horizontal="center" vertical="center"/>
    </xf>
    <xf numFmtId="177" fontId="347" fillId="0" borderId="347" xfId="0" applyNumberFormat="1" applyFont="1" applyBorder="1" applyAlignment="1">
      <alignment horizontal="center" vertical="center"/>
    </xf>
    <xf numFmtId="177" fontId="348" fillId="0" borderId="348" xfId="0" applyNumberFormat="1" applyFont="1" applyBorder="1" applyAlignment="1">
      <alignment horizontal="center" vertical="center"/>
    </xf>
    <xf numFmtId="0" fontId="349" fillId="151" borderId="349" xfId="0" applyFont="1" applyFill="1" applyBorder="1" applyAlignment="1">
      <alignment horizontal="center" vertical="center"/>
    </xf>
    <xf numFmtId="9" fontId="350" fillId="152" borderId="350" xfId="0" applyNumberFormat="1" applyFont="1" applyFill="1" applyBorder="1" applyAlignment="1">
      <alignment horizontal="center" vertical="center"/>
    </xf>
    <xf numFmtId="3" fontId="351" fillId="0" borderId="351" xfId="0" applyNumberFormat="1" applyFont="1" applyBorder="1" applyAlignment="1">
      <alignment horizontal="center" vertical="center" wrapText="1"/>
    </xf>
    <xf numFmtId="9" fontId="352" fillId="0" borderId="352" xfId="0" applyNumberFormat="1" applyFont="1" applyBorder="1" applyAlignment="1">
      <alignment horizontal="center" vertical="center"/>
    </xf>
    <xf numFmtId="177" fontId="353" fillId="153" borderId="353" xfId="0" applyNumberFormat="1" applyFont="1" applyFill="1" applyBorder="1" applyAlignment="1">
      <alignment horizontal="center" vertical="center"/>
    </xf>
    <xf numFmtId="9" fontId="354" fillId="154" borderId="354" xfId="0" applyNumberFormat="1" applyFont="1" applyFill="1" applyBorder="1" applyAlignment="1">
      <alignment horizontal="center" vertical="center"/>
    </xf>
    <xf numFmtId="0" fontId="355" fillId="0" borderId="355" xfId="0" applyFont="1" applyBorder="1" applyAlignment="1">
      <alignment horizontal="center" vertical="center"/>
    </xf>
    <xf numFmtId="0" fontId="0" fillId="0" borderId="356" xfId="0" applyBorder="1"/>
    <xf numFmtId="10" fontId="357" fillId="0" borderId="358" xfId="0" applyNumberFormat="1" applyFont="1" applyBorder="1" applyAlignment="1">
      <alignment horizontal="center" vertical="center"/>
    </xf>
    <xf numFmtId="0" fontId="358" fillId="0" borderId="359" xfId="0" applyFont="1" applyBorder="1" applyAlignment="1">
      <alignment horizontal="center" vertical="center"/>
    </xf>
    <xf numFmtId="3" fontId="359" fillId="0" borderId="360" xfId="0" applyNumberFormat="1" applyFont="1" applyBorder="1" applyAlignment="1">
      <alignment horizontal="center" vertical="center"/>
    </xf>
    <xf numFmtId="0" fontId="360" fillId="0" borderId="361" xfId="0" applyFont="1" applyBorder="1" applyAlignment="1">
      <alignment horizontal="center" vertical="center"/>
    </xf>
    <xf numFmtId="0" fontId="361" fillId="0" borderId="362" xfId="0" applyFont="1" applyBorder="1" applyAlignment="1">
      <alignment horizontal="center" vertical="center"/>
    </xf>
    <xf numFmtId="0" fontId="362" fillId="0" borderId="363" xfId="0" applyFont="1" applyBorder="1" applyAlignment="1">
      <alignment horizontal="left" vertical="center"/>
    </xf>
    <xf numFmtId="3" fontId="363" fillId="0" borderId="364" xfId="0" applyNumberFormat="1" applyFont="1" applyBorder="1" applyAlignment="1">
      <alignment horizontal="center" vertical="center"/>
    </xf>
    <xf numFmtId="0" fontId="364" fillId="0" borderId="365" xfId="0" applyFont="1" applyBorder="1" applyAlignment="1">
      <alignment horizontal="center" vertical="center"/>
    </xf>
    <xf numFmtId="0" fontId="365" fillId="0" borderId="366" xfId="0" applyFont="1" applyBorder="1" applyAlignment="1">
      <alignment horizontal="center" vertical="center"/>
    </xf>
    <xf numFmtId="0" fontId="366" fillId="0" borderId="367" xfId="0" applyFont="1" applyBorder="1" applyAlignment="1">
      <alignment horizontal="center" vertical="center"/>
    </xf>
    <xf numFmtId="0" fontId="367" fillId="0" borderId="368" xfId="0" applyFont="1" applyBorder="1" applyAlignment="1">
      <alignment horizontal="left" vertical="center"/>
    </xf>
    <xf numFmtId="0" fontId="368" fillId="0" borderId="369" xfId="0" applyFont="1" applyBorder="1" applyAlignment="1">
      <alignment horizontal="left" vertical="center"/>
    </xf>
    <xf numFmtId="3" fontId="370" fillId="0" borderId="371" xfId="0" applyNumberFormat="1" applyFont="1" applyBorder="1" applyAlignment="1">
      <alignment horizontal="center" vertical="center"/>
    </xf>
    <xf numFmtId="0" fontId="371" fillId="0" borderId="372" xfId="0" applyFont="1" applyBorder="1" applyAlignment="1">
      <alignment horizontal="center" vertical="center"/>
    </xf>
    <xf numFmtId="3" fontId="372" fillId="0" borderId="373" xfId="0" applyNumberFormat="1" applyFont="1" applyBorder="1" applyAlignment="1">
      <alignment horizontal="center" vertical="center"/>
    </xf>
    <xf numFmtId="0" fontId="373" fillId="0" borderId="374" xfId="0" applyFont="1" applyBorder="1" applyAlignment="1">
      <alignment horizontal="center" vertical="center"/>
    </xf>
    <xf numFmtId="0" fontId="377" fillId="0" borderId="378" xfId="0" applyFont="1" applyBorder="1" applyAlignment="1">
      <alignment horizontal="center" vertical="center"/>
    </xf>
    <xf numFmtId="0" fontId="382" fillId="0" borderId="383" xfId="0" applyFont="1" applyBorder="1" applyAlignment="1">
      <alignment horizontal="center" vertical="center"/>
    </xf>
    <xf numFmtId="0" fontId="383" fillId="0" borderId="384" xfId="0" applyFont="1" applyBorder="1" applyAlignment="1">
      <alignment horizontal="center" vertical="center"/>
    </xf>
    <xf numFmtId="10" fontId="384" fillId="0" borderId="385" xfId="0" applyNumberFormat="1" applyFont="1" applyBorder="1" applyAlignment="1">
      <alignment horizontal="center" vertical="center"/>
    </xf>
    <xf numFmtId="0" fontId="385" fillId="0" borderId="386" xfId="0" applyFont="1" applyBorder="1" applyAlignment="1">
      <alignment horizontal="center" vertical="center"/>
    </xf>
    <xf numFmtId="0" fontId="386" fillId="0" borderId="387" xfId="0" applyFont="1" applyBorder="1" applyAlignment="1">
      <alignment horizontal="center" vertical="center"/>
    </xf>
    <xf numFmtId="0" fontId="387" fillId="0" borderId="388" xfId="0" applyFont="1" applyBorder="1" applyAlignment="1">
      <alignment horizontal="left" vertical="center"/>
    </xf>
    <xf numFmtId="0" fontId="388" fillId="0" borderId="389" xfId="0" applyFont="1" applyBorder="1" applyAlignment="1">
      <alignment horizontal="center" vertical="center"/>
    </xf>
    <xf numFmtId="0" fontId="390" fillId="0" borderId="391" xfId="0" applyFont="1" applyBorder="1" applyAlignment="1">
      <alignment horizontal="center" vertical="center"/>
    </xf>
    <xf numFmtId="0" fontId="391" fillId="0" borderId="392" xfId="0" applyFont="1" applyBorder="1" applyAlignment="1">
      <alignment horizontal="center" vertical="center"/>
    </xf>
    <xf numFmtId="0" fontId="392" fillId="0" borderId="393" xfId="0" applyFont="1" applyBorder="1" applyAlignment="1">
      <alignment horizontal="center" vertical="center"/>
    </xf>
    <xf numFmtId="0" fontId="393" fillId="0" borderId="394" xfId="0" applyFont="1" applyBorder="1" applyAlignment="1">
      <alignment horizontal="center" vertical="center"/>
    </xf>
    <xf numFmtId="3" fontId="394" fillId="0" borderId="395" xfId="0" applyNumberFormat="1" applyFont="1" applyBorder="1" applyAlignment="1">
      <alignment horizontal="center" vertical="center"/>
    </xf>
    <xf numFmtId="3" fontId="395" fillId="0" borderId="396" xfId="0" applyNumberFormat="1" applyFont="1" applyBorder="1" applyAlignment="1">
      <alignment horizontal="center" vertical="center"/>
    </xf>
    <xf numFmtId="0" fontId="396" fillId="0" borderId="397" xfId="0" applyFont="1" applyBorder="1" applyAlignment="1">
      <alignment horizontal="center" vertical="center"/>
    </xf>
    <xf numFmtId="0" fontId="397" fillId="0" borderId="398" xfId="0" applyFont="1" applyBorder="1" applyAlignment="1">
      <alignment horizontal="center" vertical="center"/>
    </xf>
    <xf numFmtId="0" fontId="398" fillId="0" borderId="399" xfId="0" applyFont="1" applyBorder="1" applyAlignment="1">
      <alignment horizontal="left" vertical="center"/>
    </xf>
    <xf numFmtId="10" fontId="399" fillId="0" borderId="400" xfId="0" applyNumberFormat="1" applyFont="1" applyBorder="1" applyAlignment="1">
      <alignment horizontal="center" vertical="center"/>
    </xf>
    <xf numFmtId="0" fontId="400" fillId="0" borderId="401" xfId="0" applyFont="1" applyBorder="1" applyAlignment="1">
      <alignment horizontal="center" vertical="center"/>
    </xf>
    <xf numFmtId="0" fontId="401" fillId="0" borderId="402" xfId="0" applyFont="1" applyBorder="1" applyAlignment="1">
      <alignment horizontal="center" vertical="center"/>
    </xf>
    <xf numFmtId="0" fontId="403" fillId="0" borderId="404" xfId="0" applyFont="1" applyBorder="1" applyAlignment="1">
      <alignment horizontal="center" vertical="center"/>
    </xf>
    <xf numFmtId="0" fontId="405" fillId="0" borderId="406" xfId="0" applyFont="1" applyBorder="1" applyAlignment="1">
      <alignment horizontal="center" vertical="center"/>
    </xf>
    <xf numFmtId="0" fontId="406" fillId="0" borderId="407" xfId="0" applyFont="1" applyBorder="1" applyAlignment="1">
      <alignment horizontal="center" vertical="center"/>
    </xf>
    <xf numFmtId="3" fontId="407" fillId="0" borderId="408" xfId="0" applyNumberFormat="1" applyFont="1" applyBorder="1" applyAlignment="1">
      <alignment horizontal="center" vertical="center"/>
    </xf>
    <xf numFmtId="0" fontId="408" fillId="0" borderId="409" xfId="0" applyFont="1" applyBorder="1" applyAlignment="1">
      <alignment horizontal="center" vertical="center"/>
    </xf>
    <xf numFmtId="0" fontId="409" fillId="0" borderId="410" xfId="0" applyFont="1" applyBorder="1" applyAlignment="1">
      <alignment horizontal="center" vertical="center"/>
    </xf>
    <xf numFmtId="0" fontId="410" fillId="0" borderId="411" xfId="0" applyFont="1" applyBorder="1" applyAlignment="1">
      <alignment horizontal="left" vertical="center"/>
    </xf>
    <xf numFmtId="0" fontId="411" fillId="0" borderId="412" xfId="0" applyFont="1" applyBorder="1" applyAlignment="1">
      <alignment horizontal="center" vertical="center"/>
    </xf>
    <xf numFmtId="10" fontId="412" fillId="0" borderId="413" xfId="0" applyNumberFormat="1" applyFont="1" applyBorder="1" applyAlignment="1">
      <alignment horizontal="center" vertical="center"/>
    </xf>
    <xf numFmtId="0" fontId="413" fillId="0" borderId="414" xfId="0" applyFont="1" applyBorder="1" applyAlignment="1">
      <alignment horizontal="center" vertical="center"/>
    </xf>
    <xf numFmtId="3" fontId="414" fillId="0" borderId="415" xfId="0" applyNumberFormat="1" applyFont="1" applyBorder="1" applyAlignment="1">
      <alignment horizontal="center" vertical="center"/>
    </xf>
    <xf numFmtId="0" fontId="415" fillId="0" borderId="416" xfId="0" applyFont="1" applyBorder="1" applyAlignment="1">
      <alignment horizontal="center" vertical="center"/>
    </xf>
    <xf numFmtId="0" fontId="416" fillId="0" borderId="417" xfId="0" applyFont="1" applyBorder="1" applyAlignment="1">
      <alignment horizontal="center" vertical="center"/>
    </xf>
    <xf numFmtId="0" fontId="417" fillId="0" borderId="418" xfId="0" applyFont="1" applyBorder="1" applyAlignment="1">
      <alignment horizontal="left" vertical="center"/>
    </xf>
    <xf numFmtId="0" fontId="418" fillId="0" borderId="419" xfId="0" applyFont="1" applyBorder="1" applyAlignment="1">
      <alignment horizontal="center" vertical="center"/>
    </xf>
    <xf numFmtId="0" fontId="419" fillId="0" borderId="420" xfId="0" applyFont="1" applyBorder="1" applyAlignment="1">
      <alignment horizontal="center" vertical="center"/>
    </xf>
    <xf numFmtId="3" fontId="420" fillId="0" borderId="421" xfId="0" applyNumberFormat="1" applyFont="1" applyBorder="1" applyAlignment="1">
      <alignment horizontal="left" vertical="center"/>
    </xf>
    <xf numFmtId="0" fontId="421" fillId="0" borderId="422" xfId="0" applyFont="1" applyBorder="1" applyAlignment="1">
      <alignment horizontal="center" vertical="center"/>
    </xf>
    <xf numFmtId="0" fontId="422" fillId="0" borderId="423" xfId="0" applyFont="1" applyBorder="1" applyAlignment="1">
      <alignment vertical="center"/>
    </xf>
    <xf numFmtId="0" fontId="423" fillId="0" borderId="424" xfId="0" applyFont="1" applyBorder="1" applyAlignment="1">
      <alignment vertical="center"/>
    </xf>
    <xf numFmtId="3" fontId="424" fillId="0" borderId="425" xfId="0" applyNumberFormat="1" applyFont="1" applyBorder="1" applyAlignment="1">
      <alignment vertical="center"/>
    </xf>
    <xf numFmtId="3" fontId="425" fillId="0" borderId="426" xfId="0" applyNumberFormat="1" applyFont="1" applyBorder="1" applyAlignment="1">
      <alignment vertical="center"/>
    </xf>
    <xf numFmtId="0" fontId="426" fillId="155" borderId="427" xfId="0" applyFont="1" applyFill="1" applyBorder="1" applyAlignment="1">
      <alignment horizontal="center" vertical="center"/>
    </xf>
    <xf numFmtId="0" fontId="427" fillId="0" borderId="428" xfId="0" applyFont="1" applyBorder="1" applyAlignment="1">
      <alignment vertical="center"/>
    </xf>
    <xf numFmtId="0" fontId="428" fillId="0" borderId="429" xfId="0" applyFont="1" applyBorder="1" applyAlignment="1">
      <alignment vertical="center"/>
    </xf>
    <xf numFmtId="179" fontId="429" fillId="0" borderId="430" xfId="0" applyNumberFormat="1" applyFont="1" applyBorder="1" applyAlignment="1">
      <alignment horizontal="center" vertical="center"/>
    </xf>
    <xf numFmtId="3" fontId="430" fillId="156" borderId="431" xfId="0" applyNumberFormat="1" applyFont="1" applyFill="1" applyBorder="1" applyAlignment="1">
      <alignment horizontal="center" vertical="center"/>
    </xf>
    <xf numFmtId="3" fontId="431" fillId="157" borderId="432" xfId="0" applyNumberFormat="1" applyFont="1" applyFill="1" applyBorder="1" applyAlignment="1">
      <alignment horizontal="center" vertical="center"/>
    </xf>
    <xf numFmtId="182" fontId="432" fillId="0" borderId="433" xfId="0" applyNumberFormat="1" applyFont="1" applyBorder="1" applyAlignment="1">
      <alignment horizontal="center" vertical="center"/>
    </xf>
    <xf numFmtId="9" fontId="433" fillId="0" borderId="434" xfId="0" applyNumberFormat="1" applyFont="1" applyBorder="1" applyAlignment="1">
      <alignment horizontal="center" vertical="center"/>
    </xf>
    <xf numFmtId="182" fontId="434" fillId="0" borderId="435" xfId="0" applyNumberFormat="1" applyFont="1" applyBorder="1" applyAlignment="1">
      <alignment horizontal="center" vertical="center"/>
    </xf>
    <xf numFmtId="3" fontId="435" fillId="158" borderId="436" xfId="0" applyNumberFormat="1" applyFont="1" applyFill="1" applyBorder="1" applyAlignment="1">
      <alignment horizontal="center" vertical="center"/>
    </xf>
    <xf numFmtId="3" fontId="436" fillId="159" borderId="437" xfId="0" applyNumberFormat="1" applyFont="1" applyFill="1" applyBorder="1" applyAlignment="1">
      <alignment horizontal="center" vertical="center"/>
    </xf>
    <xf numFmtId="179" fontId="437" fillId="0" borderId="438" xfId="0" applyNumberFormat="1" applyFont="1" applyBorder="1" applyAlignment="1">
      <alignment horizontal="center" vertical="center"/>
    </xf>
    <xf numFmtId="3" fontId="438" fillId="160" borderId="439" xfId="0" applyNumberFormat="1" applyFont="1" applyFill="1" applyBorder="1" applyAlignment="1">
      <alignment horizontal="center" vertical="center" wrapText="1"/>
    </xf>
    <xf numFmtId="181" fontId="439" fillId="0" borderId="440" xfId="0" applyNumberFormat="1" applyFont="1" applyBorder="1" applyAlignment="1">
      <alignment horizontal="center" vertical="center"/>
    </xf>
    <xf numFmtId="3" fontId="440" fillId="161" borderId="441" xfId="0" applyNumberFormat="1" applyFont="1" applyFill="1" applyBorder="1" applyAlignment="1">
      <alignment horizontal="center" vertical="center"/>
    </xf>
    <xf numFmtId="176" fontId="441" fillId="162" borderId="442" xfId="0" applyNumberFormat="1" applyFont="1" applyFill="1" applyBorder="1" applyAlignment="1">
      <alignment horizontal="center" vertical="center"/>
    </xf>
    <xf numFmtId="182" fontId="442" fillId="0" borderId="443" xfId="0" applyNumberFormat="1" applyFont="1" applyBorder="1" applyAlignment="1">
      <alignment horizontal="center" vertical="center"/>
    </xf>
    <xf numFmtId="3" fontId="443" fillId="163" borderId="444" xfId="0" applyNumberFormat="1" applyFont="1" applyFill="1" applyBorder="1" applyAlignment="1">
      <alignment horizontal="center" vertical="center"/>
    </xf>
    <xf numFmtId="0" fontId="444" fillId="164" borderId="445" xfId="0" applyFont="1" applyFill="1" applyBorder="1" applyAlignment="1">
      <alignment vertical="center"/>
    </xf>
    <xf numFmtId="182" fontId="445" fillId="0" borderId="446" xfId="0" applyNumberFormat="1" applyFont="1" applyBorder="1" applyAlignment="1">
      <alignment horizontal="center" vertical="center"/>
    </xf>
    <xf numFmtId="3" fontId="446" fillId="165" borderId="447" xfId="0" applyNumberFormat="1" applyFont="1" applyFill="1" applyBorder="1" applyAlignment="1">
      <alignment horizontal="center" vertical="center"/>
    </xf>
    <xf numFmtId="3" fontId="447" fillId="166" borderId="448" xfId="0" applyNumberFormat="1" applyFont="1" applyFill="1" applyBorder="1" applyAlignment="1">
      <alignment horizontal="center" vertical="center"/>
    </xf>
    <xf numFmtId="3" fontId="448" fillId="167" borderId="449" xfId="0" applyNumberFormat="1" applyFont="1" applyFill="1" applyBorder="1" applyAlignment="1">
      <alignment horizontal="center" vertical="center"/>
    </xf>
    <xf numFmtId="3" fontId="449" fillId="0" borderId="450" xfId="0" applyNumberFormat="1" applyFont="1" applyBorder="1" applyAlignment="1">
      <alignment horizontal="center" vertical="center"/>
    </xf>
    <xf numFmtId="182" fontId="450" fillId="0" borderId="451" xfId="0" applyNumberFormat="1" applyFont="1" applyBorder="1" applyAlignment="1">
      <alignment horizontal="center" vertical="center"/>
    </xf>
    <xf numFmtId="177" fontId="451" fillId="168" borderId="452" xfId="0" applyNumberFormat="1" applyFont="1" applyFill="1" applyBorder="1" applyAlignment="1">
      <alignment horizontal="center" vertical="center"/>
    </xf>
    <xf numFmtId="177" fontId="452" fillId="0" borderId="453" xfId="0" applyNumberFormat="1" applyFont="1" applyBorder="1" applyAlignment="1">
      <alignment horizontal="center" vertical="center"/>
    </xf>
    <xf numFmtId="3" fontId="453" fillId="0" borderId="454" xfId="0" applyNumberFormat="1" applyFont="1" applyBorder="1" applyAlignment="1">
      <alignment horizontal="center" vertical="center"/>
    </xf>
    <xf numFmtId="182" fontId="454" fillId="0" borderId="455" xfId="0" applyNumberFormat="1" applyFont="1" applyBorder="1" applyAlignment="1">
      <alignment horizontal="center" vertical="center"/>
    </xf>
    <xf numFmtId="0" fontId="41" fillId="0" borderId="69" xfId="0" applyFont="1" applyBorder="1" applyAlignment="1">
      <alignment vertical="center"/>
    </xf>
    <xf numFmtId="0" fontId="29" fillId="0" borderId="29" xfId="0" applyFont="1" applyBorder="1" applyAlignment="1">
      <alignment horizontal="center" vertical="center"/>
    </xf>
    <xf numFmtId="0" fontId="26" fillId="0" borderId="26" xfId="0" applyFont="1" applyBorder="1" applyAlignment="1">
      <alignment horizontal="center" vertical="center"/>
    </xf>
    <xf numFmtId="0" fontId="68" fillId="0" borderId="68" xfId="0" applyFont="1" applyBorder="1" applyAlignment="1">
      <alignment horizontal="center" vertical="center"/>
    </xf>
    <xf numFmtId="0" fontId="40" fillId="0" borderId="40" xfId="0" applyFont="1" applyBorder="1" applyAlignment="1">
      <alignment horizontal="center" vertical="center"/>
    </xf>
    <xf numFmtId="0" fontId="28" fillId="0" borderId="28" xfId="0" applyFont="1" applyBorder="1" applyAlignment="1">
      <alignment vertical="center" wrapText="1"/>
    </xf>
    <xf numFmtId="0" fontId="1" fillId="0" borderId="1" xfId="0" applyFont="1" applyBorder="1" applyAlignment="1">
      <alignment vertical="center"/>
    </xf>
    <xf numFmtId="0" fontId="100" fillId="37" borderId="100" xfId="0" applyFont="1" applyFill="1" applyBorder="1" applyAlignment="1">
      <alignment horizontal="center" vertical="center"/>
    </xf>
    <xf numFmtId="0" fontId="101" fillId="38" borderId="101" xfId="0" applyFont="1" applyFill="1" applyBorder="1" applyAlignment="1">
      <alignment horizontal="center" vertical="center"/>
    </xf>
    <xf numFmtId="3" fontId="107" fillId="41" borderId="107" xfId="0" applyNumberFormat="1" applyFont="1" applyFill="1" applyBorder="1" applyAlignment="1">
      <alignment horizontal="center" vertical="center"/>
    </xf>
    <xf numFmtId="0" fontId="106" fillId="40" borderId="106" xfId="0" applyFont="1" applyFill="1" applyBorder="1" applyAlignment="1">
      <alignment horizontal="center" vertical="center"/>
    </xf>
    <xf numFmtId="0" fontId="103" fillId="39" borderId="103" xfId="0" applyFont="1" applyFill="1" applyBorder="1" applyAlignment="1">
      <alignment horizontal="center" vertical="center"/>
    </xf>
    <xf numFmtId="3" fontId="129" fillId="55" borderId="129" xfId="0" applyNumberFormat="1" applyFont="1" applyFill="1" applyBorder="1" applyAlignment="1">
      <alignment horizontal="center" vertical="center"/>
    </xf>
    <xf numFmtId="0" fontId="128" fillId="54" borderId="128" xfId="0" applyFont="1" applyFill="1" applyBorder="1" applyAlignment="1">
      <alignment horizontal="center" vertical="center"/>
    </xf>
    <xf numFmtId="3" fontId="139" fillId="59" borderId="139" xfId="0" applyNumberFormat="1" applyFont="1" applyFill="1" applyBorder="1" applyAlignment="1">
      <alignment horizontal="center" vertical="center"/>
    </xf>
    <xf numFmtId="0" fontId="140" fillId="60" borderId="140" xfId="0" applyFont="1" applyFill="1" applyBorder="1" applyAlignment="1">
      <alignment horizontal="center" vertical="center"/>
    </xf>
    <xf numFmtId="0" fontId="138" fillId="58" borderId="138" xfId="0" applyFont="1" applyFill="1" applyBorder="1" applyAlignment="1">
      <alignment horizontal="center" vertical="center"/>
    </xf>
    <xf numFmtId="0" fontId="31" fillId="13" borderId="31" xfId="0" applyFont="1" applyFill="1" applyBorder="1" applyAlignment="1">
      <alignment horizontal="center" vertical="center"/>
    </xf>
    <xf numFmtId="0" fontId="234" fillId="108" borderId="234" xfId="0" applyFont="1" applyFill="1" applyBorder="1" applyAlignment="1">
      <alignment horizontal="center" vertical="center"/>
    </xf>
    <xf numFmtId="0" fontId="262" fillId="124" borderId="262" xfId="0" applyFont="1" applyFill="1" applyBorder="1" applyAlignment="1">
      <alignment horizontal="center" vertical="center"/>
    </xf>
    <xf numFmtId="0" fontId="235" fillId="109" borderId="235" xfId="0" applyFont="1" applyFill="1" applyBorder="1" applyAlignment="1">
      <alignment horizontal="center" vertical="center"/>
    </xf>
    <xf numFmtId="0" fontId="249" fillId="115" borderId="249" xfId="0" applyFont="1" applyFill="1" applyBorder="1" applyAlignment="1">
      <alignment horizontal="center" vertical="center"/>
    </xf>
    <xf numFmtId="0" fontId="261" fillId="123" borderId="261" xfId="0" applyFont="1" applyFill="1" applyBorder="1" applyAlignment="1">
      <alignment horizontal="center" vertical="center"/>
    </xf>
    <xf numFmtId="0" fontId="32" fillId="14" borderId="32" xfId="0" applyFont="1" applyFill="1" applyBorder="1" applyAlignment="1">
      <alignment horizontal="center" vertical="center"/>
    </xf>
    <xf numFmtId="0" fontId="247" fillId="113" borderId="247" xfId="0" applyFont="1" applyFill="1" applyBorder="1" applyAlignment="1">
      <alignment horizontal="center" vertical="center"/>
    </xf>
    <xf numFmtId="0" fontId="163" fillId="74" borderId="163" xfId="0" applyFont="1" applyFill="1" applyBorder="1" applyAlignment="1">
      <alignment vertical="center"/>
    </xf>
    <xf numFmtId="0" fontId="236" fillId="0" borderId="236" xfId="0" applyFont="1" applyBorder="1" applyAlignment="1">
      <alignment vertical="center"/>
    </xf>
    <xf numFmtId="0" fontId="233" fillId="107" borderId="233" xfId="0" applyFont="1" applyFill="1" applyBorder="1" applyAlignment="1">
      <alignment horizontal="center" vertical="center"/>
    </xf>
    <xf numFmtId="0" fontId="207" fillId="0" borderId="207" xfId="0" applyFont="1" applyBorder="1" applyAlignment="1">
      <alignment horizontal="center" vertical="center"/>
    </xf>
    <xf numFmtId="0" fontId="81" fillId="0" borderId="81" xfId="0" applyFont="1" applyBorder="1" applyAlignment="1">
      <alignment horizontal="center" vertical="center"/>
    </xf>
    <xf numFmtId="0" fontId="96" fillId="0" borderId="96" xfId="0" applyFont="1" applyBorder="1" applyAlignment="1">
      <alignment horizontal="center" vertical="center"/>
    </xf>
    <xf numFmtId="0" fontId="250" fillId="116" borderId="250" xfId="0" applyFont="1" applyFill="1" applyBorder="1" applyAlignment="1">
      <alignment vertical="center"/>
    </xf>
    <xf numFmtId="0" fontId="319" fillId="0" borderId="319" xfId="0" applyFont="1" applyBorder="1" applyAlignment="1">
      <alignment horizontal="center" vertical="center" wrapText="1"/>
    </xf>
    <xf numFmtId="0" fontId="320" fillId="141" borderId="320" xfId="0" applyFont="1" applyFill="1" applyBorder="1" applyAlignment="1">
      <alignment horizontal="center" vertical="center"/>
    </xf>
    <xf numFmtId="0" fontId="301" fillId="0" borderId="301" xfId="0" applyFont="1" applyBorder="1" applyAlignment="1">
      <alignment horizontal="center" vertical="center" wrapText="1"/>
    </xf>
    <xf numFmtId="0" fontId="326" fillId="0" borderId="326" xfId="0" applyFont="1" applyBorder="1" applyAlignment="1">
      <alignment horizontal="center" vertical="center"/>
    </xf>
    <xf numFmtId="3" fontId="327" fillId="0" borderId="327" xfId="0" applyNumberFormat="1" applyFont="1" applyBorder="1" applyAlignment="1">
      <alignment horizontal="center" vertical="center"/>
    </xf>
    <xf numFmtId="3" fontId="70" fillId="0" borderId="70" xfId="0" applyNumberFormat="1" applyFont="1" applyBorder="1" applyAlignment="1">
      <alignment horizontal="center" vertical="center"/>
    </xf>
    <xf numFmtId="0" fontId="292" fillId="131" borderId="292" xfId="0" applyFont="1" applyFill="1" applyBorder="1" applyAlignment="1">
      <alignment horizontal="center" vertical="center"/>
    </xf>
    <xf numFmtId="0" fontId="310" fillId="139" borderId="310" xfId="0" applyFont="1" applyFill="1" applyBorder="1" applyAlignment="1">
      <alignment horizontal="center" vertical="center"/>
    </xf>
    <xf numFmtId="0" fontId="72" fillId="0" borderId="72" xfId="0" applyFont="1" applyBorder="1" applyAlignment="1">
      <alignment horizontal="center" vertical="center"/>
    </xf>
    <xf numFmtId="0" fontId="271" fillId="0" borderId="271" xfId="0" applyFont="1" applyBorder="1" applyAlignment="1">
      <alignment horizontal="center" vertical="center" wrapText="1"/>
    </xf>
    <xf numFmtId="0" fontId="316" fillId="0" borderId="316" xfId="0" applyFont="1" applyBorder="1" applyAlignment="1">
      <alignment horizontal="left" vertical="center"/>
    </xf>
    <xf numFmtId="0" fontId="318" fillId="0" borderId="318" xfId="0" applyFont="1" applyBorder="1" applyAlignment="1">
      <alignment horizontal="left" vertical="center"/>
    </xf>
    <xf numFmtId="0" fontId="203" fillId="0" borderId="203" xfId="0" applyFont="1" applyBorder="1" applyAlignment="1">
      <alignment horizontal="center" vertical="center"/>
    </xf>
    <xf numFmtId="0" fontId="317" fillId="0" borderId="317" xfId="0" applyFont="1" applyBorder="1" applyAlignment="1">
      <alignment horizontal="center" vertical="center"/>
    </xf>
    <xf numFmtId="0" fontId="63" fillId="0" borderId="63" xfId="0" applyFont="1" applyBorder="1" applyAlignment="1">
      <alignment horizontal="left" vertical="center"/>
    </xf>
    <xf numFmtId="3" fontId="270" fillId="0" borderId="270" xfId="0" applyNumberFormat="1" applyFont="1" applyBorder="1" applyAlignment="1">
      <alignment horizontal="left" vertical="center"/>
    </xf>
    <xf numFmtId="0" fontId="324" fillId="0" borderId="324" xfId="0" applyFont="1" applyBorder="1" applyAlignment="1">
      <alignment horizontal="center" vertical="center"/>
    </xf>
    <xf numFmtId="0" fontId="377" fillId="0" borderId="378" xfId="0" applyFont="1" applyBorder="1" applyAlignment="1">
      <alignment horizontal="center" vertical="center"/>
    </xf>
    <xf numFmtId="0" fontId="375" fillId="0" borderId="376" xfId="0" applyFont="1" applyBorder="1" applyAlignment="1">
      <alignment horizontal="center" vertical="center"/>
    </xf>
    <xf numFmtId="0" fontId="381" fillId="0" borderId="382" xfId="0" applyFont="1" applyBorder="1" applyAlignment="1">
      <alignment horizontal="center" vertical="center"/>
    </xf>
    <xf numFmtId="0" fontId="379" fillId="0" borderId="380" xfId="0" applyFont="1" applyBorder="1" applyAlignment="1">
      <alignment horizontal="center" vertical="center"/>
    </xf>
    <xf numFmtId="0" fontId="376" fillId="0" borderId="377" xfId="0" applyFont="1" applyBorder="1" applyAlignment="1">
      <alignment horizontal="center" vertical="center"/>
    </xf>
    <xf numFmtId="0" fontId="378" fillId="0" borderId="379" xfId="0" applyFont="1" applyBorder="1" applyAlignment="1">
      <alignment horizontal="center" vertical="center"/>
    </xf>
    <xf numFmtId="0" fontId="389" fillId="0" borderId="390" xfId="0" applyFont="1" applyBorder="1" applyAlignment="1">
      <alignment horizontal="center" vertical="center"/>
    </xf>
    <xf numFmtId="0" fontId="374" fillId="0" borderId="375" xfId="0" applyFont="1" applyBorder="1" applyAlignment="1">
      <alignment horizontal="center" vertical="center"/>
    </xf>
    <xf numFmtId="0" fontId="402" fillId="0" borderId="403" xfId="0" applyFont="1" applyBorder="1" applyAlignment="1">
      <alignment horizontal="center" vertical="center"/>
    </xf>
    <xf numFmtId="0" fontId="380" fillId="0" borderId="381" xfId="0" applyFont="1" applyBorder="1" applyAlignment="1">
      <alignment horizontal="center" vertical="center"/>
    </xf>
    <xf numFmtId="0" fontId="404" fillId="0" borderId="405" xfId="0" applyFont="1" applyBorder="1" applyAlignment="1">
      <alignment horizontal="center" vertical="center"/>
    </xf>
    <xf numFmtId="0" fontId="356" fillId="0" borderId="357" xfId="0" applyFont="1" applyBorder="1" applyAlignment="1">
      <alignment horizontal="center" vertical="center"/>
    </xf>
    <xf numFmtId="0" fontId="365" fillId="0" borderId="366" xfId="0" applyFont="1" applyBorder="1" applyAlignment="1">
      <alignment horizontal="center" vertical="center"/>
    </xf>
    <xf numFmtId="0" fontId="373" fillId="0" borderId="374" xfId="0" applyFont="1" applyBorder="1" applyAlignment="1">
      <alignment horizontal="center" vertical="center"/>
    </xf>
    <xf numFmtId="0" fontId="369" fillId="0" borderId="370" xfId="0" applyFont="1" applyBorder="1" applyAlignment="1">
      <alignment horizontal="center" vertical="center"/>
    </xf>
    <xf numFmtId="0" fontId="426" fillId="155" borderId="427" xfId="0" applyFont="1" applyFill="1" applyBorder="1" applyAlignment="1">
      <alignment horizontal="center" vertical="center"/>
    </xf>
    <xf numFmtId="0" fontId="419" fillId="0" borderId="420" xfId="0" applyFont="1" applyBorder="1" applyAlignment="1">
      <alignment horizontal="center" vertical="center"/>
    </xf>
  </cellXfs>
  <cellStyles count="1">
    <cellStyle name="常规" xfId="0" builtinId="0"/>
  </cellStyles>
  <dxfs count="18">
    <dxf>
      <font>
        <sz val="11"/>
        <color rgb="FFD83931"/>
        <name val="Calibri"/>
        <family val="2"/>
        <scheme val="minor"/>
      </font>
    </dxf>
    <dxf>
      <font>
        <sz val="11"/>
        <color rgb="FF2EA121"/>
        <name val="Calibri"/>
        <family val="2"/>
        <scheme val="minor"/>
      </font>
    </dxf>
    <dxf>
      <font>
        <sz val="11"/>
        <color rgb="FFD83931"/>
        <name val="Calibri"/>
        <family val="2"/>
        <scheme val="minor"/>
      </font>
    </dxf>
    <dxf>
      <font>
        <sz val="11"/>
        <color rgb="FF2EA121"/>
        <name val="Calibri"/>
        <family val="2"/>
        <scheme val="minor"/>
      </font>
    </dxf>
    <dxf>
      <font>
        <sz val="11"/>
        <color rgb="FF2EA121"/>
        <name val="Calibri"/>
        <family val="2"/>
        <scheme val="minor"/>
      </font>
    </dxf>
    <dxf>
      <font>
        <sz val="11"/>
        <color rgb="FFD83931"/>
        <name val="Calibri"/>
        <family val="2"/>
        <scheme val="minor"/>
      </font>
    </dxf>
    <dxf>
      <font>
        <sz val="11"/>
        <color rgb="FF2EA121"/>
        <name val="Calibri"/>
        <family val="2"/>
        <scheme val="minor"/>
      </font>
    </dxf>
    <dxf>
      <font>
        <sz val="11"/>
        <color rgb="FFD83931"/>
        <name val="Calibri"/>
        <family val="2"/>
        <scheme val="minor"/>
      </font>
    </dxf>
    <dxf>
      <font>
        <sz val="11"/>
        <color rgb="FFD83931"/>
        <name val="Calibri"/>
        <family val="2"/>
        <scheme val="minor"/>
      </font>
    </dxf>
    <dxf>
      <font>
        <sz val="11"/>
        <color rgb="FF2EA121"/>
        <name val="Calibri"/>
        <family val="2"/>
        <scheme val="minor"/>
      </font>
    </dxf>
    <dxf>
      <font>
        <sz val="11"/>
        <color rgb="FFD83931"/>
        <name val="Calibri"/>
        <family val="2"/>
        <scheme val="minor"/>
      </font>
    </dxf>
    <dxf>
      <font>
        <sz val="11"/>
        <color rgb="FF2EA121"/>
        <name val="Calibri"/>
        <family val="2"/>
        <scheme val="minor"/>
      </font>
    </dxf>
    <dxf>
      <font>
        <sz val="11"/>
        <color rgb="FF2EA121"/>
        <name val="Calibri"/>
        <family val="2"/>
        <scheme val="minor"/>
      </font>
    </dxf>
    <dxf>
      <font>
        <sz val="11"/>
        <color rgb="FFD83931"/>
        <name val="Calibri"/>
        <family val="2"/>
        <scheme val="minor"/>
      </font>
    </dxf>
    <dxf>
      <font>
        <sz val="11"/>
        <color rgb="FF2EA121"/>
        <name val="Calibri"/>
        <family val="2"/>
        <scheme val="minor"/>
      </font>
      <fill>
        <patternFill patternType="solid">
          <fgColor indexed="64"/>
          <bgColor rgb="FFDEE0E3"/>
        </patternFill>
      </fill>
    </dxf>
    <dxf>
      <font>
        <sz val="11"/>
        <color rgb="FFD83931"/>
        <name val="Calibri"/>
        <family val="2"/>
        <scheme val="minor"/>
      </font>
      <fill>
        <patternFill patternType="solid">
          <fgColor indexed="64"/>
          <bgColor rgb="FFDEE0E3"/>
        </patternFill>
      </fill>
    </dxf>
    <dxf>
      <font>
        <sz val="11"/>
        <color rgb="FF2EA121"/>
        <name val="Calibri"/>
        <family val="2"/>
        <scheme val="minor"/>
      </font>
      <fill>
        <patternFill patternType="solid">
          <fgColor indexed="64"/>
          <bgColor rgb="FFF8F9FA"/>
        </patternFill>
      </fill>
    </dxf>
    <dxf>
      <font>
        <sz val="11"/>
        <color rgb="FFD83931"/>
        <name val="Calibri"/>
        <family val="2"/>
        <scheme val="minor"/>
      </font>
      <fill>
        <patternFill patternType="solid">
          <fgColor indexed="64"/>
          <bgColor rgb="FFF8F9F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image" Target="../media/image1.png"/></Relationships>
</file>

<file path=xl/worksheets/_rels/sheet3.xml.rels><?xml version="1.0" encoding="UTF-8" standalone="yes"?>
<Relationships xmlns="http://schemas.openxmlformats.org/package/2006/relationships"><Relationship Id="rId1" Type="http://schemas.openxmlformats.org/officeDocument/2006/relationships/image" Target="../media/image1.png"/></Relationships>
</file>

<file path=xl/worksheets/_rels/sheet4.xml.rels><?xml version="1.0" encoding="UTF-8" standalone="yes"?>
<Relationships xmlns="http://schemas.openxmlformats.org/package/2006/relationships"><Relationship Id="rId1" Type="http://schemas.openxmlformats.org/officeDocument/2006/relationships/image" Target="../media/image1.png"/></Relationships>
</file>

<file path=xl/worksheets/_rels/sheet5.xml.rels><?xml version="1.0" encoding="UTF-8" standalone="yes"?>
<Relationships xmlns="http://schemas.openxmlformats.org/package/2006/relationships"><Relationship Id="rId1" Type="http://schemas.openxmlformats.org/officeDocument/2006/relationships/image" Target="../media/image1.png"/></Relationships>
</file>

<file path=xl/worksheets/_rels/sheet6.xml.rels><?xml version="1.0" encoding="UTF-8" standalone="yes"?>
<Relationships xmlns="http://schemas.openxmlformats.org/package/2006/relationships"><Relationship Id="rId13" Type="http://schemas.openxmlformats.org/officeDocument/2006/relationships/hyperlink" Target="https://detail.tmall.com/item.htm?id=603219742042" TargetMode="External"/><Relationship Id="rId18" Type="http://schemas.openxmlformats.org/officeDocument/2006/relationships/hyperlink" Target="https://detail.tmall.com/item.htm?id=656671997139" TargetMode="External"/><Relationship Id="rId26" Type="http://schemas.openxmlformats.org/officeDocument/2006/relationships/hyperlink" Target="https://detail.tmall.com/item.htm?id=654091139347" TargetMode="External"/><Relationship Id="rId39" Type="http://schemas.openxmlformats.org/officeDocument/2006/relationships/hyperlink" Target="https://detail.tmall.com/item.htm?id=671385987902" TargetMode="External"/><Relationship Id="rId21" Type="http://schemas.openxmlformats.org/officeDocument/2006/relationships/hyperlink" Target="https://detail.tmall.com/item.htm?id=675908786560" TargetMode="External"/><Relationship Id="rId34" Type="http://schemas.openxmlformats.org/officeDocument/2006/relationships/hyperlink" Target="https://xinlue2020.feishu.cn/wiki/Txz0wp7uQiUNmtkJ3NecbmoDnEc" TargetMode="External"/><Relationship Id="rId42" Type="http://schemas.openxmlformats.org/officeDocument/2006/relationships/hyperlink" Target="https://detail.tmall.com/item.htm?id=690658680564" TargetMode="External"/><Relationship Id="rId47" Type="http://schemas.openxmlformats.org/officeDocument/2006/relationships/hyperlink" Target="https://detail.tmall.com/item.htm?id=617318816494" TargetMode="External"/><Relationship Id="rId50" Type="http://schemas.openxmlformats.org/officeDocument/2006/relationships/hyperlink" Target="https://detail.tmall.com/item.htm?id=674306152508" TargetMode="External"/><Relationship Id="rId55" Type="http://schemas.openxmlformats.org/officeDocument/2006/relationships/hyperlink" Target="https://detail.tmall.com/item.htm?id=696922150091" TargetMode="External"/><Relationship Id="rId63" Type="http://schemas.openxmlformats.org/officeDocument/2006/relationships/hyperlink" Target="https://detail.tmall.com/item.htm?id=639274524355" TargetMode="External"/><Relationship Id="rId68" Type="http://schemas.openxmlformats.org/officeDocument/2006/relationships/hyperlink" Target="https://detail.tmall.com/item.htm?id=639274524355" TargetMode="External"/><Relationship Id="rId76" Type="http://schemas.openxmlformats.org/officeDocument/2006/relationships/hyperlink" Target="https://detail.tmall.com/item.htm?id=586435816946" TargetMode="External"/><Relationship Id="rId84" Type="http://schemas.openxmlformats.org/officeDocument/2006/relationships/hyperlink" Target="https://detail.tmall.com/item.htm?id=586941588582" TargetMode="External"/><Relationship Id="rId89" Type="http://schemas.openxmlformats.org/officeDocument/2006/relationships/hyperlink" Target="https://detail.tmall.com/item.htm?id=603262111981" TargetMode="External"/><Relationship Id="rId7" Type="http://schemas.openxmlformats.org/officeDocument/2006/relationships/hyperlink" Target="https://detail.tmall.com/item.htm?id=674306152508" TargetMode="External"/><Relationship Id="rId71" Type="http://schemas.openxmlformats.org/officeDocument/2006/relationships/hyperlink" Target="https://detail.tmall.com/item.htm?id=656671997139" TargetMode="External"/><Relationship Id="rId92" Type="http://schemas.openxmlformats.org/officeDocument/2006/relationships/hyperlink" Target="https://detail.tmall.com/item.htm?id=674306152508" TargetMode="External"/><Relationship Id="rId2" Type="http://schemas.openxmlformats.org/officeDocument/2006/relationships/hyperlink" Target="https://detail.tmall.com/item.htm?id=654091139347" TargetMode="External"/><Relationship Id="rId16" Type="http://schemas.openxmlformats.org/officeDocument/2006/relationships/hyperlink" Target="https://detail.tmall.com/item.htm?id=675908786560" TargetMode="External"/><Relationship Id="rId29" Type="http://schemas.openxmlformats.org/officeDocument/2006/relationships/hyperlink" Target="https://detail.tmall.com/item.htm?id=650940988271" TargetMode="External"/><Relationship Id="rId11" Type="http://schemas.openxmlformats.org/officeDocument/2006/relationships/hyperlink" Target="https://detail.tmall.com/item.htm?id=702252991526" TargetMode="External"/><Relationship Id="rId24" Type="http://schemas.openxmlformats.org/officeDocument/2006/relationships/hyperlink" Target="https://detail.tmall.com/item.htm?id=674306152508" TargetMode="External"/><Relationship Id="rId32" Type="http://schemas.openxmlformats.org/officeDocument/2006/relationships/hyperlink" Target="https://detail.tmall.com/item.htm?id=556665216207" TargetMode="External"/><Relationship Id="rId37" Type="http://schemas.openxmlformats.org/officeDocument/2006/relationships/hyperlink" Target="https://detail.tmall.com/item.htm?id=617318816494" TargetMode="External"/><Relationship Id="rId40" Type="http://schemas.openxmlformats.org/officeDocument/2006/relationships/hyperlink" Target="https://detail.tmall.com/item.htm?id=687204660730" TargetMode="External"/><Relationship Id="rId45" Type="http://schemas.openxmlformats.org/officeDocument/2006/relationships/hyperlink" Target="https://detail.tmall.com/item.htm?id=714848480520" TargetMode="External"/><Relationship Id="rId53" Type="http://schemas.openxmlformats.org/officeDocument/2006/relationships/hyperlink" Target="https://detail.tmall.com/item.htm?id=654091139347" TargetMode="External"/><Relationship Id="rId58" Type="http://schemas.openxmlformats.org/officeDocument/2006/relationships/hyperlink" Target="https://detail.tmall.com/item.htm?id=714848480520" TargetMode="External"/><Relationship Id="rId66" Type="http://schemas.openxmlformats.org/officeDocument/2006/relationships/hyperlink" Target="https://detail.tmall.com/item.htm?id=603262111981" TargetMode="External"/><Relationship Id="rId74" Type="http://schemas.openxmlformats.org/officeDocument/2006/relationships/hyperlink" Target="https://detail.tmall.com/item.htm?id=773648341723" TargetMode="External"/><Relationship Id="rId79" Type="http://schemas.openxmlformats.org/officeDocument/2006/relationships/hyperlink" Target="https://detail.tmall.com/item.htm?id=696922150091" TargetMode="External"/><Relationship Id="rId87" Type="http://schemas.openxmlformats.org/officeDocument/2006/relationships/hyperlink" Target="https://detail.tmall.com/item.htm?id=687204660730" TargetMode="External"/><Relationship Id="rId5" Type="http://schemas.openxmlformats.org/officeDocument/2006/relationships/hyperlink" Target="https://detail.tmall.com/item.htm?id=522867216988" TargetMode="External"/><Relationship Id="rId61" Type="http://schemas.openxmlformats.org/officeDocument/2006/relationships/hyperlink" Target="https://detail.tmall.com/item.htm?id=713147631822" TargetMode="External"/><Relationship Id="rId82" Type="http://schemas.openxmlformats.org/officeDocument/2006/relationships/hyperlink" Target="https://detail.tmall.com/item.htm?id=544412912358" TargetMode="External"/><Relationship Id="rId90" Type="http://schemas.openxmlformats.org/officeDocument/2006/relationships/hyperlink" Target="https://detail.tmall.com/item.htm?id=651733838295" TargetMode="External"/><Relationship Id="rId19" Type="http://schemas.openxmlformats.org/officeDocument/2006/relationships/hyperlink" Target="https://detail.tmall.com/item.htm?id=586941588582" TargetMode="External"/><Relationship Id="rId14" Type="http://schemas.openxmlformats.org/officeDocument/2006/relationships/hyperlink" Target="https://detail.tmall.com/item.htm?id=586941588582" TargetMode="External"/><Relationship Id="rId22" Type="http://schemas.openxmlformats.org/officeDocument/2006/relationships/hyperlink" Target="https://detail.tmall.com/item.htm?id=675908786560" TargetMode="External"/><Relationship Id="rId27" Type="http://schemas.openxmlformats.org/officeDocument/2006/relationships/hyperlink" Target="https://detail.tmall.com/item.htm?id=681253649486" TargetMode="External"/><Relationship Id="rId30" Type="http://schemas.openxmlformats.org/officeDocument/2006/relationships/hyperlink" Target="https://detail.tmall.com/item.htm?id=625860348515" TargetMode="External"/><Relationship Id="rId35" Type="http://schemas.openxmlformats.org/officeDocument/2006/relationships/hyperlink" Target="https://detail.tmall.com/item.htm?id=625860348515" TargetMode="External"/><Relationship Id="rId43" Type="http://schemas.openxmlformats.org/officeDocument/2006/relationships/hyperlink" Target="https://detail.tmall.com/item.htm?id=674306152508" TargetMode="External"/><Relationship Id="rId48" Type="http://schemas.openxmlformats.org/officeDocument/2006/relationships/hyperlink" Target="https://detail.tmall.com/item.htm?id=674438341687" TargetMode="External"/><Relationship Id="rId56" Type="http://schemas.openxmlformats.org/officeDocument/2006/relationships/hyperlink" Target="https://detail.tmall.com/item.htm?id=675908786560" TargetMode="External"/><Relationship Id="rId64" Type="http://schemas.openxmlformats.org/officeDocument/2006/relationships/hyperlink" Target="https://detail.tmall.com/item.htm?id=675908786560" TargetMode="External"/><Relationship Id="rId69" Type="http://schemas.openxmlformats.org/officeDocument/2006/relationships/hyperlink" Target="https://detail.tmall.com/item.htm?id=696791698842" TargetMode="External"/><Relationship Id="rId77" Type="http://schemas.openxmlformats.org/officeDocument/2006/relationships/hyperlink" Target="https://detail.tmall.com/item.htm?id=652796052513" TargetMode="External"/><Relationship Id="rId8" Type="http://schemas.openxmlformats.org/officeDocument/2006/relationships/hyperlink" Target="https://detail.tmall.com/item.htm?id=639274524355" TargetMode="External"/><Relationship Id="rId51" Type="http://schemas.openxmlformats.org/officeDocument/2006/relationships/hyperlink" Target="https://detail.tmall.com/item.htm?id=544412912358" TargetMode="External"/><Relationship Id="rId72" Type="http://schemas.openxmlformats.org/officeDocument/2006/relationships/hyperlink" Target="https://detail.tmall.com/item.htm?id=639274524355" TargetMode="External"/><Relationship Id="rId80" Type="http://schemas.openxmlformats.org/officeDocument/2006/relationships/hyperlink" Target="https://detail.tmall.com/item.htm?id=681253649486" TargetMode="External"/><Relationship Id="rId85" Type="http://schemas.openxmlformats.org/officeDocument/2006/relationships/hyperlink" Target="https://detail.tmall.com/item.htm?id=617318816494" TargetMode="External"/><Relationship Id="rId93" Type="http://schemas.openxmlformats.org/officeDocument/2006/relationships/image" Target="../media/image1.png"/><Relationship Id="rId3" Type="http://schemas.openxmlformats.org/officeDocument/2006/relationships/hyperlink" Target="https://detail.tmall.com/item.htm?id=639274524355" TargetMode="External"/><Relationship Id="rId12" Type="http://schemas.openxmlformats.org/officeDocument/2006/relationships/hyperlink" Target="https://detail.tmall.com/item.htm?id=650934860808" TargetMode="External"/><Relationship Id="rId17" Type="http://schemas.openxmlformats.org/officeDocument/2006/relationships/hyperlink" Target="https://detail.tmall.com/item.htm?id=652798144213" TargetMode="External"/><Relationship Id="rId25" Type="http://schemas.openxmlformats.org/officeDocument/2006/relationships/hyperlink" Target="https://detail.tmall.com/item.htm?id=617318816494" TargetMode="External"/><Relationship Id="rId33" Type="http://schemas.openxmlformats.org/officeDocument/2006/relationships/hyperlink" Target="https://detail.tmall.com/item.htm?id=603219742042" TargetMode="External"/><Relationship Id="rId38" Type="http://schemas.openxmlformats.org/officeDocument/2006/relationships/hyperlink" Target="https://detail.tmall.com/item.htm?id=650940988271" TargetMode="External"/><Relationship Id="rId46" Type="http://schemas.openxmlformats.org/officeDocument/2006/relationships/hyperlink" Target="https://detail.tmall.com/item.htm?id=650940988271" TargetMode="External"/><Relationship Id="rId59" Type="http://schemas.openxmlformats.org/officeDocument/2006/relationships/hyperlink" Target="https://detail.tmall.com/item.htm?id=675908786560" TargetMode="External"/><Relationship Id="rId67" Type="http://schemas.openxmlformats.org/officeDocument/2006/relationships/hyperlink" Target="https://detail.tmall.com/item.htm?id=696791698842" TargetMode="External"/><Relationship Id="rId20" Type="http://schemas.openxmlformats.org/officeDocument/2006/relationships/hyperlink" Target="https://detail.tmall.com/item.htm?id=617318816494" TargetMode="External"/><Relationship Id="rId41" Type="http://schemas.openxmlformats.org/officeDocument/2006/relationships/hyperlink" Target="https://detail.tmall.com/item.htm?id=674306152508" TargetMode="External"/><Relationship Id="rId54" Type="http://schemas.openxmlformats.org/officeDocument/2006/relationships/hyperlink" Target="https://detail.tmall.com/item.htm?id=586941588582" TargetMode="External"/><Relationship Id="rId62" Type="http://schemas.openxmlformats.org/officeDocument/2006/relationships/hyperlink" Target="https://detail.tmall.com/item.htm?id=654091139347" TargetMode="External"/><Relationship Id="rId70" Type="http://schemas.openxmlformats.org/officeDocument/2006/relationships/hyperlink" Target="https://detail.tmall.com/item.htm?id=625860348515" TargetMode="External"/><Relationship Id="rId75" Type="http://schemas.openxmlformats.org/officeDocument/2006/relationships/hyperlink" Target="https://detail.tmall.com/item.htm?id=640315043941" TargetMode="External"/><Relationship Id="rId83" Type="http://schemas.openxmlformats.org/officeDocument/2006/relationships/hyperlink" Target="https://detail.tmall.com/item.htm?id=654091139347" TargetMode="External"/><Relationship Id="rId88" Type="http://schemas.openxmlformats.org/officeDocument/2006/relationships/hyperlink" Target="https://detail.tmall.com/item.htm?id=556665216207" TargetMode="External"/><Relationship Id="rId91" Type="http://schemas.openxmlformats.org/officeDocument/2006/relationships/hyperlink" Target="https://detail.tmall.com/item.htm?id=625860348515" TargetMode="External"/><Relationship Id="rId1" Type="http://schemas.openxmlformats.org/officeDocument/2006/relationships/hyperlink" Target="https://detail.tmall.com/item.htm?id=674306152508" TargetMode="External"/><Relationship Id="rId6" Type="http://schemas.openxmlformats.org/officeDocument/2006/relationships/hyperlink" Target="https://detail.tmall.com/item.htm?id=674306152508" TargetMode="External"/><Relationship Id="rId15" Type="http://schemas.openxmlformats.org/officeDocument/2006/relationships/hyperlink" Target="https://detail.tmall.com/item.htm?id=652798144213" TargetMode="External"/><Relationship Id="rId23" Type="http://schemas.openxmlformats.org/officeDocument/2006/relationships/hyperlink" Target="https://detail.tmall.com/item.htm?id=669274939971" TargetMode="External"/><Relationship Id="rId28" Type="http://schemas.openxmlformats.org/officeDocument/2006/relationships/hyperlink" Target="https://detail.tmall.com/item.htm?id=674306152508" TargetMode="External"/><Relationship Id="rId36" Type="http://schemas.openxmlformats.org/officeDocument/2006/relationships/hyperlink" Target="https://detail.tmall.com/item.htm?id=714848480520" TargetMode="External"/><Relationship Id="rId49" Type="http://schemas.openxmlformats.org/officeDocument/2006/relationships/hyperlink" Target="https://detail.tmall.com/item.htm?id=617318816494" TargetMode="External"/><Relationship Id="rId57" Type="http://schemas.openxmlformats.org/officeDocument/2006/relationships/hyperlink" Target="https://detail.tmall.com/item.htm?id=713352408418" TargetMode="External"/><Relationship Id="rId10" Type="http://schemas.openxmlformats.org/officeDocument/2006/relationships/hyperlink" Target="https://detail.tmall.com/item.htm?id=696922150091" TargetMode="External"/><Relationship Id="rId31" Type="http://schemas.openxmlformats.org/officeDocument/2006/relationships/hyperlink" Target="https://detail.tmall.com/item.htm?id=650940988271" TargetMode="External"/><Relationship Id="rId44" Type="http://schemas.openxmlformats.org/officeDocument/2006/relationships/hyperlink" Target="https://detail.tmall.com/item.htm?id=696922150091" TargetMode="External"/><Relationship Id="rId52" Type="http://schemas.openxmlformats.org/officeDocument/2006/relationships/hyperlink" Target="https://detail.tmall.com/item.htm?id=652796052513" TargetMode="External"/><Relationship Id="rId60" Type="http://schemas.openxmlformats.org/officeDocument/2006/relationships/hyperlink" Target="https://detail.tmall.com/item.htm?id=586941588582" TargetMode="External"/><Relationship Id="rId65" Type="http://schemas.openxmlformats.org/officeDocument/2006/relationships/hyperlink" Target="https://detail.tmall.com/item.htm?id=650934860808" TargetMode="External"/><Relationship Id="rId73" Type="http://schemas.openxmlformats.org/officeDocument/2006/relationships/hyperlink" Target="https://detail.tmall.com/item.htm?id=652409041445" TargetMode="External"/><Relationship Id="rId78" Type="http://schemas.openxmlformats.org/officeDocument/2006/relationships/hyperlink" Target="https://detail.tmall.com/item.htm?id=538544951336" TargetMode="External"/><Relationship Id="rId81" Type="http://schemas.openxmlformats.org/officeDocument/2006/relationships/hyperlink" Target="https://detail.tmall.com/item.htm?id=696922150091" TargetMode="External"/><Relationship Id="rId86" Type="http://schemas.openxmlformats.org/officeDocument/2006/relationships/hyperlink" Target="https://detail.tmall.com/item.htm?id=650934860808" TargetMode="External"/><Relationship Id="rId4" Type="http://schemas.openxmlformats.org/officeDocument/2006/relationships/hyperlink" Target="https://detail.tmall.com/item.htm?id=783175586861" TargetMode="External"/><Relationship Id="rId9" Type="http://schemas.openxmlformats.org/officeDocument/2006/relationships/hyperlink" Target="https://detail.tmall.com/item.htm?id=625860348515" TargetMode="External"/></Relationships>
</file>

<file path=xl/worksheets/_rels/sheet7.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06F3-2A51-4704-B1EB-E9C66F18FBD3}">
  <sheetPr>
    <outlinePr summaryBelow="0" summaryRight="0"/>
  </sheetPr>
  <dimension ref="A1:AL232"/>
  <sheetViews>
    <sheetView showGridLines="0" workbookViewId="0">
      <pane ySplit="3" topLeftCell="A43" activePane="bottomLeft" state="frozen"/>
      <selection pane="bottomLeft" activeCell="C90" sqref="C90"/>
    </sheetView>
  </sheetViews>
  <sheetFormatPr defaultColWidth="14" defaultRowHeight="13.2" x14ac:dyDescent="0.25"/>
  <cols>
    <col min="1" max="2" width="14" customWidth="1"/>
    <col min="3" max="34" width="9" customWidth="1"/>
    <col min="37" max="38" width="14" customWidth="1"/>
  </cols>
  <sheetData>
    <row r="1" spans="1:38" ht="22.2" customHeight="1" x14ac:dyDescent="0.25">
      <c r="A1" s="431" t="s">
        <v>57</v>
      </c>
      <c r="B1" s="428" t="s">
        <v>475</v>
      </c>
      <c r="C1" s="64"/>
      <c r="D1" s="64"/>
      <c r="E1" s="64"/>
      <c r="F1" s="64"/>
      <c r="G1" s="64"/>
      <c r="H1" s="64"/>
      <c r="I1" s="64"/>
      <c r="J1" s="64"/>
      <c r="K1" s="64"/>
      <c r="L1" s="64"/>
      <c r="M1" s="64"/>
      <c r="N1" s="64"/>
      <c r="O1" s="64"/>
      <c r="P1" s="64"/>
      <c r="Q1" s="64"/>
      <c r="R1" s="64"/>
      <c r="S1" s="65"/>
    </row>
    <row r="2" spans="1:38" ht="22.2" customHeight="1" x14ac:dyDescent="0.25">
      <c r="A2" s="432"/>
      <c r="B2" s="39" t="s">
        <v>58</v>
      </c>
      <c r="S2" s="40"/>
    </row>
    <row r="3" spans="1:38" ht="22.2" customHeight="1" x14ac:dyDescent="0.25">
      <c r="A3" s="52"/>
      <c r="B3" s="53"/>
      <c r="C3" s="50"/>
      <c r="D3" s="50"/>
      <c r="E3" s="50"/>
      <c r="F3" s="50"/>
      <c r="G3" s="50"/>
      <c r="H3" s="50"/>
      <c r="I3" s="50"/>
      <c r="J3" s="50"/>
      <c r="K3" s="50"/>
      <c r="L3" s="50"/>
      <c r="M3" s="50"/>
      <c r="N3" s="50"/>
      <c r="O3" s="50"/>
      <c r="P3" s="50"/>
      <c r="Q3" s="50"/>
      <c r="R3" s="50"/>
      <c r="S3" s="51"/>
    </row>
    <row r="4" spans="1:38" ht="15.6" x14ac:dyDescent="0.25">
      <c r="A4" s="55" t="s">
        <v>59</v>
      </c>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row>
    <row r="5" spans="1:38" ht="19.2" hidden="1" customHeight="1" x14ac:dyDescent="0.25">
      <c r="A5" s="45" t="s">
        <v>60</v>
      </c>
      <c r="B5" s="46"/>
      <c r="C5" s="44" t="s">
        <v>61</v>
      </c>
      <c r="D5" s="44"/>
      <c r="E5" s="44"/>
      <c r="F5" s="44"/>
      <c r="G5" s="44"/>
      <c r="H5" s="44"/>
      <c r="I5" s="44"/>
      <c r="J5" s="44"/>
      <c r="K5" s="44"/>
      <c r="L5" s="44"/>
      <c r="M5" s="44"/>
      <c r="N5" s="45" t="s">
        <v>62</v>
      </c>
      <c r="O5" s="45"/>
      <c r="P5" s="45"/>
      <c r="Q5" s="45"/>
      <c r="R5" s="45" t="s">
        <v>63</v>
      </c>
      <c r="S5" s="45"/>
      <c r="T5" s="45"/>
      <c r="U5" s="45"/>
      <c r="V5" s="45"/>
      <c r="W5" s="45"/>
      <c r="X5" s="45"/>
      <c r="Y5" s="45"/>
      <c r="Z5" s="45"/>
      <c r="AA5" s="45"/>
      <c r="AB5" s="45"/>
      <c r="AC5" s="45" t="s">
        <v>64</v>
      </c>
      <c r="AD5" s="45"/>
      <c r="AE5" s="45"/>
      <c r="AF5" s="45"/>
      <c r="AG5" s="45"/>
      <c r="AH5" s="45"/>
      <c r="AI5" s="1"/>
      <c r="AJ5" s="1"/>
      <c r="AK5" s="1"/>
      <c r="AL5" s="1"/>
    </row>
    <row r="6" spans="1:38" x14ac:dyDescent="0.25">
      <c r="A6" s="1"/>
      <c r="B6" s="2"/>
      <c r="C6" s="1"/>
      <c r="D6" s="1"/>
      <c r="E6" s="1"/>
      <c r="F6" s="433"/>
      <c r="G6" s="433"/>
      <c r="H6" s="433"/>
      <c r="I6" s="1"/>
      <c r="J6" s="27"/>
      <c r="K6" s="1"/>
      <c r="L6" s="1"/>
      <c r="M6" s="1"/>
      <c r="N6" s="27"/>
      <c r="O6" s="433"/>
      <c r="P6" s="433"/>
      <c r="Q6" s="433"/>
      <c r="R6" s="429"/>
      <c r="S6" s="429"/>
      <c r="T6" s="429"/>
      <c r="U6" s="1"/>
      <c r="V6" s="1"/>
      <c r="W6" s="434"/>
      <c r="X6" s="434"/>
      <c r="Y6" s="434"/>
      <c r="Z6" s="434"/>
      <c r="AA6" s="434"/>
      <c r="AB6" s="434"/>
      <c r="AC6" s="434"/>
      <c r="AD6" s="429"/>
      <c r="AE6" s="429"/>
      <c r="AF6" s="429"/>
      <c r="AG6" s="429"/>
      <c r="AH6" s="429"/>
      <c r="AI6" s="1"/>
      <c r="AJ6" s="1"/>
      <c r="AK6" s="1"/>
      <c r="AL6" s="1"/>
    </row>
    <row r="7" spans="1:38" ht="19.2" customHeight="1" x14ac:dyDescent="0.25">
      <c r="A7" s="60" t="s">
        <v>65</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row>
    <row r="8" spans="1:38" ht="19.2" customHeight="1" x14ac:dyDescent="0.25">
      <c r="A8" s="1"/>
      <c r="B8" s="2"/>
      <c r="C8" s="1"/>
      <c r="D8" s="1"/>
      <c r="E8" s="1"/>
      <c r="F8" s="27"/>
      <c r="G8" s="27"/>
      <c r="H8" s="27"/>
      <c r="I8" s="1"/>
      <c r="J8" s="27"/>
      <c r="K8" s="1"/>
      <c r="L8" s="1"/>
      <c r="M8" s="1"/>
      <c r="N8" s="27"/>
      <c r="O8" s="27"/>
      <c r="P8" s="27"/>
      <c r="Q8" s="27"/>
      <c r="R8" s="28"/>
      <c r="S8" s="28"/>
      <c r="T8" s="28"/>
      <c r="U8" s="1"/>
      <c r="V8" s="1"/>
      <c r="W8" s="1"/>
      <c r="X8" s="1"/>
      <c r="Y8" s="1"/>
      <c r="Z8" s="1"/>
      <c r="AA8" s="1"/>
      <c r="AB8" s="1"/>
      <c r="AC8" s="1"/>
      <c r="AD8" s="28"/>
      <c r="AE8" s="28"/>
      <c r="AF8" s="28"/>
      <c r="AG8" s="28"/>
      <c r="AH8" s="28"/>
      <c r="AI8" s="1"/>
      <c r="AJ8" s="1"/>
      <c r="AK8" s="1"/>
      <c r="AL8" s="1"/>
    </row>
    <row r="9" spans="1:38" x14ac:dyDescent="0.25">
      <c r="A9" s="30" t="s">
        <v>66</v>
      </c>
      <c r="B9" s="31" t="s">
        <v>67</v>
      </c>
      <c r="C9" s="29">
        <v>45066</v>
      </c>
      <c r="D9" s="29">
        <v>45067</v>
      </c>
      <c r="E9" s="29">
        <v>45068</v>
      </c>
      <c r="F9" s="29">
        <v>45069</v>
      </c>
      <c r="G9" s="29">
        <v>45070</v>
      </c>
      <c r="H9" s="29">
        <v>45071</v>
      </c>
      <c r="I9" s="29">
        <v>45072</v>
      </c>
      <c r="J9" s="29">
        <v>45073</v>
      </c>
      <c r="K9" s="29">
        <v>45074</v>
      </c>
      <c r="L9" s="29">
        <v>45075</v>
      </c>
      <c r="M9" s="29">
        <v>45076</v>
      </c>
      <c r="N9" s="29">
        <v>45077</v>
      </c>
      <c r="O9" s="29">
        <v>45078</v>
      </c>
      <c r="P9" s="29">
        <v>45079</v>
      </c>
      <c r="Q9" s="29">
        <v>45080</v>
      </c>
      <c r="R9" s="29">
        <v>45081</v>
      </c>
      <c r="S9" s="29">
        <v>45082</v>
      </c>
      <c r="T9" s="29">
        <v>45083</v>
      </c>
      <c r="U9" s="29">
        <v>45084</v>
      </c>
      <c r="V9" s="29">
        <v>45085</v>
      </c>
      <c r="W9" s="29">
        <v>45086</v>
      </c>
      <c r="X9" s="29">
        <v>45087</v>
      </c>
      <c r="Y9" s="29">
        <v>45088</v>
      </c>
      <c r="Z9" s="29">
        <v>45089</v>
      </c>
      <c r="AA9" s="29">
        <v>45090</v>
      </c>
      <c r="AB9" s="29">
        <v>45091</v>
      </c>
      <c r="AC9" s="29">
        <v>45092</v>
      </c>
      <c r="AD9" s="29">
        <v>45093</v>
      </c>
      <c r="AE9" s="29">
        <v>45094</v>
      </c>
      <c r="AF9" s="29">
        <v>45095</v>
      </c>
      <c r="AG9" s="29">
        <v>45096</v>
      </c>
      <c r="AH9" s="29">
        <v>45097</v>
      </c>
      <c r="AI9" s="1"/>
      <c r="AJ9" s="1"/>
      <c r="AK9" s="1"/>
      <c r="AL9" s="1"/>
    </row>
    <row r="10" spans="1:38" x14ac:dyDescent="0.25">
      <c r="A10" s="9" t="s">
        <v>68</v>
      </c>
      <c r="B10" s="32">
        <v>15143424</v>
      </c>
      <c r="C10" s="8">
        <v>1587602</v>
      </c>
      <c r="D10" s="8">
        <v>1379328</v>
      </c>
      <c r="E10" s="8">
        <v>1166433</v>
      </c>
      <c r="F10" s="8">
        <v>1108186</v>
      </c>
      <c r="G10" s="8">
        <v>1042805</v>
      </c>
      <c r="H10" s="8">
        <v>1056577</v>
      </c>
      <c r="I10" s="8">
        <v>1138740</v>
      </c>
      <c r="J10" s="8">
        <v>1094034</v>
      </c>
      <c r="K10" s="8">
        <v>1088428</v>
      </c>
      <c r="L10" s="8">
        <v>985187</v>
      </c>
      <c r="M10" s="8">
        <v>994263</v>
      </c>
      <c r="N10" s="8">
        <v>1337894</v>
      </c>
      <c r="O10" s="8">
        <v>1134147</v>
      </c>
      <c r="P10" s="8">
        <v>1099751</v>
      </c>
      <c r="Q10" s="8">
        <v>1083628</v>
      </c>
      <c r="R10" s="8">
        <v>948300</v>
      </c>
      <c r="S10" s="8">
        <v>950298</v>
      </c>
      <c r="T10" s="8">
        <v>956141</v>
      </c>
      <c r="U10" s="8">
        <v>874621</v>
      </c>
      <c r="V10" s="8">
        <v>914219</v>
      </c>
      <c r="W10" s="8">
        <v>834528</v>
      </c>
      <c r="X10" s="8">
        <v>888345</v>
      </c>
      <c r="Y10" s="8">
        <v>892201</v>
      </c>
      <c r="Z10" s="8">
        <v>875665</v>
      </c>
      <c r="AA10" s="8">
        <v>839491</v>
      </c>
      <c r="AB10" s="8">
        <v>802482</v>
      </c>
      <c r="AC10" s="8">
        <v>904415</v>
      </c>
      <c r="AD10" s="8">
        <v>898559</v>
      </c>
      <c r="AE10" s="8">
        <v>942950</v>
      </c>
      <c r="AF10" s="8">
        <v>1119881</v>
      </c>
      <c r="AG10" s="8">
        <v>876949</v>
      </c>
      <c r="AH10" s="8">
        <v>897259</v>
      </c>
      <c r="AI10" s="1"/>
      <c r="AJ10" s="1"/>
      <c r="AK10" s="1"/>
      <c r="AL10" s="1"/>
    </row>
    <row r="11" spans="1:38" ht="13.8" x14ac:dyDescent="0.25">
      <c r="A11" s="14" t="s">
        <v>69</v>
      </c>
      <c r="B11" s="13">
        <f t="shared" ref="B11:AH11" si="0">(B10-B12)/B12</f>
        <v>-1.2202283671149216E-2</v>
      </c>
      <c r="C11" s="11">
        <f t="shared" si="0"/>
        <v>1.2077440599855933</v>
      </c>
      <c r="D11" s="11">
        <f t="shared" si="0"/>
        <v>0.5582598636197259</v>
      </c>
      <c r="E11" s="11">
        <f t="shared" si="0"/>
        <v>0.45718333331251226</v>
      </c>
      <c r="F11" s="11">
        <f t="shared" si="0"/>
        <v>0.39271661088775811</v>
      </c>
      <c r="G11" s="11">
        <f t="shared" si="0"/>
        <v>0.29682758792220065</v>
      </c>
      <c r="H11" s="11">
        <f t="shared" si="0"/>
        <v>0.12789733199397502</v>
      </c>
      <c r="I11" s="11">
        <f t="shared" si="0"/>
        <v>-0.14528259401035803</v>
      </c>
      <c r="J11" s="11">
        <f t="shared" si="0"/>
        <v>-1.1616309450244468E-2</v>
      </c>
      <c r="K11" s="11">
        <f t="shared" si="0"/>
        <v>9.2398869892057631E-2</v>
      </c>
      <c r="L11" s="11">
        <f t="shared" si="0"/>
        <v>-0.14008911699114504</v>
      </c>
      <c r="M11" s="11">
        <f t="shared" si="0"/>
        <v>-0.17107655675914971</v>
      </c>
      <c r="N11" s="11">
        <f t="shared" si="0"/>
        <v>-0.31746718430356241</v>
      </c>
      <c r="O11" s="11">
        <f t="shared" si="0"/>
        <v>-0.20130042986157667</v>
      </c>
      <c r="P11" s="11">
        <f t="shared" si="0"/>
        <v>-1.3516980319692866E-2</v>
      </c>
      <c r="Q11" s="11">
        <f t="shared" si="0"/>
        <v>-3.9318994413903095E-2</v>
      </c>
      <c r="R11" s="11">
        <f t="shared" si="0"/>
        <v>-6.7817024953523083E-3</v>
      </c>
      <c r="S11" s="11">
        <f t="shared" si="0"/>
        <v>5.4909117551069343E-2</v>
      </c>
      <c r="T11" s="11">
        <f t="shared" si="0"/>
        <v>0.12829248203081578</v>
      </c>
      <c r="U11" s="11">
        <f t="shared" si="0"/>
        <v>9.6736453510826659E-2</v>
      </c>
      <c r="V11" s="11">
        <f t="shared" si="0"/>
        <v>0.1419101804260528</v>
      </c>
      <c r="W11" s="11">
        <f t="shared" si="0"/>
        <v>8.5634076188270861E-2</v>
      </c>
      <c r="X11" s="11">
        <f t="shared" si="0"/>
        <v>0.12693807546030481</v>
      </c>
      <c r="Y11" s="11">
        <f t="shared" si="0"/>
        <v>0.1110168868898411</v>
      </c>
      <c r="Z11" s="11">
        <f t="shared" si="0"/>
        <v>0.12541769483857701</v>
      </c>
      <c r="AA11" s="11">
        <f t="shared" si="0"/>
        <v>7.6647339389299074E-2</v>
      </c>
      <c r="AB11" s="11">
        <f t="shared" si="0"/>
        <v>-0.10010630758327427</v>
      </c>
      <c r="AC11" s="11">
        <f t="shared" si="0"/>
        <v>-0.33363320815217429</v>
      </c>
      <c r="AD11" s="11">
        <f t="shared" si="0"/>
        <v>-0.21796295554909581</v>
      </c>
      <c r="AE11" s="11">
        <f t="shared" si="0"/>
        <v>-8.1747323974384944E-2</v>
      </c>
      <c r="AF11" s="11">
        <f t="shared" si="0"/>
        <v>-9.8404328119087683E-2</v>
      </c>
      <c r="AG11" s="11">
        <f t="shared" si="0"/>
        <v>-7.9145195685251905E-3</v>
      </c>
      <c r="AH11" s="11">
        <f t="shared" si="0"/>
        <v>3.6751893808091032E-2</v>
      </c>
      <c r="AI11" s="49"/>
      <c r="AJ11" s="12"/>
      <c r="AK11" s="1"/>
      <c r="AL11" s="1"/>
    </row>
    <row r="12" spans="1:38" x14ac:dyDescent="0.25">
      <c r="A12" s="14" t="s">
        <v>70</v>
      </c>
      <c r="B12" s="5">
        <v>15330491</v>
      </c>
      <c r="C12" s="3">
        <v>719106</v>
      </c>
      <c r="D12" s="3">
        <v>885172</v>
      </c>
      <c r="E12" s="3">
        <v>800471</v>
      </c>
      <c r="F12" s="3">
        <v>795701</v>
      </c>
      <c r="G12" s="3">
        <v>804120</v>
      </c>
      <c r="H12" s="3">
        <v>936767</v>
      </c>
      <c r="I12" s="3">
        <v>1332300</v>
      </c>
      <c r="J12" s="3">
        <v>1106892</v>
      </c>
      <c r="K12" s="3">
        <v>996365</v>
      </c>
      <c r="L12" s="3">
        <v>1145685</v>
      </c>
      <c r="M12" s="3">
        <v>1199463</v>
      </c>
      <c r="N12" s="3">
        <v>1960190</v>
      </c>
      <c r="O12" s="3">
        <v>1419992</v>
      </c>
      <c r="P12" s="3">
        <v>1114820</v>
      </c>
      <c r="Q12" s="3">
        <v>1127979</v>
      </c>
      <c r="R12" s="3">
        <v>954775</v>
      </c>
      <c r="S12" s="3">
        <v>900834</v>
      </c>
      <c r="T12" s="3">
        <v>847423</v>
      </c>
      <c r="U12" s="3">
        <v>797476</v>
      </c>
      <c r="V12" s="3">
        <v>800605</v>
      </c>
      <c r="W12" s="3">
        <v>768701</v>
      </c>
      <c r="X12" s="3">
        <v>788282</v>
      </c>
      <c r="Y12" s="3">
        <v>803049</v>
      </c>
      <c r="Z12" s="3">
        <v>778080</v>
      </c>
      <c r="AA12" s="3">
        <v>779727</v>
      </c>
      <c r="AB12" s="3">
        <v>891752</v>
      </c>
      <c r="AC12" s="3">
        <v>1357233</v>
      </c>
      <c r="AD12" s="3">
        <v>1148998</v>
      </c>
      <c r="AE12" s="3">
        <v>1026896</v>
      </c>
      <c r="AF12" s="3">
        <v>1242110</v>
      </c>
      <c r="AG12" s="3">
        <v>883945</v>
      </c>
      <c r="AH12" s="3">
        <v>865452</v>
      </c>
      <c r="AI12" s="1"/>
      <c r="AJ12" s="1"/>
      <c r="AK12" s="1"/>
      <c r="AL12" s="1"/>
    </row>
    <row r="13" spans="1:38" x14ac:dyDescent="0.25">
      <c r="A13" s="9" t="s">
        <v>71</v>
      </c>
      <c r="B13" s="20">
        <v>2568663</v>
      </c>
      <c r="C13" s="19">
        <v>298042</v>
      </c>
      <c r="D13" s="19">
        <v>203240</v>
      </c>
      <c r="E13" s="19">
        <v>145121</v>
      </c>
      <c r="F13" s="19">
        <v>120177</v>
      </c>
      <c r="G13" s="19">
        <v>116093</v>
      </c>
      <c r="H13" s="19">
        <v>118717</v>
      </c>
      <c r="I13" s="19">
        <v>126506</v>
      </c>
      <c r="J13" s="19">
        <v>125441</v>
      </c>
      <c r="K13" s="21">
        <v>131211</v>
      </c>
      <c r="L13" s="19">
        <v>115443</v>
      </c>
      <c r="M13" s="19">
        <v>150438</v>
      </c>
      <c r="N13" s="19">
        <v>224855</v>
      </c>
      <c r="O13" s="19">
        <v>141697</v>
      </c>
      <c r="P13" s="19">
        <v>132826</v>
      </c>
      <c r="Q13" s="19">
        <v>125872</v>
      </c>
      <c r="R13" s="19">
        <v>94044</v>
      </c>
      <c r="S13" s="19">
        <v>116249</v>
      </c>
      <c r="T13" s="19">
        <v>111277</v>
      </c>
      <c r="U13" s="19">
        <v>102478</v>
      </c>
      <c r="V13" s="19">
        <v>107891</v>
      </c>
      <c r="W13" s="19">
        <v>89485</v>
      </c>
      <c r="X13" s="19">
        <v>108184</v>
      </c>
      <c r="Y13" s="19">
        <v>121550</v>
      </c>
      <c r="Z13" s="19">
        <v>104672</v>
      </c>
      <c r="AA13" s="19">
        <v>100850</v>
      </c>
      <c r="AB13" s="19">
        <v>85505</v>
      </c>
      <c r="AC13" s="19">
        <v>116139</v>
      </c>
      <c r="AD13" s="19">
        <v>95625</v>
      </c>
      <c r="AE13" s="19">
        <v>118789</v>
      </c>
      <c r="AF13" s="19">
        <v>191006</v>
      </c>
      <c r="AG13" s="19">
        <v>122257</v>
      </c>
      <c r="AH13" s="21">
        <v>137595</v>
      </c>
      <c r="AI13" s="1"/>
      <c r="AJ13" s="1"/>
      <c r="AK13" s="1"/>
      <c r="AL13" s="1"/>
    </row>
    <row r="14" spans="1:38" ht="21" customHeight="1" x14ac:dyDescent="0.25">
      <c r="A14" s="63" t="s">
        <v>69</v>
      </c>
      <c r="B14" s="13">
        <f t="shared" ref="B14:AH14" si="1">(B13-B15)/B15</f>
        <v>-0.23308497631626482</v>
      </c>
      <c r="C14" s="11">
        <f t="shared" si="1"/>
        <v>2.1226897447718032</v>
      </c>
      <c r="D14" s="11">
        <f t="shared" si="1"/>
        <v>1.0924749559863687</v>
      </c>
      <c r="E14" s="11">
        <f t="shared" si="1"/>
        <v>0.49429039200140035</v>
      </c>
      <c r="F14" s="11">
        <f t="shared" si="1"/>
        <v>0.19301328250640301</v>
      </c>
      <c r="G14" s="11">
        <f t="shared" si="1"/>
        <v>0.10616382883440843</v>
      </c>
      <c r="H14" s="11">
        <f t="shared" si="1"/>
        <v>0.13645022639594881</v>
      </c>
      <c r="I14" s="11">
        <f t="shared" si="1"/>
        <v>-0.49848760550091376</v>
      </c>
      <c r="J14" s="47">
        <f t="shared" si="1"/>
        <v>-0.33683837678952822</v>
      </c>
      <c r="K14" s="62">
        <f t="shared" si="1"/>
        <v>-0.19047031459190661</v>
      </c>
      <c r="L14" s="48">
        <f t="shared" si="1"/>
        <v>-0.47936500777955665</v>
      </c>
      <c r="M14" s="11">
        <f t="shared" si="1"/>
        <v>-0.42930954033845836</v>
      </c>
      <c r="N14" s="11">
        <f t="shared" si="1"/>
        <v>-0.54756725976929155</v>
      </c>
      <c r="O14" s="11">
        <f t="shared" si="1"/>
        <v>-0.60830780968387532</v>
      </c>
      <c r="P14" s="11">
        <f t="shared" si="1"/>
        <v>-0.45485811847948321</v>
      </c>
      <c r="Q14" s="11">
        <f t="shared" si="1"/>
        <v>-0.48275536159703475</v>
      </c>
      <c r="R14" s="11">
        <f t="shared" si="1"/>
        <v>-0.37483630368740484</v>
      </c>
      <c r="S14" s="11">
        <f t="shared" si="1"/>
        <v>-0.28857051933268868</v>
      </c>
      <c r="T14" s="11">
        <f t="shared" si="1"/>
        <v>-0.30247849961136325</v>
      </c>
      <c r="U14" s="11">
        <f t="shared" si="1"/>
        <v>-0.1481746242851443</v>
      </c>
      <c r="V14" s="11">
        <f t="shared" si="1"/>
        <v>3.586961739714848E-2</v>
      </c>
      <c r="W14" s="11">
        <f t="shared" si="1"/>
        <v>-0.11780073742532089</v>
      </c>
      <c r="X14" s="11">
        <f t="shared" si="1"/>
        <v>-8.9659118639503863E-2</v>
      </c>
      <c r="Y14" s="11">
        <f t="shared" si="1"/>
        <v>0.10552261068868919</v>
      </c>
      <c r="Z14" s="11">
        <f t="shared" si="1"/>
        <v>5.0409517316869429E-3</v>
      </c>
      <c r="AA14" s="11">
        <f t="shared" si="1"/>
        <v>2.4065800162469536E-2</v>
      </c>
      <c r="AB14" s="11">
        <f t="shared" si="1"/>
        <v>-0.38725859041886129</v>
      </c>
      <c r="AC14" s="11">
        <f t="shared" si="1"/>
        <v>-0.54251308776781182</v>
      </c>
      <c r="AD14" s="11">
        <f t="shared" si="1"/>
        <v>-0.58448843737235923</v>
      </c>
      <c r="AE14" s="11">
        <f t="shared" si="1"/>
        <v>-0.39813444935349196</v>
      </c>
      <c r="AF14" s="11">
        <f t="shared" si="1"/>
        <v>-0.21560687944543916</v>
      </c>
      <c r="AG14" s="47">
        <f t="shared" si="1"/>
        <v>-0.17863429316206011</v>
      </c>
      <c r="AH14" s="11">
        <f t="shared" si="1"/>
        <v>-0.13769224020154669</v>
      </c>
      <c r="AI14" s="49"/>
      <c r="AJ14" s="12"/>
      <c r="AK14" s="1"/>
      <c r="AL14" s="1"/>
    </row>
    <row r="15" spans="1:38" x14ac:dyDescent="0.25">
      <c r="A15" s="14" t="s">
        <v>70</v>
      </c>
      <c r="B15" s="5">
        <v>3349345</v>
      </c>
      <c r="C15" s="3">
        <v>95444</v>
      </c>
      <c r="D15" s="3">
        <v>97129</v>
      </c>
      <c r="E15" s="3">
        <v>97117</v>
      </c>
      <c r="F15" s="3">
        <v>100734</v>
      </c>
      <c r="G15" s="3">
        <v>104951</v>
      </c>
      <c r="H15" s="3">
        <v>104463</v>
      </c>
      <c r="I15" s="3">
        <v>252249</v>
      </c>
      <c r="J15" s="3">
        <v>189156</v>
      </c>
      <c r="K15" s="34">
        <v>162083</v>
      </c>
      <c r="L15" s="3">
        <v>221735</v>
      </c>
      <c r="M15" s="3">
        <v>263607</v>
      </c>
      <c r="N15" s="3">
        <v>496991</v>
      </c>
      <c r="O15" s="3">
        <v>361756</v>
      </c>
      <c r="P15" s="3">
        <v>243654</v>
      </c>
      <c r="Q15" s="3">
        <v>243351</v>
      </c>
      <c r="R15" s="3">
        <v>150431</v>
      </c>
      <c r="S15" s="3">
        <v>163402</v>
      </c>
      <c r="T15" s="3">
        <v>159532</v>
      </c>
      <c r="U15" s="3">
        <v>120304</v>
      </c>
      <c r="V15" s="3">
        <v>104155</v>
      </c>
      <c r="W15" s="3">
        <v>101434</v>
      </c>
      <c r="X15" s="3">
        <v>118839</v>
      </c>
      <c r="Y15" s="3">
        <v>109948</v>
      </c>
      <c r="Z15" s="3">
        <v>104147</v>
      </c>
      <c r="AA15" s="3">
        <v>98480</v>
      </c>
      <c r="AB15" s="3">
        <v>139545</v>
      </c>
      <c r="AC15" s="3">
        <v>253863</v>
      </c>
      <c r="AD15" s="3">
        <v>230138</v>
      </c>
      <c r="AE15" s="3">
        <v>197368</v>
      </c>
      <c r="AF15" s="3">
        <v>243508</v>
      </c>
      <c r="AG15" s="3">
        <v>148846</v>
      </c>
      <c r="AH15" s="34">
        <v>159566</v>
      </c>
      <c r="AI15" s="1"/>
      <c r="AJ15" s="1"/>
      <c r="AK15" s="1"/>
      <c r="AL15" s="1"/>
    </row>
    <row r="16" spans="1:38" x14ac:dyDescent="0.25">
      <c r="A16" s="1"/>
      <c r="B16" s="2"/>
      <c r="C16" s="1"/>
      <c r="D16" s="1"/>
      <c r="E16" s="1"/>
      <c r="F16" s="1"/>
      <c r="G16" s="1"/>
      <c r="H16" s="1"/>
      <c r="I16" s="1"/>
      <c r="J16" s="1"/>
      <c r="K16" s="1"/>
      <c r="L16" s="1"/>
      <c r="M16" s="1"/>
      <c r="N16" s="1"/>
      <c r="O16" s="1"/>
      <c r="P16" s="1"/>
      <c r="Q16" s="1"/>
      <c r="R16" s="430"/>
      <c r="S16" s="430"/>
      <c r="T16" s="430"/>
      <c r="U16" s="1"/>
      <c r="V16" s="1"/>
      <c r="W16" s="1"/>
      <c r="X16" s="1"/>
      <c r="Y16" s="1"/>
      <c r="Z16" s="1"/>
      <c r="AA16" s="1"/>
      <c r="AB16" s="1"/>
      <c r="AC16" s="1"/>
      <c r="AD16" s="1"/>
      <c r="AE16" s="1"/>
      <c r="AF16" s="1"/>
      <c r="AG16" s="1"/>
      <c r="AH16" s="1"/>
      <c r="AI16" s="1"/>
      <c r="AJ16" s="1"/>
      <c r="AK16" s="1"/>
      <c r="AL16" s="1"/>
    </row>
    <row r="17" spans="1:38" x14ac:dyDescent="0.25">
      <c r="A17" s="30" t="s">
        <v>72</v>
      </c>
      <c r="B17" s="31" t="s">
        <v>67</v>
      </c>
      <c r="C17" s="29">
        <v>45066</v>
      </c>
      <c r="D17" s="29">
        <v>45067</v>
      </c>
      <c r="E17" s="29">
        <v>45068</v>
      </c>
      <c r="F17" s="29">
        <v>45069</v>
      </c>
      <c r="G17" s="29">
        <v>45070</v>
      </c>
      <c r="H17" s="29">
        <v>45071</v>
      </c>
      <c r="I17" s="29">
        <v>45072</v>
      </c>
      <c r="J17" s="29">
        <v>45073</v>
      </c>
      <c r="K17" s="29">
        <v>45074</v>
      </c>
      <c r="L17" s="29">
        <v>45075</v>
      </c>
      <c r="M17" s="29">
        <v>45076</v>
      </c>
      <c r="N17" s="29">
        <v>45077</v>
      </c>
      <c r="O17" s="29">
        <v>45078</v>
      </c>
      <c r="P17" s="29">
        <v>45079</v>
      </c>
      <c r="Q17" s="29">
        <v>45080</v>
      </c>
      <c r="R17" s="29">
        <v>45081</v>
      </c>
      <c r="S17" s="29">
        <v>45082</v>
      </c>
      <c r="T17" s="29">
        <v>45083</v>
      </c>
      <c r="U17" s="29">
        <v>45084</v>
      </c>
      <c r="V17" s="29">
        <v>45085</v>
      </c>
      <c r="W17" s="29">
        <v>45086</v>
      </c>
      <c r="X17" s="29">
        <v>45087</v>
      </c>
      <c r="Y17" s="29">
        <v>45088</v>
      </c>
      <c r="Z17" s="29">
        <v>45089</v>
      </c>
      <c r="AA17" s="29">
        <v>45090</v>
      </c>
      <c r="AB17" s="29">
        <v>45091</v>
      </c>
      <c r="AC17" s="29">
        <v>45092</v>
      </c>
      <c r="AD17" s="29">
        <v>45093</v>
      </c>
      <c r="AE17" s="29">
        <v>45094</v>
      </c>
      <c r="AF17" s="29">
        <v>45095</v>
      </c>
      <c r="AG17" s="29">
        <v>45096</v>
      </c>
      <c r="AH17" s="29">
        <v>45097</v>
      </c>
      <c r="AI17" s="1"/>
      <c r="AJ17" s="1"/>
      <c r="AK17" s="1"/>
      <c r="AL17" s="1"/>
    </row>
    <row r="18" spans="1:38" x14ac:dyDescent="0.25">
      <c r="A18" s="9" t="s">
        <v>68</v>
      </c>
      <c r="B18" s="32">
        <v>5991586</v>
      </c>
      <c r="C18" s="8">
        <v>526333</v>
      </c>
      <c r="D18" s="8">
        <v>440387</v>
      </c>
      <c r="E18" s="8">
        <v>332821</v>
      </c>
      <c r="F18" s="8">
        <v>287412</v>
      </c>
      <c r="G18" s="8">
        <v>254488</v>
      </c>
      <c r="H18" s="8">
        <v>256626</v>
      </c>
      <c r="I18" s="8">
        <v>275984</v>
      </c>
      <c r="J18" s="8">
        <v>260155</v>
      </c>
      <c r="K18" s="8">
        <v>272980</v>
      </c>
      <c r="L18" s="8">
        <v>209828</v>
      </c>
      <c r="M18" s="8">
        <v>217456</v>
      </c>
      <c r="N18" s="8">
        <v>369128</v>
      </c>
      <c r="O18" s="8">
        <v>316856</v>
      </c>
      <c r="P18" s="8">
        <v>304923</v>
      </c>
      <c r="Q18" s="8">
        <v>290342</v>
      </c>
      <c r="R18" s="8">
        <v>241315</v>
      </c>
      <c r="S18" s="8">
        <v>235542</v>
      </c>
      <c r="T18" s="8">
        <v>228650</v>
      </c>
      <c r="U18" s="8">
        <v>203988</v>
      </c>
      <c r="V18" s="8">
        <v>252341</v>
      </c>
      <c r="W18" s="8">
        <v>212886</v>
      </c>
      <c r="X18" s="8">
        <v>228118</v>
      </c>
      <c r="Y18" s="8">
        <v>224953</v>
      </c>
      <c r="Z18" s="8">
        <v>223577</v>
      </c>
      <c r="AA18" s="8">
        <v>209533</v>
      </c>
      <c r="AB18" s="8">
        <v>195859</v>
      </c>
      <c r="AC18" s="8">
        <v>244866</v>
      </c>
      <c r="AD18" s="8">
        <v>241488</v>
      </c>
      <c r="AE18" s="8">
        <v>264099</v>
      </c>
      <c r="AF18" s="8">
        <v>355048</v>
      </c>
      <c r="AG18" s="8">
        <v>222596</v>
      </c>
      <c r="AH18" s="8">
        <v>239896</v>
      </c>
      <c r="AI18" s="1"/>
      <c r="AJ18" s="1"/>
      <c r="AK18" s="1"/>
      <c r="AL18" s="1"/>
    </row>
    <row r="19" spans="1:38" x14ac:dyDescent="0.25">
      <c r="A19" s="14" t="s">
        <v>69</v>
      </c>
      <c r="B19" s="13">
        <f t="shared" ref="B19:AH19" si="2">(B18-B20)/B20</f>
        <v>-5.057540658764284E-2</v>
      </c>
      <c r="C19" s="11">
        <f t="shared" si="2"/>
        <v>1.8500963871079537</v>
      </c>
      <c r="D19" s="11">
        <f t="shared" si="2"/>
        <v>1.1449542893046227</v>
      </c>
      <c r="E19" s="11">
        <f t="shared" si="2"/>
        <v>0.65783011302221095</v>
      </c>
      <c r="F19" s="11">
        <f t="shared" si="2"/>
        <v>0.40594640603445747</v>
      </c>
      <c r="G19" s="11">
        <f t="shared" si="2"/>
        <v>0.30781643455470475</v>
      </c>
      <c r="H19" s="11">
        <f t="shared" si="2"/>
        <v>0.15798118358414368</v>
      </c>
      <c r="I19" s="11">
        <f t="shared" si="2"/>
        <v>-0.1876778897238239</v>
      </c>
      <c r="J19" s="11">
        <f t="shared" si="2"/>
        <v>2.4030702617594962E-2</v>
      </c>
      <c r="K19" s="11">
        <f t="shared" si="2"/>
        <v>0.1376062677112852</v>
      </c>
      <c r="L19" s="11">
        <f t="shared" si="2"/>
        <v>-0.28984285893179274</v>
      </c>
      <c r="M19" s="11">
        <f t="shared" si="2"/>
        <v>-0.34361030030999934</v>
      </c>
      <c r="N19" s="11">
        <f t="shared" si="2"/>
        <v>-0.46645852756036393</v>
      </c>
      <c r="O19" s="11">
        <f t="shared" si="2"/>
        <v>-0.25397374771911235</v>
      </c>
      <c r="P19" s="11">
        <f t="shared" si="2"/>
        <v>-4.2098616503939382E-2</v>
      </c>
      <c r="Q19" s="11">
        <f t="shared" si="2"/>
        <v>-9.8697444557578159E-2</v>
      </c>
      <c r="R19" s="11">
        <f t="shared" si="2"/>
        <v>-0.35293013527826567</v>
      </c>
      <c r="S19" s="11">
        <f t="shared" si="2"/>
        <v>-0.28969104808431717</v>
      </c>
      <c r="T19" s="11">
        <f t="shared" si="2"/>
        <v>3.4334569800054282E-2</v>
      </c>
      <c r="U19" s="11">
        <f t="shared" si="2"/>
        <v>-7.8432701299757393E-2</v>
      </c>
      <c r="V19" s="11">
        <f t="shared" si="2"/>
        <v>0.15209996941016404</v>
      </c>
      <c r="W19" s="11">
        <f t="shared" si="2"/>
        <v>0.10160931435963777</v>
      </c>
      <c r="X19" s="11">
        <f t="shared" si="2"/>
        <v>0.15225659805531003</v>
      </c>
      <c r="Y19" s="11">
        <f t="shared" si="2"/>
        <v>9.9530768854782736E-2</v>
      </c>
      <c r="Z19" s="11">
        <f t="shared" si="2"/>
        <v>0.13098176888367294</v>
      </c>
      <c r="AA19" s="11">
        <f t="shared" si="2"/>
        <v>-0.2450567109112658</v>
      </c>
      <c r="AB19" s="11">
        <f t="shared" si="2"/>
        <v>-0.21400795386597213</v>
      </c>
      <c r="AC19" s="11">
        <f t="shared" si="2"/>
        <v>-0.48130731248530451</v>
      </c>
      <c r="AD19" s="11">
        <f t="shared" si="2"/>
        <v>-0.32776028661383128</v>
      </c>
      <c r="AE19" s="11">
        <f t="shared" si="2"/>
        <v>-0.16110045232770889</v>
      </c>
      <c r="AF19" s="11">
        <f t="shared" si="2"/>
        <v>-0.13686078595825887</v>
      </c>
      <c r="AG19" s="11">
        <f t="shared" si="2"/>
        <v>-0.19806899036296496</v>
      </c>
      <c r="AH19" s="11">
        <f t="shared" si="2"/>
        <v>-0.16195879241802849</v>
      </c>
      <c r="AI19" s="1"/>
      <c r="AJ19" s="12"/>
      <c r="AK19" s="1"/>
      <c r="AL19" s="1"/>
    </row>
    <row r="20" spans="1:38" x14ac:dyDescent="0.25">
      <c r="A20" s="14" t="s">
        <v>70</v>
      </c>
      <c r="B20" s="5">
        <v>6310755</v>
      </c>
      <c r="C20" s="3">
        <v>184672</v>
      </c>
      <c r="D20" s="3">
        <v>205313</v>
      </c>
      <c r="E20" s="3">
        <v>200757</v>
      </c>
      <c r="F20" s="3">
        <v>204426</v>
      </c>
      <c r="G20" s="3">
        <v>194590</v>
      </c>
      <c r="H20" s="3">
        <v>221615</v>
      </c>
      <c r="I20" s="3">
        <v>339747</v>
      </c>
      <c r="J20" s="3">
        <v>254050</v>
      </c>
      <c r="K20" s="3">
        <v>239960</v>
      </c>
      <c r="L20" s="3">
        <v>295467</v>
      </c>
      <c r="M20" s="3">
        <v>331291</v>
      </c>
      <c r="N20" s="3">
        <v>691845</v>
      </c>
      <c r="O20" s="3">
        <v>424725</v>
      </c>
      <c r="P20" s="3">
        <v>318324</v>
      </c>
      <c r="Q20" s="3">
        <v>322136</v>
      </c>
      <c r="R20" s="3">
        <v>372935</v>
      </c>
      <c r="S20" s="3">
        <v>331605</v>
      </c>
      <c r="T20" s="3">
        <v>221060</v>
      </c>
      <c r="U20" s="3">
        <v>221349</v>
      </c>
      <c r="V20" s="3">
        <v>219027</v>
      </c>
      <c r="W20" s="3">
        <v>193250</v>
      </c>
      <c r="X20" s="3">
        <v>197975</v>
      </c>
      <c r="Y20" s="3">
        <v>204590</v>
      </c>
      <c r="Z20" s="3">
        <v>197684</v>
      </c>
      <c r="AA20" s="3">
        <v>277548</v>
      </c>
      <c r="AB20" s="3">
        <v>249187</v>
      </c>
      <c r="AC20" s="3">
        <v>472083</v>
      </c>
      <c r="AD20" s="3">
        <v>359229</v>
      </c>
      <c r="AE20" s="3">
        <v>314816</v>
      </c>
      <c r="AF20" s="3">
        <v>411345</v>
      </c>
      <c r="AG20" s="3">
        <v>277575</v>
      </c>
      <c r="AH20" s="3">
        <v>286258</v>
      </c>
      <c r="AI20" s="1"/>
      <c r="AJ20" s="1"/>
      <c r="AK20" s="1"/>
      <c r="AL20" s="1"/>
    </row>
    <row r="21" spans="1:38" x14ac:dyDescent="0.25">
      <c r="A21" s="9" t="s">
        <v>71</v>
      </c>
      <c r="B21" s="20">
        <v>863789</v>
      </c>
      <c r="C21" s="19">
        <v>87263</v>
      </c>
      <c r="D21" s="19">
        <v>69999</v>
      </c>
      <c r="E21" s="19">
        <v>43863</v>
      </c>
      <c r="F21" s="19">
        <v>31710</v>
      </c>
      <c r="G21" s="19">
        <v>28824</v>
      </c>
      <c r="H21" s="19">
        <v>29306</v>
      </c>
      <c r="I21" s="19">
        <v>26848</v>
      </c>
      <c r="J21" s="21">
        <v>27510</v>
      </c>
      <c r="K21" s="21">
        <v>34033</v>
      </c>
      <c r="L21" s="19">
        <v>20528</v>
      </c>
      <c r="M21" s="19">
        <v>25607</v>
      </c>
      <c r="N21" s="19">
        <v>53582</v>
      </c>
      <c r="O21" s="19">
        <v>39417</v>
      </c>
      <c r="P21" s="19">
        <v>38712</v>
      </c>
      <c r="Q21" s="19">
        <v>31681</v>
      </c>
      <c r="R21" s="19">
        <v>22601</v>
      </c>
      <c r="S21" s="19">
        <v>28399</v>
      </c>
      <c r="T21" s="19">
        <v>24273</v>
      </c>
      <c r="U21" s="19">
        <v>23166</v>
      </c>
      <c r="V21" s="19">
        <v>24358</v>
      </c>
      <c r="W21" s="19">
        <v>22414</v>
      </c>
      <c r="X21" s="19">
        <v>28086</v>
      </c>
      <c r="Y21" s="19">
        <v>29879</v>
      </c>
      <c r="Z21" s="19">
        <v>26385</v>
      </c>
      <c r="AA21" s="19">
        <v>23456</v>
      </c>
      <c r="AB21" s="19">
        <v>19219</v>
      </c>
      <c r="AC21" s="19">
        <v>27564</v>
      </c>
      <c r="AD21" s="19">
        <v>24082</v>
      </c>
      <c r="AE21" s="19">
        <v>32796</v>
      </c>
      <c r="AF21" s="19">
        <v>70683</v>
      </c>
      <c r="AG21" s="19">
        <v>31545</v>
      </c>
      <c r="AH21" s="19">
        <v>40151</v>
      </c>
      <c r="AI21" s="1"/>
      <c r="AJ21" s="1"/>
      <c r="AK21" s="1"/>
      <c r="AL21" s="1"/>
    </row>
    <row r="22" spans="1:38" x14ac:dyDescent="0.25">
      <c r="A22" s="14" t="s">
        <v>69</v>
      </c>
      <c r="B22" s="13">
        <f t="shared" ref="B22:AH22" si="3">(B21-B23)/B23</f>
        <v>-0.15098638395994507</v>
      </c>
      <c r="C22" s="11">
        <f t="shared" si="3"/>
        <v>2.8706143269017521</v>
      </c>
      <c r="D22" s="11">
        <f t="shared" si="3"/>
        <v>2.5691923312257803</v>
      </c>
      <c r="E22" s="11">
        <f t="shared" si="3"/>
        <v>1.1168379904444765</v>
      </c>
      <c r="F22" s="11">
        <f t="shared" si="3"/>
        <v>0.34415666991649357</v>
      </c>
      <c r="G22" s="11">
        <f t="shared" si="3"/>
        <v>0.20125026047093145</v>
      </c>
      <c r="H22" s="11">
        <f t="shared" si="3"/>
        <v>0.19139767460769169</v>
      </c>
      <c r="I22" s="47">
        <f t="shared" si="3"/>
        <v>-0.58433193992878152</v>
      </c>
      <c r="J22" s="11">
        <f t="shared" si="3"/>
        <v>-0.30645893208289215</v>
      </c>
      <c r="K22" s="11">
        <f t="shared" si="3"/>
        <v>-1.9730399216544733E-2</v>
      </c>
      <c r="L22" s="48">
        <f t="shared" si="3"/>
        <v>-0.58891380967638574</v>
      </c>
      <c r="M22" s="11">
        <f t="shared" si="3"/>
        <v>-0.56358647487899649</v>
      </c>
      <c r="N22" s="11">
        <f t="shared" si="3"/>
        <v>-0.58402943825109466</v>
      </c>
      <c r="O22" s="11">
        <f t="shared" si="3"/>
        <v>-0.46390392514212658</v>
      </c>
      <c r="P22" s="11">
        <f t="shared" si="3"/>
        <v>-0.26724839582820692</v>
      </c>
      <c r="Q22" s="11">
        <f t="shared" si="3"/>
        <v>-0.41003724394785845</v>
      </c>
      <c r="R22" s="11">
        <f t="shared" si="3"/>
        <v>-0.57559198542805101</v>
      </c>
      <c r="S22" s="11">
        <f t="shared" si="3"/>
        <v>-0.41967059015857444</v>
      </c>
      <c r="T22" s="11">
        <f t="shared" si="3"/>
        <v>-0.28075737821500535</v>
      </c>
      <c r="U22" s="11">
        <f t="shared" si="3"/>
        <v>-4.2981174245680393E-3</v>
      </c>
      <c r="V22" s="11">
        <f t="shared" si="3"/>
        <v>0.13293023255813954</v>
      </c>
      <c r="W22" s="11">
        <f t="shared" si="3"/>
        <v>7.6044167066730672E-2</v>
      </c>
      <c r="X22" s="11">
        <f t="shared" si="3"/>
        <v>3.8222682241608755E-2</v>
      </c>
      <c r="Y22" s="11">
        <f t="shared" si="3"/>
        <v>0.29061379638028595</v>
      </c>
      <c r="Z22" s="11">
        <f t="shared" si="3"/>
        <v>0.17927058192544917</v>
      </c>
      <c r="AA22" s="11">
        <f t="shared" si="3"/>
        <v>-0.33458156028368796</v>
      </c>
      <c r="AB22" s="11">
        <f t="shared" si="3"/>
        <v>-0.48687758643705781</v>
      </c>
      <c r="AC22" s="11">
        <f t="shared" si="3"/>
        <v>-0.64041484573739482</v>
      </c>
      <c r="AD22" s="11">
        <f t="shared" si="3"/>
        <v>-0.56424500135709765</v>
      </c>
      <c r="AE22" s="11">
        <f t="shared" si="3"/>
        <v>-0.33369903090144448</v>
      </c>
      <c r="AF22" s="11">
        <f t="shared" si="3"/>
        <v>9.2067857363574562E-2</v>
      </c>
      <c r="AG22" s="11">
        <f t="shared" si="3"/>
        <v>-0.19324313956164804</v>
      </c>
      <c r="AH22" s="11">
        <f t="shared" si="3"/>
        <v>-0.12496458537648469</v>
      </c>
      <c r="AI22" s="1"/>
      <c r="AJ22" s="12"/>
      <c r="AK22" s="1"/>
      <c r="AL22" s="1"/>
    </row>
    <row r="23" spans="1:38" x14ac:dyDescent="0.25">
      <c r="A23" s="14" t="s">
        <v>70</v>
      </c>
      <c r="B23" s="5">
        <v>1017403</v>
      </c>
      <c r="C23" s="3">
        <v>22545</v>
      </c>
      <c r="D23" s="3">
        <v>19612</v>
      </c>
      <c r="E23" s="3">
        <v>20721</v>
      </c>
      <c r="F23" s="3">
        <v>23591</v>
      </c>
      <c r="G23" s="3">
        <v>23995</v>
      </c>
      <c r="H23" s="3">
        <v>24598</v>
      </c>
      <c r="I23" s="3">
        <v>64590</v>
      </c>
      <c r="J23" s="34">
        <v>39666</v>
      </c>
      <c r="K23" s="34">
        <v>34718</v>
      </c>
      <c r="L23" s="3">
        <v>49936</v>
      </c>
      <c r="M23" s="3">
        <v>58676</v>
      </c>
      <c r="N23" s="3">
        <v>128812</v>
      </c>
      <c r="O23" s="3">
        <v>73526</v>
      </c>
      <c r="P23" s="3">
        <v>52831</v>
      </c>
      <c r="Q23" s="3">
        <v>53700</v>
      </c>
      <c r="R23" s="3">
        <v>53253</v>
      </c>
      <c r="S23" s="3">
        <v>48936</v>
      </c>
      <c r="T23" s="3">
        <v>33748</v>
      </c>
      <c r="U23" s="3">
        <v>23266</v>
      </c>
      <c r="V23" s="3">
        <v>21500</v>
      </c>
      <c r="W23" s="3">
        <v>20830</v>
      </c>
      <c r="X23" s="3">
        <v>27052</v>
      </c>
      <c r="Y23" s="3">
        <v>23151</v>
      </c>
      <c r="Z23" s="3">
        <v>22374</v>
      </c>
      <c r="AA23" s="3">
        <v>35250</v>
      </c>
      <c r="AB23" s="3">
        <v>37455</v>
      </c>
      <c r="AC23" s="3">
        <v>76655</v>
      </c>
      <c r="AD23" s="3">
        <v>55265</v>
      </c>
      <c r="AE23" s="3">
        <v>49221</v>
      </c>
      <c r="AF23" s="3">
        <v>64724</v>
      </c>
      <c r="AG23" s="3">
        <v>39101</v>
      </c>
      <c r="AH23" s="3">
        <v>45885</v>
      </c>
      <c r="AI23" s="1"/>
      <c r="AJ23" s="1"/>
      <c r="AK23" s="1"/>
      <c r="AL23" s="1"/>
    </row>
    <row r="24" spans="1:38" x14ac:dyDescent="0.25">
      <c r="A24" s="1"/>
      <c r="B24" s="2"/>
      <c r="C24" s="1"/>
      <c r="D24" s="1"/>
      <c r="E24" s="1"/>
      <c r="F24" s="1"/>
      <c r="G24" s="1"/>
      <c r="H24" s="1"/>
      <c r="I24" s="1"/>
      <c r="J24" s="1"/>
      <c r="K24" s="1"/>
      <c r="L24" s="1"/>
      <c r="M24" s="1"/>
      <c r="N24" s="1"/>
      <c r="O24" s="1"/>
      <c r="P24" s="1"/>
      <c r="Q24" s="1"/>
      <c r="R24" s="1"/>
      <c r="S24" s="1"/>
      <c r="T24" s="1"/>
      <c r="U24" s="1"/>
      <c r="V24" s="1"/>
      <c r="W24" s="1"/>
      <c r="X24" s="1"/>
      <c r="Y24" s="1"/>
      <c r="Z24" s="1"/>
      <c r="AA24" s="22"/>
      <c r="AB24" s="1"/>
      <c r="AC24" s="1"/>
      <c r="AD24" s="1"/>
      <c r="AE24" s="1"/>
      <c r="AF24" s="1"/>
      <c r="AG24" s="1"/>
      <c r="AH24" s="1"/>
      <c r="AI24" s="1"/>
      <c r="AJ24" s="1"/>
      <c r="AK24" s="1"/>
      <c r="AL24" s="1"/>
    </row>
    <row r="25" spans="1:38" x14ac:dyDescent="0.25">
      <c r="A25" s="30" t="s">
        <v>73</v>
      </c>
      <c r="B25" s="31" t="s">
        <v>67</v>
      </c>
      <c r="C25" s="29">
        <v>45066</v>
      </c>
      <c r="D25" s="29">
        <v>45067</v>
      </c>
      <c r="E25" s="29">
        <v>45068</v>
      </c>
      <c r="F25" s="29">
        <v>45069</v>
      </c>
      <c r="G25" s="29">
        <v>45070</v>
      </c>
      <c r="H25" s="29">
        <v>45071</v>
      </c>
      <c r="I25" s="29">
        <v>45072</v>
      </c>
      <c r="J25" s="29">
        <v>45073</v>
      </c>
      <c r="K25" s="29">
        <v>45074</v>
      </c>
      <c r="L25" s="29">
        <v>45075</v>
      </c>
      <c r="M25" s="29">
        <v>45076</v>
      </c>
      <c r="N25" s="29">
        <v>45077</v>
      </c>
      <c r="O25" s="29">
        <v>45078</v>
      </c>
      <c r="P25" s="29">
        <v>45079</v>
      </c>
      <c r="Q25" s="29">
        <v>45080</v>
      </c>
      <c r="R25" s="29">
        <v>45081</v>
      </c>
      <c r="S25" s="29">
        <v>45082</v>
      </c>
      <c r="T25" s="29">
        <v>45083</v>
      </c>
      <c r="U25" s="29">
        <v>45084</v>
      </c>
      <c r="V25" s="29">
        <v>45085</v>
      </c>
      <c r="W25" s="29">
        <v>45086</v>
      </c>
      <c r="X25" s="29">
        <v>45087</v>
      </c>
      <c r="Y25" s="29">
        <v>45088</v>
      </c>
      <c r="Z25" s="29">
        <v>45089</v>
      </c>
      <c r="AA25" s="29">
        <v>45090</v>
      </c>
      <c r="AB25" s="29">
        <v>45091</v>
      </c>
      <c r="AC25" s="29">
        <v>45092</v>
      </c>
      <c r="AD25" s="29">
        <v>45093</v>
      </c>
      <c r="AE25" s="29">
        <v>45094</v>
      </c>
      <c r="AF25" s="29">
        <v>45095</v>
      </c>
      <c r="AG25" s="29">
        <v>45096</v>
      </c>
      <c r="AH25" s="29">
        <v>45097</v>
      </c>
      <c r="AI25" s="1"/>
      <c r="AJ25" s="1"/>
      <c r="AK25" s="1"/>
      <c r="AL25" s="1"/>
    </row>
    <row r="26" spans="1:38" x14ac:dyDescent="0.25">
      <c r="A26" s="9" t="s">
        <v>68</v>
      </c>
      <c r="B26" s="10">
        <f>SUM(C26:AH26)</f>
        <v>4587030</v>
      </c>
      <c r="C26" s="8">
        <v>196038</v>
      </c>
      <c r="D26" s="8">
        <v>173794</v>
      </c>
      <c r="E26" s="8">
        <v>155019</v>
      </c>
      <c r="F26" s="8">
        <v>145477</v>
      </c>
      <c r="G26" s="8">
        <v>136268</v>
      </c>
      <c r="H26" s="8">
        <v>144077</v>
      </c>
      <c r="I26" s="8">
        <v>157875</v>
      </c>
      <c r="J26" s="8">
        <v>149090</v>
      </c>
      <c r="K26" s="8">
        <v>146675</v>
      </c>
      <c r="L26" s="8">
        <v>131962</v>
      </c>
      <c r="M26" s="8">
        <v>131684</v>
      </c>
      <c r="N26" s="8">
        <v>167967</v>
      </c>
      <c r="O26" s="8">
        <v>159428</v>
      </c>
      <c r="P26" s="8">
        <v>164295</v>
      </c>
      <c r="Q26" s="8">
        <v>152705</v>
      </c>
      <c r="R26" s="8">
        <v>140631</v>
      </c>
      <c r="S26" s="8">
        <v>138721</v>
      </c>
      <c r="T26" s="8">
        <v>134053</v>
      </c>
      <c r="U26" s="8">
        <v>121923</v>
      </c>
      <c r="V26" s="8">
        <v>126295</v>
      </c>
      <c r="W26" s="8">
        <v>131064</v>
      </c>
      <c r="X26" s="8">
        <v>143325</v>
      </c>
      <c r="Y26" s="8">
        <v>138234</v>
      </c>
      <c r="Z26" s="8">
        <v>132522</v>
      </c>
      <c r="AA26" s="8">
        <v>126587</v>
      </c>
      <c r="AB26" s="8">
        <v>122008</v>
      </c>
      <c r="AC26" s="8">
        <v>130973</v>
      </c>
      <c r="AD26" s="8">
        <v>138517</v>
      </c>
      <c r="AE26" s="8">
        <v>143067</v>
      </c>
      <c r="AF26" s="8">
        <v>160866</v>
      </c>
      <c r="AG26" s="8">
        <v>123421</v>
      </c>
      <c r="AH26" s="8">
        <v>122469</v>
      </c>
      <c r="AI26" s="1"/>
      <c r="AJ26" s="1"/>
      <c r="AK26" s="1"/>
      <c r="AL26" s="1"/>
    </row>
    <row r="27" spans="1:38" x14ac:dyDescent="0.25">
      <c r="A27" s="4" t="s">
        <v>69</v>
      </c>
      <c r="B27" s="13">
        <f t="shared" ref="B27:AH27" si="4">(B26-B28)/B28</f>
        <v>-3.1200136015485491E-2</v>
      </c>
      <c r="C27" s="11">
        <f t="shared" si="4"/>
        <v>0.6926969105634897</v>
      </c>
      <c r="D27" s="11">
        <f t="shared" si="4"/>
        <v>0.38134562651512138</v>
      </c>
      <c r="E27" s="11">
        <f t="shared" si="4"/>
        <v>0.20780222520023686</v>
      </c>
      <c r="F27" s="11">
        <f t="shared" si="4"/>
        <v>0.12804348500356688</v>
      </c>
      <c r="G27" s="11">
        <f t="shared" si="4"/>
        <v>8.0017753542782871E-2</v>
      </c>
      <c r="H27" s="11">
        <f t="shared" si="4"/>
        <v>0.11672014757630718</v>
      </c>
      <c r="I27" s="11">
        <f t="shared" si="4"/>
        <v>3.063003074753726E-2</v>
      </c>
      <c r="J27" s="11">
        <f t="shared" si="4"/>
        <v>7.9806766084116146E-2</v>
      </c>
      <c r="K27" s="11">
        <f t="shared" si="4"/>
        <v>3.6540053783674672E-3</v>
      </c>
      <c r="L27" s="11">
        <f t="shared" si="4"/>
        <v>-0.13047890145225483</v>
      </c>
      <c r="M27" s="11">
        <f t="shared" si="4"/>
        <v>-0.17221523761629368</v>
      </c>
      <c r="N27" s="11">
        <f t="shared" si="4"/>
        <v>-0.30425976091656931</v>
      </c>
      <c r="O27" s="11">
        <f t="shared" si="4"/>
        <v>-0.1135649669452275</v>
      </c>
      <c r="P27" s="11">
        <f t="shared" si="4"/>
        <v>5.1185258645510094E-2</v>
      </c>
      <c r="Q27" s="11">
        <f t="shared" si="4"/>
        <v>-4.7076736828310942E-2</v>
      </c>
      <c r="R27" s="11">
        <f t="shared" si="4"/>
        <v>-1.2200775455158462E-2</v>
      </c>
      <c r="S27" s="11">
        <f t="shared" si="4"/>
        <v>5.1008209133657448E-3</v>
      </c>
      <c r="T27" s="11">
        <f t="shared" si="4"/>
        <v>5.1964607078584281E-3</v>
      </c>
      <c r="U27" s="11">
        <f t="shared" si="4"/>
        <v>-4.3801173259717038E-2</v>
      </c>
      <c r="V27" s="11">
        <f t="shared" si="4"/>
        <v>-1.7900884157484233E-2</v>
      </c>
      <c r="W27" s="11">
        <f t="shared" si="4"/>
        <v>1.8099336616589246E-2</v>
      </c>
      <c r="X27" s="11">
        <f t="shared" si="4"/>
        <v>6.6303110562222406E-2</v>
      </c>
      <c r="Y27" s="11">
        <f t="shared" si="4"/>
        <v>-2.8402741170268846E-2</v>
      </c>
      <c r="Z27" s="11">
        <f t="shared" si="4"/>
        <v>-5.1198155692223982E-2</v>
      </c>
      <c r="AA27" s="11">
        <f t="shared" si="4"/>
        <v>-5.6700646815106261E-2</v>
      </c>
      <c r="AB27" s="11">
        <f t="shared" si="4"/>
        <v>-0.14670172886476809</v>
      </c>
      <c r="AC27" s="11">
        <f t="shared" si="4"/>
        <v>-0.3164997573334864</v>
      </c>
      <c r="AD27" s="11">
        <f t="shared" si="4"/>
        <v>-0.19049873183959232</v>
      </c>
      <c r="AE27" s="11">
        <f t="shared" si="4"/>
        <v>-0.14306507259571613</v>
      </c>
      <c r="AF27" s="11">
        <f t="shared" si="4"/>
        <v>-0.17487689782519492</v>
      </c>
      <c r="AG27" s="11">
        <f t="shared" si="4"/>
        <v>-0.12217725588375451</v>
      </c>
      <c r="AH27" s="33">
        <f t="shared" si="4"/>
        <v>-0.10733627318779838</v>
      </c>
      <c r="AI27" s="7"/>
      <c r="AJ27" s="12"/>
      <c r="AK27" s="1"/>
      <c r="AL27" s="1"/>
    </row>
    <row r="28" spans="1:38" x14ac:dyDescent="0.25">
      <c r="A28" s="4" t="s">
        <v>74</v>
      </c>
      <c r="B28" s="5">
        <f>SUM(C28:AH28)</f>
        <v>4734755</v>
      </c>
      <c r="C28" s="3">
        <v>115814</v>
      </c>
      <c r="D28" s="3">
        <v>125815</v>
      </c>
      <c r="E28" s="3">
        <v>128348</v>
      </c>
      <c r="F28" s="3">
        <v>128964</v>
      </c>
      <c r="G28" s="3">
        <v>126172</v>
      </c>
      <c r="H28" s="3">
        <v>129018</v>
      </c>
      <c r="I28" s="3">
        <v>153183</v>
      </c>
      <c r="J28" s="3">
        <v>138071</v>
      </c>
      <c r="K28" s="3">
        <v>146141</v>
      </c>
      <c r="L28" s="3">
        <v>151764</v>
      </c>
      <c r="M28" s="3">
        <v>159080</v>
      </c>
      <c r="N28" s="3">
        <v>241422</v>
      </c>
      <c r="O28" s="3">
        <v>179853</v>
      </c>
      <c r="P28" s="3">
        <v>156295</v>
      </c>
      <c r="Q28" s="3">
        <v>160249</v>
      </c>
      <c r="R28" s="3">
        <v>142368</v>
      </c>
      <c r="S28" s="3">
        <v>138017</v>
      </c>
      <c r="T28" s="3">
        <v>133360</v>
      </c>
      <c r="U28" s="3">
        <v>127508</v>
      </c>
      <c r="V28" s="3">
        <v>128597</v>
      </c>
      <c r="W28" s="3">
        <v>128734</v>
      </c>
      <c r="X28" s="3">
        <v>134413</v>
      </c>
      <c r="Y28" s="3">
        <v>142275</v>
      </c>
      <c r="Z28" s="3">
        <v>139673</v>
      </c>
      <c r="AA28" s="3">
        <v>134196</v>
      </c>
      <c r="AB28" s="3">
        <v>142984</v>
      </c>
      <c r="AC28" s="3">
        <v>191621</v>
      </c>
      <c r="AD28" s="3">
        <v>171114</v>
      </c>
      <c r="AE28" s="3">
        <v>166952</v>
      </c>
      <c r="AF28" s="3">
        <v>194960</v>
      </c>
      <c r="AG28" s="3">
        <v>140599</v>
      </c>
      <c r="AH28" s="6">
        <v>137195</v>
      </c>
      <c r="AI28" s="7"/>
      <c r="AJ28" s="1"/>
      <c r="AK28" s="1"/>
      <c r="AL28" s="1"/>
    </row>
    <row r="29" spans="1:38" x14ac:dyDescent="0.25">
      <c r="A29" s="42" t="s">
        <v>71</v>
      </c>
      <c r="B29" s="5">
        <f>SUM(C29:AH29)</f>
        <v>671084</v>
      </c>
      <c r="C29" s="19">
        <v>37478</v>
      </c>
      <c r="D29" s="19">
        <v>27890</v>
      </c>
      <c r="E29" s="19">
        <v>22181</v>
      </c>
      <c r="F29" s="19">
        <v>19813</v>
      </c>
      <c r="G29" s="19">
        <v>18465</v>
      </c>
      <c r="H29" s="19">
        <v>18727</v>
      </c>
      <c r="I29" s="19">
        <v>19773</v>
      </c>
      <c r="J29" s="19">
        <v>18570</v>
      </c>
      <c r="K29" s="19">
        <v>20534</v>
      </c>
      <c r="L29" s="19">
        <v>21165</v>
      </c>
      <c r="M29" s="19">
        <v>24098</v>
      </c>
      <c r="N29" s="19">
        <v>31770</v>
      </c>
      <c r="O29" s="19">
        <v>22482</v>
      </c>
      <c r="P29" s="19">
        <v>23947</v>
      </c>
      <c r="Q29" s="19">
        <v>21630</v>
      </c>
      <c r="R29" s="19">
        <v>18639</v>
      </c>
      <c r="S29" s="19">
        <v>18656</v>
      </c>
      <c r="T29" s="19">
        <v>19642</v>
      </c>
      <c r="U29" s="19">
        <v>17065</v>
      </c>
      <c r="V29" s="19">
        <v>17253</v>
      </c>
      <c r="W29" s="19">
        <v>18368</v>
      </c>
      <c r="X29" s="19">
        <v>22281</v>
      </c>
      <c r="Y29" s="19">
        <v>21261</v>
      </c>
      <c r="Z29" s="19">
        <v>18547</v>
      </c>
      <c r="AA29" s="19">
        <v>17503</v>
      </c>
      <c r="AB29" s="19">
        <v>16117</v>
      </c>
      <c r="AC29" s="19">
        <v>18697</v>
      </c>
      <c r="AD29" s="19">
        <v>18716</v>
      </c>
      <c r="AE29" s="19">
        <v>19910</v>
      </c>
      <c r="AF29" s="19">
        <v>26625</v>
      </c>
      <c r="AG29" s="19">
        <v>16479</v>
      </c>
      <c r="AH29" s="8">
        <v>16802</v>
      </c>
      <c r="AI29" s="1"/>
      <c r="AJ29" s="1"/>
      <c r="AK29" s="1"/>
      <c r="AL29" s="1"/>
    </row>
    <row r="30" spans="1:38" x14ac:dyDescent="0.25">
      <c r="A30" s="4" t="s">
        <v>69</v>
      </c>
      <c r="B30" s="13">
        <f t="shared" ref="B30:AH30" si="5">(B29-B31)/B31</f>
        <v>-0.35525449848249174</v>
      </c>
      <c r="C30" s="11">
        <f t="shared" si="5"/>
        <v>0.65297931460327263</v>
      </c>
      <c r="D30" s="11">
        <f t="shared" si="5"/>
        <v>0.24176313446126446</v>
      </c>
      <c r="E30" s="11">
        <f t="shared" si="5"/>
        <v>-6.8064367043401533E-2</v>
      </c>
      <c r="F30" s="11">
        <f t="shared" si="5"/>
        <v>-0.19769184045353311</v>
      </c>
      <c r="G30" s="11">
        <f t="shared" si="5"/>
        <v>-0.20265135158476552</v>
      </c>
      <c r="H30" s="11">
        <f t="shared" si="5"/>
        <v>-0.17585706112749197</v>
      </c>
      <c r="I30" s="11">
        <f t="shared" si="5"/>
        <v>-0.3624492164828787</v>
      </c>
      <c r="J30" s="11">
        <f t="shared" si="5"/>
        <v>-0.29762850334732782</v>
      </c>
      <c r="K30" s="11">
        <f t="shared" si="5"/>
        <v>-0.24932368209402647</v>
      </c>
      <c r="L30" s="11">
        <f t="shared" si="5"/>
        <v>-0.37372392365734575</v>
      </c>
      <c r="M30" s="11">
        <f t="shared" si="5"/>
        <v>-0.31762707064986551</v>
      </c>
      <c r="N30" s="11">
        <f t="shared" si="5"/>
        <v>-0.50554068355848847</v>
      </c>
      <c r="O30" s="11">
        <f t="shared" si="5"/>
        <v>-0.52299923618772803</v>
      </c>
      <c r="P30" s="11">
        <f t="shared" si="5"/>
        <v>-0.38608454892711563</v>
      </c>
      <c r="Q30" s="11">
        <f t="shared" si="5"/>
        <v>-0.48660131494623909</v>
      </c>
      <c r="R30" s="11">
        <f t="shared" si="5"/>
        <v>-0.39286644951140065</v>
      </c>
      <c r="S30" s="11">
        <f t="shared" si="5"/>
        <v>-0.4065402722992747</v>
      </c>
      <c r="T30" s="11">
        <f t="shared" si="5"/>
        <v>-0.36953939977531697</v>
      </c>
      <c r="U30" s="11">
        <f t="shared" si="5"/>
        <v>-0.32295179527871454</v>
      </c>
      <c r="V30" s="11">
        <f t="shared" si="5"/>
        <v>-0.26398191203446952</v>
      </c>
      <c r="W30" s="11">
        <f t="shared" si="5"/>
        <v>-0.20963855421686747</v>
      </c>
      <c r="X30" s="11">
        <f t="shared" si="5"/>
        <v>-0.10993488595054528</v>
      </c>
      <c r="Y30" s="11">
        <f t="shared" si="5"/>
        <v>-0.19417070952092177</v>
      </c>
      <c r="Z30" s="11">
        <f t="shared" si="5"/>
        <v>-0.25207678038551495</v>
      </c>
      <c r="AA30" s="11">
        <f t="shared" si="5"/>
        <v>-0.22768389004103606</v>
      </c>
      <c r="AB30" s="11">
        <f t="shared" si="5"/>
        <v>-0.46405293961159882</v>
      </c>
      <c r="AC30" s="11">
        <f t="shared" si="5"/>
        <v>-0.59175964540710491</v>
      </c>
      <c r="AD30" s="11">
        <f t="shared" si="5"/>
        <v>-0.57169664515538465</v>
      </c>
      <c r="AE30" s="11">
        <f t="shared" si="5"/>
        <v>-0.56693855356171829</v>
      </c>
      <c r="AF30" s="11">
        <f t="shared" si="5"/>
        <v>-0.54056805632247373</v>
      </c>
      <c r="AG30" s="11">
        <f t="shared" si="5"/>
        <v>-0.52269370021723394</v>
      </c>
      <c r="AH30" s="33">
        <f t="shared" si="5"/>
        <v>-0.48814963748248341</v>
      </c>
      <c r="AI30" s="1"/>
      <c r="AJ30" s="12"/>
      <c r="AK30" s="1"/>
      <c r="AL30" s="1"/>
    </row>
    <row r="31" spans="1:38" x14ac:dyDescent="0.25">
      <c r="A31" s="4" t="s">
        <v>74</v>
      </c>
      <c r="B31" s="5">
        <f>SUM(C31:AH31)</f>
        <v>1040851</v>
      </c>
      <c r="C31" s="3">
        <v>22673</v>
      </c>
      <c r="D31" s="3">
        <v>22460</v>
      </c>
      <c r="E31" s="3">
        <v>23801</v>
      </c>
      <c r="F31" s="3">
        <v>24695</v>
      </c>
      <c r="G31" s="3">
        <v>23158</v>
      </c>
      <c r="H31" s="3">
        <v>22723</v>
      </c>
      <c r="I31" s="3">
        <v>31014</v>
      </c>
      <c r="J31" s="3">
        <v>26439</v>
      </c>
      <c r="K31" s="3">
        <v>27354</v>
      </c>
      <c r="L31" s="3">
        <v>33795</v>
      </c>
      <c r="M31" s="3">
        <v>35315</v>
      </c>
      <c r="N31" s="3">
        <v>64252</v>
      </c>
      <c r="O31" s="3">
        <v>47132</v>
      </c>
      <c r="P31" s="3">
        <v>39007</v>
      </c>
      <c r="Q31" s="3">
        <v>42131</v>
      </c>
      <c r="R31" s="3">
        <v>30700</v>
      </c>
      <c r="S31" s="3">
        <v>31436</v>
      </c>
      <c r="T31" s="3">
        <v>31155</v>
      </c>
      <c r="U31" s="3">
        <v>25205</v>
      </c>
      <c r="V31" s="3">
        <v>23441</v>
      </c>
      <c r="W31" s="3">
        <v>23240</v>
      </c>
      <c r="X31" s="3">
        <v>25033</v>
      </c>
      <c r="Y31" s="3">
        <v>26384</v>
      </c>
      <c r="Z31" s="3">
        <v>24798</v>
      </c>
      <c r="AA31" s="3">
        <v>22663</v>
      </c>
      <c r="AB31" s="3">
        <v>30072</v>
      </c>
      <c r="AC31" s="3">
        <v>45799</v>
      </c>
      <c r="AD31" s="3">
        <v>43698</v>
      </c>
      <c r="AE31" s="3">
        <v>45975</v>
      </c>
      <c r="AF31" s="3">
        <v>57952</v>
      </c>
      <c r="AG31" s="3">
        <v>34525</v>
      </c>
      <c r="AH31" s="6">
        <v>32826</v>
      </c>
      <c r="AI31" s="1"/>
      <c r="AJ31" s="1"/>
      <c r="AK31" s="1"/>
      <c r="AL31" s="1"/>
    </row>
    <row r="32" spans="1:38" x14ac:dyDescent="0.25">
      <c r="A32" s="1"/>
      <c r="B32" s="2"/>
      <c r="C32" s="1"/>
      <c r="D32" s="1"/>
      <c r="E32" s="1"/>
      <c r="F32" s="1"/>
      <c r="G32" s="1"/>
      <c r="H32" s="1"/>
      <c r="I32" s="1"/>
      <c r="J32" s="1"/>
      <c r="K32" s="1"/>
      <c r="L32" s="1"/>
      <c r="M32" s="1"/>
      <c r="N32" s="1"/>
      <c r="O32" s="1"/>
      <c r="P32" s="1"/>
      <c r="Q32" s="1"/>
      <c r="R32" s="1"/>
      <c r="S32" s="1"/>
      <c r="T32" s="1"/>
      <c r="U32" s="1"/>
      <c r="V32" s="1"/>
      <c r="W32" s="430"/>
      <c r="X32" s="430"/>
      <c r="Y32" s="430"/>
      <c r="Z32" s="430"/>
      <c r="AA32" s="1"/>
      <c r="AB32" s="1"/>
      <c r="AC32" s="1"/>
      <c r="AD32" s="1"/>
      <c r="AE32" s="1"/>
      <c r="AF32" s="1"/>
      <c r="AG32" s="1"/>
      <c r="AH32" s="1"/>
      <c r="AI32" s="1"/>
      <c r="AJ32" s="1"/>
      <c r="AK32" s="1"/>
      <c r="AL32" s="1"/>
    </row>
    <row r="33" spans="1:38" x14ac:dyDescent="0.25">
      <c r="A33" s="30" t="s">
        <v>75</v>
      </c>
      <c r="B33" s="31" t="s">
        <v>67</v>
      </c>
      <c r="C33" s="29">
        <v>45066</v>
      </c>
      <c r="D33" s="29">
        <v>45067</v>
      </c>
      <c r="E33" s="29">
        <v>45068</v>
      </c>
      <c r="F33" s="29">
        <v>45069</v>
      </c>
      <c r="G33" s="29">
        <v>45070</v>
      </c>
      <c r="H33" s="29">
        <v>45071</v>
      </c>
      <c r="I33" s="29">
        <v>45072</v>
      </c>
      <c r="J33" s="29">
        <v>45073</v>
      </c>
      <c r="K33" s="29">
        <v>45074</v>
      </c>
      <c r="L33" s="29">
        <v>45075</v>
      </c>
      <c r="M33" s="29">
        <v>45076</v>
      </c>
      <c r="N33" s="29">
        <v>45077</v>
      </c>
      <c r="O33" s="29">
        <v>45078</v>
      </c>
      <c r="P33" s="29">
        <v>45079</v>
      </c>
      <c r="Q33" s="29">
        <v>45080</v>
      </c>
      <c r="R33" s="29">
        <v>45081</v>
      </c>
      <c r="S33" s="29">
        <v>45082</v>
      </c>
      <c r="T33" s="29">
        <v>45083</v>
      </c>
      <c r="U33" s="29">
        <v>45084</v>
      </c>
      <c r="V33" s="29">
        <v>45085</v>
      </c>
      <c r="W33" s="29">
        <v>45086</v>
      </c>
      <c r="X33" s="29">
        <v>45087</v>
      </c>
      <c r="Y33" s="29">
        <v>45088</v>
      </c>
      <c r="Z33" s="29">
        <v>45089</v>
      </c>
      <c r="AA33" s="29">
        <v>45090</v>
      </c>
      <c r="AB33" s="29">
        <v>45091</v>
      </c>
      <c r="AC33" s="29">
        <v>45092</v>
      </c>
      <c r="AD33" s="29">
        <v>45093</v>
      </c>
      <c r="AE33" s="29">
        <v>45094</v>
      </c>
      <c r="AF33" s="29">
        <v>45095</v>
      </c>
      <c r="AG33" s="29">
        <v>45096</v>
      </c>
      <c r="AH33" s="29">
        <v>45097</v>
      </c>
      <c r="AI33" s="1"/>
      <c r="AJ33" s="1"/>
      <c r="AK33" s="1"/>
      <c r="AL33" s="1"/>
    </row>
    <row r="34" spans="1:38" x14ac:dyDescent="0.25">
      <c r="A34" s="9" t="s">
        <v>68</v>
      </c>
      <c r="B34" s="10">
        <f>SUM(C34:AH34)</f>
        <v>152103561</v>
      </c>
      <c r="C34" s="8">
        <v>19005785</v>
      </c>
      <c r="D34" s="8">
        <v>8957119</v>
      </c>
      <c r="E34" s="8">
        <v>5469602</v>
      </c>
      <c r="F34" s="8">
        <v>4710555</v>
      </c>
      <c r="G34" s="8">
        <v>3959758</v>
      </c>
      <c r="H34" s="8">
        <v>4050677</v>
      </c>
      <c r="I34" s="8">
        <v>4070878</v>
      </c>
      <c r="J34" s="8">
        <v>4273189</v>
      </c>
      <c r="K34" s="8">
        <v>4836073</v>
      </c>
      <c r="L34" s="8">
        <v>1592398</v>
      </c>
      <c r="M34" s="8">
        <v>2409455</v>
      </c>
      <c r="N34" s="8">
        <v>8910117</v>
      </c>
      <c r="O34" s="8">
        <v>6069382</v>
      </c>
      <c r="P34" s="8">
        <v>4999269</v>
      </c>
      <c r="Q34" s="8">
        <v>5045049</v>
      </c>
      <c r="R34" s="8">
        <v>3538696</v>
      </c>
      <c r="S34" s="8">
        <v>3282390</v>
      </c>
      <c r="T34" s="8">
        <v>3180777</v>
      </c>
      <c r="U34" s="8">
        <v>2907431</v>
      </c>
      <c r="V34" s="8">
        <v>3185352</v>
      </c>
      <c r="W34" s="8">
        <v>2943074</v>
      </c>
      <c r="X34" s="8">
        <v>3251718</v>
      </c>
      <c r="Y34" s="8">
        <v>3411285</v>
      </c>
      <c r="Z34" s="8">
        <v>3327489</v>
      </c>
      <c r="AA34" s="8">
        <v>3165178</v>
      </c>
      <c r="AB34" s="8">
        <v>2954595</v>
      </c>
      <c r="AC34" s="8">
        <v>3788425</v>
      </c>
      <c r="AD34" s="8">
        <v>3919430</v>
      </c>
      <c r="AE34" s="8">
        <v>4503128</v>
      </c>
      <c r="AF34" s="8">
        <v>7817786</v>
      </c>
      <c r="AG34" s="8">
        <v>3984149</v>
      </c>
      <c r="AH34" s="8">
        <v>4583352</v>
      </c>
      <c r="AI34" s="1"/>
      <c r="AJ34" s="1"/>
      <c r="AK34" s="1"/>
      <c r="AL34" s="1"/>
    </row>
    <row r="35" spans="1:38" x14ac:dyDescent="0.25">
      <c r="A35" s="14" t="s">
        <v>69</v>
      </c>
      <c r="B35" s="13">
        <f t="shared" ref="B35:AH35" si="6">(B34-B36)/B36</f>
        <v>2.4290773193950801E-2</v>
      </c>
      <c r="C35" s="11">
        <f t="shared" si="6"/>
        <v>5.5204578850024681</v>
      </c>
      <c r="D35" s="11">
        <f t="shared" si="6"/>
        <v>2.5237916706335186</v>
      </c>
      <c r="E35" s="11">
        <f t="shared" si="6"/>
        <v>1.318682180499863</v>
      </c>
      <c r="F35" s="11">
        <f t="shared" si="6"/>
        <v>1.1162996524915256</v>
      </c>
      <c r="G35" s="11">
        <f t="shared" si="6"/>
        <v>0.88147950344911474</v>
      </c>
      <c r="H35" s="11">
        <f t="shared" si="6"/>
        <v>0.90219424872597764</v>
      </c>
      <c r="I35" s="11">
        <f t="shared" si="6"/>
        <v>0.39294275932060951</v>
      </c>
      <c r="J35" s="11">
        <f t="shared" si="6"/>
        <v>0.99291527336663266</v>
      </c>
      <c r="K35" s="11">
        <f t="shared" si="6"/>
        <v>1.4453238690547823</v>
      </c>
      <c r="L35" s="11">
        <f t="shared" si="6"/>
        <v>0.10953037904124861</v>
      </c>
      <c r="M35" s="11">
        <f t="shared" si="6"/>
        <v>0.76908770785975666</v>
      </c>
      <c r="N35" s="11">
        <f t="shared" si="6"/>
        <v>-0.70331430529709205</v>
      </c>
      <c r="O35" s="11">
        <f t="shared" si="6"/>
        <v>-0.40951501458510214</v>
      </c>
      <c r="P35" s="11">
        <f t="shared" si="6"/>
        <v>-0.17107748325538941</v>
      </c>
      <c r="Q35" s="11">
        <f t="shared" si="6"/>
        <v>-0.25562546919484985</v>
      </c>
      <c r="R35" s="11">
        <f t="shared" si="6"/>
        <v>2.8836349797195127E-2</v>
      </c>
      <c r="S35" s="11">
        <f t="shared" si="6"/>
        <v>2.1698888309804069E-3</v>
      </c>
      <c r="T35" s="11">
        <f t="shared" si="6"/>
        <v>-3.8949592831711025E-2</v>
      </c>
      <c r="U35" s="11">
        <f t="shared" si="6"/>
        <v>0.25148869350518988</v>
      </c>
      <c r="V35" s="11">
        <f t="shared" si="6"/>
        <v>0.40018365214578061</v>
      </c>
      <c r="W35" s="11">
        <f t="shared" si="6"/>
        <v>0.32082908102586749</v>
      </c>
      <c r="X35" s="11">
        <f t="shared" si="6"/>
        <v>0.3612873570147544</v>
      </c>
      <c r="Y35" s="11">
        <f t="shared" si="6"/>
        <v>0.38655410950301616</v>
      </c>
      <c r="Z35" s="11">
        <f t="shared" si="6"/>
        <v>0.37931464727149727</v>
      </c>
      <c r="AA35" s="11">
        <f t="shared" si="6"/>
        <v>0.49798788709450709</v>
      </c>
      <c r="AB35" s="11">
        <f t="shared" si="6"/>
        <v>1.0034249361935268</v>
      </c>
      <c r="AC35" s="11">
        <f t="shared" si="6"/>
        <v>-0.68035275040029475</v>
      </c>
      <c r="AD35" s="11">
        <f t="shared" si="6"/>
        <v>-0.44810915397614215</v>
      </c>
      <c r="AE35" s="11">
        <f t="shared" si="6"/>
        <v>-0.19326236465403621</v>
      </c>
      <c r="AF35" s="11">
        <f t="shared" si="6"/>
        <v>-0.15027768898333888</v>
      </c>
      <c r="AG35" s="11">
        <f t="shared" si="6"/>
        <v>-9.8183623228689731E-2</v>
      </c>
      <c r="AH35" s="11">
        <f t="shared" si="6"/>
        <v>-0.15218709865856814</v>
      </c>
      <c r="AI35" s="16"/>
      <c r="AJ35" s="37"/>
      <c r="AK35" s="16"/>
      <c r="AL35" s="1"/>
    </row>
    <row r="36" spans="1:38" x14ac:dyDescent="0.25">
      <c r="A36" s="14" t="s">
        <v>70</v>
      </c>
      <c r="B36" s="5">
        <f>SUM(C36:AH36)</f>
        <v>148496467</v>
      </c>
      <c r="C36" s="3">
        <v>2914793</v>
      </c>
      <c r="D36" s="3">
        <v>2541898</v>
      </c>
      <c r="E36" s="3">
        <v>2358927</v>
      </c>
      <c r="F36" s="3">
        <v>2225845</v>
      </c>
      <c r="G36" s="3">
        <v>2104598</v>
      </c>
      <c r="H36" s="3">
        <v>2129476</v>
      </c>
      <c r="I36" s="3">
        <v>2922502</v>
      </c>
      <c r="J36" s="3">
        <v>2144190</v>
      </c>
      <c r="K36" s="3">
        <v>1977682</v>
      </c>
      <c r="L36" s="3">
        <v>1435200</v>
      </c>
      <c r="M36" s="3">
        <v>1361976</v>
      </c>
      <c r="N36" s="3">
        <v>30032176</v>
      </c>
      <c r="O36" s="3">
        <v>10278639</v>
      </c>
      <c r="P36" s="3">
        <v>6031045</v>
      </c>
      <c r="Q36" s="3">
        <v>6777568</v>
      </c>
      <c r="R36" s="3">
        <v>3439513</v>
      </c>
      <c r="S36" s="3">
        <v>3275283</v>
      </c>
      <c r="T36" s="3">
        <v>3309688</v>
      </c>
      <c r="U36" s="3">
        <v>2323178</v>
      </c>
      <c r="V36" s="3">
        <v>2274953</v>
      </c>
      <c r="W36" s="3">
        <v>2228202</v>
      </c>
      <c r="X36" s="3">
        <v>2388708</v>
      </c>
      <c r="Y36" s="3">
        <v>2460261</v>
      </c>
      <c r="Z36" s="3">
        <v>2412422</v>
      </c>
      <c r="AA36" s="3">
        <v>2112953</v>
      </c>
      <c r="AB36" s="3">
        <v>1474772</v>
      </c>
      <c r="AC36" s="3">
        <v>11851893</v>
      </c>
      <c r="AD36" s="3">
        <v>7101821</v>
      </c>
      <c r="AE36" s="3">
        <v>5581899</v>
      </c>
      <c r="AF36" s="3">
        <v>9200401</v>
      </c>
      <c r="AG36" s="3">
        <v>4417916</v>
      </c>
      <c r="AH36" s="3">
        <v>5406089</v>
      </c>
      <c r="AI36" s="16"/>
      <c r="AJ36" s="16"/>
      <c r="AK36" s="16"/>
      <c r="AL36" s="1"/>
    </row>
    <row r="37" spans="1:38" x14ac:dyDescent="0.25">
      <c r="A37" s="9" t="s">
        <v>71</v>
      </c>
      <c r="B37" s="5">
        <f>SUM(C37:AH37)</f>
        <v>21108543</v>
      </c>
      <c r="C37" s="19">
        <v>3749009</v>
      </c>
      <c r="D37" s="19">
        <v>1433339</v>
      </c>
      <c r="E37" s="19">
        <v>756368</v>
      </c>
      <c r="F37" s="19">
        <v>595676</v>
      </c>
      <c r="G37" s="19">
        <v>513986</v>
      </c>
      <c r="H37" s="19">
        <v>534895</v>
      </c>
      <c r="I37" s="19">
        <v>520087</v>
      </c>
      <c r="J37" s="19">
        <v>466382</v>
      </c>
      <c r="K37" s="19">
        <v>604514</v>
      </c>
      <c r="L37" s="19">
        <v>121323</v>
      </c>
      <c r="M37" s="19">
        <v>107404</v>
      </c>
      <c r="N37" s="19">
        <v>1402630</v>
      </c>
      <c r="O37" s="19">
        <v>855960</v>
      </c>
      <c r="P37" s="19">
        <v>673135</v>
      </c>
      <c r="Q37" s="19">
        <v>614885</v>
      </c>
      <c r="R37" s="19">
        <v>367792</v>
      </c>
      <c r="S37" s="19">
        <v>372760</v>
      </c>
      <c r="T37" s="19">
        <v>356284</v>
      </c>
      <c r="U37" s="19">
        <v>390779</v>
      </c>
      <c r="V37" s="19">
        <v>415899</v>
      </c>
      <c r="W37" s="19">
        <v>350903</v>
      </c>
      <c r="X37" s="19">
        <v>428148</v>
      </c>
      <c r="Y37" s="19">
        <v>460043</v>
      </c>
      <c r="Z37" s="19">
        <v>388324</v>
      </c>
      <c r="AA37" s="19">
        <v>376554</v>
      </c>
      <c r="AB37" s="19">
        <v>319411</v>
      </c>
      <c r="AC37" s="19">
        <v>529654</v>
      </c>
      <c r="AD37" s="19">
        <v>452542</v>
      </c>
      <c r="AE37" s="19">
        <v>574005</v>
      </c>
      <c r="AF37" s="19">
        <v>1138023</v>
      </c>
      <c r="AG37" s="19">
        <v>562371</v>
      </c>
      <c r="AH37" s="19">
        <v>675458</v>
      </c>
      <c r="AI37" s="16"/>
      <c r="AJ37" s="16"/>
      <c r="AK37" s="16"/>
      <c r="AL37" s="1"/>
    </row>
    <row r="38" spans="1:38" x14ac:dyDescent="0.25">
      <c r="A38" s="14" t="s">
        <v>69</v>
      </c>
      <c r="B38" s="13">
        <f t="shared" ref="B38:AH38" si="7">(B37-B39)/B39</f>
        <v>-4.6362237494330182E-2</v>
      </c>
      <c r="C38" s="11">
        <f t="shared" si="7"/>
        <v>8.8675010199113</v>
      </c>
      <c r="D38" s="11">
        <f t="shared" si="7"/>
        <v>5.2804593772730062</v>
      </c>
      <c r="E38" s="11">
        <f t="shared" si="7"/>
        <v>2.4028018967239224</v>
      </c>
      <c r="F38" s="11">
        <f t="shared" si="7"/>
        <v>1.5974055421108859</v>
      </c>
      <c r="G38" s="11">
        <f t="shared" si="7"/>
        <v>1.3118053712707629</v>
      </c>
      <c r="H38" s="11">
        <f t="shared" si="7"/>
        <v>1.6009462495259028</v>
      </c>
      <c r="I38" s="11">
        <f t="shared" si="7"/>
        <v>-0.48173883408750973</v>
      </c>
      <c r="J38" s="11">
        <f t="shared" si="7"/>
        <v>0.16568689201483658</v>
      </c>
      <c r="K38" s="11">
        <f t="shared" si="7"/>
        <v>2.2786844346095227</v>
      </c>
      <c r="L38" s="11">
        <f t="shared" si="7"/>
        <v>-2.2195894484876327E-2</v>
      </c>
      <c r="M38" s="11">
        <f t="shared" si="7"/>
        <v>-6.1112810874601166E-2</v>
      </c>
      <c r="N38" s="11">
        <f t="shared" si="7"/>
        <v>-0.72946710634554446</v>
      </c>
      <c r="O38" s="11">
        <f t="shared" si="7"/>
        <v>-0.46400963324898603</v>
      </c>
      <c r="P38" s="11">
        <f t="shared" si="7"/>
        <v>-0.24626848959208125</v>
      </c>
      <c r="Q38" s="11">
        <f t="shared" si="7"/>
        <v>-0.38905741251702763</v>
      </c>
      <c r="R38" s="11">
        <f t="shared" si="7"/>
        <v>-0.28594892424060048</v>
      </c>
      <c r="S38" s="11">
        <f t="shared" si="7"/>
        <v>-0.2679295974359075</v>
      </c>
      <c r="T38" s="11">
        <f t="shared" si="7"/>
        <v>-0.37156111370792066</v>
      </c>
      <c r="U38" s="11">
        <f t="shared" si="7"/>
        <v>0.5458947326779674</v>
      </c>
      <c r="V38" s="11">
        <f t="shared" si="7"/>
        <v>0.74941531783154425</v>
      </c>
      <c r="W38" s="11">
        <f t="shared" si="7"/>
        <v>0.38417267889756263</v>
      </c>
      <c r="X38" s="11">
        <f t="shared" si="7"/>
        <v>9.8784568953127885E-2</v>
      </c>
      <c r="Y38" s="11">
        <f t="shared" si="7"/>
        <v>0.46019901287076859</v>
      </c>
      <c r="Z38" s="11">
        <f t="shared" si="7"/>
        <v>0.22020839355965863</v>
      </c>
      <c r="AA38" s="11">
        <f t="shared" si="7"/>
        <v>0.99096922239082963</v>
      </c>
      <c r="AB38" s="11">
        <f t="shared" si="7"/>
        <v>1.4040628316386052</v>
      </c>
      <c r="AC38" s="11">
        <f t="shared" si="7"/>
        <v>-0.71967094333071702</v>
      </c>
      <c r="AD38" s="11">
        <f t="shared" si="7"/>
        <v>-0.54727600495399154</v>
      </c>
      <c r="AE38" s="11">
        <f t="shared" si="7"/>
        <v>-0.33582531663731519</v>
      </c>
      <c r="AF38" s="11">
        <f t="shared" si="7"/>
        <v>-0.11621808004199821</v>
      </c>
      <c r="AG38" s="11">
        <f t="shared" si="7"/>
        <v>-5.0010473397570171E-2</v>
      </c>
      <c r="AH38" s="11">
        <f t="shared" si="7"/>
        <v>-0.18254024923483189</v>
      </c>
      <c r="AI38" s="16"/>
      <c r="AJ38" s="37"/>
      <c r="AK38" s="16"/>
      <c r="AL38" s="1"/>
    </row>
    <row r="39" spans="1:38" x14ac:dyDescent="0.25">
      <c r="A39" s="14" t="s">
        <v>70</v>
      </c>
      <c r="B39" s="10">
        <f>SUM(C39:AH39)</f>
        <v>22134760</v>
      </c>
      <c r="C39" s="6">
        <v>379935</v>
      </c>
      <c r="D39" s="6">
        <v>228222</v>
      </c>
      <c r="E39" s="6">
        <v>222278</v>
      </c>
      <c r="F39" s="6">
        <v>229335</v>
      </c>
      <c r="G39" s="6">
        <v>222331</v>
      </c>
      <c r="H39" s="6">
        <v>205654</v>
      </c>
      <c r="I39" s="6">
        <v>1003523</v>
      </c>
      <c r="J39" s="6">
        <v>400092</v>
      </c>
      <c r="K39" s="6">
        <v>184377</v>
      </c>
      <c r="L39" s="6">
        <v>124077</v>
      </c>
      <c r="M39" s="6">
        <v>114395</v>
      </c>
      <c r="N39" s="6">
        <v>5184693</v>
      </c>
      <c r="O39" s="6">
        <v>1596969</v>
      </c>
      <c r="P39" s="6">
        <v>893070</v>
      </c>
      <c r="Q39" s="6">
        <v>1006453</v>
      </c>
      <c r="R39" s="6">
        <v>515078</v>
      </c>
      <c r="S39" s="6">
        <v>509186</v>
      </c>
      <c r="T39" s="6">
        <v>566935</v>
      </c>
      <c r="U39" s="6">
        <v>252785</v>
      </c>
      <c r="V39" s="6">
        <v>237736</v>
      </c>
      <c r="W39" s="6">
        <v>253511</v>
      </c>
      <c r="X39" s="6">
        <v>389656</v>
      </c>
      <c r="Y39" s="6">
        <v>315055</v>
      </c>
      <c r="Z39" s="6">
        <v>318244</v>
      </c>
      <c r="AA39" s="6">
        <v>189131</v>
      </c>
      <c r="AB39" s="6">
        <v>132863</v>
      </c>
      <c r="AC39" s="6">
        <v>1889401</v>
      </c>
      <c r="AD39" s="6">
        <v>999598</v>
      </c>
      <c r="AE39" s="6">
        <v>864238</v>
      </c>
      <c r="AF39" s="6">
        <v>1287674</v>
      </c>
      <c r="AG39" s="6">
        <v>591976</v>
      </c>
      <c r="AH39" s="6">
        <v>826289</v>
      </c>
      <c r="AI39" s="1"/>
      <c r="AJ39" s="1"/>
      <c r="AK39" s="1"/>
      <c r="AL39" s="1"/>
    </row>
    <row r="40" spans="1:38" x14ac:dyDescent="0.25">
      <c r="A40" s="1"/>
      <c r="B40" s="2"/>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1:38" x14ac:dyDescent="0.25">
      <c r="A41" s="30" t="s">
        <v>76</v>
      </c>
      <c r="B41" s="31" t="s">
        <v>67</v>
      </c>
      <c r="C41" s="29">
        <v>45066</v>
      </c>
      <c r="D41" s="29">
        <v>45067</v>
      </c>
      <c r="E41" s="29">
        <v>45068</v>
      </c>
      <c r="F41" s="29">
        <v>45069</v>
      </c>
      <c r="G41" s="29">
        <v>45070</v>
      </c>
      <c r="H41" s="29">
        <v>45071</v>
      </c>
      <c r="I41" s="29">
        <v>45072</v>
      </c>
      <c r="J41" s="29">
        <v>45073</v>
      </c>
      <c r="K41" s="29">
        <v>45074</v>
      </c>
      <c r="L41" s="29">
        <v>45075</v>
      </c>
      <c r="M41" s="29">
        <v>45076</v>
      </c>
      <c r="N41" s="29">
        <v>45077</v>
      </c>
      <c r="O41" s="29">
        <v>45078</v>
      </c>
      <c r="P41" s="29">
        <v>45079</v>
      </c>
      <c r="Q41" s="29">
        <v>45080</v>
      </c>
      <c r="R41" s="29">
        <v>45081</v>
      </c>
      <c r="S41" s="29">
        <v>45082</v>
      </c>
      <c r="T41" s="29">
        <v>45083</v>
      </c>
      <c r="U41" s="29">
        <v>45084</v>
      </c>
      <c r="V41" s="29">
        <v>45085</v>
      </c>
      <c r="W41" s="29">
        <v>45086</v>
      </c>
      <c r="X41" s="29">
        <v>45087</v>
      </c>
      <c r="Y41" s="29">
        <v>45088</v>
      </c>
      <c r="Z41" s="29">
        <v>45089</v>
      </c>
      <c r="AA41" s="29">
        <v>45090</v>
      </c>
      <c r="AB41" s="29">
        <v>45091</v>
      </c>
      <c r="AC41" s="29">
        <v>45092</v>
      </c>
      <c r="AD41" s="29">
        <v>45093</v>
      </c>
      <c r="AE41" s="29">
        <v>45094</v>
      </c>
      <c r="AF41" s="29">
        <v>45095</v>
      </c>
      <c r="AG41" s="29">
        <v>45096</v>
      </c>
      <c r="AH41" s="29">
        <v>45097</v>
      </c>
      <c r="AI41" s="1"/>
      <c r="AJ41" s="1"/>
      <c r="AK41" s="1"/>
      <c r="AL41" s="1"/>
    </row>
    <row r="42" spans="1:38" x14ac:dyDescent="0.25">
      <c r="A42" s="9" t="s">
        <v>68</v>
      </c>
      <c r="B42" s="32">
        <v>4526356</v>
      </c>
      <c r="C42" s="8">
        <v>433346</v>
      </c>
      <c r="D42" s="8">
        <v>280226</v>
      </c>
      <c r="E42" s="8">
        <v>193508</v>
      </c>
      <c r="F42" s="8">
        <v>165151</v>
      </c>
      <c r="G42" s="8">
        <v>146049</v>
      </c>
      <c r="H42" s="8">
        <v>146068</v>
      </c>
      <c r="I42" s="8">
        <v>159338</v>
      </c>
      <c r="J42" s="8">
        <v>153870</v>
      </c>
      <c r="K42" s="8">
        <v>175615</v>
      </c>
      <c r="L42" s="8">
        <v>73621</v>
      </c>
      <c r="M42" s="8">
        <v>65703</v>
      </c>
      <c r="N42" s="8">
        <v>258555</v>
      </c>
      <c r="O42" s="8">
        <v>204513</v>
      </c>
      <c r="P42" s="8">
        <v>185598</v>
      </c>
      <c r="Q42" s="8">
        <v>184202</v>
      </c>
      <c r="R42" s="8">
        <v>145119</v>
      </c>
      <c r="S42" s="8">
        <v>136222</v>
      </c>
      <c r="T42" s="8">
        <v>128824</v>
      </c>
      <c r="U42" s="8">
        <v>113480</v>
      </c>
      <c r="V42" s="8">
        <v>142206</v>
      </c>
      <c r="W42" s="8">
        <v>119346</v>
      </c>
      <c r="X42" s="8">
        <v>136763</v>
      </c>
      <c r="Y42" s="8">
        <v>139554</v>
      </c>
      <c r="Z42" s="8">
        <v>135548</v>
      </c>
      <c r="AA42" s="8">
        <v>124954</v>
      </c>
      <c r="AB42" s="8">
        <v>116669</v>
      </c>
      <c r="AC42" s="8">
        <v>143346</v>
      </c>
      <c r="AD42" s="8">
        <v>146748</v>
      </c>
      <c r="AE42" s="8">
        <v>166911</v>
      </c>
      <c r="AF42" s="8">
        <v>263828</v>
      </c>
      <c r="AG42" s="8">
        <v>147308</v>
      </c>
      <c r="AH42" s="8">
        <v>172950</v>
      </c>
      <c r="AI42" s="1"/>
      <c r="AJ42" s="1"/>
      <c r="AK42" s="1"/>
      <c r="AL42" s="1"/>
    </row>
    <row r="43" spans="1:38" x14ac:dyDescent="0.25">
      <c r="A43" s="14" t="s">
        <v>69</v>
      </c>
      <c r="B43" s="13">
        <f t="shared" ref="B43:AH43" si="8">(B42-B44)/B44</f>
        <v>2.1593054255279773E-2</v>
      </c>
      <c r="C43" s="11">
        <f t="shared" si="8"/>
        <v>2.8939498773441641</v>
      </c>
      <c r="D43" s="11">
        <f t="shared" si="8"/>
        <v>1.6649358553726474</v>
      </c>
      <c r="E43" s="11">
        <f t="shared" si="8"/>
        <v>0.85792055917736409</v>
      </c>
      <c r="F43" s="11">
        <f t="shared" si="8"/>
        <v>0.69324857743374169</v>
      </c>
      <c r="G43" s="11">
        <f t="shared" si="8"/>
        <v>0.66144132870712702</v>
      </c>
      <c r="H43" s="11">
        <f t="shared" si="8"/>
        <v>0.60758072681649089</v>
      </c>
      <c r="I43" s="11">
        <f t="shared" si="8"/>
        <v>0.60590606732513608</v>
      </c>
      <c r="J43" s="11">
        <f t="shared" si="8"/>
        <v>0.81829998936459358</v>
      </c>
      <c r="K43" s="11">
        <f t="shared" si="8"/>
        <v>1.0312174697541003</v>
      </c>
      <c r="L43" s="11">
        <f t="shared" si="8"/>
        <v>8.2502573151007202E-2</v>
      </c>
      <c r="M43" s="11">
        <f t="shared" si="8"/>
        <v>2.3634437416258997E-2</v>
      </c>
      <c r="N43" s="11">
        <f t="shared" si="8"/>
        <v>-0.65685220576524928</v>
      </c>
      <c r="O43" s="11">
        <f t="shared" si="8"/>
        <v>-0.30695877598739391</v>
      </c>
      <c r="P43" s="11">
        <f t="shared" si="8"/>
        <v>-4.4132113077917465E-2</v>
      </c>
      <c r="Q43" s="11">
        <f t="shared" si="8"/>
        <v>-0.15957039091871372</v>
      </c>
      <c r="R43" s="11">
        <f t="shared" si="8"/>
        <v>0.14298428700823063</v>
      </c>
      <c r="S43" s="11">
        <f t="shared" si="8"/>
        <v>0.12694722734680708</v>
      </c>
      <c r="T43" s="11">
        <f t="shared" si="8"/>
        <v>8.2345429034724388E-2</v>
      </c>
      <c r="U43" s="11">
        <f t="shared" si="8"/>
        <v>0.18230501552374404</v>
      </c>
      <c r="V43" s="11">
        <f t="shared" si="8"/>
        <v>0.4451829268292683</v>
      </c>
      <c r="W43" s="11">
        <f t="shared" si="8"/>
        <v>0.27778075181207912</v>
      </c>
      <c r="X43" s="11">
        <f t="shared" si="8"/>
        <v>0.43908033882253905</v>
      </c>
      <c r="Y43" s="11">
        <f t="shared" si="8"/>
        <v>0.38346237347952378</v>
      </c>
      <c r="Z43" s="11">
        <f t="shared" si="8"/>
        <v>0.33139506330481588</v>
      </c>
      <c r="AA43" s="11">
        <f t="shared" si="8"/>
        <v>0.38024964100298242</v>
      </c>
      <c r="AB43" s="11">
        <f t="shared" si="8"/>
        <v>0.72914690538297366</v>
      </c>
      <c r="AC43" s="11">
        <f t="shared" si="8"/>
        <v>-0.61798441514140434</v>
      </c>
      <c r="AD43" s="11">
        <f t="shared" si="8"/>
        <v>-0.38475599530437699</v>
      </c>
      <c r="AE43" s="11">
        <f t="shared" si="8"/>
        <v>-0.31875007652842574</v>
      </c>
      <c r="AF43" s="11">
        <f t="shared" si="8"/>
        <v>-0.17893210258836123</v>
      </c>
      <c r="AG43" s="11">
        <f t="shared" si="8"/>
        <v>-9.6447323224888359E-2</v>
      </c>
      <c r="AH43" s="11">
        <f t="shared" si="8"/>
        <v>-0.11659694448275333</v>
      </c>
      <c r="AI43" s="1"/>
      <c r="AJ43" s="26"/>
      <c r="AK43" s="1"/>
      <c r="AL43" s="1"/>
    </row>
    <row r="44" spans="1:38" x14ac:dyDescent="0.25">
      <c r="A44" s="14" t="s">
        <v>70</v>
      </c>
      <c r="B44" s="5">
        <v>4430684</v>
      </c>
      <c r="C44" s="3">
        <v>111287</v>
      </c>
      <c r="D44" s="3">
        <v>105153</v>
      </c>
      <c r="E44" s="3">
        <v>104153</v>
      </c>
      <c r="F44" s="3">
        <v>97535</v>
      </c>
      <c r="G44" s="3">
        <v>87905</v>
      </c>
      <c r="H44" s="3">
        <v>90862</v>
      </c>
      <c r="I44" s="3">
        <v>99220</v>
      </c>
      <c r="J44" s="3">
        <v>84623</v>
      </c>
      <c r="K44" s="3">
        <v>86458</v>
      </c>
      <c r="L44" s="3">
        <v>68010</v>
      </c>
      <c r="M44" s="3">
        <v>64186</v>
      </c>
      <c r="N44" s="3">
        <v>753480</v>
      </c>
      <c r="O44" s="3">
        <v>295095</v>
      </c>
      <c r="P44" s="3">
        <v>194167</v>
      </c>
      <c r="Q44" s="3">
        <v>219176</v>
      </c>
      <c r="R44" s="3">
        <v>126965</v>
      </c>
      <c r="S44" s="3">
        <v>120877</v>
      </c>
      <c r="T44" s="3">
        <v>119023</v>
      </c>
      <c r="U44" s="3">
        <v>95982</v>
      </c>
      <c r="V44" s="3">
        <v>98400</v>
      </c>
      <c r="W44" s="3">
        <v>93401</v>
      </c>
      <c r="X44" s="3">
        <v>95035</v>
      </c>
      <c r="Y44" s="3">
        <v>100873</v>
      </c>
      <c r="Z44" s="3">
        <v>101809</v>
      </c>
      <c r="AA44" s="3">
        <v>90530</v>
      </c>
      <c r="AB44" s="3">
        <v>67472</v>
      </c>
      <c r="AC44" s="3">
        <v>375236</v>
      </c>
      <c r="AD44" s="3">
        <v>238520</v>
      </c>
      <c r="AE44" s="3">
        <v>245007</v>
      </c>
      <c r="AF44" s="3">
        <v>321323</v>
      </c>
      <c r="AG44" s="3">
        <v>163032</v>
      </c>
      <c r="AH44" s="3">
        <v>195777</v>
      </c>
      <c r="AI44" s="1"/>
      <c r="AJ44" s="1"/>
      <c r="AK44" s="1"/>
      <c r="AL44" s="1"/>
    </row>
    <row r="45" spans="1:38" x14ac:dyDescent="0.25">
      <c r="A45" s="9" t="s">
        <v>71</v>
      </c>
      <c r="B45" s="20">
        <v>537888</v>
      </c>
      <c r="C45" s="19">
        <v>67465</v>
      </c>
      <c r="D45" s="19">
        <v>38666</v>
      </c>
      <c r="E45" s="19">
        <v>22784</v>
      </c>
      <c r="F45" s="19">
        <v>16442</v>
      </c>
      <c r="G45" s="19">
        <v>14079</v>
      </c>
      <c r="H45" s="19">
        <v>14590</v>
      </c>
      <c r="I45" s="19">
        <v>13906</v>
      </c>
      <c r="J45" s="19">
        <v>14387</v>
      </c>
      <c r="K45" s="19">
        <v>18475</v>
      </c>
      <c r="L45" s="19">
        <v>2858</v>
      </c>
      <c r="M45" s="19">
        <v>2946</v>
      </c>
      <c r="N45" s="19">
        <v>36376</v>
      </c>
      <c r="O45" s="19">
        <v>24863</v>
      </c>
      <c r="P45" s="19">
        <v>21754</v>
      </c>
      <c r="Q45" s="19">
        <v>17855</v>
      </c>
      <c r="R45" s="19">
        <v>12567</v>
      </c>
      <c r="S45" s="19">
        <v>13980</v>
      </c>
      <c r="T45" s="19">
        <v>11503</v>
      </c>
      <c r="U45" s="19">
        <v>11059</v>
      </c>
      <c r="V45" s="19">
        <v>11826</v>
      </c>
      <c r="W45" s="19">
        <v>10886</v>
      </c>
      <c r="X45" s="19">
        <v>15386</v>
      </c>
      <c r="Y45" s="19">
        <v>16061</v>
      </c>
      <c r="Z45" s="19">
        <v>13398</v>
      </c>
      <c r="AA45" s="19">
        <v>12235</v>
      </c>
      <c r="AB45" s="19">
        <v>10251</v>
      </c>
      <c r="AC45" s="19">
        <v>15257</v>
      </c>
      <c r="AD45" s="19">
        <v>13077</v>
      </c>
      <c r="AE45" s="19">
        <v>17498</v>
      </c>
      <c r="AF45" s="19">
        <v>41819</v>
      </c>
      <c r="AG45" s="19">
        <v>17171</v>
      </c>
      <c r="AH45" s="19">
        <v>25023</v>
      </c>
      <c r="AI45" s="1"/>
      <c r="AJ45" s="1"/>
      <c r="AK45" s="1"/>
      <c r="AL45" s="1"/>
    </row>
    <row r="46" spans="1:38" x14ac:dyDescent="0.25">
      <c r="A46" s="14" t="s">
        <v>69</v>
      </c>
      <c r="B46" s="13">
        <f t="shared" ref="B46:AH46" si="9">(B45-B47)/B47</f>
        <v>-0.1083882004256758</v>
      </c>
      <c r="C46" s="11">
        <f t="shared" si="9"/>
        <v>4.8798152344430887</v>
      </c>
      <c r="D46" s="11">
        <f t="shared" si="9"/>
        <v>4.8013503375843962</v>
      </c>
      <c r="E46" s="11">
        <f t="shared" si="9"/>
        <v>2.395023096408881</v>
      </c>
      <c r="F46" s="11">
        <f t="shared" si="9"/>
        <v>1.3828985507246376</v>
      </c>
      <c r="G46" s="11">
        <f t="shared" si="9"/>
        <v>1.2336982389338411</v>
      </c>
      <c r="H46" s="11">
        <f t="shared" si="9"/>
        <v>1.5864208473674881</v>
      </c>
      <c r="I46" s="11">
        <f t="shared" si="9"/>
        <v>0.24695121951219512</v>
      </c>
      <c r="J46" s="11">
        <f t="shared" si="9"/>
        <v>0.96731847395049908</v>
      </c>
      <c r="K46" s="11">
        <f t="shared" si="9"/>
        <v>2.5419861963190185</v>
      </c>
      <c r="L46" s="11">
        <f t="shared" si="9"/>
        <v>-0.22652232746955345</v>
      </c>
      <c r="M46" s="11">
        <f t="shared" si="9"/>
        <v>-8.989805375347544E-2</v>
      </c>
      <c r="N46" s="11">
        <f t="shared" si="9"/>
        <v>-0.76074087716067251</v>
      </c>
      <c r="O46" s="11">
        <f t="shared" si="9"/>
        <v>-0.49078359890222423</v>
      </c>
      <c r="P46" s="11">
        <f t="shared" si="9"/>
        <v>-0.24799502212389379</v>
      </c>
      <c r="Q46" s="11">
        <f t="shared" si="9"/>
        <v>-0.47227640834663359</v>
      </c>
      <c r="R46" s="11">
        <f t="shared" si="9"/>
        <v>-0.23348581884720951</v>
      </c>
      <c r="S46" s="11">
        <f t="shared" si="9"/>
        <v>-6.9922160867540412E-2</v>
      </c>
      <c r="T46" s="11">
        <f t="shared" si="9"/>
        <v>-0.2701605228094664</v>
      </c>
      <c r="U46" s="11">
        <f t="shared" si="9"/>
        <v>0.87028581092508028</v>
      </c>
      <c r="V46" s="11">
        <f t="shared" si="9"/>
        <v>1.0016926201760326</v>
      </c>
      <c r="W46" s="11">
        <f t="shared" si="9"/>
        <v>0.59806224310041101</v>
      </c>
      <c r="X46" s="11">
        <f t="shared" si="9"/>
        <v>0.61991998315434826</v>
      </c>
      <c r="Y46" s="11">
        <f t="shared" si="9"/>
        <v>1.0021191722762404</v>
      </c>
      <c r="Z46" s="11">
        <f t="shared" si="9"/>
        <v>0.63191230207064553</v>
      </c>
      <c r="AA46" s="11">
        <f t="shared" si="9"/>
        <v>1.4377366009165173</v>
      </c>
      <c r="AB46" s="11">
        <f t="shared" si="9"/>
        <v>2.0114571092831963</v>
      </c>
      <c r="AC46" s="11">
        <f t="shared" si="9"/>
        <v>-0.76746631713710911</v>
      </c>
      <c r="AD46" s="11">
        <f t="shared" si="9"/>
        <v>-0.61396309963099627</v>
      </c>
      <c r="AE46" s="11">
        <f t="shared" si="9"/>
        <v>-0.37970151370130101</v>
      </c>
      <c r="AF46" s="11">
        <f t="shared" si="9"/>
        <v>-9.7503075296199587E-2</v>
      </c>
      <c r="AG46" s="11">
        <f t="shared" si="9"/>
        <v>-0.17660880406636617</v>
      </c>
      <c r="AH46" s="11">
        <f t="shared" si="9"/>
        <v>-9.9341323831119752E-2</v>
      </c>
      <c r="AI46" s="1"/>
      <c r="AJ46" s="12"/>
      <c r="AK46" s="1"/>
      <c r="AL46" s="1"/>
    </row>
    <row r="47" spans="1:38" x14ac:dyDescent="0.25">
      <c r="A47" s="14" t="s">
        <v>70</v>
      </c>
      <c r="B47" s="5">
        <v>603276</v>
      </c>
      <c r="C47" s="3">
        <v>11474</v>
      </c>
      <c r="D47" s="3">
        <v>6665</v>
      </c>
      <c r="E47" s="3">
        <v>6711</v>
      </c>
      <c r="F47" s="3">
        <v>6900</v>
      </c>
      <c r="G47" s="3">
        <v>6303</v>
      </c>
      <c r="H47" s="3">
        <v>5641</v>
      </c>
      <c r="I47" s="3">
        <v>11152</v>
      </c>
      <c r="J47" s="3">
        <v>7313</v>
      </c>
      <c r="K47" s="3">
        <v>5216</v>
      </c>
      <c r="L47" s="3">
        <v>3695</v>
      </c>
      <c r="M47" s="3">
        <v>3237</v>
      </c>
      <c r="N47" s="3">
        <v>152036</v>
      </c>
      <c r="O47" s="3">
        <v>48826</v>
      </c>
      <c r="P47" s="3">
        <v>28928</v>
      </c>
      <c r="Q47" s="3">
        <v>33834</v>
      </c>
      <c r="R47" s="3">
        <v>16395</v>
      </c>
      <c r="S47" s="3">
        <v>15031</v>
      </c>
      <c r="T47" s="3">
        <v>15761</v>
      </c>
      <c r="U47" s="3">
        <v>5913</v>
      </c>
      <c r="V47" s="3">
        <v>5908</v>
      </c>
      <c r="W47" s="3">
        <v>6812</v>
      </c>
      <c r="X47" s="3">
        <v>9498</v>
      </c>
      <c r="Y47" s="3">
        <v>8022</v>
      </c>
      <c r="Z47" s="3">
        <v>8210</v>
      </c>
      <c r="AA47" s="3">
        <v>5019</v>
      </c>
      <c r="AB47" s="3">
        <v>3404</v>
      </c>
      <c r="AC47" s="3">
        <v>65612</v>
      </c>
      <c r="AD47" s="3">
        <v>33875</v>
      </c>
      <c r="AE47" s="3">
        <v>28209</v>
      </c>
      <c r="AF47" s="3">
        <v>46337</v>
      </c>
      <c r="AG47" s="3">
        <v>20854</v>
      </c>
      <c r="AH47" s="3">
        <v>27783</v>
      </c>
      <c r="AI47" s="1"/>
      <c r="AJ47" s="1"/>
      <c r="AK47" s="1"/>
      <c r="AL47" s="1"/>
    </row>
    <row r="48" spans="1:38" ht="15.6" x14ac:dyDescent="0.25">
      <c r="A48" s="41"/>
      <c r="B48" s="2"/>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x14ac:dyDescent="0.25">
      <c r="A49" s="30" t="s">
        <v>77</v>
      </c>
      <c r="B49" s="30" t="s">
        <v>67</v>
      </c>
      <c r="C49" s="29">
        <v>45066</v>
      </c>
      <c r="D49" s="29">
        <v>45067</v>
      </c>
      <c r="E49" s="29">
        <v>45068</v>
      </c>
      <c r="F49" s="29">
        <v>45069</v>
      </c>
      <c r="G49" s="29">
        <v>45070</v>
      </c>
      <c r="H49" s="29">
        <v>45071</v>
      </c>
      <c r="I49" s="29">
        <v>45072</v>
      </c>
      <c r="J49" s="29">
        <v>45073</v>
      </c>
      <c r="K49" s="29">
        <v>45074</v>
      </c>
      <c r="L49" s="29">
        <v>45075</v>
      </c>
      <c r="M49" s="29">
        <v>45076</v>
      </c>
      <c r="N49" s="29">
        <v>45077</v>
      </c>
      <c r="O49" s="29">
        <v>45078</v>
      </c>
      <c r="P49" s="29">
        <v>45079</v>
      </c>
      <c r="Q49" s="29">
        <v>45080</v>
      </c>
      <c r="R49" s="29">
        <v>45081</v>
      </c>
      <c r="S49" s="29">
        <v>45082</v>
      </c>
      <c r="T49" s="29">
        <v>45083</v>
      </c>
      <c r="U49" s="29">
        <v>45084</v>
      </c>
      <c r="V49" s="29">
        <v>45085</v>
      </c>
      <c r="W49" s="29">
        <v>45086</v>
      </c>
      <c r="X49" s="29">
        <v>45087</v>
      </c>
      <c r="Y49" s="29">
        <v>45088</v>
      </c>
      <c r="Z49" s="29">
        <v>45089</v>
      </c>
      <c r="AA49" s="29">
        <v>45090</v>
      </c>
      <c r="AB49" s="29">
        <v>45091</v>
      </c>
      <c r="AC49" s="29">
        <v>45092</v>
      </c>
      <c r="AD49" s="29">
        <v>45093</v>
      </c>
      <c r="AE49" s="29">
        <v>45094</v>
      </c>
      <c r="AF49" s="29">
        <v>45095</v>
      </c>
      <c r="AG49" s="29">
        <v>45096</v>
      </c>
      <c r="AH49" s="29">
        <v>45097</v>
      </c>
      <c r="AI49" s="1"/>
      <c r="AJ49" s="1"/>
      <c r="AK49" s="1"/>
      <c r="AL49" s="1"/>
    </row>
    <row r="50" spans="1:38" x14ac:dyDescent="0.25">
      <c r="A50" s="9" t="s">
        <v>68</v>
      </c>
      <c r="B50" s="57">
        <f t="shared" ref="B50:AH50" si="10">B34/B42</f>
        <v>33.603976576301115</v>
      </c>
      <c r="C50" s="8">
        <f t="shared" si="10"/>
        <v>43.85822183659247</v>
      </c>
      <c r="D50" s="8">
        <f t="shared" si="10"/>
        <v>31.963911271616482</v>
      </c>
      <c r="E50" s="8">
        <f t="shared" si="10"/>
        <v>28.265508402753376</v>
      </c>
      <c r="F50" s="8">
        <f t="shared" si="10"/>
        <v>28.52271557544308</v>
      </c>
      <c r="G50" s="8">
        <f t="shared" si="10"/>
        <v>27.112530725989224</v>
      </c>
      <c r="H50" s="8">
        <f t="shared" si="10"/>
        <v>27.731446997288934</v>
      </c>
      <c r="I50" s="8">
        <f t="shared" si="10"/>
        <v>25.548695226499643</v>
      </c>
      <c r="J50" s="8">
        <f t="shared" si="10"/>
        <v>27.771423929290961</v>
      </c>
      <c r="K50" s="8">
        <f t="shared" si="10"/>
        <v>27.537926714688382</v>
      </c>
      <c r="L50" s="8">
        <f t="shared" si="10"/>
        <v>21.629670881949444</v>
      </c>
      <c r="M50" s="8">
        <f t="shared" si="10"/>
        <v>36.671917568451974</v>
      </c>
      <c r="N50" s="8">
        <f t="shared" si="10"/>
        <v>34.461205546208738</v>
      </c>
      <c r="O50" s="8">
        <f t="shared" si="10"/>
        <v>29.677243011446706</v>
      </c>
      <c r="P50" s="8">
        <f t="shared" si="10"/>
        <v>26.93600685352213</v>
      </c>
      <c r="Q50" s="8">
        <f t="shared" si="10"/>
        <v>27.38867656160085</v>
      </c>
      <c r="R50" s="8">
        <f t="shared" si="10"/>
        <v>24.384787657026301</v>
      </c>
      <c r="S50" s="8">
        <f t="shared" si="10"/>
        <v>24.095887595248932</v>
      </c>
      <c r="T50" s="8">
        <f t="shared" si="10"/>
        <v>24.690872818729428</v>
      </c>
      <c r="U50" s="8">
        <f t="shared" si="10"/>
        <v>25.620646810010573</v>
      </c>
      <c r="V50" s="8">
        <f t="shared" si="10"/>
        <v>22.399561199949368</v>
      </c>
      <c r="W50" s="8">
        <f t="shared" si="10"/>
        <v>24.66001374155816</v>
      </c>
      <c r="X50" s="8">
        <f t="shared" si="10"/>
        <v>23.776299145236649</v>
      </c>
      <c r="Y50" s="8">
        <f t="shared" si="10"/>
        <v>24.44419364547057</v>
      </c>
      <c r="Z50" s="8">
        <f t="shared" si="10"/>
        <v>24.548418272493876</v>
      </c>
      <c r="AA50" s="8">
        <f t="shared" si="10"/>
        <v>25.330745714422907</v>
      </c>
      <c r="AB50" s="8">
        <f t="shared" si="10"/>
        <v>25.324593508129837</v>
      </c>
      <c r="AC50" s="8">
        <f t="shared" si="10"/>
        <v>26.428536547932975</v>
      </c>
      <c r="AD50" s="8">
        <f t="shared" si="10"/>
        <v>26.708575244637064</v>
      </c>
      <c r="AE50" s="8">
        <f t="shared" si="10"/>
        <v>26.979216468656951</v>
      </c>
      <c r="AF50" s="8">
        <f t="shared" si="10"/>
        <v>29.632131540245918</v>
      </c>
      <c r="AG50" s="8">
        <f t="shared" si="10"/>
        <v>27.046385803893884</v>
      </c>
      <c r="AH50" s="8">
        <f t="shared" si="10"/>
        <v>26.501023417172593</v>
      </c>
      <c r="AI50" s="58"/>
      <c r="AJ50" s="12"/>
      <c r="AK50" s="1"/>
      <c r="AL50" s="1"/>
    </row>
    <row r="51" spans="1:38" x14ac:dyDescent="0.25">
      <c r="A51" s="14" t="s">
        <v>69</v>
      </c>
      <c r="B51" s="15">
        <f t="shared" ref="B51:AH51" si="11">(B50-B52)/B52</f>
        <v>2.6406981991843139E-3</v>
      </c>
      <c r="C51" s="11">
        <f t="shared" si="11"/>
        <v>0.6745099681277078</v>
      </c>
      <c r="D51" s="11">
        <f t="shared" si="11"/>
        <v>0.32228010799185802</v>
      </c>
      <c r="E51" s="11">
        <f t="shared" si="11"/>
        <v>0.24799855895157932</v>
      </c>
      <c r="F51" s="11">
        <f t="shared" si="11"/>
        <v>0.24984581749890084</v>
      </c>
      <c r="G51" s="11">
        <f t="shared" si="11"/>
        <v>0.13243812522300352</v>
      </c>
      <c r="H51" s="11">
        <f t="shared" si="11"/>
        <v>0.1832651492985444</v>
      </c>
      <c r="I51" s="11">
        <f t="shared" si="11"/>
        <v>-0.13261255582603718</v>
      </c>
      <c r="J51" s="11">
        <f t="shared" si="11"/>
        <v>9.6032164672155515E-2</v>
      </c>
      <c r="K51" s="11">
        <f t="shared" si="11"/>
        <v>0.20387103078175764</v>
      </c>
      <c r="L51" s="11">
        <f t="shared" si="11"/>
        <v>2.4967890664284845E-2</v>
      </c>
      <c r="M51" s="11">
        <f t="shared" si="11"/>
        <v>0.72824168784814003</v>
      </c>
      <c r="N51" s="11">
        <f t="shared" si="11"/>
        <v>-0.135399674170884</v>
      </c>
      <c r="O51" s="11">
        <f t="shared" si="11"/>
        <v>-0.14797999750133595</v>
      </c>
      <c r="P51" s="11">
        <f t="shared" si="11"/>
        <v>-0.13280639711230288</v>
      </c>
      <c r="Q51" s="11">
        <f t="shared" si="11"/>
        <v>-0.1142928298077676</v>
      </c>
      <c r="R51" s="11">
        <f t="shared" si="11"/>
        <v>-9.9868334594361383E-2</v>
      </c>
      <c r="S51" s="11">
        <f t="shared" si="11"/>
        <v>-0.11072154532878375</v>
      </c>
      <c r="T51" s="11">
        <f t="shared" si="11"/>
        <v>-0.11206683061858616</v>
      </c>
      <c r="U51" s="11">
        <f t="shared" si="11"/>
        <v>5.8515930384341996E-2</v>
      </c>
      <c r="V51" s="11">
        <f t="shared" si="11"/>
        <v>-3.1137424784152629E-2</v>
      </c>
      <c r="W51" s="11">
        <f t="shared" si="11"/>
        <v>3.368991836255144E-2</v>
      </c>
      <c r="X51" s="11">
        <f t="shared" si="11"/>
        <v>-5.4057428003939756E-2</v>
      </c>
      <c r="Y51" s="11">
        <f t="shared" si="11"/>
        <v>2.2347814315443627E-3</v>
      </c>
      <c r="Z51" s="11">
        <f t="shared" si="11"/>
        <v>3.5992009650189269E-2</v>
      </c>
      <c r="AA51" s="11">
        <f t="shared" si="11"/>
        <v>8.5302138536307137E-2</v>
      </c>
      <c r="AB51" s="11">
        <f t="shared" si="11"/>
        <v>0.15862043297576595</v>
      </c>
      <c r="AC51" s="11">
        <f t="shared" si="11"/>
        <v>-0.16326123260645556</v>
      </c>
      <c r="AD51" s="11">
        <f t="shared" si="11"/>
        <v>-0.10297241125187012</v>
      </c>
      <c r="AE51" s="11">
        <f t="shared" si="11"/>
        <v>0.18420216656306992</v>
      </c>
      <c r="AF51" s="11">
        <f t="shared" si="11"/>
        <v>3.4898957437446441E-2</v>
      </c>
      <c r="AG51" s="11">
        <f t="shared" si="11"/>
        <v>-1.9216367218327479E-3</v>
      </c>
      <c r="AH51" s="11">
        <f t="shared" si="11"/>
        <v>-4.0287560648039879E-2</v>
      </c>
      <c r="AI51" s="16"/>
      <c r="AJ51" s="1"/>
      <c r="AK51" s="1"/>
      <c r="AL51" s="1"/>
    </row>
    <row r="52" spans="1:38" ht="13.8" x14ac:dyDescent="0.25">
      <c r="A52" s="14" t="s">
        <v>70</v>
      </c>
      <c r="B52" s="23">
        <f t="shared" ref="B52:AH52" si="12">B36/B44</f>
        <v>33.515472328877436</v>
      </c>
      <c r="C52" s="3">
        <f t="shared" si="12"/>
        <v>26.191675577560723</v>
      </c>
      <c r="D52" s="3">
        <f t="shared" si="12"/>
        <v>24.173328388158208</v>
      </c>
      <c r="E52" s="3">
        <f t="shared" si="12"/>
        <v>22.648670705596576</v>
      </c>
      <c r="F52" s="3">
        <f t="shared" si="12"/>
        <v>22.820987337878709</v>
      </c>
      <c r="G52" s="3">
        <f t="shared" si="12"/>
        <v>23.94173255218702</v>
      </c>
      <c r="H52" s="3">
        <f t="shared" si="12"/>
        <v>23.436376042790165</v>
      </c>
      <c r="I52" s="3">
        <f t="shared" si="12"/>
        <v>29.454767184035475</v>
      </c>
      <c r="J52" s="3">
        <f t="shared" si="12"/>
        <v>25.338146839511715</v>
      </c>
      <c r="K52" s="3">
        <f t="shared" si="12"/>
        <v>22.874482407643018</v>
      </c>
      <c r="L52" s="3">
        <f t="shared" si="12"/>
        <v>21.102779003087782</v>
      </c>
      <c r="M52" s="3">
        <f t="shared" si="12"/>
        <v>21.219206680584552</v>
      </c>
      <c r="N52" s="3">
        <f t="shared" si="12"/>
        <v>39.857960397090835</v>
      </c>
      <c r="O52" s="3">
        <f t="shared" si="12"/>
        <v>34.831627103136277</v>
      </c>
      <c r="P52" s="3">
        <f t="shared" si="12"/>
        <v>31.061122641849543</v>
      </c>
      <c r="Q52" s="3">
        <f t="shared" si="12"/>
        <v>30.922947768003795</v>
      </c>
      <c r="R52" s="3">
        <f t="shared" si="12"/>
        <v>27.09024534320482</v>
      </c>
      <c r="S52" s="3">
        <f t="shared" si="12"/>
        <v>27.095998411608495</v>
      </c>
      <c r="T52" s="3">
        <f t="shared" si="12"/>
        <v>27.807129714424942</v>
      </c>
      <c r="U52" s="3">
        <f t="shared" si="12"/>
        <v>24.204309141297326</v>
      </c>
      <c r="V52" s="3">
        <f t="shared" si="12"/>
        <v>23.119441056910571</v>
      </c>
      <c r="W52" s="3">
        <f t="shared" si="12"/>
        <v>23.85629704178756</v>
      </c>
      <c r="X52" s="3">
        <f t="shared" si="12"/>
        <v>25.135034460988056</v>
      </c>
      <c r="Y52" s="3">
        <f t="shared" si="12"/>
        <v>24.38968802355437</v>
      </c>
      <c r="Z52" s="3">
        <f t="shared" si="12"/>
        <v>23.695567189541201</v>
      </c>
      <c r="AA52" s="3">
        <f t="shared" si="12"/>
        <v>23.339810007732243</v>
      </c>
      <c r="AB52" s="3">
        <f t="shared" si="12"/>
        <v>21.857540905857245</v>
      </c>
      <c r="AC52" s="3">
        <f t="shared" si="12"/>
        <v>31.585170399428627</v>
      </c>
      <c r="AD52" s="3">
        <f t="shared" si="12"/>
        <v>29.774530437699145</v>
      </c>
      <c r="AE52" s="3">
        <f t="shared" si="12"/>
        <v>22.782610292767146</v>
      </c>
      <c r="AF52" s="3">
        <f t="shared" si="12"/>
        <v>28.632874086199866</v>
      </c>
      <c r="AG52" s="3">
        <f t="shared" si="12"/>
        <v>27.09845919819422</v>
      </c>
      <c r="AH52" s="3">
        <f t="shared" si="12"/>
        <v>27.613504139914291</v>
      </c>
      <c r="AI52" s="24"/>
      <c r="AJ52" s="1"/>
      <c r="AK52" s="1"/>
      <c r="AL52" s="1"/>
    </row>
    <row r="53" spans="1:38" ht="13.8" x14ac:dyDescent="0.25">
      <c r="A53" s="9" t="s">
        <v>71</v>
      </c>
      <c r="B53" s="20">
        <f t="shared" ref="B53:AH53" si="13">B37/B45</f>
        <v>39.243379662680709</v>
      </c>
      <c r="C53" s="19">
        <f t="shared" si="13"/>
        <v>55.569687986363299</v>
      </c>
      <c r="D53" s="19">
        <f t="shared" si="13"/>
        <v>37.069751202606945</v>
      </c>
      <c r="E53" s="19">
        <f t="shared" si="13"/>
        <v>33.197331460674157</v>
      </c>
      <c r="F53" s="19">
        <f t="shared" si="13"/>
        <v>36.228925921420753</v>
      </c>
      <c r="G53" s="19">
        <f t="shared" si="13"/>
        <v>36.507280346615524</v>
      </c>
      <c r="H53" s="19">
        <f t="shared" si="13"/>
        <v>36.661754626456478</v>
      </c>
      <c r="I53" s="19">
        <f t="shared" si="13"/>
        <v>37.40018696965339</v>
      </c>
      <c r="J53" s="19">
        <f t="shared" si="13"/>
        <v>32.41690414957948</v>
      </c>
      <c r="K53" s="19">
        <f t="shared" si="13"/>
        <v>32.720649526387007</v>
      </c>
      <c r="L53" s="19">
        <f t="shared" si="13"/>
        <v>42.450314905528344</v>
      </c>
      <c r="M53" s="19">
        <f t="shared" si="13"/>
        <v>36.457569585879156</v>
      </c>
      <c r="N53" s="19">
        <f t="shared" si="13"/>
        <v>38.55921486694524</v>
      </c>
      <c r="O53" s="19">
        <f t="shared" si="13"/>
        <v>34.427060290391346</v>
      </c>
      <c r="P53" s="19">
        <f t="shared" si="13"/>
        <v>30.943044957249242</v>
      </c>
      <c r="Q53" s="19">
        <f t="shared" si="13"/>
        <v>34.437692523102776</v>
      </c>
      <c r="R53" s="19">
        <f t="shared" si="13"/>
        <v>29.266491604997213</v>
      </c>
      <c r="S53" s="19">
        <f t="shared" si="13"/>
        <v>26.663805436337626</v>
      </c>
      <c r="T53" s="19">
        <f t="shared" si="13"/>
        <v>30.97313744240633</v>
      </c>
      <c r="U53" s="19">
        <f t="shared" si="13"/>
        <v>35.335835066461705</v>
      </c>
      <c r="V53" s="19">
        <f t="shared" si="13"/>
        <v>35.168188736681884</v>
      </c>
      <c r="W53" s="19">
        <f t="shared" si="13"/>
        <v>32.234337681425686</v>
      </c>
      <c r="X53" s="19">
        <f t="shared" si="13"/>
        <v>27.827115559599637</v>
      </c>
      <c r="Y53" s="19">
        <f t="shared" si="13"/>
        <v>28.643484216424881</v>
      </c>
      <c r="Z53" s="19">
        <f t="shared" si="13"/>
        <v>28.983728914763397</v>
      </c>
      <c r="AA53" s="19">
        <f t="shared" si="13"/>
        <v>30.776787903555373</v>
      </c>
      <c r="AB53" s="19">
        <f t="shared" si="13"/>
        <v>31.159008877182714</v>
      </c>
      <c r="AC53" s="19">
        <f t="shared" si="13"/>
        <v>34.715474863996853</v>
      </c>
      <c r="AD53" s="19">
        <f t="shared" si="13"/>
        <v>34.605949376768372</v>
      </c>
      <c r="AE53" s="19">
        <f t="shared" si="13"/>
        <v>32.804034746828208</v>
      </c>
      <c r="AF53" s="19">
        <f t="shared" si="13"/>
        <v>27.213061048805567</v>
      </c>
      <c r="AG53" s="19">
        <f t="shared" si="13"/>
        <v>32.751208432822786</v>
      </c>
      <c r="AH53" s="19">
        <f t="shared" si="13"/>
        <v>26.993485992886544</v>
      </c>
      <c r="AI53" s="24"/>
      <c r="AJ53" s="12"/>
      <c r="AK53" s="1"/>
      <c r="AL53" s="1"/>
    </row>
    <row r="54" spans="1:38" x14ac:dyDescent="0.25">
      <c r="A54" s="14" t="s">
        <v>69</v>
      </c>
      <c r="B54" s="13">
        <f t="shared" ref="B54:AH54" si="14">(B53-B55)/B55</f>
        <v>6.9566108210948191E-2</v>
      </c>
      <c r="C54" s="11">
        <f t="shared" si="14"/>
        <v>0.67819916552971538</v>
      </c>
      <c r="D54" s="11">
        <f t="shared" si="14"/>
        <v>8.2585779483902791E-2</v>
      </c>
      <c r="E54" s="11">
        <f t="shared" si="14"/>
        <v>2.2912363463061724E-3</v>
      </c>
      <c r="F54" s="11">
        <f t="shared" si="14"/>
        <v>9.0019355343943105E-2</v>
      </c>
      <c r="G54" s="11">
        <f t="shared" si="14"/>
        <v>3.4967629456610423E-2</v>
      </c>
      <c r="H54" s="11">
        <f t="shared" si="14"/>
        <v>5.616024234106759E-3</v>
      </c>
      <c r="I54" s="11">
        <f t="shared" si="14"/>
        <v>-0.58437735349805175</v>
      </c>
      <c r="J54" s="11">
        <f t="shared" si="14"/>
        <v>-0.40747423081222633</v>
      </c>
      <c r="K54" s="11">
        <f t="shared" si="14"/>
        <v>-7.4337320112407526E-2</v>
      </c>
      <c r="L54" s="11">
        <f t="shared" si="14"/>
        <v>0.26416590968452835</v>
      </c>
      <c r="M54" s="11">
        <f t="shared" si="14"/>
        <v>3.1628591717215181E-2</v>
      </c>
      <c r="N54" s="11">
        <f t="shared" si="14"/>
        <v>0.13071088134068626</v>
      </c>
      <c r="O54" s="11">
        <f t="shared" si="14"/>
        <v>5.2578757470337724E-2</v>
      </c>
      <c r="P54" s="11">
        <f t="shared" si="14"/>
        <v>2.2959057221785999E-3</v>
      </c>
      <c r="Q54" s="11">
        <f t="shared" si="14"/>
        <v>0.15769428758884843</v>
      </c>
      <c r="R54" s="11">
        <f t="shared" si="14"/>
        <v>-6.8443750531124822E-2</v>
      </c>
      <c r="S54" s="11">
        <f t="shared" si="14"/>
        <v>-0.2128934033661749</v>
      </c>
      <c r="T54" s="11">
        <f t="shared" si="14"/>
        <v>-0.13893547015131164</v>
      </c>
      <c r="U54" s="11">
        <f t="shared" si="14"/>
        <v>-0.17344465554527339</v>
      </c>
      <c r="V54" s="11">
        <f t="shared" si="14"/>
        <v>-0.12603198902851656</v>
      </c>
      <c r="W54" s="11">
        <f t="shared" si="14"/>
        <v>-0.13384307471521242</v>
      </c>
      <c r="X54" s="11">
        <f t="shared" si="14"/>
        <v>-0.32170441726785337</v>
      </c>
      <c r="Y54" s="11">
        <f t="shared" si="14"/>
        <v>-0.2706732780493552</v>
      </c>
      <c r="Z54" s="11">
        <f t="shared" si="14"/>
        <v>-0.25228310858898367</v>
      </c>
      <c r="AA54" s="11">
        <f t="shared" si="14"/>
        <v>-0.18327139132165313</v>
      </c>
      <c r="AB54" s="11">
        <f t="shared" si="14"/>
        <v>-0.20169448064600404</v>
      </c>
      <c r="AC54" s="11">
        <f t="shared" si="14"/>
        <v>0.20554172289342573</v>
      </c>
      <c r="AD54" s="11">
        <f t="shared" si="14"/>
        <v>0.17274797982591861</v>
      </c>
      <c r="AE54" s="11">
        <f t="shared" si="14"/>
        <v>7.0734006342323491E-2</v>
      </c>
      <c r="AF54" s="11">
        <f t="shared" si="14"/>
        <v>-2.0736918025444705E-2</v>
      </c>
      <c r="AG54" s="11">
        <f t="shared" si="14"/>
        <v>0.1537523491798424</v>
      </c>
      <c r="AH54" s="11">
        <f t="shared" si="14"/>
        <v>-9.237564418700131E-2</v>
      </c>
      <c r="AI54" s="16"/>
      <c r="AJ54" s="1"/>
      <c r="AK54" s="1"/>
      <c r="AL54" s="1"/>
    </row>
    <row r="55" spans="1:38" x14ac:dyDescent="0.25">
      <c r="A55" s="14" t="s">
        <v>70</v>
      </c>
      <c r="B55" s="5">
        <f t="shared" ref="B55:AH55" si="15">B39/B47</f>
        <v>36.690934166119654</v>
      </c>
      <c r="C55" s="3">
        <f t="shared" si="15"/>
        <v>33.112689559002966</v>
      </c>
      <c r="D55" s="3">
        <f t="shared" si="15"/>
        <v>34.241860465116282</v>
      </c>
      <c r="E55" s="3">
        <f t="shared" si="15"/>
        <v>33.121442407986891</v>
      </c>
      <c r="F55" s="3">
        <f t="shared" si="15"/>
        <v>33.236956521739131</v>
      </c>
      <c r="G55" s="3">
        <f t="shared" si="15"/>
        <v>35.273837854989686</v>
      </c>
      <c r="H55" s="3">
        <f t="shared" si="15"/>
        <v>36.457011168232583</v>
      </c>
      <c r="I55" s="3">
        <f t="shared" si="15"/>
        <v>89.985921807747488</v>
      </c>
      <c r="J55" s="3">
        <f t="shared" si="15"/>
        <v>54.709695063585393</v>
      </c>
      <c r="K55" s="3">
        <f t="shared" si="15"/>
        <v>35.348351226993863</v>
      </c>
      <c r="L55" s="3">
        <f t="shared" si="15"/>
        <v>33.579702300405955</v>
      </c>
      <c r="M55" s="3">
        <f t="shared" si="15"/>
        <v>35.339820821748532</v>
      </c>
      <c r="N55" s="3">
        <f t="shared" si="15"/>
        <v>34.101745639190717</v>
      </c>
      <c r="O55" s="3">
        <f t="shared" si="15"/>
        <v>32.707348543808628</v>
      </c>
      <c r="P55" s="3">
        <f t="shared" si="15"/>
        <v>30.872165376106196</v>
      </c>
      <c r="Q55" s="3">
        <f t="shared" si="15"/>
        <v>29.746793166637111</v>
      </c>
      <c r="R55" s="3">
        <f t="shared" si="15"/>
        <v>31.416773406526382</v>
      </c>
      <c r="S55" s="3">
        <f t="shared" si="15"/>
        <v>33.875723504756834</v>
      </c>
      <c r="T55" s="3">
        <f t="shared" si="15"/>
        <v>35.970750586891697</v>
      </c>
      <c r="U55" s="3">
        <f t="shared" si="15"/>
        <v>42.750718755284964</v>
      </c>
      <c r="V55" s="3">
        <f t="shared" si="15"/>
        <v>40.239675016926199</v>
      </c>
      <c r="W55" s="3">
        <f t="shared" si="15"/>
        <v>37.215355255431589</v>
      </c>
      <c r="X55" s="3">
        <f t="shared" si="15"/>
        <v>41.025057906927778</v>
      </c>
      <c r="Y55" s="3">
        <f t="shared" si="15"/>
        <v>39.273871852405883</v>
      </c>
      <c r="Z55" s="3">
        <f t="shared" si="15"/>
        <v>38.762971985383679</v>
      </c>
      <c r="AA55" s="3">
        <f t="shared" si="15"/>
        <v>37.683004582586172</v>
      </c>
      <c r="AB55" s="3">
        <f t="shared" si="15"/>
        <v>39.031433607520562</v>
      </c>
      <c r="AC55" s="3">
        <f t="shared" si="15"/>
        <v>28.796576845698958</v>
      </c>
      <c r="AD55" s="3">
        <f t="shared" si="15"/>
        <v>29.508428044280443</v>
      </c>
      <c r="AE55" s="3">
        <f t="shared" si="15"/>
        <v>30.636959835513487</v>
      </c>
      <c r="AF55" s="3">
        <f t="shared" si="15"/>
        <v>27.789326024559209</v>
      </c>
      <c r="AG55" s="3">
        <f t="shared" si="15"/>
        <v>28.386688405102138</v>
      </c>
      <c r="AH55" s="3">
        <f t="shared" si="15"/>
        <v>29.740812727207285</v>
      </c>
      <c r="AI55" s="38"/>
      <c r="AJ55" s="1"/>
      <c r="AK55" s="1"/>
      <c r="AL55" s="1"/>
    </row>
    <row r="56" spans="1:38" ht="15.6" x14ac:dyDescent="0.25">
      <c r="A56" s="41"/>
      <c r="B56" s="2"/>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ht="15.6" x14ac:dyDescent="0.25">
      <c r="A57" s="36" t="s">
        <v>78</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row>
    <row r="58" spans="1:38" x14ac:dyDescent="0.25">
      <c r="A58" s="1"/>
      <c r="B58" s="2"/>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25">
      <c r="A59" s="30" t="s">
        <v>66</v>
      </c>
      <c r="B59" s="31" t="s">
        <v>67</v>
      </c>
      <c r="C59" s="29">
        <v>45066</v>
      </c>
      <c r="D59" s="29">
        <v>45067</v>
      </c>
      <c r="E59" s="29">
        <v>45068</v>
      </c>
      <c r="F59" s="29">
        <v>45069</v>
      </c>
      <c r="G59" s="29">
        <v>45070</v>
      </c>
      <c r="H59" s="29">
        <v>45071</v>
      </c>
      <c r="I59" s="29">
        <v>45072</v>
      </c>
      <c r="J59" s="29">
        <v>45073</v>
      </c>
      <c r="K59" s="29">
        <v>45074</v>
      </c>
      <c r="L59" s="29">
        <v>45075</v>
      </c>
      <c r="M59" s="29">
        <v>45076</v>
      </c>
      <c r="N59" s="29">
        <v>45077</v>
      </c>
      <c r="O59" s="29">
        <v>45078</v>
      </c>
      <c r="P59" s="29">
        <v>45079</v>
      </c>
      <c r="Q59" s="29">
        <v>45080</v>
      </c>
      <c r="R59" s="29">
        <v>45081</v>
      </c>
      <c r="S59" s="29">
        <v>45082</v>
      </c>
      <c r="T59" s="29">
        <v>45083</v>
      </c>
      <c r="U59" s="29">
        <v>45084</v>
      </c>
      <c r="V59" s="29">
        <v>45085</v>
      </c>
      <c r="W59" s="29">
        <v>45086</v>
      </c>
      <c r="X59" s="29">
        <v>45087</v>
      </c>
      <c r="Y59" s="29">
        <v>45088</v>
      </c>
      <c r="Z59" s="29">
        <v>45089</v>
      </c>
      <c r="AA59" s="29">
        <v>45090</v>
      </c>
      <c r="AB59" s="29">
        <v>45091</v>
      </c>
      <c r="AC59" s="29">
        <v>45092</v>
      </c>
      <c r="AD59" s="29">
        <v>45093</v>
      </c>
      <c r="AE59" s="29">
        <v>45094</v>
      </c>
      <c r="AF59" s="29">
        <v>45095</v>
      </c>
      <c r="AG59" s="29">
        <v>45096</v>
      </c>
      <c r="AH59" s="29">
        <v>45097</v>
      </c>
      <c r="AI59" s="1"/>
      <c r="AJ59" s="1"/>
      <c r="AK59" s="1"/>
      <c r="AL59" s="1"/>
    </row>
    <row r="60" spans="1:38" x14ac:dyDescent="0.25">
      <c r="A60" s="9" t="s">
        <v>79</v>
      </c>
      <c r="B60" s="32">
        <v>8290520</v>
      </c>
      <c r="C60" s="8">
        <v>791985</v>
      </c>
      <c r="D60" s="8">
        <v>633737</v>
      </c>
      <c r="E60" s="8">
        <v>516942</v>
      </c>
      <c r="F60" s="8">
        <v>483804</v>
      </c>
      <c r="G60" s="8">
        <v>461104</v>
      </c>
      <c r="H60" s="8">
        <v>450056</v>
      </c>
      <c r="I60" s="8">
        <v>469017</v>
      </c>
      <c r="J60" s="8">
        <v>472793</v>
      </c>
      <c r="K60" s="8">
        <v>502877</v>
      </c>
      <c r="L60" s="8">
        <v>459893</v>
      </c>
      <c r="M60" s="8">
        <v>458242</v>
      </c>
      <c r="N60" s="8">
        <v>707490</v>
      </c>
      <c r="O60" s="8">
        <v>519498</v>
      </c>
      <c r="P60" s="8">
        <v>486410</v>
      </c>
      <c r="Q60" s="8">
        <v>447739</v>
      </c>
      <c r="R60" s="8">
        <v>410239</v>
      </c>
      <c r="S60" s="8">
        <v>401890</v>
      </c>
      <c r="T60" s="8">
        <v>396005</v>
      </c>
      <c r="U60" s="8">
        <v>366108</v>
      </c>
      <c r="V60" s="8">
        <v>360984</v>
      </c>
      <c r="W60" s="8">
        <v>363302</v>
      </c>
      <c r="X60" s="8">
        <v>375280</v>
      </c>
      <c r="Y60" s="8">
        <v>392241</v>
      </c>
      <c r="Z60" s="8">
        <v>349437</v>
      </c>
      <c r="AA60" s="8">
        <v>345215</v>
      </c>
      <c r="AB60" s="8">
        <v>337942</v>
      </c>
      <c r="AC60" s="8">
        <v>404627</v>
      </c>
      <c r="AD60" s="8">
        <v>404622</v>
      </c>
      <c r="AE60" s="8">
        <v>426654</v>
      </c>
      <c r="AF60" s="8">
        <v>508995</v>
      </c>
      <c r="AG60" s="8">
        <v>368020</v>
      </c>
      <c r="AH60" s="8">
        <v>376048</v>
      </c>
      <c r="AI60" s="1"/>
      <c r="AJ60" s="1"/>
      <c r="AK60" s="1"/>
      <c r="AL60" s="1"/>
    </row>
    <row r="61" spans="1:38" x14ac:dyDescent="0.25">
      <c r="A61" s="14" t="s">
        <v>69</v>
      </c>
      <c r="B61" s="13">
        <f t="shared" ref="B61:AH61" si="16">(B60-B62)/B62</f>
        <v>-7.9211090001303913E-2</v>
      </c>
      <c r="C61" s="11">
        <f t="shared" si="16"/>
        <v>1.6081050374922199</v>
      </c>
      <c r="D61" s="11">
        <f t="shared" si="16"/>
        <v>0.90061990720885809</v>
      </c>
      <c r="E61" s="11">
        <f t="shared" si="16"/>
        <v>0.6169849387697649</v>
      </c>
      <c r="F61" s="11">
        <f t="shared" si="16"/>
        <v>0.33328189116122436</v>
      </c>
      <c r="G61" s="11">
        <f t="shared" si="16"/>
        <v>0.10050788559208768</v>
      </c>
      <c r="H61" s="11">
        <f t="shared" si="16"/>
        <v>-0.16901590490293467</v>
      </c>
      <c r="I61" s="11">
        <f t="shared" si="16"/>
        <v>-0.28835138690583667</v>
      </c>
      <c r="J61" s="11">
        <f t="shared" si="16"/>
        <v>-0.2071102867559631</v>
      </c>
      <c r="K61" s="11">
        <f t="shared" si="16"/>
        <v>-6.0146638034310237E-2</v>
      </c>
      <c r="L61" s="11">
        <f t="shared" si="16"/>
        <v>-0.2025161267947562</v>
      </c>
      <c r="M61" s="11">
        <f t="shared" si="16"/>
        <v>-0.255230139123651</v>
      </c>
      <c r="N61" s="11">
        <f t="shared" si="16"/>
        <v>-0.28410467296528541</v>
      </c>
      <c r="O61" s="11">
        <f t="shared" si="16"/>
        <v>-0.24696247119022424</v>
      </c>
      <c r="P61" s="11">
        <f t="shared" si="16"/>
        <v>-8.1385598597933165E-2</v>
      </c>
      <c r="Q61" s="11">
        <f t="shared" si="16"/>
        <v>-0.14270423862032783</v>
      </c>
      <c r="R61" s="11">
        <f t="shared" si="16"/>
        <v>3.9842294994505778E-3</v>
      </c>
      <c r="S61" s="11">
        <f t="shared" si="16"/>
        <v>6.2046293580260613E-2</v>
      </c>
      <c r="T61" s="11">
        <f t="shared" si="16"/>
        <v>8.6782314213341455E-2</v>
      </c>
      <c r="U61" s="11">
        <f t="shared" si="16"/>
        <v>0.16845340490924818</v>
      </c>
      <c r="V61" s="11">
        <f t="shared" si="16"/>
        <v>0.16060083849893259</v>
      </c>
      <c r="W61" s="11">
        <f t="shared" si="16"/>
        <v>0.21110759229935827</v>
      </c>
      <c r="X61" s="11">
        <f t="shared" si="16"/>
        <v>0.22770515186013948</v>
      </c>
      <c r="Y61" s="11">
        <f t="shared" si="16"/>
        <v>0.19268228161022644</v>
      </c>
      <c r="Z61" s="11">
        <f t="shared" si="16"/>
        <v>-3.1499271068342195E-2</v>
      </c>
      <c r="AA61" s="11">
        <f t="shared" si="16"/>
        <v>-9.1998253514013972E-2</v>
      </c>
      <c r="AB61" s="11">
        <f t="shared" si="16"/>
        <v>-0.23707029865471055</v>
      </c>
      <c r="AC61" s="11">
        <f t="shared" si="16"/>
        <v>-0.43003618732894128</v>
      </c>
      <c r="AD61" s="11">
        <f t="shared" si="16"/>
        <v>-0.29875477682169133</v>
      </c>
      <c r="AE61" s="11">
        <f t="shared" si="16"/>
        <v>-0.16564846683354192</v>
      </c>
      <c r="AF61" s="11">
        <f t="shared" si="16"/>
        <v>-0.18895082029905541</v>
      </c>
      <c r="AG61" s="11">
        <f t="shared" si="16"/>
        <v>-0.10306185368516745</v>
      </c>
      <c r="AH61" s="11">
        <f t="shared" si="16"/>
        <v>-0.13965348018366969</v>
      </c>
      <c r="AI61" s="16"/>
      <c r="AJ61" s="37"/>
      <c r="AK61" s="16"/>
      <c r="AL61" s="16"/>
    </row>
    <row r="62" spans="1:38" x14ac:dyDescent="0.25">
      <c r="A62" s="14" t="s">
        <v>70</v>
      </c>
      <c r="B62" s="5">
        <v>9003714</v>
      </c>
      <c r="C62" s="3">
        <v>303663</v>
      </c>
      <c r="D62" s="3">
        <v>333437</v>
      </c>
      <c r="E62" s="3">
        <v>319695</v>
      </c>
      <c r="F62" s="3">
        <v>362867</v>
      </c>
      <c r="G62" s="3">
        <v>418992</v>
      </c>
      <c r="H62" s="3">
        <v>541594</v>
      </c>
      <c r="I62" s="3">
        <v>659057</v>
      </c>
      <c r="J62" s="3">
        <v>596291</v>
      </c>
      <c r="K62" s="3">
        <v>535059</v>
      </c>
      <c r="L62" s="3">
        <v>576680</v>
      </c>
      <c r="M62" s="3">
        <v>615280</v>
      </c>
      <c r="N62" s="3">
        <v>988259</v>
      </c>
      <c r="O62" s="3">
        <v>689870</v>
      </c>
      <c r="P62" s="3">
        <v>529504</v>
      </c>
      <c r="Q62" s="3">
        <v>522269</v>
      </c>
      <c r="R62" s="3">
        <v>408611</v>
      </c>
      <c r="S62" s="3">
        <v>378411</v>
      </c>
      <c r="T62" s="3">
        <v>364383</v>
      </c>
      <c r="U62" s="3">
        <v>313327</v>
      </c>
      <c r="V62" s="3">
        <v>311032</v>
      </c>
      <c r="W62" s="3">
        <v>299975</v>
      </c>
      <c r="X62" s="3">
        <v>305676</v>
      </c>
      <c r="Y62" s="3">
        <v>328873</v>
      </c>
      <c r="Z62" s="3">
        <v>360802</v>
      </c>
      <c r="AA62" s="3">
        <v>380192</v>
      </c>
      <c r="AB62" s="3">
        <v>442953</v>
      </c>
      <c r="AC62" s="3">
        <v>709917</v>
      </c>
      <c r="AD62" s="3">
        <v>577005</v>
      </c>
      <c r="AE62" s="3">
        <v>511360</v>
      </c>
      <c r="AF62" s="3">
        <v>627576</v>
      </c>
      <c r="AG62" s="3">
        <v>410307</v>
      </c>
      <c r="AH62" s="3">
        <v>437089</v>
      </c>
      <c r="AI62" s="16"/>
      <c r="AJ62" s="16"/>
      <c r="AK62" s="16"/>
      <c r="AL62" s="16"/>
    </row>
    <row r="63" spans="1:38" x14ac:dyDescent="0.25">
      <c r="A63" s="9" t="s">
        <v>71</v>
      </c>
      <c r="B63" s="20">
        <v>284895</v>
      </c>
      <c r="C63" s="19">
        <v>16027</v>
      </c>
      <c r="D63" s="19">
        <v>9788</v>
      </c>
      <c r="E63" s="19">
        <v>9261</v>
      </c>
      <c r="F63" s="19">
        <v>8998</v>
      </c>
      <c r="G63" s="19">
        <v>7424</v>
      </c>
      <c r="H63" s="19">
        <v>6604</v>
      </c>
      <c r="I63" s="19">
        <v>7517</v>
      </c>
      <c r="J63" s="19">
        <v>7330</v>
      </c>
      <c r="K63" s="19">
        <v>6983</v>
      </c>
      <c r="L63" s="19">
        <v>6237</v>
      </c>
      <c r="M63" s="19">
        <v>8354</v>
      </c>
      <c r="N63" s="19">
        <v>10773</v>
      </c>
      <c r="O63" s="19">
        <v>9025</v>
      </c>
      <c r="P63" s="19">
        <v>11425</v>
      </c>
      <c r="Q63" s="19">
        <v>10007</v>
      </c>
      <c r="R63" s="19">
        <v>10319</v>
      </c>
      <c r="S63" s="19">
        <v>9955</v>
      </c>
      <c r="T63" s="19">
        <v>11314</v>
      </c>
      <c r="U63" s="19">
        <v>14589</v>
      </c>
      <c r="V63" s="19">
        <v>15986</v>
      </c>
      <c r="W63" s="19">
        <v>11692</v>
      </c>
      <c r="X63" s="19">
        <v>14042</v>
      </c>
      <c r="Y63" s="19">
        <v>13548</v>
      </c>
      <c r="Z63" s="19">
        <v>13521</v>
      </c>
      <c r="AA63" s="19">
        <v>13011</v>
      </c>
      <c r="AB63" s="19">
        <v>11430</v>
      </c>
      <c r="AC63" s="19">
        <v>12386</v>
      </c>
      <c r="AD63" s="19">
        <v>15326</v>
      </c>
      <c r="AE63" s="19">
        <v>14589</v>
      </c>
      <c r="AF63" s="19">
        <v>15183</v>
      </c>
      <c r="AG63" s="19">
        <v>8860</v>
      </c>
      <c r="AH63" s="19">
        <v>9816</v>
      </c>
      <c r="AI63" s="16"/>
      <c r="AJ63" s="16"/>
      <c r="AK63" s="16"/>
      <c r="AL63" s="16"/>
    </row>
    <row r="64" spans="1:38" x14ac:dyDescent="0.25">
      <c r="A64" s="14" t="s">
        <v>69</v>
      </c>
      <c r="B64" s="13">
        <f t="shared" ref="B64:AH64" si="17">(B63-B65)/B65</f>
        <v>-4.4438258022968767E-2</v>
      </c>
      <c r="C64" s="11">
        <f t="shared" si="17"/>
        <v>1.6477779613414836</v>
      </c>
      <c r="D64" s="11">
        <f t="shared" si="17"/>
        <v>0.8247576435495898</v>
      </c>
      <c r="E64" s="11">
        <f t="shared" si="17"/>
        <v>0.43470178156467854</v>
      </c>
      <c r="F64" s="11">
        <f t="shared" si="17"/>
        <v>0.35818867924528303</v>
      </c>
      <c r="G64" s="11">
        <f t="shared" si="17"/>
        <v>0.11874623267028331</v>
      </c>
      <c r="H64" s="11">
        <f t="shared" si="17"/>
        <v>-0.23600185099490975</v>
      </c>
      <c r="I64" s="11">
        <f t="shared" si="17"/>
        <v>-0.66099936862992692</v>
      </c>
      <c r="J64" s="11">
        <f t="shared" si="17"/>
        <v>-0.66241422189471744</v>
      </c>
      <c r="K64" s="11">
        <f t="shared" si="17"/>
        <v>-0.58280559206595772</v>
      </c>
      <c r="L64" s="11">
        <f t="shared" si="17"/>
        <v>-0.61376021798365121</v>
      </c>
      <c r="M64" s="11">
        <f t="shared" si="17"/>
        <v>-0.45025006580679128</v>
      </c>
      <c r="N64" s="11">
        <f t="shared" si="17"/>
        <v>-0.65646225963838134</v>
      </c>
      <c r="O64" s="11">
        <f t="shared" si="17"/>
        <v>-0.55244235060748825</v>
      </c>
      <c r="P64" s="11">
        <f t="shared" si="17"/>
        <v>-0.31500689489777567</v>
      </c>
      <c r="Q64" s="11">
        <f t="shared" si="17"/>
        <v>-0.35505284867233822</v>
      </c>
      <c r="R64" s="11">
        <f t="shared" si="17"/>
        <v>-1.9344230583228552E-3</v>
      </c>
      <c r="S64" s="11">
        <f t="shared" si="17"/>
        <v>-4.6547265587587393E-2</v>
      </c>
      <c r="T64" s="11">
        <f t="shared" si="17"/>
        <v>0.10272904483430799</v>
      </c>
      <c r="U64" s="11">
        <f t="shared" si="17"/>
        <v>0.91708278580814717</v>
      </c>
      <c r="V64" s="11">
        <f t="shared" si="17"/>
        <v>1.2971691334961919</v>
      </c>
      <c r="W64" s="11">
        <f t="shared" si="17"/>
        <v>0.80459947522765862</v>
      </c>
      <c r="X64" s="11">
        <f t="shared" si="17"/>
        <v>1.2714331931413783</v>
      </c>
      <c r="Y64" s="11">
        <f t="shared" si="17"/>
        <v>1.0053285968028418</v>
      </c>
      <c r="Z64" s="11">
        <f t="shared" si="17"/>
        <v>1.2363546146212372</v>
      </c>
      <c r="AA64" s="11">
        <f t="shared" si="17"/>
        <v>0.98944954128440366</v>
      </c>
      <c r="AB64" s="11">
        <f t="shared" si="17"/>
        <v>0.28963105043439014</v>
      </c>
      <c r="AC64" s="11">
        <f t="shared" si="17"/>
        <v>-0.24226110363391656</v>
      </c>
      <c r="AD64" s="11">
        <f t="shared" si="17"/>
        <v>4.0038002171552657E-2</v>
      </c>
      <c r="AE64" s="11">
        <f t="shared" si="17"/>
        <v>0.28628107917474871</v>
      </c>
      <c r="AF64" s="11">
        <f t="shared" si="17"/>
        <v>1.8788163457022077E-2</v>
      </c>
      <c r="AG64" s="11">
        <f t="shared" si="17"/>
        <v>0.12322515212981744</v>
      </c>
      <c r="AH64" s="11">
        <f t="shared" si="17"/>
        <v>1.0626181971002311</v>
      </c>
      <c r="AI64" s="16"/>
      <c r="AJ64" s="37"/>
      <c r="AK64" s="16"/>
      <c r="AL64" s="16"/>
    </row>
    <row r="65" spans="1:38" x14ac:dyDescent="0.25">
      <c r="A65" s="14" t="s">
        <v>70</v>
      </c>
      <c r="B65" s="5">
        <v>298144</v>
      </c>
      <c r="C65" s="3">
        <v>6053</v>
      </c>
      <c r="D65" s="3">
        <v>5364</v>
      </c>
      <c r="E65" s="3">
        <v>6455</v>
      </c>
      <c r="F65" s="3">
        <v>6625</v>
      </c>
      <c r="G65" s="3">
        <v>6636</v>
      </c>
      <c r="H65" s="3">
        <v>8644</v>
      </c>
      <c r="I65" s="3">
        <v>22174</v>
      </c>
      <c r="J65" s="3">
        <v>21713</v>
      </c>
      <c r="K65" s="3">
        <v>16738</v>
      </c>
      <c r="L65" s="3">
        <v>16148</v>
      </c>
      <c r="M65" s="3">
        <v>15196</v>
      </c>
      <c r="N65" s="3">
        <v>31359</v>
      </c>
      <c r="O65" s="3">
        <v>20165</v>
      </c>
      <c r="P65" s="3">
        <v>16679</v>
      </c>
      <c r="Q65" s="3">
        <v>15516</v>
      </c>
      <c r="R65" s="3">
        <v>10339</v>
      </c>
      <c r="S65" s="3">
        <v>10441</v>
      </c>
      <c r="T65" s="3">
        <v>10260</v>
      </c>
      <c r="U65" s="3">
        <v>7610</v>
      </c>
      <c r="V65" s="3">
        <v>6959</v>
      </c>
      <c r="W65" s="3">
        <v>6479</v>
      </c>
      <c r="X65" s="3">
        <v>6182</v>
      </c>
      <c r="Y65" s="3">
        <v>6756</v>
      </c>
      <c r="Z65" s="3">
        <v>6046</v>
      </c>
      <c r="AA65" s="3">
        <v>6540</v>
      </c>
      <c r="AB65" s="3">
        <v>8863</v>
      </c>
      <c r="AC65" s="3">
        <v>16346</v>
      </c>
      <c r="AD65" s="3">
        <v>14736</v>
      </c>
      <c r="AE65" s="3">
        <v>11342</v>
      </c>
      <c r="AF65" s="3">
        <v>14903</v>
      </c>
      <c r="AG65" s="3">
        <v>7888</v>
      </c>
      <c r="AH65" s="3">
        <v>4759</v>
      </c>
      <c r="AI65" s="16"/>
      <c r="AJ65" s="16"/>
      <c r="AK65" s="16"/>
      <c r="AL65" s="16"/>
    </row>
    <row r="66" spans="1:38" x14ac:dyDescent="0.25">
      <c r="A66" s="1"/>
      <c r="B66" s="2"/>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x14ac:dyDescent="0.25">
      <c r="A67" s="30" t="s">
        <v>72</v>
      </c>
      <c r="B67" s="31" t="s">
        <v>67</v>
      </c>
      <c r="C67" s="29">
        <v>45066</v>
      </c>
      <c r="D67" s="29">
        <v>45067</v>
      </c>
      <c r="E67" s="29">
        <v>45068</v>
      </c>
      <c r="F67" s="29">
        <v>45069</v>
      </c>
      <c r="G67" s="29">
        <v>45070</v>
      </c>
      <c r="H67" s="29">
        <v>45071</v>
      </c>
      <c r="I67" s="29">
        <v>45072</v>
      </c>
      <c r="J67" s="29">
        <v>45073</v>
      </c>
      <c r="K67" s="29">
        <v>45074</v>
      </c>
      <c r="L67" s="29">
        <v>45075</v>
      </c>
      <c r="M67" s="29">
        <v>45076</v>
      </c>
      <c r="N67" s="29">
        <v>45077</v>
      </c>
      <c r="O67" s="29">
        <v>45078</v>
      </c>
      <c r="P67" s="29">
        <v>45079</v>
      </c>
      <c r="Q67" s="29">
        <v>45080</v>
      </c>
      <c r="R67" s="29">
        <v>45081</v>
      </c>
      <c r="S67" s="29">
        <v>45082</v>
      </c>
      <c r="T67" s="29">
        <v>45083</v>
      </c>
      <c r="U67" s="29">
        <v>45084</v>
      </c>
      <c r="V67" s="29">
        <v>45085</v>
      </c>
      <c r="W67" s="29">
        <v>45086</v>
      </c>
      <c r="X67" s="29">
        <v>45087</v>
      </c>
      <c r="Y67" s="29">
        <v>45088</v>
      </c>
      <c r="Z67" s="29">
        <v>45089</v>
      </c>
      <c r="AA67" s="29">
        <v>45090</v>
      </c>
      <c r="AB67" s="29">
        <v>45091</v>
      </c>
      <c r="AC67" s="29">
        <v>45092</v>
      </c>
      <c r="AD67" s="29">
        <v>45093</v>
      </c>
      <c r="AE67" s="29">
        <v>45094</v>
      </c>
      <c r="AF67" s="29">
        <v>45095</v>
      </c>
      <c r="AG67" s="29">
        <v>45096</v>
      </c>
      <c r="AH67" s="29">
        <v>45097</v>
      </c>
      <c r="AI67" s="1"/>
      <c r="AJ67" s="1"/>
      <c r="AK67" s="1"/>
      <c r="AL67" s="1"/>
    </row>
    <row r="68" spans="1:38" x14ac:dyDescent="0.25">
      <c r="A68" s="9" t="s">
        <v>79</v>
      </c>
      <c r="B68" s="32">
        <v>3002617</v>
      </c>
      <c r="C68" s="8">
        <v>291226</v>
      </c>
      <c r="D68" s="8">
        <v>193935</v>
      </c>
      <c r="E68" s="8">
        <v>147545</v>
      </c>
      <c r="F68" s="8">
        <v>125146</v>
      </c>
      <c r="G68" s="8">
        <v>113854</v>
      </c>
      <c r="H68" s="8">
        <v>105497</v>
      </c>
      <c r="I68" s="8">
        <v>107510</v>
      </c>
      <c r="J68" s="8">
        <v>101309</v>
      </c>
      <c r="K68" s="8">
        <v>137825</v>
      </c>
      <c r="L68" s="8">
        <v>76644</v>
      </c>
      <c r="M68" s="8">
        <v>80004</v>
      </c>
      <c r="N68" s="8">
        <v>207515</v>
      </c>
      <c r="O68" s="8">
        <v>141348</v>
      </c>
      <c r="P68" s="8">
        <v>126433</v>
      </c>
      <c r="Q68" s="8">
        <v>127010</v>
      </c>
      <c r="R68" s="8">
        <v>102497</v>
      </c>
      <c r="S68" s="8">
        <v>94324</v>
      </c>
      <c r="T68" s="8">
        <v>84480</v>
      </c>
      <c r="U68" s="8">
        <v>76665</v>
      </c>
      <c r="V68" s="8">
        <v>93001</v>
      </c>
      <c r="W68" s="8">
        <v>88543</v>
      </c>
      <c r="X68" s="8">
        <v>93530</v>
      </c>
      <c r="Y68" s="8">
        <v>100203</v>
      </c>
      <c r="Z68" s="8">
        <v>89291</v>
      </c>
      <c r="AA68" s="8">
        <v>85646</v>
      </c>
      <c r="AB68" s="8">
        <v>80511</v>
      </c>
      <c r="AC68" s="8">
        <v>118580</v>
      </c>
      <c r="AD68" s="8">
        <v>120717</v>
      </c>
      <c r="AE68" s="8">
        <v>133156</v>
      </c>
      <c r="AF68" s="8">
        <v>178350</v>
      </c>
      <c r="AG68" s="8">
        <v>100608</v>
      </c>
      <c r="AH68" s="8">
        <v>108289</v>
      </c>
      <c r="AI68" s="1"/>
      <c r="AJ68" s="1"/>
      <c r="AK68" s="1"/>
      <c r="AL68" s="1"/>
    </row>
    <row r="69" spans="1:38" x14ac:dyDescent="0.25">
      <c r="A69" s="14" t="s">
        <v>69</v>
      </c>
      <c r="B69" s="13">
        <f t="shared" ref="B69:AH69" si="18">(B68-B70)/B70</f>
        <v>5.9136371783253738E-3</v>
      </c>
      <c r="C69" s="11">
        <f t="shared" si="18"/>
        <v>2.9121195024314233</v>
      </c>
      <c r="D69" s="11">
        <f t="shared" si="18"/>
        <v>2.0063713027841508</v>
      </c>
      <c r="E69" s="11">
        <f t="shared" si="18"/>
        <v>1.3010043354854808</v>
      </c>
      <c r="F69" s="11">
        <f t="shared" si="18"/>
        <v>0.76115622229414992</v>
      </c>
      <c r="G69" s="11">
        <f t="shared" si="18"/>
        <v>0.60713126208658585</v>
      </c>
      <c r="H69" s="11">
        <f t="shared" si="18"/>
        <v>0.35257766324345807</v>
      </c>
      <c r="I69" s="11">
        <f t="shared" si="18"/>
        <v>-0.14308714989399179</v>
      </c>
      <c r="J69" s="11">
        <f t="shared" si="18"/>
        <v>6.2072797416865853E-2</v>
      </c>
      <c r="K69" s="11">
        <f t="shared" si="18"/>
        <v>0.52807805310715672</v>
      </c>
      <c r="L69" s="11">
        <f t="shared" si="18"/>
        <v>-0.37030981703459664</v>
      </c>
      <c r="M69" s="11">
        <f t="shared" si="18"/>
        <v>-0.42950454947374428</v>
      </c>
      <c r="N69" s="11">
        <f t="shared" si="18"/>
        <v>-0.41819420535278712</v>
      </c>
      <c r="O69" s="11">
        <f t="shared" si="18"/>
        <v>-0.10741484484522411</v>
      </c>
      <c r="P69" s="11">
        <f t="shared" si="18"/>
        <v>-0.20813578429837473</v>
      </c>
      <c r="Q69" s="11">
        <f t="shared" si="18"/>
        <v>-0.18359344869256677</v>
      </c>
      <c r="R69" s="11">
        <f t="shared" si="18"/>
        <v>-3.9003534695331764E-2</v>
      </c>
      <c r="S69" s="11">
        <f t="shared" si="18"/>
        <v>-7.1138771812344903E-2</v>
      </c>
      <c r="T69" s="11">
        <f t="shared" si="18"/>
        <v>-0.17852975495915985</v>
      </c>
      <c r="U69" s="11">
        <f t="shared" si="18"/>
        <v>0.11349145255697085</v>
      </c>
      <c r="V69" s="11">
        <f t="shared" si="18"/>
        <v>0.44981059129811213</v>
      </c>
      <c r="W69" s="11">
        <f t="shared" si="18"/>
        <v>0.43617400895348085</v>
      </c>
      <c r="X69" s="11">
        <f t="shared" si="18"/>
        <v>0.47619122776558975</v>
      </c>
      <c r="Y69" s="11">
        <f t="shared" si="18"/>
        <v>0.42672248088505405</v>
      </c>
      <c r="Z69" s="11">
        <f t="shared" si="18"/>
        <v>0.25818678841167853</v>
      </c>
      <c r="AA69" s="11">
        <f t="shared" si="18"/>
        <v>0.24712049508554787</v>
      </c>
      <c r="AB69" s="11">
        <f t="shared" si="18"/>
        <v>-0.19451947896032173</v>
      </c>
      <c r="AC69" s="11">
        <f t="shared" si="18"/>
        <v>-0.48747206770313317</v>
      </c>
      <c r="AD69" s="11">
        <f t="shared" si="18"/>
        <v>-0.3044452767134338</v>
      </c>
      <c r="AE69" s="11">
        <f t="shared" si="18"/>
        <v>-0.20691852743050798</v>
      </c>
      <c r="AF69" s="11">
        <f t="shared" si="18"/>
        <v>-0.16872136435033488</v>
      </c>
      <c r="AG69" s="11">
        <f t="shared" si="18"/>
        <v>-0.23333434937665742</v>
      </c>
      <c r="AH69" s="11">
        <f t="shared" si="18"/>
        <v>-0.30708343997952392</v>
      </c>
      <c r="AI69" s="1"/>
      <c r="AJ69" s="12"/>
      <c r="AK69" s="1"/>
      <c r="AL69" s="1"/>
    </row>
    <row r="70" spans="1:38" x14ac:dyDescent="0.25">
      <c r="A70" s="14" t="s">
        <v>70</v>
      </c>
      <c r="B70" s="5">
        <v>2984965</v>
      </c>
      <c r="C70" s="3">
        <v>74442</v>
      </c>
      <c r="D70" s="3">
        <v>64508</v>
      </c>
      <c r="E70" s="3">
        <v>64122</v>
      </c>
      <c r="F70" s="3">
        <v>71059</v>
      </c>
      <c r="G70" s="3">
        <v>70843</v>
      </c>
      <c r="H70" s="3">
        <v>77997</v>
      </c>
      <c r="I70" s="3">
        <v>125462</v>
      </c>
      <c r="J70" s="3">
        <v>95388</v>
      </c>
      <c r="K70" s="3">
        <v>90195</v>
      </c>
      <c r="L70" s="3">
        <v>121717</v>
      </c>
      <c r="M70" s="3">
        <v>140236</v>
      </c>
      <c r="N70" s="3">
        <v>356674</v>
      </c>
      <c r="O70" s="3">
        <v>158358</v>
      </c>
      <c r="P70" s="3">
        <v>159665</v>
      </c>
      <c r="Q70" s="3">
        <v>155572</v>
      </c>
      <c r="R70" s="3">
        <v>106657</v>
      </c>
      <c r="S70" s="3">
        <v>101548</v>
      </c>
      <c r="T70" s="3">
        <v>102840</v>
      </c>
      <c r="U70" s="3">
        <v>68851</v>
      </c>
      <c r="V70" s="3">
        <v>64147</v>
      </c>
      <c r="W70" s="3">
        <v>61652</v>
      </c>
      <c r="X70" s="3">
        <v>63359</v>
      </c>
      <c r="Y70" s="3">
        <v>70233</v>
      </c>
      <c r="Z70" s="3">
        <v>70968</v>
      </c>
      <c r="AA70" s="3">
        <v>68675</v>
      </c>
      <c r="AB70" s="3">
        <v>99954</v>
      </c>
      <c r="AC70" s="3">
        <v>231363</v>
      </c>
      <c r="AD70" s="3">
        <v>173555</v>
      </c>
      <c r="AE70" s="3">
        <v>167897</v>
      </c>
      <c r="AF70" s="3">
        <v>214549</v>
      </c>
      <c r="AG70" s="3">
        <v>131228</v>
      </c>
      <c r="AH70" s="3">
        <v>156280</v>
      </c>
      <c r="AI70" s="1"/>
      <c r="AJ70" s="1"/>
      <c r="AK70" s="1"/>
      <c r="AL70" s="1"/>
    </row>
    <row r="71" spans="1:38" x14ac:dyDescent="0.25">
      <c r="A71" s="9" t="s">
        <v>71</v>
      </c>
      <c r="B71" s="20">
        <v>45351</v>
      </c>
      <c r="C71" s="19">
        <v>4266</v>
      </c>
      <c r="D71" s="19">
        <v>1913</v>
      </c>
      <c r="E71" s="19">
        <v>2309</v>
      </c>
      <c r="F71" s="19">
        <v>2049</v>
      </c>
      <c r="G71" s="19">
        <v>1380</v>
      </c>
      <c r="H71" s="19">
        <v>1148</v>
      </c>
      <c r="I71" s="19">
        <v>1239</v>
      </c>
      <c r="J71" s="19">
        <v>1007</v>
      </c>
      <c r="K71" s="19">
        <v>1209</v>
      </c>
      <c r="L71" s="19">
        <v>923</v>
      </c>
      <c r="M71" s="19">
        <v>984</v>
      </c>
      <c r="N71" s="19">
        <v>2381</v>
      </c>
      <c r="O71" s="19">
        <v>1789</v>
      </c>
      <c r="P71" s="19">
        <v>1945</v>
      </c>
      <c r="Q71" s="19">
        <v>1738</v>
      </c>
      <c r="R71" s="19">
        <v>1506</v>
      </c>
      <c r="S71" s="19">
        <v>1140</v>
      </c>
      <c r="T71" s="19">
        <v>1166</v>
      </c>
      <c r="U71" s="19">
        <v>1559</v>
      </c>
      <c r="V71" s="19">
        <v>1983</v>
      </c>
      <c r="W71" s="19">
        <v>1189</v>
      </c>
      <c r="X71" s="19">
        <v>1465</v>
      </c>
      <c r="Y71" s="19">
        <v>1414</v>
      </c>
      <c r="Z71" s="19">
        <v>1375</v>
      </c>
      <c r="AA71" s="19">
        <v>1275</v>
      </c>
      <c r="AB71" s="19">
        <v>1349</v>
      </c>
      <c r="AC71" s="19">
        <v>1525</v>
      </c>
      <c r="AD71" s="19">
        <v>1796</v>
      </c>
      <c r="AE71" s="19">
        <v>1860</v>
      </c>
      <c r="AF71" s="19">
        <v>2580</v>
      </c>
      <c r="AG71" s="19">
        <v>1208</v>
      </c>
      <c r="AH71" s="19">
        <v>1510</v>
      </c>
      <c r="AI71" s="1"/>
      <c r="AJ71" s="1"/>
      <c r="AK71" s="1"/>
      <c r="AL71" s="1"/>
    </row>
    <row r="72" spans="1:38" x14ac:dyDescent="0.25">
      <c r="A72" s="14" t="s">
        <v>69</v>
      </c>
      <c r="B72" s="13">
        <f t="shared" ref="B72:AH72" si="19">(B71-B73)/B73</f>
        <v>-0.26499951379209752</v>
      </c>
      <c r="C72" s="11">
        <f t="shared" si="19"/>
        <v>3.3575076608784475</v>
      </c>
      <c r="D72" s="11">
        <f t="shared" si="19"/>
        <v>0.79793233082706772</v>
      </c>
      <c r="E72" s="11">
        <f t="shared" si="19"/>
        <v>0.82097791798107256</v>
      </c>
      <c r="F72" s="11">
        <f t="shared" si="19"/>
        <v>0.63788968824940051</v>
      </c>
      <c r="G72" s="11">
        <f t="shared" si="19"/>
        <v>0.19687771032090198</v>
      </c>
      <c r="H72" s="11">
        <f t="shared" si="19"/>
        <v>-0.16143170197224252</v>
      </c>
      <c r="I72" s="11">
        <f t="shared" si="19"/>
        <v>-0.53716847217033992</v>
      </c>
      <c r="J72" s="11">
        <f t="shared" si="19"/>
        <v>-0.46578249336870026</v>
      </c>
      <c r="K72" s="11">
        <f t="shared" si="19"/>
        <v>-0.31032515687393042</v>
      </c>
      <c r="L72" s="11">
        <f t="shared" si="19"/>
        <v>-0.65391826021747279</v>
      </c>
      <c r="M72" s="11">
        <f t="shared" si="19"/>
        <v>-0.68870610566276491</v>
      </c>
      <c r="N72" s="11">
        <f t="shared" si="19"/>
        <v>-0.70448057589673574</v>
      </c>
      <c r="O72" s="11">
        <f t="shared" si="19"/>
        <v>-0.55497512437810947</v>
      </c>
      <c r="P72" s="11">
        <f t="shared" si="19"/>
        <v>-0.52363458241489103</v>
      </c>
      <c r="Q72" s="11">
        <f t="shared" si="19"/>
        <v>-0.37817531305903401</v>
      </c>
      <c r="R72" s="11">
        <f t="shared" si="19"/>
        <v>-0.20148462354188759</v>
      </c>
      <c r="S72" s="11">
        <f t="shared" si="19"/>
        <v>-0.37534246575342467</v>
      </c>
      <c r="T72" s="11">
        <f t="shared" si="19"/>
        <v>-0.37142857142857144</v>
      </c>
      <c r="U72" s="11">
        <f t="shared" si="19"/>
        <v>0.2472</v>
      </c>
      <c r="V72" s="11">
        <f t="shared" si="19"/>
        <v>0.86197183098591545</v>
      </c>
      <c r="W72" s="11">
        <f t="shared" si="19"/>
        <v>0.19019019019019018</v>
      </c>
      <c r="X72" s="11">
        <f t="shared" si="19"/>
        <v>0.32579185520361992</v>
      </c>
      <c r="Y72" s="11">
        <f t="shared" si="19"/>
        <v>9.9533437013996889E-2</v>
      </c>
      <c r="Z72" s="11">
        <f t="shared" si="19"/>
        <v>0.28384687208216619</v>
      </c>
      <c r="AA72" s="11">
        <f t="shared" si="19"/>
        <v>0.15280289330922242</v>
      </c>
      <c r="AB72" s="11">
        <f t="shared" si="19"/>
        <v>-0.35237638022083534</v>
      </c>
      <c r="AC72" s="11">
        <f t="shared" si="19"/>
        <v>-0.65356656065424812</v>
      </c>
      <c r="AD72" s="11">
        <f t="shared" si="19"/>
        <v>-0.41326363933355115</v>
      </c>
      <c r="AE72" s="11">
        <f t="shared" si="19"/>
        <v>-7.7838373822508675E-2</v>
      </c>
      <c r="AF72" s="11">
        <f t="shared" si="19"/>
        <v>0.10492505353319058</v>
      </c>
      <c r="AG72" s="11">
        <f t="shared" si="19"/>
        <v>0.12897196261682242</v>
      </c>
      <c r="AH72" s="11">
        <f t="shared" si="19"/>
        <v>0.27857747671464861</v>
      </c>
      <c r="AI72" s="1"/>
      <c r="AJ72" s="12"/>
      <c r="AK72" s="1"/>
      <c r="AL72" s="1"/>
    </row>
    <row r="73" spans="1:38" x14ac:dyDescent="0.25">
      <c r="A73" s="14" t="s">
        <v>70</v>
      </c>
      <c r="B73" s="5">
        <v>61702</v>
      </c>
      <c r="C73" s="3">
        <v>979</v>
      </c>
      <c r="D73" s="3">
        <v>1064</v>
      </c>
      <c r="E73" s="3">
        <v>1268</v>
      </c>
      <c r="F73" s="3">
        <v>1251</v>
      </c>
      <c r="G73" s="3">
        <v>1153</v>
      </c>
      <c r="H73" s="3">
        <v>1369</v>
      </c>
      <c r="I73" s="3">
        <v>2677</v>
      </c>
      <c r="J73" s="3">
        <v>1885</v>
      </c>
      <c r="K73" s="3">
        <v>1753</v>
      </c>
      <c r="L73" s="3">
        <v>2667</v>
      </c>
      <c r="M73" s="3">
        <v>3161</v>
      </c>
      <c r="N73" s="3">
        <v>8057</v>
      </c>
      <c r="O73" s="3">
        <v>4020</v>
      </c>
      <c r="P73" s="3">
        <v>4083</v>
      </c>
      <c r="Q73" s="3">
        <v>2795</v>
      </c>
      <c r="R73" s="3">
        <v>1886</v>
      </c>
      <c r="S73" s="3">
        <v>1825</v>
      </c>
      <c r="T73" s="3">
        <v>1855</v>
      </c>
      <c r="U73" s="3">
        <v>1250</v>
      </c>
      <c r="V73" s="3">
        <v>1065</v>
      </c>
      <c r="W73" s="3">
        <v>999</v>
      </c>
      <c r="X73" s="3">
        <v>1105</v>
      </c>
      <c r="Y73" s="3">
        <v>1286</v>
      </c>
      <c r="Z73" s="3">
        <v>1071</v>
      </c>
      <c r="AA73" s="3">
        <v>1106</v>
      </c>
      <c r="AB73" s="3">
        <v>2083</v>
      </c>
      <c r="AC73" s="3">
        <v>4402</v>
      </c>
      <c r="AD73" s="3">
        <v>3061</v>
      </c>
      <c r="AE73" s="3">
        <v>2017</v>
      </c>
      <c r="AF73" s="3">
        <v>2335</v>
      </c>
      <c r="AG73" s="3">
        <v>1070</v>
      </c>
      <c r="AH73" s="3">
        <v>1181</v>
      </c>
      <c r="AI73" s="1"/>
      <c r="AJ73" s="1"/>
      <c r="AK73" s="1"/>
      <c r="AL73" s="1"/>
    </row>
    <row r="74" spans="1:38" x14ac:dyDescent="0.25">
      <c r="A74" s="1"/>
      <c r="B74" s="2"/>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row>
    <row r="75" spans="1:38" x14ac:dyDescent="0.25">
      <c r="A75" s="30" t="s">
        <v>73</v>
      </c>
      <c r="B75" s="31" t="s">
        <v>67</v>
      </c>
      <c r="C75" s="29">
        <v>45066</v>
      </c>
      <c r="D75" s="29">
        <v>45067</v>
      </c>
      <c r="E75" s="29">
        <v>45068</v>
      </c>
      <c r="F75" s="29">
        <v>45069</v>
      </c>
      <c r="G75" s="29">
        <v>45070</v>
      </c>
      <c r="H75" s="29">
        <v>45071</v>
      </c>
      <c r="I75" s="29">
        <v>45072</v>
      </c>
      <c r="J75" s="29">
        <v>45073</v>
      </c>
      <c r="K75" s="29">
        <v>45074</v>
      </c>
      <c r="L75" s="29">
        <v>45075</v>
      </c>
      <c r="M75" s="29">
        <v>45076</v>
      </c>
      <c r="N75" s="29">
        <v>45077</v>
      </c>
      <c r="O75" s="29">
        <v>45078</v>
      </c>
      <c r="P75" s="29">
        <v>45079</v>
      </c>
      <c r="Q75" s="29">
        <v>45080</v>
      </c>
      <c r="R75" s="29">
        <v>45081</v>
      </c>
      <c r="S75" s="29">
        <v>45082</v>
      </c>
      <c r="T75" s="29">
        <v>45083</v>
      </c>
      <c r="U75" s="29">
        <v>45084</v>
      </c>
      <c r="V75" s="29">
        <v>45085</v>
      </c>
      <c r="W75" s="29">
        <v>45086</v>
      </c>
      <c r="X75" s="29">
        <v>45087</v>
      </c>
      <c r="Y75" s="29">
        <v>45088</v>
      </c>
      <c r="Z75" s="29">
        <v>45089</v>
      </c>
      <c r="AA75" s="29">
        <v>45090</v>
      </c>
      <c r="AB75" s="29">
        <v>45091</v>
      </c>
      <c r="AC75" s="29">
        <v>45092</v>
      </c>
      <c r="AD75" s="29">
        <v>45093</v>
      </c>
      <c r="AE75" s="29">
        <v>45094</v>
      </c>
      <c r="AF75" s="29">
        <v>45095</v>
      </c>
      <c r="AG75" s="29">
        <v>45096</v>
      </c>
      <c r="AH75" s="29">
        <v>45097</v>
      </c>
      <c r="AI75" s="1"/>
      <c r="AJ75" s="1"/>
      <c r="AK75" s="1"/>
      <c r="AL75" s="1"/>
    </row>
    <row r="76" spans="1:38" x14ac:dyDescent="0.25">
      <c r="A76" s="9" t="s">
        <v>79</v>
      </c>
      <c r="B76" s="10">
        <f>SUM(C76:AH76)</f>
        <v>1989734</v>
      </c>
      <c r="C76" s="8">
        <v>106045</v>
      </c>
      <c r="D76" s="8">
        <v>81880</v>
      </c>
      <c r="E76" s="8">
        <v>68814</v>
      </c>
      <c r="F76" s="8">
        <v>62239</v>
      </c>
      <c r="G76" s="8">
        <v>56399</v>
      </c>
      <c r="H76" s="8">
        <v>58322</v>
      </c>
      <c r="I76" s="8">
        <v>63657</v>
      </c>
      <c r="J76" s="8">
        <v>61554</v>
      </c>
      <c r="K76" s="8">
        <v>62808</v>
      </c>
      <c r="L76" s="8">
        <v>55344</v>
      </c>
      <c r="M76" s="8">
        <v>54684</v>
      </c>
      <c r="N76" s="8">
        <v>77770</v>
      </c>
      <c r="O76" s="8">
        <v>70121</v>
      </c>
      <c r="P76" s="8">
        <v>69613</v>
      </c>
      <c r="Q76" s="8">
        <v>67372</v>
      </c>
      <c r="R76" s="8">
        <v>58729</v>
      </c>
      <c r="S76" s="8">
        <v>55772</v>
      </c>
      <c r="T76" s="8">
        <v>53610</v>
      </c>
      <c r="U76" s="8">
        <v>48527</v>
      </c>
      <c r="V76" s="8">
        <v>50697</v>
      </c>
      <c r="W76" s="8">
        <v>52717</v>
      </c>
      <c r="X76" s="8">
        <v>59168</v>
      </c>
      <c r="Y76" s="8">
        <v>60427</v>
      </c>
      <c r="Z76" s="8">
        <v>57091</v>
      </c>
      <c r="AA76" s="8">
        <v>53528</v>
      </c>
      <c r="AB76" s="8">
        <v>51192</v>
      </c>
      <c r="AC76" s="8">
        <v>56166</v>
      </c>
      <c r="AD76" s="8">
        <v>60320</v>
      </c>
      <c r="AE76" s="8">
        <v>66785</v>
      </c>
      <c r="AF76" s="8">
        <v>80088</v>
      </c>
      <c r="AG76" s="8">
        <v>53833</v>
      </c>
      <c r="AH76" s="8">
        <v>54462</v>
      </c>
      <c r="AI76" s="1"/>
      <c r="AJ76" s="1"/>
      <c r="AK76" s="1"/>
      <c r="AL76" s="1"/>
    </row>
    <row r="77" spans="1:38" x14ac:dyDescent="0.25">
      <c r="A77" s="14" t="s">
        <v>69</v>
      </c>
      <c r="B77" s="13">
        <f t="shared" ref="B77:AH77" si="20">(B76-B78)/B78</f>
        <v>-0.1346269852418954</v>
      </c>
      <c r="C77" s="11">
        <f t="shared" si="20"/>
        <v>0.9490341671414656</v>
      </c>
      <c r="D77" s="11">
        <f t="shared" si="20"/>
        <v>0.4296689481771197</v>
      </c>
      <c r="E77" s="11">
        <f t="shared" si="20"/>
        <v>0.21947934572648814</v>
      </c>
      <c r="F77" s="11">
        <f t="shared" si="20"/>
        <v>8.0106901757978591E-2</v>
      </c>
      <c r="G77" s="11">
        <f t="shared" si="20"/>
        <v>1.316782236913017E-2</v>
      </c>
      <c r="H77" s="11">
        <f t="shared" si="20"/>
        <v>8.8391482589818549E-3</v>
      </c>
      <c r="I77" s="11">
        <f t="shared" si="20"/>
        <v>-0.15512641847501493</v>
      </c>
      <c r="J77" s="11">
        <f t="shared" si="20"/>
        <v>-0.11741680168619073</v>
      </c>
      <c r="K77" s="11">
        <f t="shared" si="20"/>
        <v>-0.11060762684263442</v>
      </c>
      <c r="L77" s="11">
        <f t="shared" si="20"/>
        <v>-0.28171317326411421</v>
      </c>
      <c r="M77" s="11">
        <f t="shared" si="20"/>
        <v>-0.31714992133063608</v>
      </c>
      <c r="N77" s="11">
        <f t="shared" si="20"/>
        <v>-0.43505738776696207</v>
      </c>
      <c r="O77" s="11">
        <f t="shared" si="20"/>
        <v>-0.25815154144008801</v>
      </c>
      <c r="P77" s="11">
        <f t="shared" si="20"/>
        <v>-0.11141037260183045</v>
      </c>
      <c r="Q77" s="11">
        <f t="shared" si="20"/>
        <v>-0.15733386699353355</v>
      </c>
      <c r="R77" s="11">
        <f t="shared" si="20"/>
        <v>-0.12849468748145071</v>
      </c>
      <c r="S77" s="11">
        <f t="shared" si="20"/>
        <v>-0.14780349912139965</v>
      </c>
      <c r="T77" s="11">
        <f t="shared" si="20"/>
        <v>-0.14880442031056493</v>
      </c>
      <c r="U77" s="11">
        <f t="shared" si="20"/>
        <v>-0.15060124975932507</v>
      </c>
      <c r="V77" s="11">
        <f t="shared" si="20"/>
        <v>-0.1089061923259452</v>
      </c>
      <c r="W77" s="11">
        <f t="shared" si="20"/>
        <v>-9.2900406084382964E-2</v>
      </c>
      <c r="X77" s="11">
        <f t="shared" si="20"/>
        <v>-2.9205224125484021E-2</v>
      </c>
      <c r="Y77" s="11">
        <f t="shared" si="20"/>
        <v>-7.3205521472392635E-2</v>
      </c>
      <c r="Z77" s="11">
        <f t="shared" si="20"/>
        <v>-0.11549902395191027</v>
      </c>
      <c r="AA77" s="11">
        <f t="shared" si="20"/>
        <v>-0.13509670539191132</v>
      </c>
      <c r="AB77" s="11">
        <f t="shared" si="20"/>
        <v>-0.24799482915650614</v>
      </c>
      <c r="AC77" s="11">
        <f t="shared" si="20"/>
        <v>-0.4384972207781821</v>
      </c>
      <c r="AD77" s="11">
        <f t="shared" si="20"/>
        <v>-0.30369737616733428</v>
      </c>
      <c r="AE77" s="11">
        <f t="shared" si="20"/>
        <v>-0.19314502488764315</v>
      </c>
      <c r="AF77" s="11">
        <f t="shared" si="20"/>
        <v>-0.23249863439036311</v>
      </c>
      <c r="AG77" s="11">
        <f t="shared" si="20"/>
        <v>-0.1973848998091603</v>
      </c>
      <c r="AH77" s="11">
        <f t="shared" si="20"/>
        <v>-0.19068564805183225</v>
      </c>
      <c r="AI77" s="1"/>
      <c r="AJ77" s="12"/>
      <c r="AK77" s="1"/>
      <c r="AL77" s="1"/>
    </row>
    <row r="78" spans="1:38" x14ac:dyDescent="0.25">
      <c r="A78" s="14" t="s">
        <v>74</v>
      </c>
      <c r="B78" s="5">
        <f>SUM(C78:AH78)</f>
        <v>2299279</v>
      </c>
      <c r="C78" s="3">
        <v>54409</v>
      </c>
      <c r="D78" s="3">
        <v>57272</v>
      </c>
      <c r="E78" s="3">
        <v>56429</v>
      </c>
      <c r="F78" s="3">
        <v>57623</v>
      </c>
      <c r="G78" s="3">
        <v>55666</v>
      </c>
      <c r="H78" s="3">
        <v>57811</v>
      </c>
      <c r="I78" s="3">
        <v>75345</v>
      </c>
      <c r="J78" s="3">
        <v>69743</v>
      </c>
      <c r="K78" s="3">
        <v>70619</v>
      </c>
      <c r="L78" s="3">
        <v>77050</v>
      </c>
      <c r="M78" s="3">
        <v>80082</v>
      </c>
      <c r="N78" s="3">
        <v>137660</v>
      </c>
      <c r="O78" s="3">
        <v>94522</v>
      </c>
      <c r="P78" s="3">
        <v>78341</v>
      </c>
      <c r="Q78" s="3">
        <v>79951</v>
      </c>
      <c r="R78" s="3">
        <v>67388</v>
      </c>
      <c r="S78" s="3">
        <v>65445</v>
      </c>
      <c r="T78" s="3">
        <v>62982</v>
      </c>
      <c r="U78" s="3">
        <v>57131</v>
      </c>
      <c r="V78" s="3">
        <v>56893</v>
      </c>
      <c r="W78" s="3">
        <v>58116</v>
      </c>
      <c r="X78" s="3">
        <v>60948</v>
      </c>
      <c r="Y78" s="3">
        <v>65200</v>
      </c>
      <c r="Z78" s="3">
        <v>64546</v>
      </c>
      <c r="AA78" s="3">
        <v>61889</v>
      </c>
      <c r="AB78" s="3">
        <v>68074</v>
      </c>
      <c r="AC78" s="3">
        <v>100028</v>
      </c>
      <c r="AD78" s="3">
        <v>86629</v>
      </c>
      <c r="AE78" s="3">
        <v>82772</v>
      </c>
      <c r="AF78" s="3">
        <v>104349</v>
      </c>
      <c r="AG78" s="3">
        <v>67072</v>
      </c>
      <c r="AH78" s="3">
        <v>67294</v>
      </c>
      <c r="AI78" s="1"/>
      <c r="AJ78" s="1"/>
      <c r="AK78" s="1"/>
      <c r="AL78" s="1"/>
    </row>
    <row r="79" spans="1:38" x14ac:dyDescent="0.25">
      <c r="A79" s="9" t="s">
        <v>71</v>
      </c>
      <c r="B79" s="5">
        <f>SUM(C79:AH79)</f>
        <v>63368</v>
      </c>
      <c r="C79" s="19">
        <v>3218</v>
      </c>
      <c r="D79" s="19">
        <v>2182</v>
      </c>
      <c r="E79" s="19">
        <v>1735</v>
      </c>
      <c r="F79" s="19">
        <v>1667</v>
      </c>
      <c r="G79" s="19">
        <v>1414</v>
      </c>
      <c r="H79" s="19">
        <v>1427</v>
      </c>
      <c r="I79" s="19">
        <v>1573</v>
      </c>
      <c r="J79" s="19">
        <v>1149</v>
      </c>
      <c r="K79" s="19">
        <v>1233</v>
      </c>
      <c r="L79" s="19">
        <v>1070</v>
      </c>
      <c r="M79" s="19">
        <v>926</v>
      </c>
      <c r="N79" s="19">
        <v>1714</v>
      </c>
      <c r="O79" s="19">
        <v>1788</v>
      </c>
      <c r="P79" s="19">
        <v>2923</v>
      </c>
      <c r="Q79" s="19">
        <v>3031</v>
      </c>
      <c r="R79" s="19">
        <v>3043</v>
      </c>
      <c r="S79" s="19">
        <v>2031</v>
      </c>
      <c r="T79" s="19">
        <v>2181</v>
      </c>
      <c r="U79" s="19">
        <v>2421</v>
      </c>
      <c r="V79" s="19">
        <v>1693</v>
      </c>
      <c r="W79" s="19">
        <v>1717</v>
      </c>
      <c r="X79" s="19">
        <v>1720</v>
      </c>
      <c r="Y79" s="19">
        <v>1659</v>
      </c>
      <c r="Z79" s="19">
        <v>2130</v>
      </c>
      <c r="AA79" s="19">
        <v>1947</v>
      </c>
      <c r="AB79" s="19">
        <v>1214</v>
      </c>
      <c r="AC79" s="19">
        <v>1929</v>
      </c>
      <c r="AD79" s="19">
        <v>2535</v>
      </c>
      <c r="AE79" s="19">
        <v>2790</v>
      </c>
      <c r="AF79" s="19">
        <v>3178</v>
      </c>
      <c r="AG79" s="19">
        <v>2215</v>
      </c>
      <c r="AH79" s="21">
        <v>1915</v>
      </c>
      <c r="AI79" s="1"/>
      <c r="AJ79" s="1"/>
      <c r="AK79" s="1"/>
      <c r="AL79" s="1"/>
    </row>
    <row r="80" spans="1:38" x14ac:dyDescent="0.25">
      <c r="A80" s="14" t="s">
        <v>69</v>
      </c>
      <c r="B80" s="13">
        <f t="shared" ref="B80:AH80" si="21">(B79-B81)/B81</f>
        <v>-0.23495394125245989</v>
      </c>
      <c r="C80" s="11">
        <f t="shared" si="21"/>
        <v>1.5972558514931396</v>
      </c>
      <c r="D80" s="11">
        <f t="shared" si="21"/>
        <v>0.86975149957155096</v>
      </c>
      <c r="E80" s="11">
        <f t="shared" si="21"/>
        <v>-1.3083048919226393E-2</v>
      </c>
      <c r="F80" s="11">
        <f t="shared" si="21"/>
        <v>-4.195402298850575E-2</v>
      </c>
      <c r="G80" s="11">
        <f t="shared" si="21"/>
        <v>-0.14767932489451477</v>
      </c>
      <c r="H80" s="11">
        <f t="shared" si="21"/>
        <v>-7.7569489334195219E-2</v>
      </c>
      <c r="I80" s="11">
        <f t="shared" si="21"/>
        <v>-0.23677826297913634</v>
      </c>
      <c r="J80" s="11">
        <f t="shared" si="21"/>
        <v>-0.49759510275470048</v>
      </c>
      <c r="K80" s="11">
        <f t="shared" si="21"/>
        <v>-0.53224582701062217</v>
      </c>
      <c r="L80" s="11">
        <f t="shared" si="21"/>
        <v>-0.69952260600954785</v>
      </c>
      <c r="M80" s="11">
        <f t="shared" si="21"/>
        <v>-0.7087134318968229</v>
      </c>
      <c r="N80" s="11">
        <f t="shared" si="21"/>
        <v>-0.73907748515755822</v>
      </c>
      <c r="O80" s="11">
        <f t="shared" si="21"/>
        <v>-0.5980215827338129</v>
      </c>
      <c r="P80" s="11">
        <f t="shared" si="21"/>
        <v>-0.19409980700303281</v>
      </c>
      <c r="Q80" s="11">
        <f t="shared" si="21"/>
        <v>-0.17117856166256495</v>
      </c>
      <c r="R80" s="11">
        <f t="shared" si="21"/>
        <v>0.43741143127066606</v>
      </c>
      <c r="S80" s="11">
        <f t="shared" si="21"/>
        <v>-0.129073756432247</v>
      </c>
      <c r="T80" s="11">
        <f t="shared" si="21"/>
        <v>-0.30937302089930335</v>
      </c>
      <c r="U80" s="11">
        <f t="shared" si="21"/>
        <v>9.0049527239981997E-2</v>
      </c>
      <c r="V80" s="11">
        <f t="shared" si="21"/>
        <v>-3.6973833902161544E-2</v>
      </c>
      <c r="W80" s="11">
        <f t="shared" si="21"/>
        <v>-0.10151753008895865</v>
      </c>
      <c r="X80" s="11">
        <f t="shared" si="21"/>
        <v>-0.16056612981942411</v>
      </c>
      <c r="Y80" s="11">
        <f t="shared" si="21"/>
        <v>-0.30643812709030099</v>
      </c>
      <c r="Z80" s="11">
        <f t="shared" si="21"/>
        <v>5.2891744933267426E-2</v>
      </c>
      <c r="AA80" s="11">
        <f t="shared" si="21"/>
        <v>9.5666854248733821E-2</v>
      </c>
      <c r="AB80" s="11">
        <f t="shared" si="21"/>
        <v>-0.3761562178828366</v>
      </c>
      <c r="AC80" s="11">
        <f t="shared" si="21"/>
        <v>-0.47581521739130433</v>
      </c>
      <c r="AD80" s="11">
        <f t="shared" si="21"/>
        <v>-0.20830730793254215</v>
      </c>
      <c r="AE80" s="11">
        <f t="shared" si="21"/>
        <v>-0.18942475305055201</v>
      </c>
      <c r="AF80" s="11">
        <f t="shared" si="21"/>
        <v>-0.27459484136042001</v>
      </c>
      <c r="AG80" s="11">
        <f t="shared" si="21"/>
        <v>0.23673925181462871</v>
      </c>
      <c r="AH80" s="11">
        <f t="shared" si="21"/>
        <v>0.26486129458388374</v>
      </c>
      <c r="AI80" s="7"/>
      <c r="AJ80" s="12"/>
      <c r="AK80" s="1"/>
      <c r="AL80" s="1"/>
    </row>
    <row r="81" spans="1:38" x14ac:dyDescent="0.25">
      <c r="A81" s="14" t="s">
        <v>74</v>
      </c>
      <c r="B81" s="5">
        <f>SUM(C81:AH81)</f>
        <v>82829</v>
      </c>
      <c r="C81" s="3">
        <v>1239</v>
      </c>
      <c r="D81" s="3">
        <v>1167</v>
      </c>
      <c r="E81" s="3">
        <v>1758</v>
      </c>
      <c r="F81" s="3">
        <v>1740</v>
      </c>
      <c r="G81" s="3">
        <v>1659</v>
      </c>
      <c r="H81" s="3">
        <v>1547</v>
      </c>
      <c r="I81" s="3">
        <v>2061</v>
      </c>
      <c r="J81" s="3">
        <v>2287</v>
      </c>
      <c r="K81" s="3">
        <v>2636</v>
      </c>
      <c r="L81" s="3">
        <v>3561</v>
      </c>
      <c r="M81" s="3">
        <v>3179</v>
      </c>
      <c r="N81" s="3">
        <v>6569</v>
      </c>
      <c r="O81" s="3">
        <v>4448</v>
      </c>
      <c r="P81" s="3">
        <v>3627</v>
      </c>
      <c r="Q81" s="3">
        <v>3657</v>
      </c>
      <c r="R81" s="3">
        <v>2117</v>
      </c>
      <c r="S81" s="3">
        <v>2332</v>
      </c>
      <c r="T81" s="3">
        <v>3158</v>
      </c>
      <c r="U81" s="3">
        <v>2221</v>
      </c>
      <c r="V81" s="3">
        <v>1758</v>
      </c>
      <c r="W81" s="3">
        <v>1911</v>
      </c>
      <c r="X81" s="3">
        <v>2049</v>
      </c>
      <c r="Y81" s="3">
        <v>2392</v>
      </c>
      <c r="Z81" s="3">
        <v>2023</v>
      </c>
      <c r="AA81" s="3">
        <v>1777</v>
      </c>
      <c r="AB81" s="3">
        <v>1946</v>
      </c>
      <c r="AC81" s="3">
        <v>3680</v>
      </c>
      <c r="AD81" s="3">
        <v>3202</v>
      </c>
      <c r="AE81" s="3">
        <v>3442</v>
      </c>
      <c r="AF81" s="3">
        <v>4381</v>
      </c>
      <c r="AG81" s="3">
        <v>1791</v>
      </c>
      <c r="AH81" s="43">
        <v>1514</v>
      </c>
      <c r="AI81" s="7"/>
      <c r="AJ81" s="1"/>
      <c r="AK81" s="1"/>
      <c r="AL81" s="1"/>
    </row>
    <row r="82" spans="1:38" x14ac:dyDescent="0.25">
      <c r="A82" s="1"/>
      <c r="B82" s="2"/>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row>
    <row r="83" spans="1:38" x14ac:dyDescent="0.25">
      <c r="A83" s="30" t="s">
        <v>75</v>
      </c>
      <c r="B83" s="31" t="s">
        <v>67</v>
      </c>
      <c r="C83" s="29">
        <v>45066</v>
      </c>
      <c r="D83" s="29">
        <v>45067</v>
      </c>
      <c r="E83" s="29">
        <v>45068</v>
      </c>
      <c r="F83" s="29">
        <v>45069</v>
      </c>
      <c r="G83" s="29">
        <v>45070</v>
      </c>
      <c r="H83" s="29">
        <v>45071</v>
      </c>
      <c r="I83" s="29">
        <v>45072</v>
      </c>
      <c r="J83" s="29">
        <v>45073</v>
      </c>
      <c r="K83" s="29">
        <v>45074</v>
      </c>
      <c r="L83" s="29">
        <v>45075</v>
      </c>
      <c r="M83" s="29">
        <v>45076</v>
      </c>
      <c r="N83" s="29">
        <v>45077</v>
      </c>
      <c r="O83" s="29">
        <v>45078</v>
      </c>
      <c r="P83" s="29">
        <v>45079</v>
      </c>
      <c r="Q83" s="29">
        <v>45080</v>
      </c>
      <c r="R83" s="29">
        <v>45081</v>
      </c>
      <c r="S83" s="29">
        <v>45082</v>
      </c>
      <c r="T83" s="29">
        <v>45083</v>
      </c>
      <c r="U83" s="29">
        <v>45084</v>
      </c>
      <c r="V83" s="29">
        <v>45085</v>
      </c>
      <c r="W83" s="29">
        <v>45086</v>
      </c>
      <c r="X83" s="29">
        <v>45087</v>
      </c>
      <c r="Y83" s="29">
        <v>45088</v>
      </c>
      <c r="Z83" s="29">
        <v>45089</v>
      </c>
      <c r="AA83" s="29">
        <v>45090</v>
      </c>
      <c r="AB83" s="29">
        <v>45091</v>
      </c>
      <c r="AC83" s="29">
        <v>45092</v>
      </c>
      <c r="AD83" s="29">
        <v>45093</v>
      </c>
      <c r="AE83" s="29">
        <v>45094</v>
      </c>
      <c r="AF83" s="29">
        <v>45095</v>
      </c>
      <c r="AG83" s="29">
        <v>45096</v>
      </c>
      <c r="AH83" s="29">
        <v>45097</v>
      </c>
      <c r="AI83" s="1"/>
      <c r="AJ83" s="1"/>
      <c r="AK83" s="1"/>
      <c r="AL83" s="1"/>
    </row>
    <row r="84" spans="1:38" x14ac:dyDescent="0.25">
      <c r="A84" s="9" t="s">
        <v>79</v>
      </c>
      <c r="B84" s="10">
        <f>SUM(C84:AH84)</f>
        <v>87479360</v>
      </c>
      <c r="C84" s="8">
        <v>9871186</v>
      </c>
      <c r="D84" s="8">
        <v>4714144</v>
      </c>
      <c r="E84" s="8">
        <v>3192936</v>
      </c>
      <c r="F84" s="8">
        <v>2683017</v>
      </c>
      <c r="G84" s="8">
        <v>2320197</v>
      </c>
      <c r="H84" s="8">
        <v>2292583</v>
      </c>
      <c r="I84" s="8">
        <v>2385242</v>
      </c>
      <c r="J84" s="8">
        <v>2307771</v>
      </c>
      <c r="K84" s="8">
        <v>2983913</v>
      </c>
      <c r="L84" s="8">
        <v>795211</v>
      </c>
      <c r="M84" s="8">
        <v>660832</v>
      </c>
      <c r="N84" s="8">
        <v>5454198</v>
      </c>
      <c r="O84" s="8">
        <v>3517462</v>
      </c>
      <c r="P84" s="8">
        <v>2912996</v>
      </c>
      <c r="Q84" s="8">
        <v>3069681</v>
      </c>
      <c r="R84" s="8">
        <v>2078681</v>
      </c>
      <c r="S84" s="8">
        <v>1940956</v>
      </c>
      <c r="T84" s="8">
        <v>1733017</v>
      </c>
      <c r="U84" s="8">
        <v>1617083</v>
      </c>
      <c r="V84" s="8">
        <v>1804994</v>
      </c>
      <c r="W84" s="8">
        <v>1717657</v>
      </c>
      <c r="X84" s="8">
        <v>1882500</v>
      </c>
      <c r="Y84" s="8">
        <v>2024610</v>
      </c>
      <c r="Z84" s="8">
        <v>1904551</v>
      </c>
      <c r="AA84" s="8">
        <v>1804412</v>
      </c>
      <c r="AB84" s="8">
        <v>1664822</v>
      </c>
      <c r="AC84" s="8">
        <v>2412937</v>
      </c>
      <c r="AD84" s="8">
        <v>2510225</v>
      </c>
      <c r="AE84" s="8">
        <v>3016665</v>
      </c>
      <c r="AF84" s="8">
        <v>5109611</v>
      </c>
      <c r="AG84" s="8">
        <v>2350165</v>
      </c>
      <c r="AH84" s="8">
        <v>2745105</v>
      </c>
      <c r="AI84" s="1"/>
      <c r="AJ84" s="1"/>
      <c r="AK84" s="1"/>
      <c r="AL84" s="1"/>
    </row>
    <row r="85" spans="1:38" x14ac:dyDescent="0.25">
      <c r="A85" s="14" t="s">
        <v>69</v>
      </c>
      <c r="B85" s="13">
        <f t="shared" ref="B85:AH85" si="22">(B84-B86)/B86</f>
        <v>-2.7638748256909103E-2</v>
      </c>
      <c r="C85" s="11">
        <f t="shared" si="22"/>
        <v>4.6250465136024861</v>
      </c>
      <c r="D85" s="11">
        <f t="shared" si="22"/>
        <v>3.2686312274248914</v>
      </c>
      <c r="E85" s="11">
        <f t="shared" si="22"/>
        <v>1.7631142384148943</v>
      </c>
      <c r="F85" s="11">
        <f t="shared" si="22"/>
        <v>1.4519725322327706</v>
      </c>
      <c r="G85" s="11">
        <f t="shared" si="22"/>
        <v>1.2486690850729156</v>
      </c>
      <c r="H85" s="11">
        <f t="shared" si="22"/>
        <v>1.3906074686442904</v>
      </c>
      <c r="I85" s="11">
        <f t="shared" si="22"/>
        <v>1.2056757329082097</v>
      </c>
      <c r="J85" s="11">
        <f t="shared" si="22"/>
        <v>1.3427815271416041</v>
      </c>
      <c r="K85" s="11">
        <f t="shared" si="22"/>
        <v>1.9364135740265467</v>
      </c>
      <c r="L85" s="11">
        <f t="shared" si="22"/>
        <v>0.12400650761365355</v>
      </c>
      <c r="M85" s="11">
        <f t="shared" si="22"/>
        <v>0.17479155926116868</v>
      </c>
      <c r="N85" s="11">
        <f t="shared" si="22"/>
        <v>-0.70896569233475804</v>
      </c>
      <c r="O85" s="11">
        <f t="shared" si="22"/>
        <v>-0.46198103552523684</v>
      </c>
      <c r="P85" s="11">
        <f t="shared" si="22"/>
        <v>-0.2478934274109012</v>
      </c>
      <c r="Q85" s="11">
        <f t="shared" si="22"/>
        <v>-0.29118706178050607</v>
      </c>
      <c r="R85" s="11">
        <f t="shared" si="22"/>
        <v>-5.5007116947518253E-2</v>
      </c>
      <c r="S85" s="11">
        <f t="shared" si="22"/>
        <v>-7.4622581913967992E-2</v>
      </c>
      <c r="T85" s="11">
        <f t="shared" si="22"/>
        <v>-0.21596883450137599</v>
      </c>
      <c r="U85" s="11">
        <f t="shared" si="22"/>
        <v>0.40001367908519819</v>
      </c>
      <c r="V85" s="11">
        <f t="shared" si="22"/>
        <v>0.59606720659014356</v>
      </c>
      <c r="W85" s="11">
        <f t="shared" si="22"/>
        <v>0.50349338785971132</v>
      </c>
      <c r="X85" s="11">
        <f t="shared" si="22"/>
        <v>0.65987872524840863</v>
      </c>
      <c r="Y85" s="11">
        <f t="shared" si="22"/>
        <v>0.59984986171473731</v>
      </c>
      <c r="Z85" s="11">
        <f t="shared" si="22"/>
        <v>0.55160949206007814</v>
      </c>
      <c r="AA85" s="11">
        <f t="shared" si="22"/>
        <v>0.65471794142865658</v>
      </c>
      <c r="AB85" s="11">
        <f t="shared" si="22"/>
        <v>1.3236515796937198</v>
      </c>
      <c r="AC85" s="11">
        <f t="shared" si="22"/>
        <v>-0.67874132009743193</v>
      </c>
      <c r="AD85" s="11">
        <f t="shared" si="22"/>
        <v>-0.40922009450689834</v>
      </c>
      <c r="AE85" s="11">
        <f t="shared" si="22"/>
        <v>-0.29876946758441908</v>
      </c>
      <c r="AF85" s="11">
        <f t="shared" si="22"/>
        <v>-0.22395400476294622</v>
      </c>
      <c r="AG85" s="11">
        <f t="shared" si="22"/>
        <v>-0.26909730213209565</v>
      </c>
      <c r="AH85" s="11">
        <f t="shared" si="22"/>
        <v>-0.27754006670063458</v>
      </c>
      <c r="AI85" s="16"/>
      <c r="AJ85" s="12"/>
      <c r="AK85" s="1"/>
      <c r="AL85" s="1"/>
    </row>
    <row r="86" spans="1:38" x14ac:dyDescent="0.25">
      <c r="A86" s="14" t="s">
        <v>70</v>
      </c>
      <c r="B86" s="5">
        <f>SUM(C86:AH86)</f>
        <v>89965905</v>
      </c>
      <c r="C86" s="3">
        <v>1754863</v>
      </c>
      <c r="D86" s="3">
        <v>1104369</v>
      </c>
      <c r="E86" s="3">
        <v>1155557</v>
      </c>
      <c r="F86" s="3">
        <v>1094228</v>
      </c>
      <c r="G86" s="3">
        <v>1031809</v>
      </c>
      <c r="H86" s="3">
        <v>958996</v>
      </c>
      <c r="I86" s="3">
        <v>1081411</v>
      </c>
      <c r="J86" s="3">
        <v>985056</v>
      </c>
      <c r="K86" s="3">
        <v>1016176</v>
      </c>
      <c r="L86" s="3">
        <v>707479</v>
      </c>
      <c r="M86" s="3">
        <v>562510</v>
      </c>
      <c r="N86" s="3">
        <v>18740739</v>
      </c>
      <c r="O86" s="3">
        <v>6537803</v>
      </c>
      <c r="P86" s="3">
        <v>3873116</v>
      </c>
      <c r="Q86" s="3">
        <v>4330735</v>
      </c>
      <c r="R86" s="3">
        <v>2199679</v>
      </c>
      <c r="S86" s="3">
        <v>2097475</v>
      </c>
      <c r="T86" s="3">
        <v>2210393</v>
      </c>
      <c r="U86" s="3">
        <v>1155048</v>
      </c>
      <c r="V86" s="3">
        <v>1130901</v>
      </c>
      <c r="W86" s="3">
        <v>1142444</v>
      </c>
      <c r="X86" s="3">
        <v>1134119</v>
      </c>
      <c r="Y86" s="3">
        <v>1265500</v>
      </c>
      <c r="Z86" s="3">
        <v>1227468</v>
      </c>
      <c r="AA86" s="3">
        <v>1090465</v>
      </c>
      <c r="AB86" s="3">
        <v>716468</v>
      </c>
      <c r="AC86" s="3">
        <v>7510885</v>
      </c>
      <c r="AD86" s="3">
        <v>4249002</v>
      </c>
      <c r="AE86" s="3">
        <v>4301959</v>
      </c>
      <c r="AF86" s="3">
        <v>6584160</v>
      </c>
      <c r="AG86" s="3">
        <v>3215428</v>
      </c>
      <c r="AH86" s="3">
        <v>3799664</v>
      </c>
      <c r="AI86" s="16"/>
      <c r="AJ86" s="1"/>
      <c r="AK86" s="1"/>
      <c r="AL86" s="1"/>
    </row>
    <row r="87" spans="1:38" x14ac:dyDescent="0.25">
      <c r="A87" s="9" t="s">
        <v>71</v>
      </c>
      <c r="B87" s="5">
        <f>SUM(C87:AH87)</f>
        <v>773102</v>
      </c>
      <c r="C87" s="19">
        <v>91418</v>
      </c>
      <c r="D87" s="19">
        <v>31847</v>
      </c>
      <c r="E87" s="19">
        <v>27528</v>
      </c>
      <c r="F87" s="19">
        <v>22367</v>
      </c>
      <c r="G87" s="19">
        <v>17462</v>
      </c>
      <c r="H87" s="19">
        <v>17599</v>
      </c>
      <c r="I87" s="19">
        <v>17375</v>
      </c>
      <c r="J87" s="19">
        <v>15302</v>
      </c>
      <c r="K87" s="19">
        <v>19247</v>
      </c>
      <c r="L87" s="19">
        <v>3941</v>
      </c>
      <c r="M87" s="19">
        <v>3292</v>
      </c>
      <c r="N87" s="19">
        <v>52300</v>
      </c>
      <c r="O87" s="19">
        <v>31620</v>
      </c>
      <c r="P87" s="19">
        <v>27654</v>
      </c>
      <c r="Q87" s="19">
        <v>26504</v>
      </c>
      <c r="R87" s="19">
        <v>17633</v>
      </c>
      <c r="S87" s="19">
        <v>14301</v>
      </c>
      <c r="T87" s="19">
        <v>14862</v>
      </c>
      <c r="U87" s="19">
        <v>19098</v>
      </c>
      <c r="V87" s="19">
        <v>24603</v>
      </c>
      <c r="W87" s="19">
        <v>17270</v>
      </c>
      <c r="X87" s="19">
        <v>22004</v>
      </c>
      <c r="Y87" s="19">
        <v>18832</v>
      </c>
      <c r="Z87" s="19">
        <v>17620</v>
      </c>
      <c r="AA87" s="19">
        <v>18029</v>
      </c>
      <c r="AB87" s="19">
        <v>16481</v>
      </c>
      <c r="AC87" s="19">
        <v>24167</v>
      </c>
      <c r="AD87" s="19">
        <v>24793</v>
      </c>
      <c r="AE87" s="19">
        <v>28189</v>
      </c>
      <c r="AF87" s="19">
        <v>45962</v>
      </c>
      <c r="AG87" s="19">
        <v>17946</v>
      </c>
      <c r="AH87" s="19">
        <v>25856</v>
      </c>
      <c r="AI87" s="16"/>
      <c r="AJ87" s="1"/>
      <c r="AK87" s="1"/>
      <c r="AL87" s="1"/>
    </row>
    <row r="88" spans="1:38" x14ac:dyDescent="0.25">
      <c r="A88" s="14" t="s">
        <v>69</v>
      </c>
      <c r="B88" s="13">
        <f>(B87-B89)/B89</f>
        <v>-0.16824872214458084</v>
      </c>
      <c r="C88" s="11">
        <f t="shared" ref="C88:AH88" si="23">(C87-C89)/C89</f>
        <v>5.2125722052327559</v>
      </c>
      <c r="D88" s="11">
        <f t="shared" si="23"/>
        <v>1.6354683879510097</v>
      </c>
      <c r="E88" s="11">
        <f t="shared" si="23"/>
        <v>1.0970518778090959</v>
      </c>
      <c r="F88" s="11">
        <f t="shared" si="23"/>
        <v>0.59878484631879914</v>
      </c>
      <c r="G88" s="11">
        <f t="shared" si="23"/>
        <v>0.58687749909123954</v>
      </c>
      <c r="H88" s="11">
        <f t="shared" si="23"/>
        <v>0.4924525101763908</v>
      </c>
      <c r="I88" s="11">
        <f t="shared" si="23"/>
        <v>0.29451646550439575</v>
      </c>
      <c r="J88" s="11">
        <f t="shared" si="23"/>
        <v>0.50299577644632154</v>
      </c>
      <c r="K88" s="11">
        <f t="shared" si="23"/>
        <v>1.1809631728045327</v>
      </c>
      <c r="L88" s="11">
        <f t="shared" si="23"/>
        <v>-0.36322507674907095</v>
      </c>
      <c r="M88" s="11">
        <f t="shared" si="23"/>
        <v>-0.3693486590038314</v>
      </c>
      <c r="N88" s="11">
        <f t="shared" si="23"/>
        <v>-0.7834592692267881</v>
      </c>
      <c r="O88" s="11">
        <f t="shared" si="23"/>
        <v>-0.57709180398031246</v>
      </c>
      <c r="P88" s="11">
        <f t="shared" si="23"/>
        <v>-0.47168729940394316</v>
      </c>
      <c r="Q88" s="11">
        <f t="shared" si="23"/>
        <v>-0.44748801334167188</v>
      </c>
      <c r="R88" s="11">
        <f t="shared" si="23"/>
        <v>-0.2762979683972912</v>
      </c>
      <c r="S88" s="11">
        <f t="shared" si="23"/>
        <v>-0.41650006120200744</v>
      </c>
      <c r="T88" s="11">
        <f t="shared" si="23"/>
        <v>-0.3843668447868771</v>
      </c>
      <c r="U88" s="11">
        <f t="shared" si="23"/>
        <v>0.45942228335625862</v>
      </c>
      <c r="V88" s="11">
        <f t="shared" si="23"/>
        <v>1.5000508078447312</v>
      </c>
      <c r="W88" s="11">
        <f t="shared" si="23"/>
        <v>0.47455601092896177</v>
      </c>
      <c r="X88" s="11">
        <f t="shared" si="23"/>
        <v>0.65817633760361716</v>
      </c>
      <c r="Y88" s="11">
        <f t="shared" si="23"/>
        <v>0.35677233429394811</v>
      </c>
      <c r="Z88" s="11">
        <f t="shared" si="23"/>
        <v>0.3075096467794598</v>
      </c>
      <c r="AA88" s="11">
        <f t="shared" si="23"/>
        <v>1.1412114014251782</v>
      </c>
      <c r="AB88" s="11">
        <f t="shared" si="23"/>
        <v>1.8563258232235702</v>
      </c>
      <c r="AC88" s="11">
        <f t="shared" si="23"/>
        <v>-0.71160753708278146</v>
      </c>
      <c r="AD88" s="11">
        <f t="shared" si="23"/>
        <v>-0.39511564360300577</v>
      </c>
      <c r="AE88" s="11">
        <f t="shared" si="23"/>
        <v>4.276254947656568E-2</v>
      </c>
      <c r="AF88" s="11">
        <f t="shared" si="23"/>
        <v>0.23364736827978635</v>
      </c>
      <c r="AG88" s="11">
        <f t="shared" si="23"/>
        <v>0.16684005201560467</v>
      </c>
      <c r="AH88" s="11">
        <f t="shared" si="23"/>
        <v>1.7792473626200598E-2</v>
      </c>
      <c r="AI88" s="16"/>
      <c r="AJ88" s="12"/>
      <c r="AK88" s="1"/>
      <c r="AL88" s="1"/>
    </row>
    <row r="89" spans="1:38" x14ac:dyDescent="0.25">
      <c r="A89" s="14" t="s">
        <v>70</v>
      </c>
      <c r="B89" s="5">
        <f>SUM(C89:AH89)</f>
        <v>929487</v>
      </c>
      <c r="C89" s="3">
        <v>14715</v>
      </c>
      <c r="D89" s="3">
        <v>12084</v>
      </c>
      <c r="E89" s="3">
        <v>13127</v>
      </c>
      <c r="F89" s="3">
        <v>13990</v>
      </c>
      <c r="G89" s="3">
        <v>11004</v>
      </c>
      <c r="H89" s="3">
        <v>11792</v>
      </c>
      <c r="I89" s="3">
        <v>13422</v>
      </c>
      <c r="J89" s="3">
        <v>10181</v>
      </c>
      <c r="K89" s="3">
        <v>8825</v>
      </c>
      <c r="L89" s="3">
        <v>6189</v>
      </c>
      <c r="M89" s="3">
        <v>5220</v>
      </c>
      <c r="N89" s="3">
        <v>241525</v>
      </c>
      <c r="O89" s="3">
        <v>74768</v>
      </c>
      <c r="P89" s="3">
        <v>52344</v>
      </c>
      <c r="Q89" s="3">
        <v>47970</v>
      </c>
      <c r="R89" s="3">
        <v>24365</v>
      </c>
      <c r="S89" s="3">
        <v>24509</v>
      </c>
      <c r="T89" s="3">
        <v>24141</v>
      </c>
      <c r="U89" s="3">
        <v>13086</v>
      </c>
      <c r="V89" s="3">
        <v>9841</v>
      </c>
      <c r="W89" s="3">
        <v>11712</v>
      </c>
      <c r="X89" s="3">
        <v>13270</v>
      </c>
      <c r="Y89" s="3">
        <v>13880</v>
      </c>
      <c r="Z89" s="3">
        <v>13476</v>
      </c>
      <c r="AA89" s="3">
        <v>8420</v>
      </c>
      <c r="AB89" s="3">
        <v>5770</v>
      </c>
      <c r="AC89" s="3">
        <v>83799</v>
      </c>
      <c r="AD89" s="3">
        <v>40988</v>
      </c>
      <c r="AE89" s="3">
        <v>27033</v>
      </c>
      <c r="AF89" s="3">
        <v>37257</v>
      </c>
      <c r="AG89" s="3">
        <v>15380</v>
      </c>
      <c r="AH89" s="3">
        <v>25404</v>
      </c>
      <c r="AI89" s="16"/>
      <c r="AJ89" s="1"/>
      <c r="AK89" s="1"/>
      <c r="AL89" s="1"/>
    </row>
    <row r="90" spans="1:38" x14ac:dyDescent="0.25">
      <c r="A90" s="1"/>
      <c r="B90" s="2"/>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row>
    <row r="91" spans="1:38" x14ac:dyDescent="0.25">
      <c r="A91" s="30" t="s">
        <v>76</v>
      </c>
      <c r="B91" s="31" t="s">
        <v>67</v>
      </c>
      <c r="C91" s="29">
        <v>45066</v>
      </c>
      <c r="D91" s="29">
        <v>45067</v>
      </c>
      <c r="E91" s="29">
        <v>45068</v>
      </c>
      <c r="F91" s="29">
        <v>45069</v>
      </c>
      <c r="G91" s="29">
        <v>45070</v>
      </c>
      <c r="H91" s="29">
        <v>45071</v>
      </c>
      <c r="I91" s="29">
        <v>45072</v>
      </c>
      <c r="J91" s="29">
        <v>45073</v>
      </c>
      <c r="K91" s="29">
        <v>45074</v>
      </c>
      <c r="L91" s="29">
        <v>45075</v>
      </c>
      <c r="M91" s="29">
        <v>45076</v>
      </c>
      <c r="N91" s="29">
        <v>45077</v>
      </c>
      <c r="O91" s="29">
        <v>45078</v>
      </c>
      <c r="P91" s="29">
        <v>45079</v>
      </c>
      <c r="Q91" s="29">
        <v>45080</v>
      </c>
      <c r="R91" s="29">
        <v>45081</v>
      </c>
      <c r="S91" s="29">
        <v>45082</v>
      </c>
      <c r="T91" s="29">
        <v>45083</v>
      </c>
      <c r="U91" s="29">
        <v>45084</v>
      </c>
      <c r="V91" s="29">
        <v>45085</v>
      </c>
      <c r="W91" s="29">
        <v>45086</v>
      </c>
      <c r="X91" s="29">
        <v>45087</v>
      </c>
      <c r="Y91" s="29">
        <v>45088</v>
      </c>
      <c r="Z91" s="29">
        <v>45089</v>
      </c>
      <c r="AA91" s="29">
        <v>45090</v>
      </c>
      <c r="AB91" s="29">
        <v>45091</v>
      </c>
      <c r="AC91" s="29">
        <v>45092</v>
      </c>
      <c r="AD91" s="29">
        <v>45093</v>
      </c>
      <c r="AE91" s="29">
        <v>45094</v>
      </c>
      <c r="AF91" s="29">
        <v>45095</v>
      </c>
      <c r="AG91" s="29">
        <v>45096</v>
      </c>
      <c r="AH91" s="29">
        <v>45097</v>
      </c>
      <c r="AI91" s="1"/>
      <c r="AJ91" s="1"/>
      <c r="AK91" s="1"/>
      <c r="AL91" s="1"/>
    </row>
    <row r="92" spans="1:38" x14ac:dyDescent="0.25">
      <c r="A92" s="9" t="s">
        <v>79</v>
      </c>
      <c r="B92" s="32">
        <v>2450868</v>
      </c>
      <c r="C92" s="8">
        <v>234846</v>
      </c>
      <c r="D92" s="8">
        <v>129200</v>
      </c>
      <c r="E92" s="8">
        <v>95285</v>
      </c>
      <c r="F92" s="8">
        <v>81864</v>
      </c>
      <c r="G92" s="8">
        <v>74131</v>
      </c>
      <c r="H92" s="8">
        <v>72025</v>
      </c>
      <c r="I92" s="8">
        <v>75547</v>
      </c>
      <c r="J92" s="8">
        <v>72632</v>
      </c>
      <c r="K92" s="8">
        <v>92309</v>
      </c>
      <c r="L92" s="8">
        <v>30857</v>
      </c>
      <c r="M92" s="8">
        <v>27497</v>
      </c>
      <c r="N92" s="8">
        <v>161134</v>
      </c>
      <c r="O92" s="8">
        <v>101165</v>
      </c>
      <c r="P92" s="8">
        <v>88517</v>
      </c>
      <c r="Q92" s="8">
        <v>93707</v>
      </c>
      <c r="R92" s="8">
        <v>69617</v>
      </c>
      <c r="S92" s="8">
        <v>64546</v>
      </c>
      <c r="T92" s="8">
        <v>57831</v>
      </c>
      <c r="U92" s="8">
        <v>53285</v>
      </c>
      <c r="V92" s="8">
        <v>63388</v>
      </c>
      <c r="W92" s="8">
        <v>58679</v>
      </c>
      <c r="X92" s="8">
        <v>66429</v>
      </c>
      <c r="Y92" s="8">
        <v>70670</v>
      </c>
      <c r="Z92" s="8">
        <v>65342</v>
      </c>
      <c r="AA92" s="8">
        <v>62292</v>
      </c>
      <c r="AB92" s="8">
        <v>57949</v>
      </c>
      <c r="AC92" s="8">
        <v>80657</v>
      </c>
      <c r="AD92" s="8">
        <v>84092</v>
      </c>
      <c r="AE92" s="8">
        <v>94324</v>
      </c>
      <c r="AF92" s="8">
        <v>151209</v>
      </c>
      <c r="AG92" s="8">
        <v>76776</v>
      </c>
      <c r="AH92" s="8">
        <v>90571</v>
      </c>
      <c r="AI92" s="1"/>
      <c r="AJ92" s="1"/>
      <c r="AK92" s="1"/>
      <c r="AL92" s="1"/>
    </row>
    <row r="93" spans="1:38" x14ac:dyDescent="0.25">
      <c r="A93" s="4" t="s">
        <v>69</v>
      </c>
      <c r="B93" s="13">
        <f t="shared" ref="B93:AH93" si="24">(B92-B94)/B94</f>
        <v>2.081899833561305E-2</v>
      </c>
      <c r="C93" s="11">
        <f t="shared" si="24"/>
        <v>3.0720267716262377</v>
      </c>
      <c r="D93" s="11">
        <f t="shared" si="24"/>
        <v>1.9789490673491503</v>
      </c>
      <c r="E93" s="11">
        <f t="shared" si="24"/>
        <v>1.1900570010113083</v>
      </c>
      <c r="F93" s="11">
        <f t="shared" si="24"/>
        <v>0.85569534172050321</v>
      </c>
      <c r="G93" s="11">
        <f t="shared" si="24"/>
        <v>0.79289912206447866</v>
      </c>
      <c r="H93" s="11">
        <f t="shared" si="24"/>
        <v>0.80409788843523788</v>
      </c>
      <c r="I93" s="11">
        <f t="shared" si="24"/>
        <v>0.74889459916197887</v>
      </c>
      <c r="J93" s="11">
        <f t="shared" si="24"/>
        <v>0.83483642793987622</v>
      </c>
      <c r="K93" s="11">
        <f t="shared" si="24"/>
        <v>1.200295568850857</v>
      </c>
      <c r="L93" s="11">
        <f t="shared" si="24"/>
        <v>1.5533980582524271E-2</v>
      </c>
      <c r="M93" s="11">
        <f t="shared" si="24"/>
        <v>2.7349150009340555E-2</v>
      </c>
      <c r="N93" s="11">
        <f t="shared" si="24"/>
        <v>-0.60855697075850068</v>
      </c>
      <c r="O93" s="11">
        <f t="shared" si="24"/>
        <v>-0.3611626820242741</v>
      </c>
      <c r="P93" s="11">
        <f t="shared" si="24"/>
        <v>-0.18343004215828268</v>
      </c>
      <c r="Q93" s="11">
        <f t="shared" si="24"/>
        <v>-0.20978378196046685</v>
      </c>
      <c r="R93" s="11">
        <f t="shared" si="24"/>
        <v>7.4950203048036693E-2</v>
      </c>
      <c r="S93" s="11">
        <f t="shared" si="24"/>
        <v>-4.4909020518776616E-4</v>
      </c>
      <c r="T93" s="11">
        <f t="shared" si="24"/>
        <v>-0.10997737661018514</v>
      </c>
      <c r="U93" s="11">
        <f t="shared" si="24"/>
        <v>0.26255805136953841</v>
      </c>
      <c r="V93" s="11">
        <f t="shared" si="24"/>
        <v>0.54733193379876</v>
      </c>
      <c r="W93" s="11">
        <f t="shared" si="24"/>
        <v>0.44181532262027617</v>
      </c>
      <c r="X93" s="11">
        <f t="shared" si="24"/>
        <v>0.5825848719475879</v>
      </c>
      <c r="Y93" s="11">
        <f t="shared" si="24"/>
        <v>0.50852776058232119</v>
      </c>
      <c r="Z93" s="11">
        <f t="shared" si="24"/>
        <v>0.36166044970512845</v>
      </c>
      <c r="AA93" s="11">
        <f t="shared" si="24"/>
        <v>0.43463841547673882</v>
      </c>
      <c r="AB93" s="11">
        <f t="shared" si="24"/>
        <v>1.0130966442020426</v>
      </c>
      <c r="AC93" s="11">
        <f t="shared" si="24"/>
        <v>-0.58720629705260685</v>
      </c>
      <c r="AD93" s="11">
        <f t="shared" si="24"/>
        <v>-0.31428478236051993</v>
      </c>
      <c r="AE93" s="11">
        <f t="shared" si="24"/>
        <v>-0.17485478339981805</v>
      </c>
      <c r="AF93" s="11">
        <f t="shared" si="24"/>
        <v>-0.1859191782149433</v>
      </c>
      <c r="AG93" s="11">
        <f t="shared" si="24"/>
        <v>-0.1787257712549741</v>
      </c>
      <c r="AH93" s="11">
        <f t="shared" si="24"/>
        <v>-0.23962758365935155</v>
      </c>
      <c r="AI93" s="1"/>
      <c r="AJ93" s="12"/>
      <c r="AK93" s="1"/>
      <c r="AL93" s="1"/>
    </row>
    <row r="94" spans="1:38" x14ac:dyDescent="0.25">
      <c r="A94" s="4" t="s">
        <v>70</v>
      </c>
      <c r="B94" s="5">
        <v>2400884</v>
      </c>
      <c r="C94" s="3">
        <v>57673</v>
      </c>
      <c r="D94" s="3">
        <v>43371</v>
      </c>
      <c r="E94" s="3">
        <v>43508</v>
      </c>
      <c r="F94" s="3">
        <v>44115</v>
      </c>
      <c r="G94" s="3">
        <v>41347</v>
      </c>
      <c r="H94" s="3">
        <v>39923</v>
      </c>
      <c r="I94" s="3">
        <v>43197</v>
      </c>
      <c r="J94" s="3">
        <v>39585</v>
      </c>
      <c r="K94" s="3">
        <v>41953</v>
      </c>
      <c r="L94" s="3">
        <v>30385</v>
      </c>
      <c r="M94" s="3">
        <v>26765</v>
      </c>
      <c r="N94" s="3">
        <v>411641</v>
      </c>
      <c r="O94" s="3">
        <v>158358</v>
      </c>
      <c r="P94" s="3">
        <v>108401</v>
      </c>
      <c r="Q94" s="3">
        <v>118584</v>
      </c>
      <c r="R94" s="3">
        <v>64763</v>
      </c>
      <c r="S94" s="3">
        <v>64575</v>
      </c>
      <c r="T94" s="3">
        <v>64977</v>
      </c>
      <c r="U94" s="3">
        <v>42204</v>
      </c>
      <c r="V94" s="3">
        <v>40966</v>
      </c>
      <c r="W94" s="3">
        <v>40698</v>
      </c>
      <c r="X94" s="3">
        <v>41975</v>
      </c>
      <c r="Y94" s="3">
        <v>46847</v>
      </c>
      <c r="Z94" s="3">
        <v>47987</v>
      </c>
      <c r="AA94" s="3">
        <v>43420</v>
      </c>
      <c r="AB94" s="3">
        <v>28786</v>
      </c>
      <c r="AC94" s="3">
        <v>195393</v>
      </c>
      <c r="AD94" s="3">
        <v>122634</v>
      </c>
      <c r="AE94" s="3">
        <v>114312</v>
      </c>
      <c r="AF94" s="3">
        <v>185742</v>
      </c>
      <c r="AG94" s="3">
        <v>93484</v>
      </c>
      <c r="AH94" s="3">
        <v>119114</v>
      </c>
      <c r="AI94" s="1"/>
      <c r="AJ94" s="1"/>
      <c r="AK94" s="1"/>
      <c r="AL94" s="1"/>
    </row>
    <row r="95" spans="1:38" x14ac:dyDescent="0.25">
      <c r="A95" s="42" t="s">
        <v>71</v>
      </c>
      <c r="B95" s="20">
        <v>30682</v>
      </c>
      <c r="C95" s="19">
        <v>3507</v>
      </c>
      <c r="D95" s="19">
        <v>1133</v>
      </c>
      <c r="E95" s="19">
        <v>1094</v>
      </c>
      <c r="F95" s="19">
        <v>915</v>
      </c>
      <c r="G95" s="19">
        <v>727</v>
      </c>
      <c r="H95" s="19">
        <v>684</v>
      </c>
      <c r="I95" s="19">
        <v>719</v>
      </c>
      <c r="J95" s="19">
        <v>570</v>
      </c>
      <c r="K95" s="19">
        <v>826</v>
      </c>
      <c r="L95" s="19">
        <v>104</v>
      </c>
      <c r="M95" s="19">
        <v>96</v>
      </c>
      <c r="N95" s="19">
        <v>2052</v>
      </c>
      <c r="O95" s="19">
        <v>1301</v>
      </c>
      <c r="P95" s="19">
        <v>1326</v>
      </c>
      <c r="Q95" s="19">
        <v>1096</v>
      </c>
      <c r="R95" s="19">
        <v>907</v>
      </c>
      <c r="S95" s="19">
        <v>750</v>
      </c>
      <c r="T95" s="19">
        <v>738</v>
      </c>
      <c r="U95" s="19">
        <v>886</v>
      </c>
      <c r="V95" s="19">
        <v>1189</v>
      </c>
      <c r="W95" s="19">
        <v>740</v>
      </c>
      <c r="X95" s="19">
        <v>1069</v>
      </c>
      <c r="Y95" s="19">
        <v>1043</v>
      </c>
      <c r="Z95" s="19">
        <v>833</v>
      </c>
      <c r="AA95" s="19">
        <v>791</v>
      </c>
      <c r="AB95" s="19">
        <v>791</v>
      </c>
      <c r="AC95" s="19">
        <v>1052</v>
      </c>
      <c r="AD95" s="19">
        <v>1107</v>
      </c>
      <c r="AE95" s="19">
        <v>1082</v>
      </c>
      <c r="AF95" s="19">
        <v>1844</v>
      </c>
      <c r="AG95" s="19">
        <v>750</v>
      </c>
      <c r="AH95" s="19">
        <v>1034</v>
      </c>
      <c r="AI95" s="1"/>
      <c r="AJ95" s="1"/>
      <c r="AK95" s="1"/>
      <c r="AL95" s="1"/>
    </row>
    <row r="96" spans="1:38" x14ac:dyDescent="0.25">
      <c r="A96" s="4" t="s">
        <v>69</v>
      </c>
      <c r="B96" s="13">
        <f t="shared" ref="B96:AH96" si="25">(B95-B97)/B97</f>
        <v>-9.7880097615477349E-2</v>
      </c>
      <c r="C96" s="11">
        <f t="shared" si="25"/>
        <v>5.2962298025134649</v>
      </c>
      <c r="D96" s="11">
        <f t="shared" si="25"/>
        <v>1.5808656036446469</v>
      </c>
      <c r="E96" s="11">
        <f t="shared" si="25"/>
        <v>1.3782608695652174</v>
      </c>
      <c r="F96" s="11">
        <f t="shared" si="25"/>
        <v>0.86734693877551017</v>
      </c>
      <c r="G96" s="11">
        <f t="shared" si="25"/>
        <v>0.91315789473684206</v>
      </c>
      <c r="H96" s="11">
        <f t="shared" si="25"/>
        <v>0.6561743341404358</v>
      </c>
      <c r="I96" s="11">
        <f t="shared" si="25"/>
        <v>0.56304347826086953</v>
      </c>
      <c r="J96" s="11">
        <f t="shared" si="25"/>
        <v>0.5</v>
      </c>
      <c r="K96" s="11">
        <f t="shared" si="25"/>
        <v>1.6389776357827477</v>
      </c>
      <c r="L96" s="11">
        <f t="shared" si="25"/>
        <v>-0.58565737051792832</v>
      </c>
      <c r="M96" s="11">
        <f t="shared" si="25"/>
        <v>-0.4606741573033708</v>
      </c>
      <c r="N96" s="11">
        <f t="shared" si="25"/>
        <v>-0.78880197612186087</v>
      </c>
      <c r="O96" s="11">
        <f t="shared" si="25"/>
        <v>-0.52981568485724606</v>
      </c>
      <c r="P96" s="11">
        <f t="shared" si="25"/>
        <v>-0.38095238095238093</v>
      </c>
      <c r="Q96" s="11">
        <f t="shared" si="25"/>
        <v>-0.42163588390501322</v>
      </c>
      <c r="R96" s="11">
        <f t="shared" si="25"/>
        <v>-9.5712861415752748E-2</v>
      </c>
      <c r="S96" s="11">
        <f t="shared" si="25"/>
        <v>-0.25298804780876494</v>
      </c>
      <c r="T96" s="11">
        <f t="shared" si="25"/>
        <v>-0.24539877300613497</v>
      </c>
      <c r="U96" s="11">
        <f t="shared" si="25"/>
        <v>0.98210290827740487</v>
      </c>
      <c r="V96" s="11">
        <f t="shared" si="25"/>
        <v>2.3305322128851542</v>
      </c>
      <c r="W96" s="11">
        <f t="shared" si="25"/>
        <v>0.59827213822894165</v>
      </c>
      <c r="X96" s="11">
        <f t="shared" si="25"/>
        <v>1.1771894093686355</v>
      </c>
      <c r="Y96" s="11">
        <f t="shared" si="25"/>
        <v>0.94589552238805974</v>
      </c>
      <c r="Z96" s="11">
        <f t="shared" si="25"/>
        <v>0.60500963391136797</v>
      </c>
      <c r="AA96" s="11">
        <f t="shared" si="25"/>
        <v>1.3897280966767371</v>
      </c>
      <c r="AB96" s="11">
        <f t="shared" si="25"/>
        <v>2.9158415841584158</v>
      </c>
      <c r="AC96" s="11">
        <f t="shared" si="25"/>
        <v>-0.70407876230661037</v>
      </c>
      <c r="AD96" s="11">
        <f t="shared" si="25"/>
        <v>-0.29174664107485604</v>
      </c>
      <c r="AE96" s="11">
        <f t="shared" si="25"/>
        <v>2.5592417061611375E-2</v>
      </c>
      <c r="AF96" s="11">
        <f t="shared" si="25"/>
        <v>0.25527569775357384</v>
      </c>
      <c r="AG96" s="11">
        <f t="shared" si="25"/>
        <v>0.2711864406779661</v>
      </c>
      <c r="AH96" s="11">
        <f t="shared" si="25"/>
        <v>0.41256830601092898</v>
      </c>
      <c r="AI96" s="1"/>
      <c r="AJ96" s="12"/>
      <c r="AK96" s="1"/>
      <c r="AL96" s="1"/>
    </row>
    <row r="97" spans="1:38" x14ac:dyDescent="0.25">
      <c r="A97" s="4" t="s">
        <v>70</v>
      </c>
      <c r="B97" s="5">
        <v>34011</v>
      </c>
      <c r="C97" s="3">
        <v>557</v>
      </c>
      <c r="D97" s="3">
        <v>439</v>
      </c>
      <c r="E97" s="3">
        <v>460</v>
      </c>
      <c r="F97" s="3">
        <v>490</v>
      </c>
      <c r="G97" s="3">
        <v>380</v>
      </c>
      <c r="H97" s="3">
        <v>413</v>
      </c>
      <c r="I97" s="3">
        <v>460</v>
      </c>
      <c r="J97" s="3">
        <v>380</v>
      </c>
      <c r="K97" s="3">
        <v>313</v>
      </c>
      <c r="L97" s="3">
        <v>251</v>
      </c>
      <c r="M97" s="3">
        <v>178</v>
      </c>
      <c r="N97" s="3">
        <v>9716</v>
      </c>
      <c r="O97" s="3">
        <v>2767</v>
      </c>
      <c r="P97" s="3">
        <v>2142</v>
      </c>
      <c r="Q97" s="3">
        <v>1895</v>
      </c>
      <c r="R97" s="3">
        <v>1003</v>
      </c>
      <c r="S97" s="3">
        <v>1004</v>
      </c>
      <c r="T97" s="3">
        <v>978</v>
      </c>
      <c r="U97" s="3">
        <v>447</v>
      </c>
      <c r="V97" s="3">
        <v>357</v>
      </c>
      <c r="W97" s="3">
        <v>463</v>
      </c>
      <c r="X97" s="3">
        <v>491</v>
      </c>
      <c r="Y97" s="3">
        <v>536</v>
      </c>
      <c r="Z97" s="3">
        <v>519</v>
      </c>
      <c r="AA97" s="3">
        <v>331</v>
      </c>
      <c r="AB97" s="3">
        <v>202</v>
      </c>
      <c r="AC97" s="3">
        <v>3555</v>
      </c>
      <c r="AD97" s="3">
        <v>1563</v>
      </c>
      <c r="AE97" s="3">
        <v>1055</v>
      </c>
      <c r="AF97" s="3">
        <v>1469</v>
      </c>
      <c r="AG97" s="3">
        <v>590</v>
      </c>
      <c r="AH97" s="3">
        <v>732</v>
      </c>
      <c r="AI97" s="1"/>
      <c r="AJ97" s="1"/>
      <c r="AK97" s="1"/>
      <c r="AL97" s="1"/>
    </row>
    <row r="98" spans="1:38" x14ac:dyDescent="0.25">
      <c r="A98" s="1"/>
      <c r="B98" s="56"/>
      <c r="C98" s="18"/>
      <c r="D98" s="18"/>
      <c r="E98" s="18"/>
      <c r="F98" s="1"/>
      <c r="G98" s="1"/>
      <c r="H98" s="1"/>
      <c r="I98" s="1"/>
      <c r="J98" s="1"/>
      <c r="K98" s="1"/>
      <c r="L98" s="1"/>
      <c r="M98" s="1"/>
      <c r="N98" s="1"/>
      <c r="O98" s="1"/>
      <c r="P98" s="1"/>
      <c r="Q98" s="1"/>
      <c r="R98" s="1"/>
      <c r="S98" s="17"/>
      <c r="T98" s="17"/>
      <c r="U98" s="17"/>
      <c r="V98" s="1"/>
      <c r="W98" s="1"/>
      <c r="X98" s="1"/>
      <c r="Y98" s="1"/>
      <c r="Z98" s="1"/>
      <c r="AA98" s="1"/>
      <c r="AB98" s="1"/>
      <c r="AC98" s="1"/>
      <c r="AD98" s="1"/>
      <c r="AE98" s="1"/>
      <c r="AF98" s="1"/>
      <c r="AG98" s="1"/>
      <c r="AH98" s="1"/>
      <c r="AI98" s="1"/>
      <c r="AJ98" s="1"/>
      <c r="AK98" s="1"/>
      <c r="AL98" s="1"/>
    </row>
    <row r="99" spans="1:38" x14ac:dyDescent="0.25">
      <c r="A99" s="30" t="s">
        <v>77</v>
      </c>
      <c r="B99" s="31" t="s">
        <v>67</v>
      </c>
      <c r="C99" s="29">
        <v>45066</v>
      </c>
      <c r="D99" s="29">
        <v>45067</v>
      </c>
      <c r="E99" s="29">
        <v>45068</v>
      </c>
      <c r="F99" s="29">
        <v>45069</v>
      </c>
      <c r="G99" s="29">
        <v>45070</v>
      </c>
      <c r="H99" s="29">
        <v>45071</v>
      </c>
      <c r="I99" s="29">
        <v>45072</v>
      </c>
      <c r="J99" s="29">
        <v>45073</v>
      </c>
      <c r="K99" s="29">
        <v>45074</v>
      </c>
      <c r="L99" s="29">
        <v>45075</v>
      </c>
      <c r="M99" s="29">
        <v>45076</v>
      </c>
      <c r="N99" s="29">
        <v>45077</v>
      </c>
      <c r="O99" s="29">
        <v>45078</v>
      </c>
      <c r="P99" s="29">
        <v>45079</v>
      </c>
      <c r="Q99" s="29">
        <v>45080</v>
      </c>
      <c r="R99" s="29">
        <v>45081</v>
      </c>
      <c r="S99" s="29">
        <v>45082</v>
      </c>
      <c r="T99" s="29">
        <v>45083</v>
      </c>
      <c r="U99" s="29">
        <v>45084</v>
      </c>
      <c r="V99" s="29">
        <v>45085</v>
      </c>
      <c r="W99" s="29">
        <v>45086</v>
      </c>
      <c r="X99" s="29">
        <v>45087</v>
      </c>
      <c r="Y99" s="29">
        <v>45088</v>
      </c>
      <c r="Z99" s="29">
        <v>45089</v>
      </c>
      <c r="AA99" s="29">
        <v>45090</v>
      </c>
      <c r="AB99" s="29">
        <v>45091</v>
      </c>
      <c r="AC99" s="29">
        <v>45092</v>
      </c>
      <c r="AD99" s="29">
        <v>45093</v>
      </c>
      <c r="AE99" s="29">
        <v>45094</v>
      </c>
      <c r="AF99" s="29">
        <v>45095</v>
      </c>
      <c r="AG99" s="29">
        <v>45096</v>
      </c>
      <c r="AH99" s="29">
        <v>45097</v>
      </c>
      <c r="AI99" s="7"/>
      <c r="AJ99" s="1"/>
      <c r="AK99" s="1"/>
      <c r="AL99" s="1"/>
    </row>
    <row r="100" spans="1:38" ht="13.8" x14ac:dyDescent="0.25">
      <c r="A100" s="9" t="s">
        <v>68</v>
      </c>
      <c r="B100" s="32">
        <f t="shared" ref="B100:AH100" si="26">B84/B92</f>
        <v>35.693215628095842</v>
      </c>
      <c r="C100" s="8">
        <f t="shared" si="26"/>
        <v>42.032591570646296</v>
      </c>
      <c r="D100" s="8">
        <f t="shared" si="26"/>
        <v>36.4871826625387</v>
      </c>
      <c r="E100" s="8">
        <f t="shared" si="26"/>
        <v>33.509324657606129</v>
      </c>
      <c r="F100" s="8">
        <f t="shared" si="26"/>
        <v>32.774076517150398</v>
      </c>
      <c r="G100" s="8">
        <f t="shared" si="26"/>
        <v>31.298606520888697</v>
      </c>
      <c r="H100" s="8">
        <f t="shared" si="26"/>
        <v>31.830378340853869</v>
      </c>
      <c r="I100" s="8">
        <f t="shared" si="26"/>
        <v>31.572954584563252</v>
      </c>
      <c r="J100" s="8">
        <f t="shared" si="26"/>
        <v>31.773474501597093</v>
      </c>
      <c r="K100" s="8">
        <f t="shared" si="26"/>
        <v>32.32526622539514</v>
      </c>
      <c r="L100" s="8">
        <f t="shared" si="26"/>
        <v>25.770846161324823</v>
      </c>
      <c r="M100" s="8">
        <f t="shared" si="26"/>
        <v>24.032876313779685</v>
      </c>
      <c r="N100" s="8">
        <f t="shared" si="26"/>
        <v>33.848833889806002</v>
      </c>
      <c r="O100" s="8">
        <f t="shared" si="26"/>
        <v>34.769554687886128</v>
      </c>
      <c r="P100" s="8">
        <f t="shared" si="26"/>
        <v>32.908887558322128</v>
      </c>
      <c r="Q100" s="8">
        <f t="shared" si="26"/>
        <v>32.758289135283384</v>
      </c>
      <c r="R100" s="8">
        <f t="shared" si="26"/>
        <v>29.858813220908687</v>
      </c>
      <c r="S100" s="8">
        <f t="shared" si="26"/>
        <v>30.070895175533728</v>
      </c>
      <c r="T100" s="8">
        <f t="shared" si="26"/>
        <v>29.966920855596481</v>
      </c>
      <c r="U100" s="8">
        <f t="shared" si="26"/>
        <v>30.347808951862625</v>
      </c>
      <c r="V100" s="8">
        <f t="shared" si="26"/>
        <v>28.475326560232222</v>
      </c>
      <c r="W100" s="8">
        <f t="shared" si="26"/>
        <v>29.272090526423423</v>
      </c>
      <c r="X100" s="8">
        <f t="shared" si="26"/>
        <v>28.338526848213881</v>
      </c>
      <c r="Y100" s="8">
        <f t="shared" si="26"/>
        <v>28.648790151407951</v>
      </c>
      <c r="Z100" s="8">
        <f t="shared" si="26"/>
        <v>29.147424321263507</v>
      </c>
      <c r="AA100" s="8">
        <f t="shared" si="26"/>
        <v>28.966994156553007</v>
      </c>
      <c r="AB100" s="8">
        <f t="shared" si="26"/>
        <v>28.7290893716889</v>
      </c>
      <c r="AC100" s="8">
        <f t="shared" si="26"/>
        <v>29.916027127217724</v>
      </c>
      <c r="AD100" s="8">
        <f t="shared" si="26"/>
        <v>29.850937068924512</v>
      </c>
      <c r="AE100" s="8">
        <f t="shared" si="26"/>
        <v>31.981945210126796</v>
      </c>
      <c r="AF100" s="8">
        <f t="shared" si="26"/>
        <v>33.791712133537025</v>
      </c>
      <c r="AG100" s="8">
        <f t="shared" si="26"/>
        <v>30.610672606022714</v>
      </c>
      <c r="AH100" s="8">
        <f t="shared" si="26"/>
        <v>30.308873701295116</v>
      </c>
      <c r="AI100" s="25"/>
      <c r="AJ100" s="12"/>
      <c r="AK100" s="1"/>
      <c r="AL100" s="1"/>
    </row>
    <row r="101" spans="1:38" x14ac:dyDescent="0.25">
      <c r="A101" s="14" t="s">
        <v>69</v>
      </c>
      <c r="B101" s="13">
        <f t="shared" ref="B101:AH101" si="27">(B100-B102)/B102</f>
        <v>-4.7469479576232231E-2</v>
      </c>
      <c r="C101" s="11">
        <f t="shared" si="27"/>
        <v>0.38138740953218792</v>
      </c>
      <c r="D101" s="11">
        <f t="shared" si="27"/>
        <v>0.43293192697093641</v>
      </c>
      <c r="E101" s="11">
        <f t="shared" si="27"/>
        <v>0.2616631608852939</v>
      </c>
      <c r="F101" s="11">
        <f t="shared" si="27"/>
        <v>0.3213227824128882</v>
      </c>
      <c r="G101" s="11">
        <f t="shared" si="27"/>
        <v>0.25420836978470324</v>
      </c>
      <c r="H101" s="11">
        <f t="shared" si="27"/>
        <v>0.32509853482382511</v>
      </c>
      <c r="I101" s="11">
        <f t="shared" si="27"/>
        <v>0.26118276879870728</v>
      </c>
      <c r="J101" s="11">
        <f t="shared" si="27"/>
        <v>0.27683399537256853</v>
      </c>
      <c r="K101" s="11">
        <f t="shared" si="27"/>
        <v>0.33455414608690054</v>
      </c>
      <c r="L101" s="11">
        <f t="shared" si="27"/>
        <v>0.10681329143600683</v>
      </c>
      <c r="M101" s="11">
        <f t="shared" si="27"/>
        <v>0.14351733220442892</v>
      </c>
      <c r="N101" s="11">
        <f t="shared" si="27"/>
        <v>-0.2565091573371982</v>
      </c>
      <c r="O101" s="11">
        <f t="shared" si="27"/>
        <v>-0.15781537907087873</v>
      </c>
      <c r="P101" s="11">
        <f t="shared" si="27"/>
        <v>-7.894410593184488E-2</v>
      </c>
      <c r="Q101" s="11">
        <f t="shared" si="27"/>
        <v>-0.10301393208809932</v>
      </c>
      <c r="R101" s="11">
        <f t="shared" si="27"/>
        <v>-0.12089613046916879</v>
      </c>
      <c r="S101" s="11">
        <f t="shared" si="27"/>
        <v>-7.4206817263571506E-2</v>
      </c>
      <c r="T101" s="11">
        <f t="shared" si="27"/>
        <v>-0.11908849854569194</v>
      </c>
      <c r="U101" s="11">
        <f t="shared" si="27"/>
        <v>0.10887073870904945</v>
      </c>
      <c r="V101" s="11">
        <f t="shared" si="27"/>
        <v>3.1496327146649586E-2</v>
      </c>
      <c r="W101" s="11">
        <f t="shared" si="27"/>
        <v>4.2778061983239808E-2</v>
      </c>
      <c r="X101" s="11">
        <f t="shared" si="27"/>
        <v>4.8840257903956845E-2</v>
      </c>
      <c r="Y101" s="11">
        <f t="shared" si="27"/>
        <v>6.0537236051369597E-2</v>
      </c>
      <c r="Z101" s="11">
        <f t="shared" si="27"/>
        <v>0.13949809763225759</v>
      </c>
      <c r="AA101" s="11">
        <f t="shared" si="27"/>
        <v>0.15340417737160894</v>
      </c>
      <c r="AB101" s="11">
        <f t="shared" si="27"/>
        <v>0.15426727593337963</v>
      </c>
      <c r="AC101" s="11">
        <f t="shared" si="27"/>
        <v>-0.2217452020010354</v>
      </c>
      <c r="AD101" s="11">
        <f t="shared" si="27"/>
        <v>-0.13844714205583133</v>
      </c>
      <c r="AE101" s="11">
        <f t="shared" si="27"/>
        <v>-0.15017318369142652</v>
      </c>
      <c r="AF101" s="11">
        <f t="shared" si="27"/>
        <v>-4.6721192208659314E-2</v>
      </c>
      <c r="AG101" s="11">
        <f t="shared" si="27"/>
        <v>-0.11003819152491437</v>
      </c>
      <c r="AH101" s="11">
        <f t="shared" si="27"/>
        <v>-4.9860413432328096E-2</v>
      </c>
      <c r="AI101" s="1"/>
      <c r="AJ101" s="1"/>
      <c r="AK101" s="1"/>
      <c r="AL101" s="1"/>
    </row>
    <row r="102" spans="1:38" ht="13.8" x14ac:dyDescent="0.25">
      <c r="A102" s="14" t="s">
        <v>70</v>
      </c>
      <c r="B102" s="5">
        <f t="shared" ref="B102:AH102" si="28">B86/B94</f>
        <v>37.471991566439698</v>
      </c>
      <c r="C102" s="3">
        <f t="shared" si="28"/>
        <v>30.427808506580202</v>
      </c>
      <c r="D102" s="3">
        <f t="shared" si="28"/>
        <v>25.463304973369301</v>
      </c>
      <c r="E102" s="3">
        <f t="shared" si="28"/>
        <v>26.559644203364897</v>
      </c>
      <c r="F102" s="3">
        <f t="shared" si="28"/>
        <v>24.803989572707696</v>
      </c>
      <c r="G102" s="3">
        <f t="shared" si="28"/>
        <v>24.954869760804897</v>
      </c>
      <c r="H102" s="3">
        <f t="shared" si="28"/>
        <v>24.021140695839492</v>
      </c>
      <c r="I102" s="3">
        <f t="shared" si="28"/>
        <v>25.034400537074333</v>
      </c>
      <c r="J102" s="3">
        <f t="shared" si="28"/>
        <v>24.884577491474044</v>
      </c>
      <c r="K102" s="3">
        <f t="shared" si="28"/>
        <v>24.221771982933284</v>
      </c>
      <c r="L102" s="3">
        <f t="shared" si="28"/>
        <v>23.283824255389174</v>
      </c>
      <c r="M102" s="3">
        <f t="shared" si="28"/>
        <v>21.016626190920977</v>
      </c>
      <c r="N102" s="3">
        <f t="shared" si="28"/>
        <v>45.526900867503478</v>
      </c>
      <c r="O102" s="3">
        <f t="shared" si="28"/>
        <v>41.284955606915972</v>
      </c>
      <c r="P102" s="3">
        <f t="shared" si="28"/>
        <v>35.729522790380166</v>
      </c>
      <c r="Q102" s="3">
        <f t="shared" si="28"/>
        <v>36.520399042029275</v>
      </c>
      <c r="R102" s="3">
        <f t="shared" si="28"/>
        <v>33.965057208591325</v>
      </c>
      <c r="S102" s="3">
        <f t="shared" si="28"/>
        <v>32.48122338366241</v>
      </c>
      <c r="T102" s="3">
        <f t="shared" si="28"/>
        <v>34.01808332179079</v>
      </c>
      <c r="U102" s="3">
        <f t="shared" si="28"/>
        <v>27.368211543929487</v>
      </c>
      <c r="V102" s="3">
        <f t="shared" si="28"/>
        <v>27.60584387052678</v>
      </c>
      <c r="W102" s="3">
        <f t="shared" si="28"/>
        <v>28.071256572804561</v>
      </c>
      <c r="X102" s="3">
        <f t="shared" si="28"/>
        <v>27.018916021441335</v>
      </c>
      <c r="Y102" s="3">
        <f t="shared" si="28"/>
        <v>27.013469379042416</v>
      </c>
      <c r="Z102" s="3">
        <f t="shared" si="28"/>
        <v>25.57917769395878</v>
      </c>
      <c r="AA102" s="3">
        <f t="shared" si="28"/>
        <v>25.114348226623676</v>
      </c>
      <c r="AB102" s="3">
        <f t="shared" si="28"/>
        <v>24.889460154241647</v>
      </c>
      <c r="AC102" s="3">
        <f t="shared" si="28"/>
        <v>38.439887815837821</v>
      </c>
      <c r="AD102" s="3">
        <f t="shared" si="28"/>
        <v>34.647830128675572</v>
      </c>
      <c r="AE102" s="3">
        <f t="shared" si="28"/>
        <v>37.633485548323883</v>
      </c>
      <c r="AF102" s="3">
        <f t="shared" si="28"/>
        <v>35.447879316471237</v>
      </c>
      <c r="AG102" s="3">
        <f t="shared" si="28"/>
        <v>34.395490137349704</v>
      </c>
      <c r="AH102" s="3">
        <f t="shared" si="28"/>
        <v>31.899390499857279</v>
      </c>
      <c r="AI102" s="25"/>
      <c r="AJ102" s="1"/>
      <c r="AK102" s="1"/>
      <c r="AL102" s="1"/>
    </row>
    <row r="103" spans="1:38" ht="13.8" x14ac:dyDescent="0.25">
      <c r="A103" s="9" t="s">
        <v>71</v>
      </c>
      <c r="B103" s="20">
        <f>B87/B95</f>
        <v>25.197249201486212</v>
      </c>
      <c r="C103" s="19">
        <f t="shared" ref="C103:AH103" si="29">C87/C95</f>
        <v>26.067293983461649</v>
      </c>
      <c r="D103" s="19">
        <f t="shared" si="29"/>
        <v>28.10856134157105</v>
      </c>
      <c r="E103" s="19">
        <f t="shared" si="29"/>
        <v>25.16270566727605</v>
      </c>
      <c r="F103" s="19">
        <f t="shared" si="29"/>
        <v>24.4448087431694</v>
      </c>
      <c r="G103" s="19">
        <f t="shared" si="29"/>
        <v>24.019257221458048</v>
      </c>
      <c r="H103" s="19">
        <f t="shared" si="29"/>
        <v>25.729532163742689</v>
      </c>
      <c r="I103" s="19">
        <f t="shared" si="29"/>
        <v>24.165507649513213</v>
      </c>
      <c r="J103" s="19">
        <f t="shared" si="29"/>
        <v>26.845614035087721</v>
      </c>
      <c r="K103" s="19">
        <f t="shared" si="29"/>
        <v>23.301452784503631</v>
      </c>
      <c r="L103" s="19">
        <f t="shared" si="29"/>
        <v>37.894230769230766</v>
      </c>
      <c r="M103" s="19">
        <f t="shared" si="29"/>
        <v>34.291666666666664</v>
      </c>
      <c r="N103" s="19">
        <f t="shared" si="29"/>
        <v>25.487329434697855</v>
      </c>
      <c r="O103" s="19">
        <f t="shared" si="29"/>
        <v>24.304381245196002</v>
      </c>
      <c r="P103" s="19">
        <f t="shared" si="29"/>
        <v>20.855203619909503</v>
      </c>
      <c r="Q103" s="19">
        <f t="shared" si="29"/>
        <v>24.182481751824817</v>
      </c>
      <c r="R103" s="19">
        <f t="shared" si="29"/>
        <v>19.441014332965821</v>
      </c>
      <c r="S103" s="19">
        <f t="shared" si="29"/>
        <v>19.068000000000001</v>
      </c>
      <c r="T103" s="19">
        <f t="shared" si="29"/>
        <v>20.13821138211382</v>
      </c>
      <c r="U103" s="19">
        <f t="shared" si="29"/>
        <v>21.555304740406321</v>
      </c>
      <c r="V103" s="19">
        <f t="shared" si="29"/>
        <v>20.692178301093357</v>
      </c>
      <c r="W103" s="19">
        <f t="shared" si="29"/>
        <v>23.337837837837839</v>
      </c>
      <c r="X103" s="19">
        <f t="shared" si="29"/>
        <v>20.583723105706266</v>
      </c>
      <c r="Y103" s="19">
        <f t="shared" si="29"/>
        <v>18.055608820709491</v>
      </c>
      <c r="Z103" s="19">
        <f t="shared" si="29"/>
        <v>21.152460984393759</v>
      </c>
      <c r="AA103" s="19">
        <f t="shared" si="29"/>
        <v>22.792667509481667</v>
      </c>
      <c r="AB103" s="19">
        <f t="shared" si="29"/>
        <v>20.835651074589126</v>
      </c>
      <c r="AC103" s="19">
        <f t="shared" si="29"/>
        <v>22.972433460076047</v>
      </c>
      <c r="AD103" s="19">
        <f t="shared" si="29"/>
        <v>22.396567299006325</v>
      </c>
      <c r="AE103" s="19">
        <f t="shared" si="29"/>
        <v>26.05268022181146</v>
      </c>
      <c r="AF103" s="19">
        <f t="shared" si="29"/>
        <v>24.925162689804772</v>
      </c>
      <c r="AG103" s="19">
        <f t="shared" si="29"/>
        <v>23.928000000000001</v>
      </c>
      <c r="AH103" s="19">
        <f t="shared" si="29"/>
        <v>25.005802707930368</v>
      </c>
      <c r="AI103" s="25"/>
      <c r="AJ103" s="12"/>
      <c r="AK103" s="1"/>
      <c r="AL103" s="1"/>
    </row>
    <row r="104" spans="1:38" x14ac:dyDescent="0.25">
      <c r="A104" s="14" t="s">
        <v>69</v>
      </c>
      <c r="B104" s="13">
        <f>(B103-B105)/B105</f>
        <v>-7.8003627170958267E-2</v>
      </c>
      <c r="C104" s="11">
        <f t="shared" ref="C104:AH104" si="30">(C103-C105)/C105</f>
        <v>-1.328693518259332E-2</v>
      </c>
      <c r="D104" s="11">
        <f t="shared" si="30"/>
        <v>2.1156771677399183E-2</v>
      </c>
      <c r="E104" s="11">
        <f t="shared" si="30"/>
        <v>-0.11824144077496895</v>
      </c>
      <c r="F104" s="11">
        <f t="shared" si="30"/>
        <v>-0.14382013694403101</v>
      </c>
      <c r="G104" s="11">
        <f t="shared" si="30"/>
        <v>-0.17054546127280465</v>
      </c>
      <c r="H104" s="11">
        <f t="shared" si="30"/>
        <v>-9.8855428797003819E-2</v>
      </c>
      <c r="I104" s="11">
        <f t="shared" si="30"/>
        <v>-0.17179753250066476</v>
      </c>
      <c r="J104" s="11">
        <f t="shared" si="30"/>
        <v>1.9971842975478296E-3</v>
      </c>
      <c r="K104" s="11">
        <f t="shared" si="30"/>
        <v>-0.17355753863460213</v>
      </c>
      <c r="L104" s="11">
        <f t="shared" si="30"/>
        <v>0.53683178592291536</v>
      </c>
      <c r="M104" s="11">
        <f t="shared" si="30"/>
        <v>0.1693326947637292</v>
      </c>
      <c r="N104" s="11">
        <f t="shared" si="30"/>
        <v>2.5297144343336516E-2</v>
      </c>
      <c r="O104" s="11">
        <f t="shared" si="30"/>
        <v>-0.10054805658226332</v>
      </c>
      <c r="P104" s="11">
        <f t="shared" si="30"/>
        <v>-0.14657179134483117</v>
      </c>
      <c r="Q104" s="11">
        <f t="shared" si="30"/>
        <v>-4.4698709199332325E-2</v>
      </c>
      <c r="R104" s="11">
        <f t="shared" si="30"/>
        <v>-0.1996988559013044</v>
      </c>
      <c r="S104" s="11">
        <f t="shared" si="30"/>
        <v>-0.21888808192908726</v>
      </c>
      <c r="T104" s="11">
        <f t="shared" si="30"/>
        <v>-0.18416094065252822</v>
      </c>
      <c r="U104" s="11">
        <f t="shared" si="30"/>
        <v>-0.26370004440152639</v>
      </c>
      <c r="V104" s="11">
        <f t="shared" si="30"/>
        <v>-0.24935396265721696</v>
      </c>
      <c r="W104" s="11">
        <f t="shared" si="30"/>
        <v>-7.740617154039281E-2</v>
      </c>
      <c r="X104" s="11">
        <f t="shared" si="30"/>
        <v>-0.23838673361704771</v>
      </c>
      <c r="Y104" s="11">
        <f t="shared" si="30"/>
        <v>-0.30275170548268832</v>
      </c>
      <c r="Z104" s="11">
        <f t="shared" si="30"/>
        <v>-0.18535713483968824</v>
      </c>
      <c r="AA104" s="11">
        <f t="shared" si="30"/>
        <v>-0.10399371191942608</v>
      </c>
      <c r="AB104" s="11">
        <f t="shared" si="30"/>
        <v>-0.27057166082027667</v>
      </c>
      <c r="AC104" s="11">
        <f t="shared" si="30"/>
        <v>-2.5441819704646245E-2</v>
      </c>
      <c r="AD104" s="11">
        <f t="shared" si="30"/>
        <v>-0.14594918785139829</v>
      </c>
      <c r="AE104" s="11">
        <f t="shared" si="30"/>
        <v>1.6741672548777058E-2</v>
      </c>
      <c r="AF104" s="11">
        <f t="shared" si="30"/>
        <v>-1.7229943599237491E-2</v>
      </c>
      <c r="AG104" s="11">
        <f t="shared" si="30"/>
        <v>-8.2085825747724273E-2</v>
      </c>
      <c r="AH104" s="11">
        <f t="shared" si="30"/>
        <v>-0.27947380010214812</v>
      </c>
      <c r="AI104" s="1"/>
      <c r="AJ104" s="1"/>
      <c r="AK104" s="1"/>
      <c r="AL104" s="1"/>
    </row>
    <row r="105" spans="1:38" ht="13.8" x14ac:dyDescent="0.25">
      <c r="A105" s="14" t="s">
        <v>70</v>
      </c>
      <c r="B105" s="5">
        <f t="shared" ref="B105:AH105" si="31">B89/B97</f>
        <v>27.329011202258094</v>
      </c>
      <c r="C105" s="3">
        <f t="shared" si="31"/>
        <v>26.41831238779174</v>
      </c>
      <c r="D105" s="3">
        <f t="shared" si="31"/>
        <v>27.526195899772208</v>
      </c>
      <c r="E105" s="3">
        <f t="shared" si="31"/>
        <v>28.536956521739132</v>
      </c>
      <c r="F105" s="3">
        <f t="shared" si="31"/>
        <v>28.551020408163264</v>
      </c>
      <c r="G105" s="3">
        <f t="shared" si="31"/>
        <v>28.957894736842107</v>
      </c>
      <c r="H105" s="3">
        <f t="shared" si="31"/>
        <v>28.552058111380145</v>
      </c>
      <c r="I105" s="3">
        <f t="shared" si="31"/>
        <v>29.178260869565218</v>
      </c>
      <c r="J105" s="3">
        <f t="shared" si="31"/>
        <v>26.792105263157893</v>
      </c>
      <c r="K105" s="3">
        <f t="shared" si="31"/>
        <v>28.19488817891374</v>
      </c>
      <c r="L105" s="3">
        <f t="shared" si="31"/>
        <v>24.657370517928285</v>
      </c>
      <c r="M105" s="3">
        <f t="shared" si="31"/>
        <v>29.325842696629213</v>
      </c>
      <c r="N105" s="3">
        <f t="shared" si="31"/>
        <v>24.858480856319474</v>
      </c>
      <c r="O105" s="3">
        <f t="shared" si="31"/>
        <v>27.021322732200939</v>
      </c>
      <c r="P105" s="3">
        <f t="shared" si="31"/>
        <v>24.436974789915965</v>
      </c>
      <c r="Q105" s="3">
        <f t="shared" si="31"/>
        <v>25.313984168865435</v>
      </c>
      <c r="R105" s="3">
        <f t="shared" si="31"/>
        <v>24.292123629112663</v>
      </c>
      <c r="S105" s="3">
        <f t="shared" si="31"/>
        <v>24.411354581673308</v>
      </c>
      <c r="T105" s="3">
        <f t="shared" si="31"/>
        <v>24.684049079754601</v>
      </c>
      <c r="U105" s="3">
        <f t="shared" si="31"/>
        <v>29.275167785234899</v>
      </c>
      <c r="V105" s="3">
        <f t="shared" si="31"/>
        <v>27.565826330532214</v>
      </c>
      <c r="W105" s="3">
        <f t="shared" si="31"/>
        <v>25.295896328293736</v>
      </c>
      <c r="X105" s="3">
        <f t="shared" si="31"/>
        <v>27.026476578411405</v>
      </c>
      <c r="Y105" s="3">
        <f t="shared" si="31"/>
        <v>25.895522388059703</v>
      </c>
      <c r="Z105" s="3">
        <f t="shared" si="31"/>
        <v>25.965317919075144</v>
      </c>
      <c r="AA105" s="3">
        <f t="shared" si="31"/>
        <v>25.438066465256796</v>
      </c>
      <c r="AB105" s="3">
        <f t="shared" si="31"/>
        <v>28.564356435643564</v>
      </c>
      <c r="AC105" s="3">
        <f t="shared" si="31"/>
        <v>23.572151898734177</v>
      </c>
      <c r="AD105" s="3">
        <f t="shared" si="31"/>
        <v>26.223928342930261</v>
      </c>
      <c r="AE105" s="3">
        <f t="shared" si="31"/>
        <v>25.623696682464455</v>
      </c>
      <c r="AF105" s="3">
        <f t="shared" si="31"/>
        <v>25.362151123213071</v>
      </c>
      <c r="AG105" s="3">
        <f t="shared" si="31"/>
        <v>26.067796610169491</v>
      </c>
      <c r="AH105" s="3">
        <f t="shared" si="31"/>
        <v>34.704918032786885</v>
      </c>
      <c r="AI105" s="25"/>
      <c r="AJ105" s="1"/>
      <c r="AK105" s="1"/>
      <c r="AL105" s="1"/>
    </row>
    <row r="106" spans="1:38" x14ac:dyDescent="0.25">
      <c r="A106" s="1"/>
      <c r="B106" s="2"/>
      <c r="C106" s="1"/>
      <c r="D106" s="1"/>
      <c r="E106" s="1"/>
      <c r="F106" s="18"/>
      <c r="G106" s="1"/>
      <c r="H106" s="1"/>
      <c r="I106" s="1"/>
      <c r="J106" s="1"/>
      <c r="K106" s="1"/>
      <c r="L106" s="1"/>
      <c r="M106" s="1"/>
      <c r="N106" s="1"/>
      <c r="O106" s="1"/>
      <c r="P106" s="18"/>
      <c r="Q106" s="1"/>
      <c r="R106" s="1"/>
      <c r="S106" s="1"/>
      <c r="T106" s="1"/>
      <c r="U106" s="7"/>
      <c r="V106" s="17"/>
      <c r="W106" s="1"/>
      <c r="X106" s="1"/>
      <c r="Y106" s="1"/>
      <c r="Z106" s="1"/>
      <c r="AA106" s="1"/>
      <c r="AB106" s="1"/>
      <c r="AC106" s="1"/>
      <c r="AD106" s="1"/>
      <c r="AE106" s="1"/>
      <c r="AF106" s="1"/>
      <c r="AG106" s="1"/>
      <c r="AH106" s="1"/>
      <c r="AI106" s="1"/>
      <c r="AJ106" s="1"/>
      <c r="AK106" s="1"/>
      <c r="AL106" s="1"/>
    </row>
    <row r="107" spans="1:38" x14ac:dyDescent="0.25">
      <c r="A107" s="61" t="s">
        <v>80</v>
      </c>
      <c r="B107" s="2"/>
      <c r="C107" s="1"/>
      <c r="D107" s="1"/>
      <c r="E107" s="1"/>
      <c r="F107" s="18"/>
      <c r="G107" s="1"/>
      <c r="H107" s="1"/>
      <c r="I107" s="1"/>
      <c r="J107" s="1"/>
      <c r="K107" s="1"/>
      <c r="L107" s="1"/>
      <c r="M107" s="1"/>
      <c r="N107" s="1"/>
      <c r="O107" s="1"/>
      <c r="P107" s="18"/>
      <c r="Q107" s="1"/>
      <c r="R107" s="1"/>
      <c r="S107" s="1"/>
      <c r="T107" s="1"/>
      <c r="U107" s="7"/>
      <c r="V107" s="17"/>
      <c r="W107" s="1"/>
      <c r="X107" s="1"/>
      <c r="Y107" s="1"/>
      <c r="Z107" s="1"/>
      <c r="AA107" s="1"/>
      <c r="AB107" s="1"/>
      <c r="AC107" s="1"/>
      <c r="AD107" s="1"/>
      <c r="AE107" s="1"/>
      <c r="AF107" s="17"/>
      <c r="AG107" s="1"/>
      <c r="AH107" s="1"/>
      <c r="AI107" s="1"/>
      <c r="AJ107" s="1"/>
      <c r="AK107" s="1"/>
      <c r="AL107" s="1"/>
    </row>
    <row r="108" spans="1:38" x14ac:dyDescent="0.25">
      <c r="A108" s="1"/>
      <c r="B108" s="2"/>
      <c r="C108" s="1"/>
      <c r="D108" s="1"/>
      <c r="E108" s="1"/>
      <c r="F108" s="18"/>
      <c r="G108" s="1"/>
      <c r="H108" s="1"/>
      <c r="I108" s="1"/>
      <c r="J108" s="1"/>
      <c r="K108" s="1"/>
      <c r="L108" s="1"/>
      <c r="M108" s="1"/>
      <c r="N108" s="1"/>
      <c r="O108" s="1"/>
      <c r="P108" s="18"/>
      <c r="Q108" s="1"/>
      <c r="R108" s="1"/>
      <c r="S108" s="1"/>
      <c r="T108" s="1"/>
      <c r="U108" s="7"/>
      <c r="V108" s="17"/>
      <c r="W108" s="1"/>
      <c r="X108" s="1"/>
      <c r="Y108" s="1"/>
      <c r="Z108" s="1"/>
      <c r="AA108" s="1"/>
      <c r="AB108" s="1"/>
      <c r="AC108" s="1"/>
      <c r="AD108" s="1"/>
      <c r="AE108" s="1"/>
      <c r="AF108" s="17"/>
      <c r="AG108" s="1"/>
      <c r="AH108" s="1"/>
      <c r="AI108" s="1"/>
      <c r="AJ108" s="1"/>
      <c r="AK108" s="1"/>
      <c r="AL108" s="1"/>
    </row>
    <row r="109" spans="1:38" x14ac:dyDescent="0.25">
      <c r="A109" s="1"/>
      <c r="B109" s="2"/>
      <c r="C109" s="1"/>
      <c r="D109" s="1"/>
      <c r="E109" s="1"/>
      <c r="F109" s="18"/>
      <c r="G109" s="1"/>
      <c r="H109" s="1"/>
      <c r="I109" s="1"/>
      <c r="J109" s="1"/>
      <c r="K109" s="1"/>
      <c r="L109" s="1"/>
      <c r="M109" s="1"/>
      <c r="N109" s="1"/>
      <c r="O109" s="1"/>
      <c r="P109" s="18"/>
      <c r="Q109" s="1"/>
      <c r="R109" s="1"/>
      <c r="S109" s="1"/>
      <c r="T109" s="1"/>
      <c r="U109" s="7"/>
      <c r="V109" s="17"/>
      <c r="W109" s="1"/>
      <c r="X109" s="1"/>
      <c r="Y109" s="1"/>
      <c r="Z109" s="1"/>
      <c r="AA109" s="1"/>
      <c r="AB109" s="1"/>
      <c r="AC109" s="1"/>
      <c r="AD109" s="1"/>
      <c r="AE109" s="1"/>
      <c r="AF109" s="17"/>
      <c r="AG109" s="1"/>
      <c r="AH109" s="1"/>
      <c r="AI109" s="1"/>
      <c r="AJ109" s="1"/>
      <c r="AK109" s="1"/>
      <c r="AL109" s="1"/>
    </row>
    <row r="110" spans="1:38" x14ac:dyDescent="0.25">
      <c r="A110" s="1"/>
      <c r="B110" s="2"/>
      <c r="C110" s="1"/>
      <c r="D110" s="1"/>
      <c r="E110" s="1"/>
      <c r="F110" s="18"/>
      <c r="G110" s="1"/>
      <c r="H110" s="1"/>
      <c r="I110" s="1"/>
      <c r="J110" s="1"/>
      <c r="K110" s="1"/>
      <c r="L110" s="1"/>
      <c r="M110" s="1"/>
      <c r="N110" s="1"/>
      <c r="O110" s="1"/>
      <c r="P110" s="18"/>
      <c r="Q110" s="1"/>
      <c r="R110" s="1"/>
      <c r="S110" s="1"/>
      <c r="T110" s="1"/>
      <c r="U110" s="7"/>
      <c r="V110" s="17"/>
      <c r="W110" s="1"/>
      <c r="X110" s="1"/>
      <c r="Y110" s="1"/>
      <c r="Z110" s="1"/>
      <c r="AA110" s="1"/>
      <c r="AB110" s="1"/>
      <c r="AC110" s="1"/>
      <c r="AD110" s="1"/>
      <c r="AE110" s="1"/>
      <c r="AF110" s="17"/>
      <c r="AG110" s="1"/>
      <c r="AH110" s="1"/>
      <c r="AI110" s="1"/>
      <c r="AJ110" s="1"/>
      <c r="AK110" s="1"/>
      <c r="AL110" s="1"/>
    </row>
    <row r="111" spans="1:38" x14ac:dyDescent="0.25">
      <c r="A111" s="1"/>
      <c r="B111" s="2"/>
      <c r="C111" s="1"/>
      <c r="D111" s="1"/>
      <c r="E111" s="1"/>
      <c r="F111" s="18"/>
      <c r="G111" s="1"/>
      <c r="H111" s="1"/>
      <c r="I111" s="1"/>
      <c r="J111" s="1"/>
      <c r="K111" s="1"/>
      <c r="L111" s="1"/>
      <c r="M111" s="1"/>
      <c r="N111" s="1"/>
      <c r="O111" s="1"/>
      <c r="P111" s="18"/>
      <c r="Q111" s="1"/>
      <c r="R111" s="1"/>
      <c r="S111" s="1"/>
      <c r="T111" s="1"/>
      <c r="U111" s="7"/>
      <c r="V111" s="17"/>
      <c r="W111" s="1"/>
      <c r="X111" s="1"/>
      <c r="Y111" s="1"/>
      <c r="Z111" s="1"/>
      <c r="AA111" s="1"/>
      <c r="AB111" s="1"/>
      <c r="AC111" s="1"/>
      <c r="AD111" s="1"/>
      <c r="AE111" s="1"/>
      <c r="AF111" s="17"/>
      <c r="AG111" s="1"/>
      <c r="AH111" s="1"/>
      <c r="AI111" s="1"/>
      <c r="AJ111" s="1"/>
      <c r="AK111" s="1"/>
      <c r="AL111" s="1"/>
    </row>
    <row r="112" spans="1:38" x14ac:dyDescent="0.25">
      <c r="A112" s="1"/>
      <c r="B112" s="2"/>
      <c r="C112" s="1"/>
      <c r="D112" s="1"/>
      <c r="E112" s="1"/>
      <c r="F112" s="18"/>
      <c r="G112" s="1"/>
      <c r="H112" s="1"/>
      <c r="I112" s="1"/>
      <c r="J112" s="1"/>
      <c r="K112" s="1"/>
      <c r="L112" s="1"/>
      <c r="M112" s="1"/>
      <c r="N112" s="1"/>
      <c r="O112" s="1"/>
      <c r="P112" s="18"/>
      <c r="Q112" s="1"/>
      <c r="R112" s="1"/>
      <c r="S112" s="1"/>
      <c r="T112" s="1"/>
      <c r="U112" s="7"/>
      <c r="V112" s="17"/>
      <c r="W112" s="1"/>
      <c r="X112" s="1"/>
      <c r="Y112" s="1"/>
      <c r="Z112" s="1"/>
      <c r="AA112" s="1"/>
      <c r="AB112" s="1"/>
      <c r="AC112" s="1"/>
      <c r="AD112" s="1"/>
      <c r="AE112" s="1"/>
      <c r="AF112" s="17"/>
      <c r="AG112" s="1"/>
      <c r="AH112" s="1"/>
      <c r="AI112" s="1"/>
      <c r="AJ112" s="1"/>
      <c r="AK112" s="1"/>
      <c r="AL112" s="1"/>
    </row>
    <row r="113" spans="1:38" x14ac:dyDescent="0.25">
      <c r="A113" s="1"/>
      <c r="B113" s="2"/>
      <c r="C113" s="1"/>
      <c r="D113" s="1"/>
      <c r="E113" s="1"/>
      <c r="F113" s="18"/>
      <c r="G113" s="1"/>
      <c r="H113" s="1"/>
      <c r="I113" s="1"/>
      <c r="J113" s="1"/>
      <c r="K113" s="1"/>
      <c r="L113" s="1"/>
      <c r="M113" s="1"/>
      <c r="N113" s="1"/>
      <c r="O113" s="1"/>
      <c r="P113" s="18"/>
      <c r="Q113" s="1"/>
      <c r="R113" s="1"/>
      <c r="S113" s="1"/>
      <c r="T113" s="1"/>
      <c r="U113" s="7"/>
      <c r="V113" s="17"/>
      <c r="W113" s="1"/>
      <c r="X113" s="1"/>
      <c r="Y113" s="1"/>
      <c r="Z113" s="1"/>
      <c r="AA113" s="1"/>
      <c r="AB113" s="1"/>
      <c r="AC113" s="1"/>
      <c r="AD113" s="1"/>
      <c r="AE113" s="1"/>
      <c r="AF113" s="17"/>
      <c r="AG113" s="1"/>
      <c r="AH113" s="1"/>
      <c r="AI113" s="1"/>
      <c r="AJ113" s="1"/>
      <c r="AK113" s="1"/>
      <c r="AL113" s="1"/>
    </row>
    <row r="114" spans="1:38" x14ac:dyDescent="0.25">
      <c r="A114" s="1"/>
      <c r="B114" s="2"/>
      <c r="C114" s="1"/>
      <c r="D114" s="1"/>
      <c r="E114" s="1"/>
      <c r="F114" s="18"/>
      <c r="G114" s="1"/>
      <c r="H114" s="1"/>
      <c r="I114" s="1"/>
      <c r="J114" s="1"/>
      <c r="K114" s="1"/>
      <c r="L114" s="1"/>
      <c r="M114" s="1"/>
      <c r="N114" s="1"/>
      <c r="O114" s="1"/>
      <c r="P114" s="18"/>
      <c r="Q114" s="1"/>
      <c r="R114" s="1"/>
      <c r="S114" s="1"/>
      <c r="T114" s="1"/>
      <c r="U114" s="7"/>
      <c r="V114" s="17"/>
      <c r="W114" s="1"/>
      <c r="X114" s="1"/>
      <c r="Y114" s="1"/>
      <c r="Z114" s="1"/>
      <c r="AA114" s="1"/>
      <c r="AB114" s="1"/>
      <c r="AC114" s="1"/>
      <c r="AD114" s="1"/>
      <c r="AE114" s="1"/>
      <c r="AF114" s="17"/>
      <c r="AG114" s="1"/>
      <c r="AH114" s="1"/>
      <c r="AI114" s="1"/>
      <c r="AJ114" s="1"/>
      <c r="AK114" s="1"/>
      <c r="AL114" s="1"/>
    </row>
    <row r="115" spans="1:38" x14ac:dyDescent="0.25">
      <c r="A115" s="1"/>
      <c r="B115" s="2"/>
      <c r="C115" s="1"/>
      <c r="D115" s="1"/>
      <c r="E115" s="1"/>
      <c r="F115" s="18"/>
      <c r="G115" s="1"/>
      <c r="H115" s="1"/>
      <c r="I115" s="1"/>
      <c r="J115" s="1"/>
      <c r="K115" s="1"/>
      <c r="L115" s="1"/>
      <c r="M115" s="1"/>
      <c r="N115" s="1"/>
      <c r="O115" s="1"/>
      <c r="P115" s="18"/>
      <c r="Q115" s="1"/>
      <c r="R115" s="1"/>
      <c r="S115" s="1"/>
      <c r="T115" s="1"/>
      <c r="U115" s="7"/>
      <c r="V115" s="17"/>
      <c r="W115" s="1"/>
      <c r="X115" s="1"/>
      <c r="Y115" s="1"/>
      <c r="Z115" s="1"/>
      <c r="AA115" s="1"/>
      <c r="AB115" s="1"/>
      <c r="AC115" s="1"/>
      <c r="AD115" s="1"/>
      <c r="AE115" s="1"/>
      <c r="AF115" s="17"/>
      <c r="AG115" s="1"/>
      <c r="AH115" s="1"/>
      <c r="AI115" s="1"/>
      <c r="AJ115" s="1"/>
      <c r="AK115" s="1"/>
      <c r="AL115" s="1"/>
    </row>
    <row r="116" spans="1:38" x14ac:dyDescent="0.25">
      <c r="A116" s="1"/>
      <c r="B116" s="2"/>
      <c r="C116" s="1"/>
      <c r="D116" s="1"/>
      <c r="E116" s="1"/>
      <c r="F116" s="18"/>
      <c r="G116" s="1"/>
      <c r="H116" s="1"/>
      <c r="I116" s="1"/>
      <c r="J116" s="1"/>
      <c r="K116" s="1"/>
      <c r="L116" s="1"/>
      <c r="M116" s="1"/>
      <c r="N116" s="1"/>
      <c r="O116" s="1"/>
      <c r="P116" s="18"/>
      <c r="Q116" s="1"/>
      <c r="R116" s="1"/>
      <c r="S116" s="1"/>
      <c r="T116" s="1"/>
      <c r="U116" s="7"/>
      <c r="V116" s="17"/>
      <c r="W116" s="1"/>
      <c r="X116" s="1"/>
      <c r="Y116" s="1"/>
      <c r="Z116" s="1"/>
      <c r="AA116" s="1"/>
      <c r="AB116" s="1"/>
      <c r="AC116" s="1"/>
      <c r="AD116" s="1"/>
      <c r="AE116" s="1"/>
      <c r="AF116" s="17"/>
      <c r="AG116" s="1"/>
      <c r="AH116" s="1"/>
      <c r="AI116" s="1"/>
      <c r="AJ116" s="1"/>
      <c r="AK116" s="1"/>
      <c r="AL116" s="1"/>
    </row>
    <row r="117" spans="1:38" x14ac:dyDescent="0.25">
      <c r="A117" s="1"/>
      <c r="B117" s="2"/>
      <c r="C117" s="1"/>
      <c r="D117" s="1"/>
      <c r="E117" s="1"/>
      <c r="F117" s="18"/>
      <c r="G117" s="1"/>
      <c r="H117" s="1"/>
      <c r="I117" s="1"/>
      <c r="J117" s="1"/>
      <c r="K117" s="1"/>
      <c r="L117" s="1"/>
      <c r="M117" s="1"/>
      <c r="N117" s="1"/>
      <c r="O117" s="1"/>
      <c r="P117" s="18"/>
      <c r="Q117" s="1"/>
      <c r="R117" s="1"/>
      <c r="S117" s="1"/>
      <c r="T117" s="1"/>
      <c r="U117" s="7"/>
      <c r="V117" s="17"/>
      <c r="W117" s="1"/>
      <c r="X117" s="1"/>
      <c r="Y117" s="1"/>
      <c r="Z117" s="1"/>
      <c r="AA117" s="1"/>
      <c r="AB117" s="1"/>
      <c r="AC117" s="1"/>
      <c r="AD117" s="1"/>
      <c r="AE117" s="1"/>
      <c r="AF117" s="17"/>
      <c r="AG117" s="1"/>
      <c r="AH117" s="1"/>
      <c r="AI117" s="1"/>
      <c r="AJ117" s="1"/>
      <c r="AK117" s="1"/>
      <c r="AL117" s="1"/>
    </row>
    <row r="118" spans="1:38" x14ac:dyDescent="0.25">
      <c r="A118" s="1"/>
      <c r="B118" s="2"/>
      <c r="C118" s="1"/>
      <c r="D118" s="1"/>
      <c r="E118" s="1"/>
      <c r="F118" s="18"/>
      <c r="G118" s="1"/>
      <c r="H118" s="1"/>
      <c r="I118" s="1"/>
      <c r="J118" s="1"/>
      <c r="K118" s="1"/>
      <c r="L118" s="1"/>
      <c r="M118" s="1"/>
      <c r="N118" s="1"/>
      <c r="O118" s="1"/>
      <c r="P118" s="18"/>
      <c r="Q118" s="1"/>
      <c r="R118" s="1"/>
      <c r="S118" s="1"/>
      <c r="T118" s="1"/>
      <c r="U118" s="7"/>
      <c r="V118" s="17"/>
      <c r="W118" s="1"/>
      <c r="X118" s="1"/>
      <c r="Y118" s="1"/>
      <c r="Z118" s="1"/>
      <c r="AA118" s="1"/>
      <c r="AB118" s="1"/>
      <c r="AC118" s="1"/>
      <c r="AD118" s="1"/>
      <c r="AE118" s="1"/>
      <c r="AF118" s="17"/>
      <c r="AG118" s="1"/>
      <c r="AH118" s="1"/>
      <c r="AI118" s="1"/>
      <c r="AJ118" s="1"/>
      <c r="AK118" s="1"/>
      <c r="AL118" s="1"/>
    </row>
    <row r="119" spans="1:38" x14ac:dyDescent="0.25">
      <c r="A119" s="1"/>
      <c r="B119" s="2"/>
      <c r="C119" s="1"/>
      <c r="D119" s="1"/>
      <c r="E119" s="1"/>
      <c r="F119" s="18"/>
      <c r="G119" s="1"/>
      <c r="H119" s="1"/>
      <c r="I119" s="1"/>
      <c r="J119" s="1"/>
      <c r="K119" s="1"/>
      <c r="L119" s="1"/>
      <c r="M119" s="1"/>
      <c r="N119" s="1"/>
      <c r="O119" s="1"/>
      <c r="P119" s="18"/>
      <c r="Q119" s="1"/>
      <c r="R119" s="1"/>
      <c r="S119" s="1"/>
      <c r="T119" s="1"/>
      <c r="U119" s="7"/>
      <c r="V119" s="17"/>
      <c r="W119" s="1"/>
      <c r="X119" s="1"/>
      <c r="Y119" s="1"/>
      <c r="Z119" s="1"/>
      <c r="AA119" s="1"/>
      <c r="AB119" s="1"/>
      <c r="AC119" s="1"/>
      <c r="AD119" s="1"/>
      <c r="AE119" s="1"/>
      <c r="AF119" s="17"/>
      <c r="AG119" s="1"/>
      <c r="AH119" s="1"/>
      <c r="AI119" s="1"/>
      <c r="AJ119" s="1"/>
      <c r="AK119" s="1"/>
      <c r="AL119" s="1"/>
    </row>
    <row r="120" spans="1:38" x14ac:dyDescent="0.25">
      <c r="A120" s="1"/>
      <c r="B120" s="2"/>
      <c r="C120" s="1"/>
      <c r="D120" s="1"/>
      <c r="E120" s="1"/>
      <c r="F120" s="18"/>
      <c r="G120" s="1"/>
      <c r="H120" s="1"/>
      <c r="I120" s="1"/>
      <c r="J120" s="1"/>
      <c r="K120" s="1"/>
      <c r="L120" s="1"/>
      <c r="M120" s="1"/>
      <c r="N120" s="1"/>
      <c r="O120" s="1"/>
      <c r="P120" s="18"/>
      <c r="Q120" s="1"/>
      <c r="R120" s="1"/>
      <c r="S120" s="1"/>
      <c r="T120" s="1"/>
      <c r="U120" s="7"/>
      <c r="V120" s="17"/>
      <c r="W120" s="1"/>
      <c r="X120" s="1"/>
      <c r="Y120" s="1"/>
      <c r="Z120" s="1"/>
      <c r="AA120" s="1"/>
      <c r="AB120" s="1"/>
      <c r="AC120" s="1"/>
      <c r="AD120" s="1"/>
      <c r="AE120" s="1"/>
      <c r="AF120" s="17"/>
      <c r="AG120" s="1"/>
      <c r="AH120" s="1"/>
      <c r="AI120" s="1"/>
      <c r="AJ120" s="1"/>
      <c r="AK120" s="1"/>
      <c r="AL120" s="1"/>
    </row>
    <row r="121" spans="1:38" x14ac:dyDescent="0.25">
      <c r="A121" s="1"/>
      <c r="B121" s="2"/>
      <c r="C121" s="1"/>
      <c r="D121" s="1"/>
      <c r="E121" s="1"/>
      <c r="F121" s="18"/>
      <c r="G121" s="1"/>
      <c r="H121" s="1"/>
      <c r="I121" s="1"/>
      <c r="J121" s="1"/>
      <c r="K121" s="1"/>
      <c r="L121" s="1"/>
      <c r="M121" s="1"/>
      <c r="N121" s="1"/>
      <c r="O121" s="1"/>
      <c r="P121" s="18"/>
      <c r="Q121" s="1"/>
      <c r="R121" s="1"/>
      <c r="S121" s="1"/>
      <c r="T121" s="1"/>
      <c r="U121" s="7"/>
      <c r="V121" s="17"/>
      <c r="W121" s="1"/>
      <c r="X121" s="1"/>
      <c r="Y121" s="1"/>
      <c r="Z121" s="1"/>
      <c r="AA121" s="1"/>
      <c r="AB121" s="1"/>
      <c r="AC121" s="1"/>
      <c r="AD121" s="1"/>
      <c r="AE121" s="1"/>
      <c r="AF121" s="17"/>
      <c r="AG121" s="1"/>
      <c r="AH121" s="1"/>
      <c r="AI121" s="1"/>
      <c r="AJ121" s="1"/>
      <c r="AK121" s="1"/>
      <c r="AL121" s="1"/>
    </row>
    <row r="122" spans="1:38" x14ac:dyDescent="0.25">
      <c r="A122" s="1"/>
      <c r="B122" s="2"/>
      <c r="C122" s="1"/>
      <c r="D122" s="1"/>
      <c r="E122" s="1"/>
      <c r="F122" s="18"/>
      <c r="G122" s="1"/>
      <c r="H122" s="1"/>
      <c r="I122" s="1"/>
      <c r="J122" s="1"/>
      <c r="K122" s="1"/>
      <c r="L122" s="1"/>
      <c r="M122" s="1"/>
      <c r="N122" s="1"/>
      <c r="O122" s="1"/>
      <c r="P122" s="18"/>
      <c r="Q122" s="1"/>
      <c r="R122" s="1"/>
      <c r="S122" s="1"/>
      <c r="T122" s="1"/>
      <c r="U122" s="7"/>
      <c r="V122" s="17"/>
      <c r="W122" s="1"/>
      <c r="X122" s="1"/>
      <c r="Y122" s="1"/>
      <c r="Z122" s="1"/>
      <c r="AA122" s="1"/>
      <c r="AB122" s="1"/>
      <c r="AC122" s="1"/>
      <c r="AD122" s="1"/>
      <c r="AE122" s="1"/>
      <c r="AF122" s="17"/>
      <c r="AG122" s="1"/>
      <c r="AH122" s="1"/>
      <c r="AI122" s="1"/>
      <c r="AJ122" s="1"/>
      <c r="AK122" s="1"/>
      <c r="AL122" s="1"/>
    </row>
    <row r="123" spans="1:38" x14ac:dyDescent="0.25">
      <c r="A123" s="1"/>
      <c r="B123" s="2"/>
      <c r="C123" s="1"/>
      <c r="D123" s="1"/>
      <c r="E123" s="1"/>
      <c r="F123" s="18"/>
      <c r="G123" s="1"/>
      <c r="H123" s="1"/>
      <c r="I123" s="1"/>
      <c r="J123" s="1"/>
      <c r="K123" s="1"/>
      <c r="L123" s="1"/>
      <c r="M123" s="1"/>
      <c r="N123" s="1"/>
      <c r="O123" s="1"/>
      <c r="P123" s="18"/>
      <c r="Q123" s="1"/>
      <c r="R123" s="1"/>
      <c r="S123" s="1"/>
      <c r="T123" s="1"/>
      <c r="U123" s="7"/>
      <c r="V123" s="17"/>
      <c r="W123" s="1"/>
      <c r="X123" s="1"/>
      <c r="Y123" s="1"/>
      <c r="Z123" s="1"/>
      <c r="AA123" s="1"/>
      <c r="AB123" s="1"/>
      <c r="AC123" s="1"/>
      <c r="AD123" s="1"/>
      <c r="AE123" s="1"/>
      <c r="AF123" s="17"/>
      <c r="AG123" s="1"/>
      <c r="AH123" s="1"/>
      <c r="AI123" s="1"/>
      <c r="AJ123" s="1"/>
      <c r="AK123" s="1"/>
      <c r="AL123" s="1"/>
    </row>
    <row r="124" spans="1:38" x14ac:dyDescent="0.25">
      <c r="A124" s="1"/>
      <c r="B124" s="2"/>
      <c r="C124" s="1"/>
      <c r="D124" s="1"/>
      <c r="E124" s="1"/>
      <c r="F124" s="18"/>
      <c r="G124" s="1"/>
      <c r="H124" s="1"/>
      <c r="I124" s="1"/>
      <c r="J124" s="1"/>
      <c r="K124" s="1"/>
      <c r="L124" s="1"/>
      <c r="M124" s="1"/>
      <c r="N124" s="1"/>
      <c r="O124" s="1"/>
      <c r="P124" s="18"/>
      <c r="Q124" s="1"/>
      <c r="R124" s="1"/>
      <c r="S124" s="1"/>
      <c r="T124" s="1"/>
      <c r="U124" s="7"/>
      <c r="V124" s="17"/>
      <c r="W124" s="1"/>
      <c r="X124" s="1"/>
      <c r="Y124" s="1"/>
      <c r="Z124" s="1"/>
      <c r="AA124" s="1"/>
      <c r="AB124" s="1"/>
      <c r="AC124" s="1"/>
      <c r="AD124" s="1"/>
      <c r="AE124" s="1"/>
      <c r="AF124" s="17"/>
      <c r="AG124" s="1"/>
      <c r="AH124" s="1"/>
      <c r="AI124" s="1"/>
      <c r="AJ124" s="1"/>
      <c r="AK124" s="1"/>
      <c r="AL124" s="1"/>
    </row>
    <row r="125" spans="1:38" x14ac:dyDescent="0.25">
      <c r="A125" s="1"/>
      <c r="B125" s="2"/>
      <c r="C125" s="1"/>
      <c r="D125" s="1"/>
      <c r="E125" s="1"/>
      <c r="F125" s="18"/>
      <c r="G125" s="1"/>
      <c r="H125" s="1"/>
      <c r="I125" s="1"/>
      <c r="J125" s="1"/>
      <c r="K125" s="1"/>
      <c r="L125" s="1"/>
      <c r="M125" s="1"/>
      <c r="N125" s="1"/>
      <c r="O125" s="1"/>
      <c r="P125" s="18"/>
      <c r="Q125" s="1"/>
      <c r="R125" s="1"/>
      <c r="S125" s="1"/>
      <c r="T125" s="1"/>
      <c r="U125" s="7"/>
      <c r="V125" s="17"/>
      <c r="W125" s="1"/>
      <c r="X125" s="1"/>
      <c r="Y125" s="1"/>
      <c r="Z125" s="1"/>
      <c r="AA125" s="1"/>
      <c r="AB125" s="1"/>
      <c r="AC125" s="1"/>
      <c r="AD125" s="1"/>
      <c r="AE125" s="1"/>
      <c r="AF125" s="17"/>
      <c r="AG125" s="1"/>
      <c r="AH125" s="1"/>
      <c r="AI125" s="1"/>
      <c r="AJ125" s="1"/>
      <c r="AK125" s="1"/>
      <c r="AL125" s="1"/>
    </row>
    <row r="126" spans="1:38" x14ac:dyDescent="0.25">
      <c r="A126" s="1"/>
      <c r="B126" s="2"/>
      <c r="C126" s="1"/>
      <c r="D126" s="1"/>
      <c r="E126" s="1"/>
      <c r="F126" s="18"/>
      <c r="G126" s="1"/>
      <c r="H126" s="1"/>
      <c r="I126" s="1"/>
      <c r="J126" s="1"/>
      <c r="K126" s="1"/>
      <c r="L126" s="1"/>
      <c r="M126" s="1"/>
      <c r="N126" s="1"/>
      <c r="O126" s="1"/>
      <c r="P126" s="18"/>
      <c r="Q126" s="1"/>
      <c r="R126" s="1"/>
      <c r="S126" s="1"/>
      <c r="T126" s="1"/>
      <c r="U126" s="7"/>
      <c r="V126" s="17"/>
      <c r="W126" s="1"/>
      <c r="X126" s="1"/>
      <c r="Y126" s="1"/>
      <c r="Z126" s="1"/>
      <c r="AA126" s="1"/>
      <c r="AB126" s="1"/>
      <c r="AC126" s="1"/>
      <c r="AD126" s="1"/>
      <c r="AE126" s="1"/>
      <c r="AF126" s="17"/>
      <c r="AG126" s="1"/>
      <c r="AH126" s="1"/>
      <c r="AI126" s="1"/>
      <c r="AJ126" s="1"/>
      <c r="AK126" s="1"/>
      <c r="AL126" s="1"/>
    </row>
    <row r="127" spans="1:38" x14ac:dyDescent="0.25">
      <c r="A127" s="1"/>
      <c r="B127" s="2"/>
      <c r="C127" s="1"/>
      <c r="D127" s="1"/>
      <c r="E127" s="1"/>
      <c r="F127" s="18"/>
      <c r="G127" s="1"/>
      <c r="H127" s="1"/>
      <c r="I127" s="1"/>
      <c r="J127" s="1"/>
      <c r="K127" s="1"/>
      <c r="L127" s="1"/>
      <c r="M127" s="1"/>
      <c r="N127" s="1"/>
      <c r="O127" s="1"/>
      <c r="P127" s="18"/>
      <c r="Q127" s="1"/>
      <c r="R127" s="1"/>
      <c r="S127" s="1"/>
      <c r="T127" s="1"/>
      <c r="U127" s="7"/>
      <c r="V127" s="17"/>
      <c r="W127" s="1"/>
      <c r="X127" s="1"/>
      <c r="Y127" s="1"/>
      <c r="Z127" s="1"/>
      <c r="AA127" s="1"/>
      <c r="AB127" s="1"/>
      <c r="AC127" s="1"/>
      <c r="AD127" s="1"/>
      <c r="AE127" s="1"/>
      <c r="AF127" s="17"/>
      <c r="AG127" s="1"/>
      <c r="AH127" s="1"/>
      <c r="AI127" s="1"/>
      <c r="AJ127" s="1"/>
      <c r="AK127" s="1"/>
      <c r="AL127" s="1"/>
    </row>
    <row r="128" spans="1:38" x14ac:dyDescent="0.25">
      <c r="A128" s="1"/>
      <c r="B128" s="2"/>
      <c r="C128" s="1"/>
      <c r="D128" s="1"/>
      <c r="E128" s="1"/>
      <c r="F128" s="18"/>
      <c r="G128" s="1"/>
      <c r="H128" s="1"/>
      <c r="I128" s="1"/>
      <c r="J128" s="1"/>
      <c r="K128" s="1"/>
      <c r="L128" s="1"/>
      <c r="M128" s="1"/>
      <c r="N128" s="1"/>
      <c r="O128" s="1"/>
      <c r="P128" s="18"/>
      <c r="Q128" s="1"/>
      <c r="R128" s="1"/>
      <c r="S128" s="1"/>
      <c r="T128" s="1"/>
      <c r="U128" s="7"/>
      <c r="V128" s="17"/>
      <c r="W128" s="1"/>
      <c r="X128" s="1"/>
      <c r="Y128" s="1"/>
      <c r="Z128" s="1"/>
      <c r="AA128" s="1"/>
      <c r="AB128" s="1"/>
      <c r="AC128" s="1"/>
      <c r="AD128" s="1"/>
      <c r="AE128" s="1"/>
      <c r="AF128" s="17"/>
      <c r="AG128" s="1"/>
      <c r="AH128" s="1"/>
      <c r="AI128" s="1"/>
      <c r="AJ128" s="1"/>
      <c r="AK128" s="1"/>
      <c r="AL128" s="1"/>
    </row>
    <row r="129" spans="1:38" x14ac:dyDescent="0.25">
      <c r="A129" s="1"/>
      <c r="B129" s="2"/>
      <c r="C129" s="1"/>
      <c r="D129" s="1"/>
      <c r="E129" s="1"/>
      <c r="F129" s="18"/>
      <c r="G129" s="1"/>
      <c r="H129" s="1"/>
      <c r="I129" s="1"/>
      <c r="J129" s="1"/>
      <c r="K129" s="1"/>
      <c r="L129" s="1"/>
      <c r="M129" s="1"/>
      <c r="N129" s="1"/>
      <c r="O129" s="1"/>
      <c r="P129" s="1"/>
      <c r="Q129" s="1"/>
      <c r="R129" s="1"/>
      <c r="S129" s="1"/>
      <c r="T129" s="1"/>
      <c r="U129" s="17"/>
      <c r="V129" s="17"/>
      <c r="W129" s="1"/>
      <c r="X129" s="1"/>
      <c r="Y129" s="1"/>
      <c r="Z129" s="1"/>
      <c r="AA129" s="1"/>
      <c r="AB129" s="1"/>
      <c r="AC129" s="1"/>
      <c r="AD129" s="1"/>
      <c r="AE129" s="1"/>
      <c r="AF129" s="17"/>
      <c r="AG129" s="1"/>
      <c r="AH129" s="1"/>
      <c r="AI129" s="1"/>
      <c r="AJ129" s="1"/>
      <c r="AK129" s="1"/>
      <c r="AL129" s="1"/>
    </row>
    <row r="130" spans="1:38" x14ac:dyDescent="0.25">
      <c r="A130" s="1"/>
      <c r="B130" s="2"/>
      <c r="C130" s="1"/>
      <c r="D130" s="1"/>
      <c r="E130" s="1"/>
      <c r="F130" s="18"/>
      <c r="G130" s="1"/>
      <c r="H130" s="1"/>
      <c r="I130" s="1"/>
      <c r="J130" s="1"/>
      <c r="K130" s="1"/>
      <c r="L130" s="1"/>
      <c r="M130" s="1"/>
      <c r="N130" s="1"/>
      <c r="O130" s="1"/>
      <c r="P130" s="1"/>
      <c r="Q130" s="1"/>
      <c r="R130" s="1"/>
      <c r="S130" s="1"/>
      <c r="T130" s="1"/>
      <c r="U130" s="17"/>
      <c r="V130" s="17"/>
      <c r="W130" s="1"/>
      <c r="X130" s="1"/>
      <c r="Y130" s="1"/>
      <c r="Z130" s="1"/>
      <c r="AA130" s="1"/>
      <c r="AB130" s="1"/>
      <c r="AC130" s="1"/>
      <c r="AD130" s="1"/>
      <c r="AE130" s="1"/>
      <c r="AF130" s="17"/>
      <c r="AG130" s="1"/>
      <c r="AH130" s="1"/>
      <c r="AI130" s="1"/>
      <c r="AJ130" s="1"/>
      <c r="AK130" s="1"/>
      <c r="AL130" s="1"/>
    </row>
    <row r="131" spans="1:38" x14ac:dyDescent="0.25">
      <c r="A131" s="1"/>
      <c r="B131" s="2"/>
      <c r="C131" s="1"/>
      <c r="D131" s="1"/>
      <c r="E131" s="1"/>
      <c r="F131" s="18"/>
      <c r="G131" s="1"/>
      <c r="H131" s="1"/>
      <c r="I131" s="1"/>
      <c r="J131" s="1"/>
      <c r="K131" s="1"/>
      <c r="L131" s="1"/>
      <c r="M131" s="1"/>
      <c r="N131" s="1"/>
      <c r="O131" s="1"/>
      <c r="P131" s="1"/>
      <c r="Q131" s="1"/>
      <c r="R131" s="1"/>
      <c r="S131" s="1"/>
      <c r="T131" s="1"/>
      <c r="U131" s="17"/>
      <c r="V131" s="17"/>
      <c r="W131" s="1"/>
      <c r="X131" s="1"/>
      <c r="Y131" s="1"/>
      <c r="Z131" s="1"/>
      <c r="AA131" s="1"/>
      <c r="AB131" s="1"/>
      <c r="AC131" s="1"/>
      <c r="AD131" s="1"/>
      <c r="AE131" s="1"/>
      <c r="AF131" s="17"/>
      <c r="AG131" s="1"/>
      <c r="AH131" s="1"/>
      <c r="AI131" s="1"/>
      <c r="AJ131" s="1"/>
      <c r="AK131" s="1"/>
      <c r="AL131" s="1"/>
    </row>
    <row r="132" spans="1:38" x14ac:dyDescent="0.25">
      <c r="A132" s="1"/>
      <c r="B132" s="2"/>
      <c r="C132" s="1"/>
      <c r="D132" s="1"/>
      <c r="E132" s="1"/>
      <c r="F132" s="18"/>
      <c r="G132" s="1"/>
      <c r="H132" s="1"/>
      <c r="I132" s="1"/>
      <c r="J132" s="1"/>
      <c r="K132" s="1"/>
      <c r="L132" s="1"/>
      <c r="M132" s="1"/>
      <c r="N132" s="1"/>
      <c r="O132" s="1"/>
      <c r="P132" s="1"/>
      <c r="Q132" s="1"/>
      <c r="R132" s="1"/>
      <c r="S132" s="1"/>
      <c r="T132" s="1"/>
      <c r="U132" s="17"/>
      <c r="V132" s="17"/>
      <c r="W132" s="1"/>
      <c r="X132" s="1"/>
      <c r="Y132" s="1"/>
      <c r="Z132" s="1"/>
      <c r="AA132" s="1"/>
      <c r="AB132" s="1"/>
      <c r="AC132" s="1"/>
      <c r="AD132" s="1"/>
      <c r="AE132" s="1"/>
      <c r="AF132" s="17"/>
      <c r="AG132" s="1"/>
      <c r="AH132" s="1"/>
      <c r="AI132" s="1"/>
      <c r="AJ132" s="1"/>
      <c r="AK132" s="1"/>
      <c r="AL132" s="1"/>
    </row>
    <row r="133" spans="1:38" x14ac:dyDescent="0.25">
      <c r="A133" s="1"/>
      <c r="B133" s="2"/>
      <c r="C133" s="1"/>
      <c r="D133" s="1"/>
      <c r="E133" s="1"/>
      <c r="F133" s="1"/>
      <c r="G133" s="1"/>
      <c r="H133" s="1"/>
      <c r="I133" s="1"/>
      <c r="J133" s="1"/>
      <c r="K133" s="1"/>
      <c r="L133" s="1"/>
      <c r="M133" s="1"/>
      <c r="N133" s="1"/>
      <c r="O133" s="1"/>
      <c r="P133" s="18"/>
      <c r="Q133" s="1"/>
      <c r="R133" s="1"/>
      <c r="S133" s="1"/>
      <c r="T133" s="1"/>
      <c r="U133" s="7"/>
      <c r="V133" s="1"/>
      <c r="W133" s="1"/>
      <c r="X133" s="1"/>
      <c r="Y133" s="1"/>
      <c r="Z133" s="1"/>
      <c r="AA133" s="1"/>
      <c r="AB133" s="1"/>
      <c r="AC133" s="1"/>
      <c r="AD133" s="1"/>
      <c r="AE133" s="1"/>
      <c r="AF133" s="17"/>
      <c r="AG133" s="1"/>
      <c r="AH133" s="1"/>
      <c r="AI133" s="1"/>
      <c r="AJ133" s="1"/>
      <c r="AK133" s="1"/>
      <c r="AL133" s="1"/>
    </row>
    <row r="134" spans="1:38" x14ac:dyDescent="0.25">
      <c r="A134" s="1"/>
      <c r="B134" s="2"/>
      <c r="C134" s="1"/>
      <c r="D134" s="1"/>
      <c r="E134" s="1"/>
      <c r="F134" s="1"/>
      <c r="G134" s="1"/>
      <c r="H134" s="1"/>
      <c r="I134" s="1"/>
      <c r="J134" s="1"/>
      <c r="K134" s="1"/>
      <c r="L134" s="1"/>
      <c r="M134" s="1"/>
      <c r="N134" s="1"/>
      <c r="O134" s="1"/>
      <c r="P134" s="18"/>
      <c r="Q134" s="1"/>
      <c r="R134" s="1"/>
      <c r="S134" s="1"/>
      <c r="T134" s="1"/>
      <c r="U134" s="7"/>
      <c r="V134" s="1"/>
      <c r="W134" s="1"/>
      <c r="X134" s="1"/>
      <c r="Y134" s="1"/>
      <c r="Z134" s="1"/>
      <c r="AA134" s="1"/>
      <c r="AB134" s="1"/>
      <c r="AC134" s="1"/>
      <c r="AD134" s="1"/>
      <c r="AE134" s="1"/>
      <c r="AF134" s="17"/>
      <c r="AG134" s="1"/>
      <c r="AH134" s="1"/>
      <c r="AI134" s="1"/>
      <c r="AJ134" s="1"/>
      <c r="AK134" s="1"/>
      <c r="AL134" s="1"/>
    </row>
    <row r="135" spans="1:38" x14ac:dyDescent="0.25">
      <c r="A135" s="1"/>
      <c r="B135" s="2"/>
      <c r="C135" s="1"/>
      <c r="D135" s="1"/>
      <c r="E135" s="1"/>
      <c r="F135" s="1"/>
      <c r="G135" s="1"/>
      <c r="H135" s="1"/>
      <c r="I135" s="1"/>
      <c r="J135" s="1"/>
      <c r="K135" s="1"/>
      <c r="L135" s="1"/>
      <c r="M135" s="1"/>
      <c r="N135" s="1"/>
      <c r="O135" s="1"/>
      <c r="P135" s="18"/>
      <c r="Q135" s="1"/>
      <c r="R135" s="1"/>
      <c r="S135" s="1"/>
      <c r="T135" s="1"/>
      <c r="U135" s="7"/>
      <c r="V135" s="1"/>
      <c r="W135" s="1"/>
      <c r="X135" s="1"/>
      <c r="Y135" s="1"/>
      <c r="Z135" s="1"/>
      <c r="AA135" s="1"/>
      <c r="AB135" s="1"/>
      <c r="AC135" s="1"/>
      <c r="AD135" s="1"/>
      <c r="AE135" s="1"/>
      <c r="AF135" s="17"/>
      <c r="AG135" s="1"/>
      <c r="AH135" s="1"/>
      <c r="AI135" s="1"/>
      <c r="AJ135" s="1"/>
      <c r="AK135" s="1"/>
      <c r="AL135" s="1"/>
    </row>
    <row r="136" spans="1:38" x14ac:dyDescent="0.25">
      <c r="A136" s="1"/>
      <c r="B136" s="2"/>
      <c r="C136" s="1"/>
      <c r="D136" s="1"/>
      <c r="E136" s="1"/>
      <c r="F136" s="1"/>
      <c r="G136" s="1"/>
      <c r="H136" s="1"/>
      <c r="I136" s="1"/>
      <c r="J136" s="1"/>
      <c r="K136" s="1"/>
      <c r="L136" s="1"/>
      <c r="M136" s="1"/>
      <c r="N136" s="1"/>
      <c r="O136" s="1"/>
      <c r="P136" s="18"/>
      <c r="Q136" s="1"/>
      <c r="R136" s="1"/>
      <c r="S136" s="1"/>
      <c r="T136" s="1"/>
      <c r="U136" s="7"/>
      <c r="V136" s="1"/>
      <c r="W136" s="1"/>
      <c r="X136" s="1"/>
      <c r="Y136" s="1"/>
      <c r="Z136" s="1"/>
      <c r="AA136" s="1"/>
      <c r="AB136" s="1"/>
      <c r="AC136" s="1"/>
      <c r="AD136" s="1"/>
      <c r="AE136" s="1"/>
      <c r="AF136" s="17"/>
      <c r="AG136" s="1"/>
      <c r="AH136" s="1"/>
      <c r="AI136" s="1"/>
      <c r="AJ136" s="1"/>
      <c r="AK136" s="1"/>
      <c r="AL136" s="1"/>
    </row>
    <row r="137" spans="1:38"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row>
    <row r="138" spans="1:38"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row>
    <row r="139" spans="1:38" x14ac:dyDescent="0.25">
      <c r="A139" s="1"/>
      <c r="B139" s="2"/>
      <c r="C139" s="1"/>
      <c r="D139" s="1"/>
      <c r="E139" s="1"/>
      <c r="F139" s="1"/>
      <c r="G139" s="1"/>
      <c r="H139" s="1"/>
      <c r="I139" s="1"/>
      <c r="J139" s="1"/>
      <c r="K139" s="1"/>
      <c r="L139" s="1"/>
      <c r="M139" s="1"/>
      <c r="N139" s="1"/>
      <c r="O139" s="1"/>
      <c r="P139" s="1"/>
      <c r="Q139" s="1"/>
      <c r="R139" s="1"/>
      <c r="S139" s="7"/>
      <c r="T139" s="7"/>
      <c r="U139" s="7"/>
      <c r="V139" s="7"/>
      <c r="W139" s="7"/>
      <c r="X139" s="7"/>
      <c r="Y139" s="7"/>
      <c r="Z139" s="1"/>
      <c r="AA139" s="1"/>
      <c r="AB139" s="1"/>
      <c r="AC139" s="1"/>
      <c r="AD139" s="1"/>
      <c r="AE139" s="1"/>
      <c r="AF139" s="1"/>
      <c r="AG139" s="1"/>
      <c r="AH139" s="1"/>
      <c r="AI139" s="1"/>
      <c r="AJ139" s="1"/>
      <c r="AK139" s="1"/>
      <c r="AL139" s="1"/>
    </row>
    <row r="140" spans="1:38"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row>
    <row r="141" spans="1:38"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row>
    <row r="142" spans="1:38"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row>
    <row r="143" spans="1:38"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row>
    <row r="144" spans="1:38"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row>
    <row r="145" spans="1:38"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row>
    <row r="146" spans="1:38"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row>
    <row r="147" spans="1:38"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row>
    <row r="148" spans="1:38"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row>
    <row r="149" spans="1:38"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row>
    <row r="150" spans="1:38"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row>
    <row r="151" spans="1:38"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row>
    <row r="152" spans="1:38"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row>
    <row r="153" spans="1:38"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row>
    <row r="154" spans="1:38"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row>
    <row r="155" spans="1:38"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row>
    <row r="156" spans="1:38"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row>
    <row r="157" spans="1:38"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row>
    <row r="158" spans="1:38"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row>
    <row r="159" spans="1:38"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row>
    <row r="160" spans="1:38"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row>
    <row r="161" spans="1:38"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row>
    <row r="162" spans="1:38"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row>
    <row r="163" spans="1:38"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row>
    <row r="164" spans="1:38"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row>
    <row r="165" spans="1:38"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row>
    <row r="166" spans="1:38"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row>
    <row r="167" spans="1:38"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row>
    <row r="168" spans="1:38"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row>
    <row r="169" spans="1:38"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row>
    <row r="170" spans="1:38"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row>
    <row r="171" spans="1:38"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row>
    <row r="172" spans="1:38"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row>
    <row r="173" spans="1:38"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row>
    <row r="174" spans="1:38"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row>
    <row r="175" spans="1:38"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row>
    <row r="176" spans="1:38"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row>
    <row r="177" spans="1:38"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row>
    <row r="178" spans="1:38"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row>
    <row r="179" spans="1:38"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row>
    <row r="180" spans="1:38"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row>
    <row r="181" spans="1:38"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38" x14ac:dyDescent="0.25">
      <c r="A182" s="1"/>
      <c r="B182" s="2"/>
      <c r="C182" s="1"/>
      <c r="D182" s="1"/>
      <c r="E182" s="1"/>
      <c r="F182" s="1"/>
      <c r="G182" s="1"/>
      <c r="H182" s="1"/>
      <c r="I182" s="1" t="s">
        <v>81</v>
      </c>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38"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38"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38"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38"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38"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38"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38"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38"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38"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38"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row r="207" spans="1:38"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row>
    <row r="208" spans="1:38"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row>
    <row r="209" spans="1:38"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row>
    <row r="210" spans="1:38"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row>
    <row r="211" spans="1:38"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row>
    <row r="212" spans="1:38"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row>
    <row r="213" spans="1:38"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row>
    <row r="214" spans="1:38"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row>
    <row r="215" spans="1:38"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row>
    <row r="216" spans="1:38"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row>
    <row r="217" spans="1:38"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row>
    <row r="218" spans="1:38"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row>
    <row r="219" spans="1:38"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row>
    <row r="220" spans="1:38"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row>
    <row r="221" spans="1:38"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row>
    <row r="222" spans="1:38"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row>
    <row r="223" spans="1:38"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row>
    <row r="224" spans="1:38"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row>
    <row r="225" spans="1:38"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row>
    <row r="226" spans="1:38"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row>
    <row r="227" spans="1:38"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row>
    <row r="228" spans="1:38"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row>
    <row r="229" spans="1:38"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row>
    <row r="230" spans="1:38"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row>
    <row r="231" spans="1:38"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row>
    <row r="232" spans="1:38"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row>
  </sheetData>
  <mergeCells count="9">
    <mergeCell ref="AD6:AH6"/>
    <mergeCell ref="R16:T16"/>
    <mergeCell ref="W32:Z32"/>
    <mergeCell ref="A1:A2"/>
    <mergeCell ref="F6:H6"/>
    <mergeCell ref="O6:Q6"/>
    <mergeCell ref="R6:T6"/>
    <mergeCell ref="W6:Z6"/>
    <mergeCell ref="AA6:AC6"/>
  </mergeCells>
  <phoneticPr fontId="466" type="noConversion"/>
  <conditionalFormatting sqref="B11:AH11 A14:J14 L14:AH14 B19:AH19 B22:AH22 B27:AH27 B30:AH30 B35:AH35 B38:AH38 B43:AH43 B46:AH46 B51:AH51 B54:AH54 B61:AH61 B64:AH64 B69:AH69 B72:AH72 B77:AH77 B80:AH80 B85:AH85 B88:AH88 B93:AH93 B96:AH96 B101:AH101 B104:AH104">
    <cfRule type="cellIs" dxfId="17" priority="2" stopIfTrue="1" operator="lessThan">
      <formula>0</formula>
    </cfRule>
    <cfRule type="cellIs" dxfId="16" priority="3" stopIfTrue="1" operator="greaterThan">
      <formula>0</formula>
    </cfRule>
  </conditionalFormatting>
  <pageMargins left="0.7" right="0.7" top="0.75" bottom="0.75" header="0.3" footer="0.3"/>
  <pageSetup paperSize="9" orientation="portrait"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4F91-1555-4430-B511-99A0D4101AA0}">
  <sheetPr>
    <outlinePr summaryBelow="0" summaryRight="0"/>
  </sheetPr>
  <dimension ref="A1:O220"/>
  <sheetViews>
    <sheetView showGridLines="0" workbookViewId="0">
      <pane ySplit="2" topLeftCell="A141" activePane="bottomLeft" state="frozen"/>
      <selection pane="bottomLeft" activeCell="G8" sqref="G8"/>
    </sheetView>
  </sheetViews>
  <sheetFormatPr defaultColWidth="14" defaultRowHeight="13.2" x14ac:dyDescent="0.25"/>
  <cols>
    <col min="3" max="3" width="18" customWidth="1"/>
    <col min="4" max="5" width="17" customWidth="1"/>
    <col min="6" max="7" width="18" customWidth="1"/>
    <col min="8" max="8" width="17" customWidth="1"/>
  </cols>
  <sheetData>
    <row r="1" spans="1:9" ht="37.950000000000003" customHeight="1" x14ac:dyDescent="0.25">
      <c r="A1" s="121" t="s">
        <v>82</v>
      </c>
      <c r="B1" s="66" t="s">
        <v>83</v>
      </c>
      <c r="C1" s="119"/>
      <c r="D1" s="119"/>
      <c r="E1" s="119"/>
      <c r="F1" s="119"/>
      <c r="G1" s="119"/>
      <c r="H1" s="120"/>
    </row>
    <row r="2" spans="1:9" ht="82.95" customHeight="1" x14ac:dyDescent="0.25">
      <c r="A2" s="144" t="s">
        <v>84</v>
      </c>
      <c r="B2" s="145" t="s">
        <v>85</v>
      </c>
      <c r="C2" s="146"/>
      <c r="D2" s="146"/>
      <c r="E2" s="146"/>
      <c r="F2" s="146"/>
      <c r="G2" s="146"/>
      <c r="H2" s="143"/>
    </row>
    <row r="3" spans="1:9" ht="19.2" customHeight="1" x14ac:dyDescent="0.25">
      <c r="A3" s="41" t="s">
        <v>86</v>
      </c>
      <c r="C3" s="84"/>
      <c r="D3" s="84"/>
      <c r="E3" s="84"/>
      <c r="F3" s="84"/>
      <c r="G3" s="84"/>
      <c r="H3" s="84"/>
    </row>
    <row r="4" spans="1:9" ht="19.2" customHeight="1" x14ac:dyDescent="0.25">
      <c r="C4" s="84"/>
      <c r="D4" s="84"/>
      <c r="E4" s="84"/>
      <c r="F4" s="84"/>
      <c r="G4" s="84"/>
      <c r="H4" s="84"/>
    </row>
    <row r="5" spans="1:9" ht="15.6" x14ac:dyDescent="0.25">
      <c r="B5" s="96" t="s">
        <v>68</v>
      </c>
      <c r="C5" s="69" t="s">
        <v>87</v>
      </c>
      <c r="D5" s="69" t="s">
        <v>88</v>
      </c>
      <c r="E5" s="69" t="s">
        <v>89</v>
      </c>
      <c r="F5" s="69" t="s">
        <v>87</v>
      </c>
      <c r="G5" s="69" t="s">
        <v>88</v>
      </c>
      <c r="H5" s="69" t="s">
        <v>89</v>
      </c>
    </row>
    <row r="6" spans="1:9" x14ac:dyDescent="0.25">
      <c r="B6" s="132" t="s">
        <v>82</v>
      </c>
      <c r="C6" s="443" t="s">
        <v>75</v>
      </c>
      <c r="D6" s="443"/>
      <c r="E6" s="443"/>
      <c r="F6" s="443" t="s">
        <v>90</v>
      </c>
      <c r="G6" s="443"/>
      <c r="H6" s="443"/>
    </row>
    <row r="7" spans="1:9" x14ac:dyDescent="0.25">
      <c r="B7" s="69" t="s">
        <v>91</v>
      </c>
      <c r="C7" s="67">
        <v>59333636</v>
      </c>
      <c r="D7" s="67">
        <v>29025670</v>
      </c>
      <c r="E7" s="67">
        <v>63744255</v>
      </c>
      <c r="F7" s="68">
        <f t="shared" ref="F7:H11" si="0">C7/SUM($C7:$E7)</f>
        <v>0.390087093358715</v>
      </c>
      <c r="G7" s="68">
        <f t="shared" si="0"/>
        <v>0.19082833964682785</v>
      </c>
      <c r="H7" s="68">
        <f t="shared" si="0"/>
        <v>0.41908456699445717</v>
      </c>
    </row>
    <row r="8" spans="1:9" x14ac:dyDescent="0.25">
      <c r="B8" s="69" t="s">
        <v>71</v>
      </c>
      <c r="C8" s="67">
        <v>9174256</v>
      </c>
      <c r="D8" s="67">
        <v>3775337</v>
      </c>
      <c r="E8" s="67">
        <v>8158950</v>
      </c>
      <c r="F8" s="68">
        <f t="shared" si="0"/>
        <v>0.43462289178367264</v>
      </c>
      <c r="G8" s="68">
        <f t="shared" si="0"/>
        <v>0.17885350969036565</v>
      </c>
      <c r="H8" s="68">
        <f t="shared" si="0"/>
        <v>0.38652359852596174</v>
      </c>
      <c r="I8" s="141" t="s">
        <v>0</v>
      </c>
    </row>
    <row r="9" spans="1:9" x14ac:dyDescent="0.25">
      <c r="B9" s="69" t="s">
        <v>92</v>
      </c>
      <c r="C9" s="67">
        <v>4634287</v>
      </c>
      <c r="D9" s="67">
        <v>2481749</v>
      </c>
      <c r="E9" s="67">
        <v>5871695</v>
      </c>
      <c r="F9" s="68">
        <f t="shared" si="0"/>
        <v>0.35682037147212242</v>
      </c>
      <c r="G9" s="68">
        <f t="shared" si="0"/>
        <v>0.19108410853289154</v>
      </c>
      <c r="H9" s="68">
        <f t="shared" si="0"/>
        <v>0.45209551999498604</v>
      </c>
    </row>
    <row r="10" spans="1:9" x14ac:dyDescent="0.25">
      <c r="B10" s="69" t="s">
        <v>93</v>
      </c>
      <c r="C10" s="67">
        <v>6813059</v>
      </c>
      <c r="D10" s="67">
        <v>2180189</v>
      </c>
      <c r="E10" s="67">
        <v>5561895</v>
      </c>
      <c r="F10" s="100">
        <f t="shared" si="0"/>
        <v>0.46808602292674145</v>
      </c>
      <c r="G10" s="68">
        <f t="shared" si="0"/>
        <v>0.14978822262343969</v>
      </c>
      <c r="H10" s="68">
        <f t="shared" si="0"/>
        <v>0.38212575444981889</v>
      </c>
    </row>
    <row r="11" spans="1:9" x14ac:dyDescent="0.25">
      <c r="B11" s="69" t="s">
        <v>94</v>
      </c>
      <c r="C11" s="67">
        <v>5686972</v>
      </c>
      <c r="D11" s="67">
        <v>2298673</v>
      </c>
      <c r="E11" s="67">
        <v>4473724</v>
      </c>
      <c r="F11" s="100">
        <f t="shared" si="0"/>
        <v>0.45644141368635921</v>
      </c>
      <c r="G11" s="68">
        <f t="shared" si="0"/>
        <v>0.18449353253764295</v>
      </c>
      <c r="H11" s="68">
        <f t="shared" si="0"/>
        <v>0.35906505377599779</v>
      </c>
    </row>
    <row r="12" spans="1:9" ht="19.2" customHeight="1" x14ac:dyDescent="0.25">
      <c r="B12" s="131"/>
      <c r="C12" s="442" t="s">
        <v>76</v>
      </c>
      <c r="D12" s="442"/>
      <c r="E12" s="442"/>
      <c r="F12" s="444" t="s">
        <v>95</v>
      </c>
      <c r="G12" s="444"/>
      <c r="H12" s="444"/>
    </row>
    <row r="13" spans="1:9" ht="19.2" customHeight="1" x14ac:dyDescent="0.25">
      <c r="B13" s="69" t="s">
        <v>91</v>
      </c>
      <c r="C13" s="67">
        <v>1809052</v>
      </c>
      <c r="D13" s="67">
        <v>950250</v>
      </c>
      <c r="E13" s="67">
        <v>2317108</v>
      </c>
      <c r="F13" s="68">
        <f t="shared" ref="F13:H17" si="1">C13/SUM($C13:$E13)</f>
        <v>0.35636443864857253</v>
      </c>
      <c r="G13" s="68">
        <f t="shared" si="1"/>
        <v>0.18718937201683866</v>
      </c>
      <c r="H13" s="68">
        <f t="shared" si="1"/>
        <v>0.4564461893345888</v>
      </c>
    </row>
    <row r="14" spans="1:9" ht="19.2" customHeight="1" x14ac:dyDescent="0.25">
      <c r="B14" s="69" t="s">
        <v>71</v>
      </c>
      <c r="C14" s="67">
        <v>151660</v>
      </c>
      <c r="D14" s="67">
        <v>106275</v>
      </c>
      <c r="E14" s="67">
        <v>268315</v>
      </c>
      <c r="F14" s="68">
        <f t="shared" si="1"/>
        <v>0.28819002375296915</v>
      </c>
      <c r="G14" s="68">
        <f t="shared" si="1"/>
        <v>0.20194774346793348</v>
      </c>
      <c r="H14" s="100">
        <f t="shared" si="1"/>
        <v>0.50986223277909737</v>
      </c>
    </row>
    <row r="15" spans="1:9" ht="19.2" customHeight="1" x14ac:dyDescent="0.25">
      <c r="B15" s="69" t="s">
        <v>92</v>
      </c>
      <c r="C15" s="67">
        <v>106688</v>
      </c>
      <c r="D15" s="67">
        <v>79529</v>
      </c>
      <c r="E15" s="67">
        <v>198452</v>
      </c>
      <c r="F15" s="68">
        <f t="shared" si="1"/>
        <v>0.27735013739084774</v>
      </c>
      <c r="G15" s="68">
        <f t="shared" si="1"/>
        <v>0.20674657952681397</v>
      </c>
      <c r="H15" s="100">
        <f t="shared" si="1"/>
        <v>0.51590328308233835</v>
      </c>
    </row>
    <row r="16" spans="1:9" ht="19.2" customHeight="1" x14ac:dyDescent="0.25">
      <c r="B16" s="69" t="s">
        <v>93</v>
      </c>
      <c r="C16" s="67">
        <v>122684</v>
      </c>
      <c r="D16" s="67">
        <v>73943</v>
      </c>
      <c r="E16" s="67">
        <v>181390</v>
      </c>
      <c r="F16" s="68">
        <f t="shared" si="1"/>
        <v>0.32454625056545078</v>
      </c>
      <c r="G16" s="68">
        <f t="shared" si="1"/>
        <v>0.19560760494898377</v>
      </c>
      <c r="H16" s="68">
        <f t="shared" si="1"/>
        <v>0.47984614448556545</v>
      </c>
    </row>
    <row r="17" spans="2:8" ht="19.2" customHeight="1" x14ac:dyDescent="0.25">
      <c r="B17" s="69" t="s">
        <v>94</v>
      </c>
      <c r="C17" s="67">
        <v>125555</v>
      </c>
      <c r="D17" s="67">
        <v>78627</v>
      </c>
      <c r="E17" s="67">
        <v>167044</v>
      </c>
      <c r="F17" s="68">
        <f t="shared" si="1"/>
        <v>0.33821715073836423</v>
      </c>
      <c r="G17" s="68">
        <f t="shared" si="1"/>
        <v>0.21180359134327875</v>
      </c>
      <c r="H17" s="68">
        <f t="shared" si="1"/>
        <v>0.44997925791835702</v>
      </c>
    </row>
    <row r="18" spans="2:8" ht="19.2" customHeight="1" x14ac:dyDescent="0.25">
      <c r="B18" s="101"/>
      <c r="C18" s="437" t="s">
        <v>96</v>
      </c>
      <c r="D18" s="437"/>
      <c r="E18" s="437"/>
      <c r="F18" s="437" t="s">
        <v>97</v>
      </c>
      <c r="G18" s="437"/>
      <c r="H18" s="437"/>
    </row>
    <row r="19" spans="2:8" ht="19.2" customHeight="1" x14ac:dyDescent="0.25">
      <c r="B19" s="69" t="s">
        <v>91</v>
      </c>
      <c r="C19" s="67">
        <v>6000000</v>
      </c>
      <c r="D19" s="67">
        <v>4500000</v>
      </c>
      <c r="E19" s="67">
        <v>8000000</v>
      </c>
      <c r="F19" s="68">
        <f t="shared" ref="F19:H23" si="2">C19/SUM($C19:$E19)</f>
        <v>0.32432432432432434</v>
      </c>
      <c r="G19" s="68">
        <f t="shared" si="2"/>
        <v>0.24324324324324326</v>
      </c>
      <c r="H19" s="68">
        <f t="shared" si="2"/>
        <v>0.43243243243243246</v>
      </c>
    </row>
    <row r="20" spans="2:8" ht="19.2" customHeight="1" x14ac:dyDescent="0.25">
      <c r="B20" s="69" t="s">
        <v>71</v>
      </c>
      <c r="C20" s="67">
        <v>1000000</v>
      </c>
      <c r="D20" s="67">
        <v>700000</v>
      </c>
      <c r="E20" s="67">
        <v>1300000</v>
      </c>
      <c r="F20" s="68">
        <f t="shared" si="2"/>
        <v>0.33333333333333331</v>
      </c>
      <c r="G20" s="68">
        <f t="shared" si="2"/>
        <v>0.23333333333333334</v>
      </c>
      <c r="H20" s="68">
        <f t="shared" si="2"/>
        <v>0.43333333333333335</v>
      </c>
    </row>
    <row r="21" spans="2:8" ht="19.2" customHeight="1" x14ac:dyDescent="0.25">
      <c r="B21" s="69" t="s">
        <v>92</v>
      </c>
      <c r="C21" s="67">
        <v>800000</v>
      </c>
      <c r="D21" s="67">
        <v>500000</v>
      </c>
      <c r="E21" s="67">
        <v>1000000</v>
      </c>
      <c r="F21" s="68">
        <f t="shared" si="2"/>
        <v>0.34782608695652173</v>
      </c>
      <c r="G21" s="68">
        <f t="shared" si="2"/>
        <v>0.21739130434782608</v>
      </c>
      <c r="H21" s="68">
        <f t="shared" si="2"/>
        <v>0.43478260869565216</v>
      </c>
    </row>
    <row r="22" spans="2:8" ht="19.2" customHeight="1" x14ac:dyDescent="0.25">
      <c r="B22" s="69" t="s">
        <v>93</v>
      </c>
      <c r="C22" s="67">
        <v>700000</v>
      </c>
      <c r="D22" s="67">
        <v>440000</v>
      </c>
      <c r="E22" s="67">
        <v>900000</v>
      </c>
      <c r="F22" s="68">
        <f t="shared" si="2"/>
        <v>0.34313725490196079</v>
      </c>
      <c r="G22" s="68">
        <f t="shared" si="2"/>
        <v>0.21568627450980393</v>
      </c>
      <c r="H22" s="68">
        <f t="shared" si="2"/>
        <v>0.44117647058823528</v>
      </c>
    </row>
    <row r="23" spans="2:8" ht="19.2" customHeight="1" x14ac:dyDescent="0.25">
      <c r="B23" s="69" t="s">
        <v>94</v>
      </c>
      <c r="C23" s="67">
        <v>800000</v>
      </c>
      <c r="D23" s="67">
        <v>500000</v>
      </c>
      <c r="E23" s="67">
        <v>800000</v>
      </c>
      <c r="F23" s="68">
        <f t="shared" si="2"/>
        <v>0.38095238095238093</v>
      </c>
      <c r="G23" s="68">
        <f t="shared" si="2"/>
        <v>0.23809523809523808</v>
      </c>
      <c r="H23" s="68">
        <f t="shared" si="2"/>
        <v>0.38095238095238093</v>
      </c>
    </row>
    <row r="24" spans="2:8" ht="19.2" customHeight="1" x14ac:dyDescent="0.25">
      <c r="B24" s="84"/>
      <c r="C24" s="84"/>
      <c r="D24" s="84"/>
      <c r="E24" s="84"/>
      <c r="F24" s="84"/>
      <c r="G24" s="84"/>
      <c r="H24" s="84"/>
    </row>
    <row r="25" spans="2:8" ht="19.2" customHeight="1" x14ac:dyDescent="0.25">
      <c r="B25" s="84"/>
      <c r="C25" s="84"/>
      <c r="D25" s="84"/>
      <c r="E25" s="84"/>
      <c r="F25" s="84"/>
      <c r="G25" s="84"/>
      <c r="H25" s="84"/>
    </row>
    <row r="26" spans="2:8" ht="19.2" customHeight="1" x14ac:dyDescent="0.25">
      <c r="B26" s="96" t="s">
        <v>79</v>
      </c>
      <c r="C26" s="69" t="s">
        <v>87</v>
      </c>
      <c r="D26" s="69" t="s">
        <v>88</v>
      </c>
      <c r="E26" s="69" t="s">
        <v>89</v>
      </c>
      <c r="F26" s="69" t="s">
        <v>87</v>
      </c>
      <c r="G26" s="69" t="s">
        <v>88</v>
      </c>
      <c r="H26" s="69" t="s">
        <v>89</v>
      </c>
    </row>
    <row r="27" spans="2:8" ht="19.2" customHeight="1" x14ac:dyDescent="0.25">
      <c r="B27" s="98" t="s">
        <v>82</v>
      </c>
      <c r="C27" s="439" t="s">
        <v>75</v>
      </c>
      <c r="D27" s="439"/>
      <c r="E27" s="439"/>
      <c r="F27" s="439" t="s">
        <v>90</v>
      </c>
      <c r="G27" s="439"/>
      <c r="H27" s="439"/>
    </row>
    <row r="28" spans="2:8" ht="19.2" customHeight="1" x14ac:dyDescent="0.25">
      <c r="B28" s="69" t="s">
        <v>98</v>
      </c>
      <c r="C28" s="67">
        <v>32750989</v>
      </c>
      <c r="D28" s="67">
        <v>16410380</v>
      </c>
      <c r="E28" s="67">
        <v>38317991</v>
      </c>
      <c r="F28" s="68">
        <f t="shared" ref="F28:H32" si="3">C28/SUM($C28:$E28)</f>
        <v>0.37438532929367568</v>
      </c>
      <c r="G28" s="68">
        <f t="shared" si="3"/>
        <v>0.18759145014321094</v>
      </c>
      <c r="H28" s="68">
        <f t="shared" si="3"/>
        <v>0.43802322056311338</v>
      </c>
    </row>
    <row r="29" spans="2:8" ht="19.2" customHeight="1" x14ac:dyDescent="0.25">
      <c r="B29" s="69" t="s">
        <v>71</v>
      </c>
      <c r="C29" s="67">
        <v>81355</v>
      </c>
      <c r="D29" s="67">
        <v>113277</v>
      </c>
      <c r="E29" s="67">
        <v>216500</v>
      </c>
      <c r="F29" s="68">
        <f t="shared" si="3"/>
        <v>0.19788048607259956</v>
      </c>
      <c r="G29" s="68">
        <f t="shared" si="3"/>
        <v>0.27552464901783369</v>
      </c>
      <c r="H29" s="68">
        <f t="shared" si="3"/>
        <v>0.52659486490956675</v>
      </c>
    </row>
    <row r="30" spans="2:8" x14ac:dyDescent="0.25">
      <c r="B30" s="69" t="s">
        <v>92</v>
      </c>
      <c r="C30" s="67">
        <v>5090894</v>
      </c>
      <c r="D30" s="67">
        <v>2754778</v>
      </c>
      <c r="E30" s="67">
        <v>7026304</v>
      </c>
      <c r="F30" s="68">
        <f t="shared" si="3"/>
        <v>0.34231456532743193</v>
      </c>
      <c r="G30" s="68">
        <f t="shared" si="3"/>
        <v>0.18523281640583605</v>
      </c>
      <c r="H30" s="68">
        <f t="shared" si="3"/>
        <v>0.47245261826673202</v>
      </c>
    </row>
    <row r="31" spans="2:8" x14ac:dyDescent="0.25">
      <c r="B31" s="69" t="s">
        <v>99</v>
      </c>
      <c r="C31" s="67">
        <v>1220085</v>
      </c>
      <c r="D31" s="67">
        <v>871862</v>
      </c>
      <c r="E31" s="67">
        <v>1536890</v>
      </c>
      <c r="F31" s="68">
        <f t="shared" si="3"/>
        <v>0.33621929009211493</v>
      </c>
      <c r="G31" s="68">
        <f t="shared" si="3"/>
        <v>0.24025934479834724</v>
      </c>
      <c r="H31" s="68">
        <f t="shared" si="3"/>
        <v>0.42352136510953786</v>
      </c>
    </row>
    <row r="32" spans="2:8" x14ac:dyDescent="0.25">
      <c r="B32" s="69" t="s">
        <v>94</v>
      </c>
      <c r="C32" s="67">
        <v>2606037</v>
      </c>
      <c r="D32" s="67">
        <v>962064</v>
      </c>
      <c r="E32" s="67">
        <v>2042719</v>
      </c>
      <c r="F32" s="87">
        <f t="shared" si="3"/>
        <v>0.46446633468904724</v>
      </c>
      <c r="G32" s="68">
        <f t="shared" si="3"/>
        <v>0.17146584634687978</v>
      </c>
      <c r="H32" s="68">
        <f t="shared" si="3"/>
        <v>0.36406781896407298</v>
      </c>
    </row>
    <row r="33" spans="1:8" x14ac:dyDescent="0.25">
      <c r="B33" s="122"/>
      <c r="C33" s="440" t="s">
        <v>76</v>
      </c>
      <c r="D33" s="440"/>
      <c r="E33" s="440"/>
      <c r="F33" s="441" t="s">
        <v>76</v>
      </c>
      <c r="G33" s="441"/>
      <c r="H33" s="441"/>
    </row>
    <row r="34" spans="1:8" x14ac:dyDescent="0.25">
      <c r="B34" s="69" t="s">
        <v>98</v>
      </c>
      <c r="C34" s="67">
        <v>927839</v>
      </c>
      <c r="D34" s="67">
        <v>502877</v>
      </c>
      <c r="E34" s="67">
        <v>1267657</v>
      </c>
      <c r="F34" s="68">
        <f t="shared" ref="F34:H38" si="4">C34/SUM($C34:$E34)</f>
        <v>0.34385127630612966</v>
      </c>
      <c r="G34" s="68">
        <f t="shared" si="4"/>
        <v>0.1863630417292198</v>
      </c>
      <c r="H34" s="68">
        <f t="shared" si="4"/>
        <v>0.46978568196465054</v>
      </c>
    </row>
    <row r="35" spans="1:8" x14ac:dyDescent="0.25">
      <c r="B35" s="69" t="s">
        <v>71</v>
      </c>
      <c r="C35" s="67">
        <v>8325</v>
      </c>
      <c r="D35" s="67">
        <v>4247</v>
      </c>
      <c r="E35" s="67">
        <v>8663</v>
      </c>
      <c r="F35" s="68">
        <f t="shared" si="4"/>
        <v>0.39204144101718863</v>
      </c>
      <c r="G35" s="68">
        <f t="shared" si="4"/>
        <v>0.2</v>
      </c>
      <c r="H35" s="68">
        <f t="shared" si="4"/>
        <v>0.40795855898281141</v>
      </c>
    </row>
    <row r="36" spans="1:8" x14ac:dyDescent="0.25">
      <c r="B36" s="69" t="s">
        <v>92</v>
      </c>
      <c r="C36" s="67">
        <v>151760</v>
      </c>
      <c r="D36" s="67">
        <v>80940</v>
      </c>
      <c r="E36" s="67">
        <v>216610</v>
      </c>
      <c r="F36" s="68">
        <f t="shared" si="4"/>
        <v>0.33776234670939886</v>
      </c>
      <c r="G36" s="68">
        <f t="shared" si="4"/>
        <v>0.18014288575816251</v>
      </c>
      <c r="H36" s="68">
        <f t="shared" si="4"/>
        <v>0.48209476753243863</v>
      </c>
    </row>
    <row r="37" spans="1:8" x14ac:dyDescent="0.25">
      <c r="B37" s="69" t="s">
        <v>99</v>
      </c>
      <c r="C37" s="67">
        <v>22423</v>
      </c>
      <c r="D37" s="67">
        <v>29794</v>
      </c>
      <c r="E37" s="67">
        <v>32136</v>
      </c>
      <c r="F37" s="68">
        <f t="shared" si="4"/>
        <v>0.26582338506040093</v>
      </c>
      <c r="G37" s="87">
        <f t="shared" si="4"/>
        <v>0.35320616931229476</v>
      </c>
      <c r="H37" s="68">
        <f t="shared" si="4"/>
        <v>0.38097044562730431</v>
      </c>
    </row>
    <row r="38" spans="1:8" x14ac:dyDescent="0.25">
      <c r="B38" s="69" t="s">
        <v>94</v>
      </c>
      <c r="C38" s="67">
        <v>67151</v>
      </c>
      <c r="D38" s="67">
        <v>24164</v>
      </c>
      <c r="E38" s="67">
        <v>58922</v>
      </c>
      <c r="F38" s="68">
        <f t="shared" si="4"/>
        <v>0.44696712527539822</v>
      </c>
      <c r="G38" s="68">
        <f t="shared" si="4"/>
        <v>0.16083920738566398</v>
      </c>
      <c r="H38" s="68">
        <f t="shared" si="4"/>
        <v>0.39219366733893779</v>
      </c>
    </row>
    <row r="39" spans="1:8" x14ac:dyDescent="0.25">
      <c r="B39" s="101"/>
      <c r="C39" s="437" t="s">
        <v>100</v>
      </c>
      <c r="D39" s="437"/>
      <c r="E39" s="437"/>
      <c r="F39" s="438" t="s">
        <v>100</v>
      </c>
      <c r="G39" s="438"/>
      <c r="H39" s="438"/>
    </row>
    <row r="40" spans="1:8" x14ac:dyDescent="0.25">
      <c r="B40" s="69" t="s">
        <v>98</v>
      </c>
      <c r="C40" s="67">
        <v>3100000</v>
      </c>
      <c r="D40" s="67">
        <v>2200000</v>
      </c>
      <c r="E40" s="67">
        <v>4100000</v>
      </c>
      <c r="F40" s="68">
        <f t="shared" ref="F40:H44" si="5">C40/SUM($C40:$E40)</f>
        <v>0.32978723404255317</v>
      </c>
      <c r="G40" s="68">
        <f t="shared" si="5"/>
        <v>0.23404255319148937</v>
      </c>
      <c r="H40" s="68">
        <f t="shared" si="5"/>
        <v>0.43617021276595747</v>
      </c>
    </row>
    <row r="41" spans="1:8" x14ac:dyDescent="0.25">
      <c r="B41" s="69" t="s">
        <v>71</v>
      </c>
      <c r="C41" s="67">
        <v>44000</v>
      </c>
      <c r="D41" s="67">
        <v>23000</v>
      </c>
      <c r="E41" s="67">
        <v>50000</v>
      </c>
      <c r="F41" s="68">
        <f t="shared" si="5"/>
        <v>0.37606837606837606</v>
      </c>
      <c r="G41" s="68">
        <f t="shared" si="5"/>
        <v>0.19658119658119658</v>
      </c>
      <c r="H41" s="68">
        <f t="shared" si="5"/>
        <v>0.42735042735042733</v>
      </c>
    </row>
    <row r="42" spans="1:8" x14ac:dyDescent="0.25">
      <c r="B42" s="69" t="s">
        <v>92</v>
      </c>
      <c r="C42" s="67">
        <v>600000</v>
      </c>
      <c r="D42" s="67">
        <v>430000</v>
      </c>
      <c r="E42" s="67">
        <v>800000</v>
      </c>
      <c r="F42" s="68">
        <f t="shared" si="5"/>
        <v>0.32786885245901637</v>
      </c>
      <c r="G42" s="68">
        <f t="shared" si="5"/>
        <v>0.23497267759562843</v>
      </c>
      <c r="H42" s="68">
        <f t="shared" si="5"/>
        <v>0.43715846994535518</v>
      </c>
    </row>
    <row r="43" spans="1:8" x14ac:dyDescent="0.25">
      <c r="B43" s="69" t="s">
        <v>99</v>
      </c>
      <c r="C43" s="67">
        <v>170000</v>
      </c>
      <c r="D43" s="67">
        <v>190000</v>
      </c>
      <c r="E43" s="67">
        <v>300000</v>
      </c>
      <c r="F43" s="68">
        <f t="shared" si="5"/>
        <v>0.25757575757575757</v>
      </c>
      <c r="G43" s="87">
        <f t="shared" si="5"/>
        <v>0.2878787878787879</v>
      </c>
      <c r="H43" s="68">
        <f t="shared" si="5"/>
        <v>0.45454545454545453</v>
      </c>
    </row>
    <row r="44" spans="1:8" x14ac:dyDescent="0.25">
      <c r="B44" s="69" t="s">
        <v>94</v>
      </c>
      <c r="C44" s="67">
        <v>310000</v>
      </c>
      <c r="D44" s="67">
        <v>200000</v>
      </c>
      <c r="E44" s="67">
        <v>320000</v>
      </c>
      <c r="F44" s="68">
        <f t="shared" si="5"/>
        <v>0.37349397590361444</v>
      </c>
      <c r="G44" s="68">
        <f t="shared" si="5"/>
        <v>0.24096385542168675</v>
      </c>
      <c r="H44" s="68">
        <f t="shared" si="5"/>
        <v>0.38554216867469882</v>
      </c>
    </row>
    <row r="45" spans="1:8" x14ac:dyDescent="0.25">
      <c r="B45" s="84"/>
      <c r="C45" s="84"/>
      <c r="D45" s="84"/>
      <c r="E45" s="84"/>
      <c r="F45" s="84"/>
      <c r="G45" s="84"/>
      <c r="H45" s="84"/>
    </row>
    <row r="46" spans="1:8" ht="19.2" customHeight="1" x14ac:dyDescent="0.25">
      <c r="B46" s="84"/>
      <c r="C46" s="84"/>
      <c r="D46" s="84"/>
      <c r="E46" s="84"/>
      <c r="F46" s="84"/>
      <c r="G46" s="84"/>
      <c r="H46" s="84"/>
    </row>
    <row r="47" spans="1:8" ht="15.6" x14ac:dyDescent="0.25">
      <c r="A47" s="115" t="s">
        <v>101</v>
      </c>
      <c r="B47" s="84"/>
      <c r="C47" s="84"/>
      <c r="D47" s="84"/>
      <c r="E47" s="84"/>
      <c r="F47" s="84"/>
      <c r="G47" s="84"/>
      <c r="H47" s="84"/>
    </row>
    <row r="48" spans="1:8" x14ac:dyDescent="0.25">
      <c r="B48" s="84"/>
      <c r="C48" s="84"/>
      <c r="D48" s="84"/>
      <c r="E48" s="84"/>
      <c r="F48" s="84"/>
      <c r="G48" s="84"/>
      <c r="H48" s="84"/>
    </row>
    <row r="49" spans="2:10" ht="13.8" x14ac:dyDescent="0.25">
      <c r="B49" s="435" t="s">
        <v>102</v>
      </c>
      <c r="C49" s="435"/>
      <c r="D49" s="435"/>
      <c r="E49" s="435"/>
      <c r="F49" s="435"/>
      <c r="G49" s="435"/>
      <c r="H49" s="435"/>
      <c r="I49" s="435"/>
      <c r="J49" s="435"/>
    </row>
    <row r="50" spans="2:10" x14ac:dyDescent="0.25">
      <c r="B50" s="105" t="s">
        <v>103</v>
      </c>
      <c r="C50" s="102" t="s">
        <v>104</v>
      </c>
      <c r="D50" s="103" t="s">
        <v>105</v>
      </c>
      <c r="E50" s="103" t="s">
        <v>106</v>
      </c>
      <c r="F50" s="103" t="s">
        <v>69</v>
      </c>
      <c r="G50" s="103" t="s">
        <v>107</v>
      </c>
      <c r="H50" s="103" t="s">
        <v>69</v>
      </c>
      <c r="I50" s="103" t="s">
        <v>108</v>
      </c>
      <c r="J50" s="104" t="s">
        <v>69</v>
      </c>
    </row>
    <row r="51" spans="2:10" x14ac:dyDescent="0.25">
      <c r="B51" s="110">
        <v>1</v>
      </c>
      <c r="C51" s="106" t="s">
        <v>109</v>
      </c>
      <c r="D51" s="107" t="s">
        <v>71</v>
      </c>
      <c r="E51" s="108">
        <v>0.13900000000000001</v>
      </c>
      <c r="F51" s="154">
        <v>-0.01</v>
      </c>
      <c r="G51" s="112">
        <v>597639</v>
      </c>
      <c r="H51" s="151">
        <v>-0.1</v>
      </c>
      <c r="I51" s="108">
        <v>0.11899999999999999</v>
      </c>
      <c r="J51" s="113">
        <v>-0.02</v>
      </c>
    </row>
    <row r="52" spans="2:10" x14ac:dyDescent="0.25">
      <c r="B52" s="71">
        <v>2</v>
      </c>
      <c r="C52" s="76" t="s">
        <v>109</v>
      </c>
      <c r="D52" s="72" t="s">
        <v>93</v>
      </c>
      <c r="E52" s="70">
        <v>9.6000000000000002E-2</v>
      </c>
      <c r="F52" s="73">
        <v>6.0000000000000001E-3</v>
      </c>
      <c r="G52" s="74">
        <v>432891</v>
      </c>
      <c r="H52" s="97">
        <v>0.11</v>
      </c>
      <c r="I52" s="70">
        <v>8.5999999999999993E-2</v>
      </c>
      <c r="J52" s="77">
        <v>5.0000000000000001E-3</v>
      </c>
    </row>
    <row r="53" spans="2:10" x14ac:dyDescent="0.25">
      <c r="B53" s="71">
        <v>3</v>
      </c>
      <c r="C53" s="76" t="s">
        <v>109</v>
      </c>
      <c r="D53" s="72" t="s">
        <v>92</v>
      </c>
      <c r="E53" s="70">
        <v>8.5000000000000006E-2</v>
      </c>
      <c r="F53" s="73">
        <v>0</v>
      </c>
      <c r="G53" s="74">
        <v>412867</v>
      </c>
      <c r="H53" s="97">
        <v>0.01</v>
      </c>
      <c r="I53" s="70">
        <v>8.2000000000000003E-2</v>
      </c>
      <c r="J53" s="77">
        <v>-3.0000000000000001E-3</v>
      </c>
    </row>
    <row r="54" spans="2:10" x14ac:dyDescent="0.25">
      <c r="B54" s="71">
        <v>4</v>
      </c>
      <c r="C54" s="76">
        <v>1</v>
      </c>
      <c r="D54" s="72" t="s">
        <v>94</v>
      </c>
      <c r="E54" s="70">
        <v>8.2000000000000003E-2</v>
      </c>
      <c r="F54" s="73">
        <v>1.4E-2</v>
      </c>
      <c r="G54" s="74">
        <v>388180</v>
      </c>
      <c r="H54" s="80">
        <v>0</v>
      </c>
      <c r="I54" s="70">
        <v>7.6999999999999999E-2</v>
      </c>
      <c r="J54" s="77">
        <v>-3.0000000000000001E-3</v>
      </c>
    </row>
    <row r="55" spans="2:10" x14ac:dyDescent="0.25">
      <c r="B55" s="71">
        <v>5</v>
      </c>
      <c r="C55" s="76">
        <v>1</v>
      </c>
      <c r="D55" s="72" t="s">
        <v>110</v>
      </c>
      <c r="E55" s="70">
        <v>6.0999999999999999E-2</v>
      </c>
      <c r="F55" s="73">
        <v>4.0000000000000001E-3</v>
      </c>
      <c r="G55" s="74">
        <v>334488</v>
      </c>
      <c r="H55" s="97">
        <v>0.14000000000000001</v>
      </c>
      <c r="I55" s="70">
        <v>6.7000000000000004E-2</v>
      </c>
      <c r="J55" s="77">
        <v>6.0000000000000001E-3</v>
      </c>
    </row>
    <row r="56" spans="2:10" x14ac:dyDescent="0.25">
      <c r="B56" s="71">
        <v>6</v>
      </c>
      <c r="C56" s="76">
        <v>-2</v>
      </c>
      <c r="D56" s="72" t="s">
        <v>111</v>
      </c>
      <c r="E56" s="70">
        <v>5.7000000000000002E-2</v>
      </c>
      <c r="F56" s="73">
        <v>-1.7000000000000001E-2</v>
      </c>
      <c r="G56" s="74">
        <v>230763</v>
      </c>
      <c r="H56" s="75">
        <v>-0.2</v>
      </c>
      <c r="I56" s="70">
        <v>4.5999999999999999E-2</v>
      </c>
      <c r="J56" s="77">
        <v>-1.4E-2</v>
      </c>
    </row>
    <row r="57" spans="2:10" x14ac:dyDescent="0.25">
      <c r="B57" s="71">
        <v>7</v>
      </c>
      <c r="C57" s="76" t="s">
        <v>109</v>
      </c>
      <c r="D57" s="72" t="s">
        <v>112</v>
      </c>
      <c r="E57" s="70">
        <v>4.5999999999999999E-2</v>
      </c>
      <c r="F57" s="73">
        <v>-3.0000000000000001E-3</v>
      </c>
      <c r="G57" s="74">
        <v>54017</v>
      </c>
      <c r="H57" s="75">
        <v>-0.17</v>
      </c>
      <c r="I57" s="70">
        <v>1.0999999999999999E-2</v>
      </c>
      <c r="J57" s="77">
        <v>-3.0000000000000001E-3</v>
      </c>
    </row>
    <row r="58" spans="2:10" x14ac:dyDescent="0.25">
      <c r="B58" s="71">
        <v>8</v>
      </c>
      <c r="C58" s="76">
        <v>1</v>
      </c>
      <c r="D58" s="72" t="s">
        <v>113</v>
      </c>
      <c r="E58" s="70">
        <v>3.3000000000000002E-2</v>
      </c>
      <c r="F58" s="73">
        <v>-1E-3</v>
      </c>
      <c r="G58" s="74">
        <v>107823</v>
      </c>
      <c r="H58" s="75">
        <v>-0.08</v>
      </c>
      <c r="I58" s="70">
        <v>2.1000000000000001E-2</v>
      </c>
      <c r="J58" s="77">
        <v>-3.0000000000000001E-3</v>
      </c>
    </row>
    <row r="59" spans="2:10" x14ac:dyDescent="0.25">
      <c r="B59" s="71">
        <v>9</v>
      </c>
      <c r="C59" s="76">
        <v>1</v>
      </c>
      <c r="D59" s="72" t="s">
        <v>114</v>
      </c>
      <c r="E59" s="70">
        <v>3.2000000000000001E-2</v>
      </c>
      <c r="F59" s="73">
        <v>4.0000000000000001E-3</v>
      </c>
      <c r="G59" s="74">
        <v>130402</v>
      </c>
      <c r="H59" s="97">
        <v>0.62</v>
      </c>
      <c r="I59" s="70">
        <v>2.5999999999999999E-2</v>
      </c>
      <c r="J59" s="77">
        <v>8.9999999999999993E-3</v>
      </c>
    </row>
    <row r="60" spans="2:10" x14ac:dyDescent="0.25">
      <c r="B60" s="71">
        <v>10</v>
      </c>
      <c r="C60" s="76">
        <v>2</v>
      </c>
      <c r="D60" s="72" t="s">
        <v>115</v>
      </c>
      <c r="E60" s="70">
        <v>2.5999999999999999E-2</v>
      </c>
      <c r="F60" s="73">
        <v>2E-3</v>
      </c>
      <c r="G60" s="74">
        <v>34065</v>
      </c>
      <c r="H60" s="97">
        <v>0.03</v>
      </c>
      <c r="I60" s="70">
        <v>7.0000000000000001E-3</v>
      </c>
      <c r="J60" s="77">
        <v>0</v>
      </c>
    </row>
    <row r="61" spans="2:10" x14ac:dyDescent="0.25">
      <c r="B61" s="71">
        <v>11</v>
      </c>
      <c r="C61" s="76">
        <v>6</v>
      </c>
      <c r="D61" s="72" t="s">
        <v>116</v>
      </c>
      <c r="E61" s="70">
        <v>2.5999999999999999E-2</v>
      </c>
      <c r="F61" s="73">
        <v>6.0000000000000001E-3</v>
      </c>
      <c r="G61" s="74">
        <v>70162</v>
      </c>
      <c r="H61" s="97">
        <v>0.28000000000000003</v>
      </c>
      <c r="I61" s="70">
        <v>1.4E-2</v>
      </c>
      <c r="J61" s="77">
        <v>3.0000000000000001E-3</v>
      </c>
    </row>
    <row r="62" spans="2:10" x14ac:dyDescent="0.25">
      <c r="B62" s="71">
        <v>12</v>
      </c>
      <c r="C62" s="76">
        <v>1</v>
      </c>
      <c r="D62" s="72" t="s">
        <v>117</v>
      </c>
      <c r="E62" s="70">
        <v>2.4E-2</v>
      </c>
      <c r="F62" s="73">
        <v>0</v>
      </c>
      <c r="G62" s="74">
        <v>97995</v>
      </c>
      <c r="H62" s="75">
        <v>-0.22</v>
      </c>
      <c r="I62" s="70">
        <v>1.6E-2</v>
      </c>
      <c r="J62" s="77">
        <v>-4.0000000000000001E-3</v>
      </c>
    </row>
    <row r="63" spans="2:10" x14ac:dyDescent="0.25">
      <c r="B63" s="71">
        <v>13</v>
      </c>
      <c r="C63" s="76">
        <v>-2</v>
      </c>
      <c r="D63" s="72" t="s">
        <v>118</v>
      </c>
      <c r="E63" s="70">
        <v>2.3E-2</v>
      </c>
      <c r="F63" s="73">
        <v>-3.0000000000000001E-3</v>
      </c>
      <c r="G63" s="74">
        <v>159950</v>
      </c>
      <c r="H63" s="75">
        <v>-0.52</v>
      </c>
      <c r="I63" s="70">
        <v>1.2999999999999999E-2</v>
      </c>
      <c r="J63" s="77">
        <v>-3.0000000000000001E-3</v>
      </c>
    </row>
    <row r="64" spans="2:10" x14ac:dyDescent="0.25">
      <c r="B64" s="71">
        <v>14</v>
      </c>
      <c r="C64" s="76">
        <v>1</v>
      </c>
      <c r="D64" s="72" t="s">
        <v>119</v>
      </c>
      <c r="E64" s="70">
        <v>2.1999999999999999E-2</v>
      </c>
      <c r="F64" s="73">
        <v>0</v>
      </c>
      <c r="G64" s="74">
        <v>81541</v>
      </c>
      <c r="H64" s="97">
        <v>-0.15</v>
      </c>
      <c r="I64" s="70">
        <v>1.2E-2</v>
      </c>
      <c r="J64" s="77">
        <v>1E-3</v>
      </c>
    </row>
    <row r="65" spans="2:10" x14ac:dyDescent="0.25">
      <c r="B65" s="71">
        <v>15</v>
      </c>
      <c r="C65" s="76">
        <v>1</v>
      </c>
      <c r="D65" s="72" t="s">
        <v>120</v>
      </c>
      <c r="E65" s="70">
        <v>0.02</v>
      </c>
      <c r="F65" s="73">
        <v>-1E-3</v>
      </c>
      <c r="G65" s="74">
        <v>57808</v>
      </c>
      <c r="H65" s="75">
        <v>0.19</v>
      </c>
      <c r="I65" s="70">
        <v>0.02</v>
      </c>
      <c r="J65" s="77">
        <v>-7.0000000000000001E-3</v>
      </c>
    </row>
    <row r="66" spans="2:10" x14ac:dyDescent="0.25">
      <c r="B66" s="71">
        <v>16</v>
      </c>
      <c r="C66" s="76">
        <v>-8</v>
      </c>
      <c r="D66" s="72" t="s">
        <v>121</v>
      </c>
      <c r="E66" s="70">
        <v>1.7999999999999999E-2</v>
      </c>
      <c r="F66" s="73">
        <v>-2.5999999999999999E-2</v>
      </c>
      <c r="G66" s="74">
        <v>66411</v>
      </c>
      <c r="H66" s="75">
        <v>-0.14000000000000001</v>
      </c>
      <c r="I66" s="70">
        <v>3.2000000000000001E-2</v>
      </c>
      <c r="J66" s="77">
        <v>-3.7999999999999999E-2</v>
      </c>
    </row>
    <row r="67" spans="2:10" x14ac:dyDescent="0.25">
      <c r="B67" s="71">
        <v>17</v>
      </c>
      <c r="C67" s="76">
        <v>-3</v>
      </c>
      <c r="D67" s="72" t="s">
        <v>122</v>
      </c>
      <c r="E67" s="70">
        <v>1.6E-2</v>
      </c>
      <c r="F67" s="73">
        <v>-7.0000000000000001E-3</v>
      </c>
      <c r="G67" s="74">
        <v>74259</v>
      </c>
      <c r="H67" s="75">
        <v>7.0000000000000007E-2</v>
      </c>
      <c r="I67" s="70">
        <v>1.4E-2</v>
      </c>
      <c r="J67" s="77">
        <v>-7.0000000000000001E-3</v>
      </c>
    </row>
    <row r="68" spans="2:10" x14ac:dyDescent="0.25">
      <c r="B68" s="71">
        <v>18</v>
      </c>
      <c r="C68" s="76">
        <v>2</v>
      </c>
      <c r="D68" s="72" t="s">
        <v>123</v>
      </c>
      <c r="E68" s="70">
        <v>1.6E-2</v>
      </c>
      <c r="F68" s="73">
        <v>8.9999999999999993E-3</v>
      </c>
      <c r="G68" s="74">
        <v>68807</v>
      </c>
      <c r="H68" s="97">
        <v>-0.28999999999999998</v>
      </c>
      <c r="I68" s="70">
        <v>1.0999999999999999E-2</v>
      </c>
      <c r="J68" s="77">
        <v>7.0000000000000001E-3</v>
      </c>
    </row>
    <row r="69" spans="2:10" x14ac:dyDescent="0.25">
      <c r="B69" s="71">
        <v>19</v>
      </c>
      <c r="C69" s="76" t="s">
        <v>124</v>
      </c>
      <c r="D69" s="72" t="s">
        <v>125</v>
      </c>
      <c r="E69" s="70">
        <v>1.4999999999999999E-2</v>
      </c>
      <c r="F69" s="73">
        <v>4.0000000000000001E-3</v>
      </c>
      <c r="G69" s="74">
        <v>54553</v>
      </c>
      <c r="H69" s="97">
        <v>1.63</v>
      </c>
      <c r="I69" s="70">
        <v>1.4999999999999999E-2</v>
      </c>
      <c r="J69" s="77">
        <v>0</v>
      </c>
    </row>
    <row r="70" spans="2:10" x14ac:dyDescent="0.25">
      <c r="B70" s="124">
        <v>20</v>
      </c>
      <c r="C70" s="88" t="s">
        <v>124</v>
      </c>
      <c r="D70" s="125" t="s">
        <v>126</v>
      </c>
      <c r="E70" s="123">
        <v>1.2E-2</v>
      </c>
      <c r="F70" s="147">
        <v>0</v>
      </c>
      <c r="G70" s="127">
        <v>52037</v>
      </c>
      <c r="H70" s="148">
        <v>0.04</v>
      </c>
      <c r="I70" s="123">
        <v>0.01</v>
      </c>
      <c r="J70" s="128">
        <v>0</v>
      </c>
    </row>
    <row r="71" spans="2:10" x14ac:dyDescent="0.25">
      <c r="B71" s="84"/>
      <c r="C71" s="84"/>
      <c r="D71" s="84"/>
      <c r="E71" s="84"/>
      <c r="F71" s="84"/>
      <c r="G71" s="84"/>
      <c r="H71" s="84"/>
    </row>
    <row r="72" spans="2:10" ht="13.8" x14ac:dyDescent="0.25">
      <c r="B72" s="435" t="s">
        <v>127</v>
      </c>
      <c r="C72" s="435"/>
      <c r="D72" s="435"/>
      <c r="E72" s="435"/>
      <c r="F72" s="435"/>
      <c r="G72" s="435"/>
      <c r="H72" s="435"/>
      <c r="I72" s="435"/>
      <c r="J72" s="436"/>
    </row>
    <row r="73" spans="2:10" x14ac:dyDescent="0.25">
      <c r="B73" s="105" t="s">
        <v>103</v>
      </c>
      <c r="C73" s="102" t="s">
        <v>104</v>
      </c>
      <c r="D73" s="103" t="s">
        <v>105</v>
      </c>
      <c r="E73" s="103" t="s">
        <v>106</v>
      </c>
      <c r="F73" s="103" t="s">
        <v>128</v>
      </c>
      <c r="G73" s="103" t="s">
        <v>107</v>
      </c>
      <c r="H73" s="103" t="s">
        <v>69</v>
      </c>
      <c r="I73" s="103" t="s">
        <v>108</v>
      </c>
      <c r="J73" s="104" t="s">
        <v>69</v>
      </c>
    </row>
    <row r="74" spans="2:10" x14ac:dyDescent="0.25">
      <c r="B74" s="110">
        <v>1</v>
      </c>
      <c r="C74" s="106" t="s">
        <v>109</v>
      </c>
      <c r="D74" s="107" t="s">
        <v>71</v>
      </c>
      <c r="E74" s="108">
        <v>0.15720000000000001</v>
      </c>
      <c r="F74" s="111">
        <v>-1.8E-3</v>
      </c>
      <c r="G74" s="112">
        <v>340280</v>
      </c>
      <c r="H74" s="109">
        <v>8.5300000000000001E-2</v>
      </c>
      <c r="I74" s="108">
        <v>0.1368</v>
      </c>
      <c r="J74" s="113">
        <v>-3.4000000000000002E-2</v>
      </c>
    </row>
    <row r="75" spans="2:10" x14ac:dyDescent="0.25">
      <c r="B75" s="78">
        <v>2</v>
      </c>
      <c r="C75" s="76">
        <v>1</v>
      </c>
      <c r="D75" s="72" t="s">
        <v>93</v>
      </c>
      <c r="E75" s="70">
        <v>0.10349999999999999</v>
      </c>
      <c r="F75" s="79">
        <v>1.24E-2</v>
      </c>
      <c r="G75" s="74">
        <v>263133</v>
      </c>
      <c r="H75" s="80">
        <v>0.71179999999999999</v>
      </c>
      <c r="I75" s="70">
        <v>0.1057</v>
      </c>
      <c r="J75" s="81">
        <v>2.1999999999999999E-2</v>
      </c>
    </row>
    <row r="76" spans="2:10" x14ac:dyDescent="0.25">
      <c r="B76" s="78">
        <v>3</v>
      </c>
      <c r="C76" s="76">
        <v>3</v>
      </c>
      <c r="D76" s="72" t="s">
        <v>94</v>
      </c>
      <c r="E76" s="70">
        <v>8.7099999999999997E-2</v>
      </c>
      <c r="F76" s="79">
        <v>1.9099999999999999E-2</v>
      </c>
      <c r="G76" s="74">
        <v>223872</v>
      </c>
      <c r="H76" s="80">
        <v>0.48899999999999999</v>
      </c>
      <c r="I76" s="70">
        <v>0.09</v>
      </c>
      <c r="J76" s="81">
        <v>8.0999999999999996E-3</v>
      </c>
    </row>
    <row r="77" spans="2:10" x14ac:dyDescent="0.25">
      <c r="B77" s="78">
        <v>4</v>
      </c>
      <c r="C77" s="76">
        <v>-2</v>
      </c>
      <c r="D77" s="72" t="s">
        <v>111</v>
      </c>
      <c r="E77" s="70">
        <v>7.1400000000000005E-2</v>
      </c>
      <c r="F77" s="79">
        <v>-2.93E-2</v>
      </c>
      <c r="G77" s="74">
        <v>166789</v>
      </c>
      <c r="H77" s="80">
        <v>-1.84E-2</v>
      </c>
      <c r="I77" s="70">
        <v>6.7000000000000004E-2</v>
      </c>
      <c r="J77" s="81">
        <v>-2.5499999999999998E-2</v>
      </c>
    </row>
    <row r="78" spans="2:10" x14ac:dyDescent="0.25">
      <c r="B78" s="78">
        <v>5</v>
      </c>
      <c r="C78" s="76" t="s">
        <v>109</v>
      </c>
      <c r="D78" s="72" t="s">
        <v>92</v>
      </c>
      <c r="E78" s="70">
        <v>7.0099999999999996E-2</v>
      </c>
      <c r="F78" s="79">
        <v>-1.06E-2</v>
      </c>
      <c r="G78" s="74">
        <v>194435</v>
      </c>
      <c r="H78" s="80">
        <v>0.56740000000000002</v>
      </c>
      <c r="I78" s="70">
        <v>7.8100000000000003E-2</v>
      </c>
      <c r="J78" s="81">
        <v>1.06E-2</v>
      </c>
    </row>
    <row r="79" spans="2:10" x14ac:dyDescent="0.25">
      <c r="B79" s="78">
        <v>6</v>
      </c>
      <c r="C79" s="76">
        <v>-2</v>
      </c>
      <c r="D79" s="72" t="s">
        <v>112</v>
      </c>
      <c r="E79" s="70">
        <v>6.8500000000000005E-2</v>
      </c>
      <c r="F79" s="79">
        <v>-1.55E-2</v>
      </c>
      <c r="G79" s="74">
        <v>50929</v>
      </c>
      <c r="H79" s="80">
        <v>3.9100000000000003E-2</v>
      </c>
      <c r="I79" s="70">
        <v>2.0500000000000001E-2</v>
      </c>
      <c r="J79" s="81">
        <v>-6.1999999999999998E-3</v>
      </c>
    </row>
    <row r="80" spans="2:10" x14ac:dyDescent="0.25">
      <c r="B80" s="78">
        <v>7</v>
      </c>
      <c r="C80" s="76" t="s">
        <v>109</v>
      </c>
      <c r="D80" s="72" t="s">
        <v>110</v>
      </c>
      <c r="E80" s="70">
        <v>5.5599999999999997E-2</v>
      </c>
      <c r="F80" s="79">
        <v>-1.1999999999999999E-3</v>
      </c>
      <c r="G80" s="74">
        <v>129920</v>
      </c>
      <c r="H80" s="80">
        <v>0.28849999999999998</v>
      </c>
      <c r="I80" s="70">
        <v>5.2200000000000003E-2</v>
      </c>
      <c r="J80" s="81">
        <v>-2.7000000000000001E-3</v>
      </c>
    </row>
    <row r="81" spans="2:10" x14ac:dyDescent="0.25">
      <c r="B81" s="78">
        <v>8</v>
      </c>
      <c r="C81" s="76" t="s">
        <v>109</v>
      </c>
      <c r="D81" s="72" t="s">
        <v>113</v>
      </c>
      <c r="E81" s="70">
        <v>4.2000000000000003E-2</v>
      </c>
      <c r="F81" s="79">
        <v>-6.7999999999999996E-3</v>
      </c>
      <c r="G81" s="74">
        <v>88340</v>
      </c>
      <c r="H81" s="80">
        <v>0.30130000000000001</v>
      </c>
      <c r="I81" s="70">
        <v>3.5499999999999997E-2</v>
      </c>
      <c r="J81" s="81">
        <v>-1.5E-3</v>
      </c>
    </row>
    <row r="82" spans="2:10" x14ac:dyDescent="0.25">
      <c r="B82" s="78">
        <v>9</v>
      </c>
      <c r="C82" s="76" t="s">
        <v>109</v>
      </c>
      <c r="D82" s="72" t="s">
        <v>115</v>
      </c>
      <c r="E82" s="70">
        <v>3.8100000000000002E-2</v>
      </c>
      <c r="F82" s="79">
        <v>8.9999999999999998E-4</v>
      </c>
      <c r="G82" s="74">
        <v>33420</v>
      </c>
      <c r="H82" s="80">
        <v>0.3921</v>
      </c>
      <c r="I82" s="70">
        <v>1.34E-2</v>
      </c>
      <c r="J82" s="153">
        <v>4.0000000000000002E-4</v>
      </c>
    </row>
    <row r="83" spans="2:10" x14ac:dyDescent="0.25">
      <c r="B83" s="78">
        <v>10</v>
      </c>
      <c r="C83" s="76">
        <v>4</v>
      </c>
      <c r="D83" s="72" t="s">
        <v>114</v>
      </c>
      <c r="E83" s="70">
        <v>2.6800000000000001E-2</v>
      </c>
      <c r="F83" s="79">
        <v>4.3E-3</v>
      </c>
      <c r="G83" s="74">
        <v>85193</v>
      </c>
      <c r="H83" s="80">
        <v>2.7906</v>
      </c>
      <c r="I83" s="70">
        <v>3.4200000000000001E-2</v>
      </c>
      <c r="J83" s="81">
        <v>2.1999999999999999E-2</v>
      </c>
    </row>
    <row r="84" spans="2:10" x14ac:dyDescent="0.25">
      <c r="B84" s="78">
        <v>11</v>
      </c>
      <c r="C84" s="76">
        <v>-1</v>
      </c>
      <c r="D84" s="72" t="s">
        <v>118</v>
      </c>
      <c r="E84" s="70">
        <v>2.5899999999999999E-2</v>
      </c>
      <c r="F84" s="79">
        <v>-8.0999999999999996E-3</v>
      </c>
      <c r="G84" s="74">
        <v>44573</v>
      </c>
      <c r="H84" s="80">
        <v>-4.9799999999999997E-2</v>
      </c>
      <c r="I84" s="70">
        <v>1.7899999999999999E-2</v>
      </c>
      <c r="J84" s="81">
        <v>-7.6E-3</v>
      </c>
    </row>
    <row r="85" spans="2:10" x14ac:dyDescent="0.25">
      <c r="B85" s="78">
        <v>12</v>
      </c>
      <c r="C85" s="76">
        <v>-1</v>
      </c>
      <c r="D85" s="72" t="s">
        <v>117</v>
      </c>
      <c r="E85" s="70">
        <v>2.52E-2</v>
      </c>
      <c r="F85" s="79">
        <v>-3.5999999999999999E-3</v>
      </c>
      <c r="G85" s="74">
        <v>56840</v>
      </c>
      <c r="H85" s="80">
        <v>0.32400000000000001</v>
      </c>
      <c r="I85" s="70">
        <v>2.2800000000000001E-2</v>
      </c>
      <c r="J85" s="81">
        <v>-5.0000000000000001E-4</v>
      </c>
    </row>
    <row r="86" spans="2:10" x14ac:dyDescent="0.25">
      <c r="B86" s="78">
        <v>13</v>
      </c>
      <c r="C86" s="76">
        <v>-1</v>
      </c>
      <c r="D86" s="72" t="s">
        <v>119</v>
      </c>
      <c r="E86" s="70">
        <v>2.3099999999999999E-2</v>
      </c>
      <c r="F86" s="79">
        <v>-1.4E-3</v>
      </c>
      <c r="G86" s="74">
        <v>39977</v>
      </c>
      <c r="H86" s="80">
        <v>0.5786</v>
      </c>
      <c r="I86" s="70">
        <v>1.61E-2</v>
      </c>
      <c r="J86" s="81">
        <v>2.3E-3</v>
      </c>
    </row>
    <row r="87" spans="2:10" x14ac:dyDescent="0.25">
      <c r="B87" s="78">
        <v>14</v>
      </c>
      <c r="C87" s="76">
        <v>3</v>
      </c>
      <c r="D87" s="72" t="s">
        <v>116</v>
      </c>
      <c r="E87" s="70">
        <v>1.9199999999999998E-2</v>
      </c>
      <c r="F87" s="79">
        <v>4.0000000000000001E-3</v>
      </c>
      <c r="G87" s="74">
        <v>36039</v>
      </c>
      <c r="H87" s="80">
        <v>0.74129999999999996</v>
      </c>
      <c r="I87" s="70">
        <v>1.4500000000000001E-2</v>
      </c>
      <c r="J87" s="81">
        <v>3.2000000000000002E-3</v>
      </c>
    </row>
    <row r="88" spans="2:10" x14ac:dyDescent="0.25">
      <c r="B88" s="78">
        <v>15</v>
      </c>
      <c r="C88" s="76">
        <v>4</v>
      </c>
      <c r="D88" s="72" t="s">
        <v>126</v>
      </c>
      <c r="E88" s="70">
        <v>1.8200000000000001E-2</v>
      </c>
      <c r="F88" s="79">
        <v>4.4000000000000003E-3</v>
      </c>
      <c r="G88" s="74">
        <v>52068</v>
      </c>
      <c r="H88" s="80">
        <v>0.85729999999999995</v>
      </c>
      <c r="I88" s="70">
        <v>2.0899999999999998E-2</v>
      </c>
      <c r="J88" s="81">
        <v>5.7000000000000002E-3</v>
      </c>
    </row>
    <row r="89" spans="2:10" x14ac:dyDescent="0.25">
      <c r="B89" s="78">
        <v>16</v>
      </c>
      <c r="C89" s="76" t="s">
        <v>124</v>
      </c>
      <c r="D89" s="72" t="s">
        <v>123</v>
      </c>
      <c r="E89" s="70">
        <v>1.6400000000000001E-2</v>
      </c>
      <c r="F89" s="79" t="s">
        <v>109</v>
      </c>
      <c r="G89" s="74">
        <v>35502</v>
      </c>
      <c r="H89" s="80" t="s">
        <v>109</v>
      </c>
      <c r="I89" s="70">
        <v>1.43E-2</v>
      </c>
      <c r="J89" s="81" t="s">
        <v>109</v>
      </c>
    </row>
    <row r="90" spans="2:10" x14ac:dyDescent="0.25">
      <c r="B90" s="78">
        <v>17</v>
      </c>
      <c r="C90" s="76">
        <v>-4</v>
      </c>
      <c r="D90" s="72" t="s">
        <v>122</v>
      </c>
      <c r="E90" s="70">
        <v>1.61E-2</v>
      </c>
      <c r="F90" s="79">
        <v>-6.6E-3</v>
      </c>
      <c r="G90" s="74">
        <v>41118</v>
      </c>
      <c r="H90" s="80">
        <v>-1.23E-2</v>
      </c>
      <c r="I90" s="70">
        <v>1.6500000000000001E-2</v>
      </c>
      <c r="J90" s="81">
        <v>-6.1000000000000004E-3</v>
      </c>
    </row>
    <row r="91" spans="2:10" x14ac:dyDescent="0.25">
      <c r="B91" s="78">
        <v>18</v>
      </c>
      <c r="C91" s="76">
        <v>-3</v>
      </c>
      <c r="D91" s="72" t="s">
        <v>121</v>
      </c>
      <c r="E91" s="70">
        <v>1.46E-2</v>
      </c>
      <c r="F91" s="79">
        <v>-5.8999999999999999E-3</v>
      </c>
      <c r="G91" s="74">
        <v>61765</v>
      </c>
      <c r="H91" s="80">
        <v>0.49509999999999998</v>
      </c>
      <c r="I91" s="70">
        <v>2.4799999999999999E-2</v>
      </c>
      <c r="J91" s="81">
        <v>2.3E-3</v>
      </c>
    </row>
    <row r="92" spans="2:10" x14ac:dyDescent="0.25">
      <c r="B92" s="78">
        <v>19</v>
      </c>
      <c r="C92" s="76" t="s">
        <v>124</v>
      </c>
      <c r="D92" s="72" t="s">
        <v>125</v>
      </c>
      <c r="E92" s="70">
        <v>1.3599999999999999E-2</v>
      </c>
      <c r="F92" s="79" t="s">
        <v>109</v>
      </c>
      <c r="G92" s="74">
        <v>39431</v>
      </c>
      <c r="H92" s="80" t="s">
        <v>109</v>
      </c>
      <c r="I92" s="70">
        <v>1.5800000000000002E-2</v>
      </c>
      <c r="J92" s="81" t="s">
        <v>109</v>
      </c>
    </row>
    <row r="93" spans="2:10" x14ac:dyDescent="0.25">
      <c r="B93" s="93">
        <v>20</v>
      </c>
      <c r="C93" s="88" t="s">
        <v>124</v>
      </c>
      <c r="D93" s="89" t="s">
        <v>129</v>
      </c>
      <c r="E93" s="92">
        <v>1.09E-2</v>
      </c>
      <c r="F93" s="94" t="s">
        <v>109</v>
      </c>
      <c r="G93" s="95">
        <v>23946</v>
      </c>
      <c r="H93" s="90" t="s">
        <v>109</v>
      </c>
      <c r="I93" s="92">
        <v>9.5999999999999992E-3</v>
      </c>
      <c r="J93" s="91" t="s">
        <v>109</v>
      </c>
    </row>
    <row r="94" spans="2:10" x14ac:dyDescent="0.25">
      <c r="B94" s="84"/>
      <c r="C94" s="84"/>
      <c r="D94" s="84"/>
      <c r="E94" s="84"/>
      <c r="F94" s="84"/>
      <c r="G94" s="84"/>
      <c r="H94" s="84"/>
    </row>
    <row r="95" spans="2:10" ht="13.8" x14ac:dyDescent="0.25">
      <c r="B95" s="435" t="s">
        <v>130</v>
      </c>
      <c r="C95" s="435"/>
      <c r="D95" s="435"/>
      <c r="E95" s="435"/>
      <c r="F95" s="435"/>
      <c r="G95" s="435"/>
      <c r="H95" s="435"/>
      <c r="I95" s="435"/>
      <c r="J95" s="436"/>
    </row>
    <row r="96" spans="2:10" x14ac:dyDescent="0.25">
      <c r="B96" s="105" t="s">
        <v>103</v>
      </c>
      <c r="C96" s="102" t="s">
        <v>104</v>
      </c>
      <c r="D96" s="103" t="s">
        <v>105</v>
      </c>
      <c r="E96" s="103" t="s">
        <v>106</v>
      </c>
      <c r="F96" s="103" t="s">
        <v>128</v>
      </c>
      <c r="G96" s="103" t="s">
        <v>107</v>
      </c>
      <c r="H96" s="103" t="s">
        <v>69</v>
      </c>
      <c r="I96" s="103" t="s">
        <v>108</v>
      </c>
      <c r="J96" s="104" t="s">
        <v>69</v>
      </c>
    </row>
    <row r="97" spans="2:10" x14ac:dyDescent="0.25">
      <c r="B97" s="110">
        <v>1</v>
      </c>
      <c r="C97" s="106" t="s">
        <v>109</v>
      </c>
      <c r="D97" s="107" t="s">
        <v>71</v>
      </c>
      <c r="E97" s="108">
        <v>0.1431</v>
      </c>
      <c r="F97" s="111">
        <v>-4.53E-2</v>
      </c>
      <c r="G97" s="112">
        <v>95290</v>
      </c>
      <c r="H97" s="151">
        <v>-0.17430000000000001</v>
      </c>
      <c r="I97" s="108">
        <v>0.14380000000000001</v>
      </c>
      <c r="J97" s="113">
        <v>-4.5499999999999999E-2</v>
      </c>
    </row>
    <row r="98" spans="2:10" x14ac:dyDescent="0.25">
      <c r="B98" s="78">
        <v>2</v>
      </c>
      <c r="C98" s="76" t="s">
        <v>109</v>
      </c>
      <c r="D98" s="72" t="s">
        <v>92</v>
      </c>
      <c r="E98" s="70">
        <v>0.14219999999999999</v>
      </c>
      <c r="F98" s="79">
        <v>1.8800000000000001E-2</v>
      </c>
      <c r="G98" s="74">
        <v>61981</v>
      </c>
      <c r="H98" s="80">
        <v>0.22520000000000001</v>
      </c>
      <c r="I98" s="70">
        <v>9.3600000000000003E-2</v>
      </c>
      <c r="J98" s="81">
        <v>1.06E-2</v>
      </c>
    </row>
    <row r="99" spans="2:10" x14ac:dyDescent="0.25">
      <c r="B99" s="78">
        <v>3</v>
      </c>
      <c r="C99" s="76" t="s">
        <v>109</v>
      </c>
      <c r="D99" s="72" t="s">
        <v>94</v>
      </c>
      <c r="E99" s="70">
        <v>0.12690000000000001</v>
      </c>
      <c r="F99" s="79">
        <v>7.7999999999999996E-3</v>
      </c>
      <c r="G99" s="74">
        <v>94632</v>
      </c>
      <c r="H99" s="80">
        <v>0.1686</v>
      </c>
      <c r="I99" s="70">
        <v>0.1429</v>
      </c>
      <c r="J99" s="81">
        <v>0.01</v>
      </c>
    </row>
    <row r="100" spans="2:10" x14ac:dyDescent="0.25">
      <c r="B100" s="78">
        <v>4</v>
      </c>
      <c r="C100" s="76" t="s">
        <v>109</v>
      </c>
      <c r="D100" s="72" t="s">
        <v>116</v>
      </c>
      <c r="E100" s="70">
        <v>0.1179</v>
      </c>
      <c r="F100" s="79">
        <v>1.72E-2</v>
      </c>
      <c r="G100" s="74">
        <v>35419</v>
      </c>
      <c r="H100" s="80">
        <v>0.41610000000000003</v>
      </c>
      <c r="I100" s="70">
        <v>5.3499999999999999E-2</v>
      </c>
      <c r="J100" s="81">
        <v>1.24E-2</v>
      </c>
    </row>
    <row r="101" spans="2:10" x14ac:dyDescent="0.25">
      <c r="B101" s="78">
        <v>5</v>
      </c>
      <c r="C101" s="76" t="s">
        <v>109</v>
      </c>
      <c r="D101" s="72" t="s">
        <v>110</v>
      </c>
      <c r="E101" s="70">
        <v>6.8500000000000005E-2</v>
      </c>
      <c r="F101" s="79">
        <v>1.29E-2</v>
      </c>
      <c r="G101" s="74">
        <v>54319</v>
      </c>
      <c r="H101" s="80">
        <v>0.27360000000000001</v>
      </c>
      <c r="I101" s="70">
        <v>8.2000000000000003E-2</v>
      </c>
      <c r="J101" s="81">
        <v>1.2E-2</v>
      </c>
    </row>
    <row r="102" spans="2:10" x14ac:dyDescent="0.25">
      <c r="B102" s="78">
        <v>6</v>
      </c>
      <c r="C102" s="76" t="s">
        <v>109</v>
      </c>
      <c r="D102" s="72" t="s">
        <v>93</v>
      </c>
      <c r="E102" s="70">
        <v>6.0900000000000003E-2</v>
      </c>
      <c r="F102" s="79">
        <v>6.7000000000000002E-3</v>
      </c>
      <c r="G102" s="74">
        <v>37761</v>
      </c>
      <c r="H102" s="80">
        <v>0.109</v>
      </c>
      <c r="I102" s="70">
        <v>5.7000000000000002E-2</v>
      </c>
      <c r="J102" s="81">
        <v>1.1000000000000001E-3</v>
      </c>
    </row>
    <row r="103" spans="2:10" x14ac:dyDescent="0.25">
      <c r="B103" s="78">
        <v>7</v>
      </c>
      <c r="C103" s="76">
        <v>1</v>
      </c>
      <c r="D103" s="72" t="s">
        <v>117</v>
      </c>
      <c r="E103" s="70">
        <v>5.1200000000000002E-2</v>
      </c>
      <c r="F103" s="79">
        <v>2.0999999999999999E-3</v>
      </c>
      <c r="G103" s="74">
        <v>28632</v>
      </c>
      <c r="H103" s="80">
        <v>7.3499999999999996E-2</v>
      </c>
      <c r="I103" s="70">
        <v>4.3200000000000002E-2</v>
      </c>
      <c r="J103" s="81">
        <v>-5.0000000000000001E-4</v>
      </c>
    </row>
    <row r="104" spans="2:10" x14ac:dyDescent="0.25">
      <c r="B104" s="78">
        <v>8</v>
      </c>
      <c r="C104" s="76">
        <v>-1</v>
      </c>
      <c r="D104" s="72" t="s">
        <v>118</v>
      </c>
      <c r="E104" s="70">
        <v>4.7100000000000003E-2</v>
      </c>
      <c r="F104" s="79">
        <v>-6.1000000000000004E-3</v>
      </c>
      <c r="G104" s="74">
        <v>21044</v>
      </c>
      <c r="H104" s="80">
        <v>-8.3699999999999997E-2</v>
      </c>
      <c r="I104" s="70">
        <v>3.1800000000000002E-2</v>
      </c>
      <c r="J104" s="81">
        <v>-5.8999999999999999E-3</v>
      </c>
    </row>
    <row r="105" spans="2:10" x14ac:dyDescent="0.25">
      <c r="B105" s="78">
        <v>9</v>
      </c>
      <c r="C105" s="76">
        <v>1</v>
      </c>
      <c r="D105" s="72" t="s">
        <v>119</v>
      </c>
      <c r="E105" s="70">
        <v>3.78E-2</v>
      </c>
      <c r="F105" s="79">
        <v>-6.4000000000000003E-3</v>
      </c>
      <c r="G105" s="74">
        <v>7568</v>
      </c>
      <c r="H105" s="80">
        <v>-0.23039999999999999</v>
      </c>
      <c r="I105" s="70">
        <v>1.14E-2</v>
      </c>
      <c r="J105" s="81">
        <v>-4.7000000000000002E-3</v>
      </c>
    </row>
    <row r="106" spans="2:10" x14ac:dyDescent="0.25">
      <c r="B106" s="78">
        <v>10</v>
      </c>
      <c r="C106" s="76">
        <v>1</v>
      </c>
      <c r="D106" s="72" t="s">
        <v>113</v>
      </c>
      <c r="E106" s="70">
        <v>2.93E-2</v>
      </c>
      <c r="F106" s="79">
        <v>-2.5000000000000001E-3</v>
      </c>
      <c r="G106" s="74">
        <v>19261</v>
      </c>
      <c r="H106" s="80">
        <v>0.51270000000000004</v>
      </c>
      <c r="I106" s="70">
        <v>2.9100000000000001E-2</v>
      </c>
      <c r="J106" s="81">
        <v>8.2000000000000007E-3</v>
      </c>
    </row>
    <row r="107" spans="2:10" x14ac:dyDescent="0.25">
      <c r="B107" s="78">
        <v>11</v>
      </c>
      <c r="C107" s="76">
        <v>-2</v>
      </c>
      <c r="D107" s="72" t="s">
        <v>111</v>
      </c>
      <c r="E107" s="70">
        <v>2.7099999999999999E-2</v>
      </c>
      <c r="F107" s="79">
        <v>-1.8499999999999999E-2</v>
      </c>
      <c r="G107" s="74">
        <v>11291</v>
      </c>
      <c r="H107" s="80">
        <v>-0.62290000000000001</v>
      </c>
      <c r="I107" s="70">
        <v>1.44E-2</v>
      </c>
      <c r="J107" s="81">
        <v>-3.4700000000000002E-2</v>
      </c>
    </row>
    <row r="108" spans="2:10" x14ac:dyDescent="0.25">
      <c r="B108" s="78">
        <v>12</v>
      </c>
      <c r="C108" s="76" t="s">
        <v>124</v>
      </c>
      <c r="D108" s="72" t="s">
        <v>129</v>
      </c>
      <c r="E108" s="70">
        <v>2.5700000000000001E-2</v>
      </c>
      <c r="F108" s="79" t="s">
        <v>109</v>
      </c>
      <c r="G108" s="74">
        <v>9539</v>
      </c>
      <c r="H108" s="80" t="s">
        <v>109</v>
      </c>
      <c r="I108" s="70">
        <v>1.7000000000000001E-2</v>
      </c>
      <c r="J108" s="81" t="s">
        <v>109</v>
      </c>
    </row>
    <row r="109" spans="2:10" x14ac:dyDescent="0.25">
      <c r="B109" s="78">
        <v>13</v>
      </c>
      <c r="C109" s="76">
        <v>-1</v>
      </c>
      <c r="D109" s="72" t="s">
        <v>122</v>
      </c>
      <c r="E109" s="70">
        <v>2.12E-2</v>
      </c>
      <c r="F109" s="79">
        <v>-4.7999999999999996E-3</v>
      </c>
      <c r="G109" s="74">
        <v>7571</v>
      </c>
      <c r="H109" s="80">
        <v>-0.3196</v>
      </c>
      <c r="I109" s="70">
        <v>1.14E-2</v>
      </c>
      <c r="J109" s="81">
        <v>-6.7999999999999996E-3</v>
      </c>
    </row>
    <row r="110" spans="2:10" x14ac:dyDescent="0.25">
      <c r="B110" s="93">
        <v>14</v>
      </c>
      <c r="C110" s="88" t="s">
        <v>124</v>
      </c>
      <c r="D110" s="89" t="s">
        <v>125</v>
      </c>
      <c r="E110" s="92">
        <v>1.06E-2</v>
      </c>
      <c r="F110" s="94" t="s">
        <v>109</v>
      </c>
      <c r="G110" s="95">
        <v>7641</v>
      </c>
      <c r="H110" s="90" t="s">
        <v>109</v>
      </c>
      <c r="I110" s="92">
        <v>1.15E-2</v>
      </c>
      <c r="J110" s="91" t="s">
        <v>109</v>
      </c>
    </row>
    <row r="111" spans="2:10" ht="19.2" hidden="1" customHeight="1" x14ac:dyDescent="0.25">
      <c r="B111" s="71">
        <v>15</v>
      </c>
      <c r="C111" s="76"/>
      <c r="D111" s="72"/>
      <c r="E111" s="70"/>
      <c r="F111" s="79"/>
      <c r="G111" s="74"/>
      <c r="H111" s="80"/>
      <c r="I111" s="70"/>
      <c r="J111" s="77"/>
    </row>
    <row r="112" spans="2:10" ht="19.2" hidden="1" customHeight="1" x14ac:dyDescent="0.25">
      <c r="B112" s="71">
        <v>16</v>
      </c>
      <c r="C112" s="76"/>
      <c r="D112" s="72"/>
      <c r="E112" s="70"/>
      <c r="F112" s="79"/>
      <c r="G112" s="74"/>
      <c r="H112" s="80"/>
      <c r="I112" s="70"/>
      <c r="J112" s="77"/>
    </row>
    <row r="113" spans="2:15" ht="19.2" hidden="1" customHeight="1" x14ac:dyDescent="0.25">
      <c r="B113" s="71">
        <v>17</v>
      </c>
      <c r="C113" s="76"/>
      <c r="D113" s="72"/>
      <c r="E113" s="70"/>
      <c r="F113" s="79"/>
      <c r="G113" s="74"/>
      <c r="H113" s="80"/>
      <c r="I113" s="70"/>
      <c r="J113" s="77"/>
    </row>
    <row r="114" spans="2:15" ht="19.2" hidden="1" customHeight="1" x14ac:dyDescent="0.25">
      <c r="B114" s="71">
        <v>18</v>
      </c>
      <c r="C114" s="76"/>
      <c r="D114" s="72"/>
      <c r="E114" s="70"/>
      <c r="F114" s="79"/>
      <c r="G114" s="74"/>
      <c r="H114" s="80"/>
      <c r="I114" s="70"/>
      <c r="J114" s="77"/>
    </row>
    <row r="115" spans="2:15" ht="19.2" hidden="1" customHeight="1" x14ac:dyDescent="0.25">
      <c r="B115" s="71">
        <v>19</v>
      </c>
      <c r="C115" s="76"/>
      <c r="D115" s="72"/>
      <c r="E115" s="70"/>
      <c r="F115" s="79"/>
      <c r="G115" s="74"/>
      <c r="H115" s="80"/>
      <c r="I115" s="70"/>
      <c r="J115" s="77"/>
    </row>
    <row r="116" spans="2:15" ht="19.2" hidden="1" customHeight="1" x14ac:dyDescent="0.25">
      <c r="B116" s="124">
        <v>20</v>
      </c>
      <c r="C116" s="88"/>
      <c r="D116" s="125"/>
      <c r="E116" s="123"/>
      <c r="F116" s="94"/>
      <c r="G116" s="127"/>
      <c r="H116" s="90"/>
      <c r="I116" s="123"/>
      <c r="J116" s="128"/>
    </row>
    <row r="117" spans="2:15" x14ac:dyDescent="0.25">
      <c r="B117" s="84"/>
      <c r="C117" s="84"/>
      <c r="D117" s="84"/>
      <c r="E117" s="84"/>
      <c r="F117" s="84"/>
      <c r="G117" s="84"/>
      <c r="H117" s="84"/>
    </row>
    <row r="118" spans="2:15" ht="13.8" x14ac:dyDescent="0.25">
      <c r="B118" s="435" t="s">
        <v>131</v>
      </c>
      <c r="C118" s="435"/>
      <c r="D118" s="435"/>
      <c r="E118" s="435"/>
      <c r="F118" s="435"/>
      <c r="G118" s="435"/>
      <c r="H118" s="435"/>
      <c r="I118" s="435"/>
      <c r="J118" s="436"/>
      <c r="L118" s="82">
        <v>1300000</v>
      </c>
      <c r="M118" s="142"/>
      <c r="N118" s="142"/>
      <c r="O118" s="142"/>
    </row>
    <row r="119" spans="2:15" ht="13.8" x14ac:dyDescent="0.25">
      <c r="B119" s="105" t="s">
        <v>103</v>
      </c>
      <c r="C119" s="102" t="s">
        <v>104</v>
      </c>
      <c r="D119" s="103" t="s">
        <v>105</v>
      </c>
      <c r="E119" s="103" t="s">
        <v>106</v>
      </c>
      <c r="F119" s="103" t="s">
        <v>128</v>
      </c>
      <c r="G119" s="103" t="s">
        <v>107</v>
      </c>
      <c r="H119" s="103" t="s">
        <v>69</v>
      </c>
      <c r="I119" s="103" t="s">
        <v>108</v>
      </c>
      <c r="J119" s="104" t="s">
        <v>69</v>
      </c>
      <c r="L119" s="82" t="s">
        <v>132</v>
      </c>
      <c r="M119" s="82" t="s">
        <v>76</v>
      </c>
      <c r="N119" s="82" t="s">
        <v>133</v>
      </c>
      <c r="O119" s="82" t="s">
        <v>103</v>
      </c>
    </row>
    <row r="120" spans="2:15" ht="13.8" x14ac:dyDescent="0.25">
      <c r="B120" s="150">
        <v>1</v>
      </c>
      <c r="C120" s="106" t="s">
        <v>109</v>
      </c>
      <c r="D120" s="107" t="s">
        <v>71</v>
      </c>
      <c r="E120" s="108" t="s">
        <v>109</v>
      </c>
      <c r="F120" s="149" t="s">
        <v>109</v>
      </c>
      <c r="G120" s="112">
        <v>150000</v>
      </c>
      <c r="H120" s="151">
        <v>-0.11764705882352899</v>
      </c>
      <c r="I120" s="108">
        <f t="shared" ref="I120:I139" si="6">G120/$G$140</f>
        <v>8.8235294117647065E-2</v>
      </c>
      <c r="J120" s="152">
        <v>-4.2564705882352935E-2</v>
      </c>
      <c r="L120" s="82" t="s">
        <v>71</v>
      </c>
      <c r="M120" s="82">
        <v>170000</v>
      </c>
      <c r="N120" s="83">
        <v>0.1308</v>
      </c>
      <c r="O120" s="82">
        <v>1</v>
      </c>
    </row>
    <row r="121" spans="2:15" ht="13.8" x14ac:dyDescent="0.25">
      <c r="B121" s="78">
        <v>2</v>
      </c>
      <c r="C121" s="76">
        <v>3</v>
      </c>
      <c r="D121" s="72" t="s">
        <v>92</v>
      </c>
      <c r="E121" s="70" t="s">
        <v>109</v>
      </c>
      <c r="F121" s="79" t="s">
        <v>109</v>
      </c>
      <c r="G121" s="74">
        <v>130000</v>
      </c>
      <c r="H121" s="80">
        <v>0.625</v>
      </c>
      <c r="I121" s="70">
        <f t="shared" si="6"/>
        <v>7.6470588235294124E-2</v>
      </c>
      <c r="J121" s="81">
        <v>1.4970588235294124E-2</v>
      </c>
      <c r="L121" s="82" t="s">
        <v>121</v>
      </c>
      <c r="M121" s="82">
        <v>130000</v>
      </c>
      <c r="N121" s="83">
        <v>0.1</v>
      </c>
      <c r="O121" s="82">
        <v>2</v>
      </c>
    </row>
    <row r="122" spans="2:15" ht="13.8" x14ac:dyDescent="0.25">
      <c r="B122" s="78">
        <v>3</v>
      </c>
      <c r="C122" s="76" t="s">
        <v>109</v>
      </c>
      <c r="D122" s="72" t="s">
        <v>93</v>
      </c>
      <c r="E122" s="70" t="s">
        <v>109</v>
      </c>
      <c r="F122" s="79" t="s">
        <v>109</v>
      </c>
      <c r="G122" s="74">
        <v>120000</v>
      </c>
      <c r="H122" s="80">
        <v>9.0909090909090828E-2</v>
      </c>
      <c r="I122" s="70">
        <f t="shared" si="6"/>
        <v>7.0588235294117646E-2</v>
      </c>
      <c r="J122" s="81">
        <v>-1.4011764705882349E-2</v>
      </c>
      <c r="L122" s="82" t="s">
        <v>93</v>
      </c>
      <c r="M122" s="82">
        <v>110000</v>
      </c>
      <c r="N122" s="83">
        <v>8.4599999999999995E-2</v>
      </c>
      <c r="O122" s="82">
        <v>3</v>
      </c>
    </row>
    <row r="123" spans="2:15" ht="13.8" x14ac:dyDescent="0.25">
      <c r="B123" s="78">
        <v>4</v>
      </c>
      <c r="C123" s="76" t="s">
        <v>109</v>
      </c>
      <c r="D123" s="72" t="s">
        <v>94</v>
      </c>
      <c r="E123" s="70" t="s">
        <v>109</v>
      </c>
      <c r="F123" s="79" t="s">
        <v>109</v>
      </c>
      <c r="G123" s="74">
        <v>90000</v>
      </c>
      <c r="H123" s="80">
        <v>-9.9999999999999978E-2</v>
      </c>
      <c r="I123" s="70">
        <f t="shared" si="6"/>
        <v>5.2941176470588235E-2</v>
      </c>
      <c r="J123" s="81">
        <v>-2.3958823529411762E-2</v>
      </c>
      <c r="L123" s="82" t="s">
        <v>94</v>
      </c>
      <c r="M123" s="82">
        <v>100000</v>
      </c>
      <c r="N123" s="83">
        <v>7.6899999999999996E-2</v>
      </c>
      <c r="O123" s="82">
        <v>4</v>
      </c>
    </row>
    <row r="124" spans="2:15" ht="13.8" x14ac:dyDescent="0.25">
      <c r="B124" s="78">
        <v>5</v>
      </c>
      <c r="C124" s="76">
        <v>3</v>
      </c>
      <c r="D124" s="72" t="s">
        <v>110</v>
      </c>
      <c r="E124" s="70" t="s">
        <v>109</v>
      </c>
      <c r="F124" s="79" t="s">
        <v>109</v>
      </c>
      <c r="G124" s="74">
        <v>90000</v>
      </c>
      <c r="H124" s="80">
        <v>0.5</v>
      </c>
      <c r="I124" s="70">
        <f t="shared" si="6"/>
        <v>5.2941176470588235E-2</v>
      </c>
      <c r="J124" s="81">
        <v>6.7411764705882365E-3</v>
      </c>
      <c r="L124" s="82" t="s">
        <v>92</v>
      </c>
      <c r="M124" s="82">
        <v>80000</v>
      </c>
      <c r="N124" s="83">
        <v>6.1499999999999999E-2</v>
      </c>
      <c r="O124" s="82">
        <v>5</v>
      </c>
    </row>
    <row r="125" spans="2:15" ht="13.8" x14ac:dyDescent="0.25">
      <c r="B125" s="78">
        <v>6</v>
      </c>
      <c r="C125" s="76" t="s">
        <v>124</v>
      </c>
      <c r="D125" s="72" t="s">
        <v>134</v>
      </c>
      <c r="E125" s="70" t="s">
        <v>109</v>
      </c>
      <c r="F125" s="79" t="s">
        <v>109</v>
      </c>
      <c r="G125" s="74">
        <v>80000</v>
      </c>
      <c r="H125" s="80" t="s">
        <v>109</v>
      </c>
      <c r="I125" s="70">
        <f t="shared" si="6"/>
        <v>4.7058823529411764E-2</v>
      </c>
      <c r="J125" s="81" t="s">
        <v>109</v>
      </c>
      <c r="L125" s="82" t="s">
        <v>120</v>
      </c>
      <c r="M125" s="82">
        <v>60000</v>
      </c>
      <c r="N125" s="83">
        <v>4.6199999999999998E-2</v>
      </c>
      <c r="O125" s="82">
        <v>6</v>
      </c>
    </row>
    <row r="126" spans="2:15" ht="13.8" x14ac:dyDescent="0.25">
      <c r="B126" s="78">
        <v>7</v>
      </c>
      <c r="C126" s="76">
        <v>-5</v>
      </c>
      <c r="D126" s="72" t="s">
        <v>121</v>
      </c>
      <c r="E126" s="70" t="s">
        <v>109</v>
      </c>
      <c r="F126" s="79" t="s">
        <v>109</v>
      </c>
      <c r="G126" s="74">
        <v>80000</v>
      </c>
      <c r="H126" s="80">
        <v>-0.38461538461538458</v>
      </c>
      <c r="I126" s="70">
        <f t="shared" si="6"/>
        <v>4.7058823529411764E-2</v>
      </c>
      <c r="J126" s="81">
        <v>-5.2941176470588241E-2</v>
      </c>
      <c r="L126" s="82" t="s">
        <v>111</v>
      </c>
      <c r="M126" s="82">
        <v>60000</v>
      </c>
      <c r="N126" s="83">
        <v>4.6199999999999998E-2</v>
      </c>
      <c r="O126" s="82">
        <v>7</v>
      </c>
    </row>
    <row r="127" spans="2:15" ht="13.8" x14ac:dyDescent="0.25">
      <c r="B127" s="78">
        <v>8</v>
      </c>
      <c r="C127" s="76">
        <v>-2</v>
      </c>
      <c r="D127" s="72" t="s">
        <v>120</v>
      </c>
      <c r="E127" s="70" t="s">
        <v>109</v>
      </c>
      <c r="F127" s="79" t="s">
        <v>109</v>
      </c>
      <c r="G127" s="74">
        <v>70000</v>
      </c>
      <c r="H127" s="80">
        <v>0.16666666666666674</v>
      </c>
      <c r="I127" s="70">
        <f t="shared" si="6"/>
        <v>4.1176470588235294E-2</v>
      </c>
      <c r="J127" s="81">
        <v>-5.0235294117647045E-3</v>
      </c>
      <c r="L127" s="82" t="s">
        <v>110</v>
      </c>
      <c r="M127" s="82">
        <v>60000</v>
      </c>
      <c r="N127" s="83">
        <v>4.6199999999999998E-2</v>
      </c>
      <c r="O127" s="82">
        <v>8</v>
      </c>
    </row>
    <row r="128" spans="2:15" ht="13.8" x14ac:dyDescent="0.25">
      <c r="B128" s="78">
        <v>9</v>
      </c>
      <c r="C128" s="76">
        <v>5</v>
      </c>
      <c r="D128" s="72" t="s">
        <v>135</v>
      </c>
      <c r="E128" s="70" t="s">
        <v>109</v>
      </c>
      <c r="F128" s="79" t="s">
        <v>109</v>
      </c>
      <c r="G128" s="74">
        <v>60000</v>
      </c>
      <c r="H128" s="80">
        <v>1.2222222222222223</v>
      </c>
      <c r="I128" s="70">
        <f t="shared" si="6"/>
        <v>3.5294117647058823E-2</v>
      </c>
      <c r="J128" s="81">
        <v>1.4494117647058824E-2</v>
      </c>
      <c r="L128" s="82" t="s">
        <v>136</v>
      </c>
      <c r="M128" s="82">
        <v>50000</v>
      </c>
      <c r="N128" s="83">
        <v>3.85E-2</v>
      </c>
      <c r="O128" s="82">
        <v>9</v>
      </c>
    </row>
    <row r="129" spans="1:15" ht="13.8" x14ac:dyDescent="0.25">
      <c r="B129" s="78">
        <v>10</v>
      </c>
      <c r="C129" s="76">
        <v>-3</v>
      </c>
      <c r="D129" s="72" t="s">
        <v>111</v>
      </c>
      <c r="E129" s="70" t="s">
        <v>109</v>
      </c>
      <c r="F129" s="79" t="s">
        <v>109</v>
      </c>
      <c r="G129" s="74">
        <v>50000</v>
      </c>
      <c r="H129" s="80">
        <v>-0.16666666666666663</v>
      </c>
      <c r="I129" s="70">
        <f t="shared" si="6"/>
        <v>2.9411764705882353E-2</v>
      </c>
      <c r="J129" s="81">
        <v>-1.6788235294117645E-2</v>
      </c>
      <c r="L129" s="82" t="s">
        <v>137</v>
      </c>
      <c r="M129" s="82">
        <v>50000</v>
      </c>
      <c r="N129" s="83">
        <v>3.85E-2</v>
      </c>
      <c r="O129" s="82">
        <v>10</v>
      </c>
    </row>
    <row r="130" spans="1:15" ht="13.8" x14ac:dyDescent="0.25">
      <c r="B130" s="78">
        <v>11</v>
      </c>
      <c r="C130" s="76">
        <v>4</v>
      </c>
      <c r="D130" s="72" t="s">
        <v>114</v>
      </c>
      <c r="E130" s="70" t="s">
        <v>109</v>
      </c>
      <c r="F130" s="79" t="s">
        <v>109</v>
      </c>
      <c r="G130" s="74">
        <v>45000</v>
      </c>
      <c r="H130" s="80">
        <v>0.73076923076923084</v>
      </c>
      <c r="I130" s="70">
        <f t="shared" si="6"/>
        <v>2.6470588235294117E-2</v>
      </c>
      <c r="J130" s="81">
        <v>6.4705882352941169E-3</v>
      </c>
      <c r="L130" s="82" t="s">
        <v>122</v>
      </c>
      <c r="M130" s="82">
        <v>30000</v>
      </c>
      <c r="N130" s="83">
        <v>2.3099999999999999E-2</v>
      </c>
      <c r="O130" s="82">
        <v>11</v>
      </c>
    </row>
    <row r="131" spans="1:15" ht="13.8" x14ac:dyDescent="0.25">
      <c r="B131" s="78">
        <v>12</v>
      </c>
      <c r="C131" s="76" t="s">
        <v>109</v>
      </c>
      <c r="D131" s="72" t="s">
        <v>125</v>
      </c>
      <c r="E131" s="70" t="s">
        <v>109</v>
      </c>
      <c r="F131" s="79" t="s">
        <v>109</v>
      </c>
      <c r="G131" s="74">
        <v>44000</v>
      </c>
      <c r="H131" s="80">
        <v>0.5714285714285714</v>
      </c>
      <c r="I131" s="70">
        <f t="shared" si="6"/>
        <v>2.5882352941176471E-2</v>
      </c>
      <c r="J131" s="81">
        <v>4.3823529411764726E-3</v>
      </c>
      <c r="L131" s="82" t="s">
        <v>125</v>
      </c>
      <c r="M131" s="82">
        <v>28000</v>
      </c>
      <c r="N131" s="83">
        <v>2.1499999999999998E-2</v>
      </c>
      <c r="O131" s="82">
        <v>12</v>
      </c>
    </row>
    <row r="132" spans="1:15" ht="13.8" x14ac:dyDescent="0.25">
      <c r="B132" s="78">
        <v>13</v>
      </c>
      <c r="C132" s="76" t="s">
        <v>124</v>
      </c>
      <c r="D132" s="72" t="s">
        <v>138</v>
      </c>
      <c r="E132" s="70" t="s">
        <v>109</v>
      </c>
      <c r="F132" s="79" t="s">
        <v>109</v>
      </c>
      <c r="G132" s="74">
        <v>43000</v>
      </c>
      <c r="H132" s="80" t="s">
        <v>109</v>
      </c>
      <c r="I132" s="70">
        <f t="shared" si="6"/>
        <v>2.5294117647058825E-2</v>
      </c>
      <c r="J132" s="81" t="s">
        <v>109</v>
      </c>
      <c r="L132" s="82" t="s">
        <v>139</v>
      </c>
      <c r="M132" s="82">
        <v>27000</v>
      </c>
      <c r="N132" s="83">
        <v>2.0799999999999999E-2</v>
      </c>
      <c r="O132" s="82">
        <v>13</v>
      </c>
    </row>
    <row r="133" spans="1:15" ht="13.8" x14ac:dyDescent="0.25">
      <c r="B133" s="78">
        <v>14</v>
      </c>
      <c r="C133" s="76" t="s">
        <v>124</v>
      </c>
      <c r="D133" s="72" t="s">
        <v>140</v>
      </c>
      <c r="E133" s="70" t="s">
        <v>109</v>
      </c>
      <c r="F133" s="79" t="s">
        <v>109</v>
      </c>
      <c r="G133" s="74">
        <v>41000</v>
      </c>
      <c r="H133" s="80" t="s">
        <v>109</v>
      </c>
      <c r="I133" s="70">
        <f t="shared" si="6"/>
        <v>2.4117647058823528E-2</v>
      </c>
      <c r="J133" s="81" t="s">
        <v>109</v>
      </c>
      <c r="L133" s="82" t="s">
        <v>135</v>
      </c>
      <c r="M133" s="82">
        <v>27000</v>
      </c>
      <c r="N133" s="83">
        <v>2.0799999999999999E-2</v>
      </c>
      <c r="O133" s="82">
        <v>14</v>
      </c>
    </row>
    <row r="134" spans="1:15" ht="13.8" x14ac:dyDescent="0.25">
      <c r="B134" s="78">
        <v>15</v>
      </c>
      <c r="C134" s="76">
        <v>-5</v>
      </c>
      <c r="D134" s="72" t="s">
        <v>137</v>
      </c>
      <c r="E134" s="70" t="s">
        <v>109</v>
      </c>
      <c r="F134" s="79" t="s">
        <v>109</v>
      </c>
      <c r="G134" s="74">
        <v>40000</v>
      </c>
      <c r="H134" s="80">
        <v>-0.19999999999999996</v>
      </c>
      <c r="I134" s="70">
        <f t="shared" si="6"/>
        <v>2.3529411764705882E-2</v>
      </c>
      <c r="J134" s="81">
        <v>-1.4970588235294117E-2</v>
      </c>
      <c r="L134" s="82" t="s">
        <v>114</v>
      </c>
      <c r="M134" s="82">
        <v>26000</v>
      </c>
      <c r="N134" s="83">
        <v>0.02</v>
      </c>
      <c r="O134" s="82">
        <v>15</v>
      </c>
    </row>
    <row r="135" spans="1:15" ht="13.8" x14ac:dyDescent="0.25">
      <c r="B135" s="78">
        <v>16</v>
      </c>
      <c r="C135" s="76">
        <v>-7</v>
      </c>
      <c r="D135" s="72" t="s">
        <v>136</v>
      </c>
      <c r="E135" s="70" t="s">
        <v>109</v>
      </c>
      <c r="F135" s="79" t="s">
        <v>109</v>
      </c>
      <c r="G135" s="74">
        <v>27000</v>
      </c>
      <c r="H135" s="80">
        <v>-0.45999999999999996</v>
      </c>
      <c r="I135" s="70">
        <f t="shared" si="6"/>
        <v>1.5882352941176469E-2</v>
      </c>
      <c r="J135" s="81">
        <v>-2.2617647058823531E-2</v>
      </c>
      <c r="L135" s="82" t="s">
        <v>141</v>
      </c>
      <c r="M135" s="82">
        <v>19000</v>
      </c>
      <c r="N135" s="83">
        <v>1.46E-2</v>
      </c>
      <c r="O135" s="82">
        <v>16</v>
      </c>
    </row>
    <row r="136" spans="1:15" ht="13.8" x14ac:dyDescent="0.25">
      <c r="B136" s="78">
        <v>17</v>
      </c>
      <c r="C136" s="76">
        <v>1</v>
      </c>
      <c r="D136" s="72" t="s">
        <v>142</v>
      </c>
      <c r="E136" s="70" t="s">
        <v>109</v>
      </c>
      <c r="F136" s="79" t="s">
        <v>109</v>
      </c>
      <c r="G136" s="74">
        <v>26000</v>
      </c>
      <c r="H136" s="80">
        <v>0.73333333333333339</v>
      </c>
      <c r="I136" s="70">
        <f t="shared" si="6"/>
        <v>1.5294117647058824E-2</v>
      </c>
      <c r="J136" s="81">
        <v>3.7941176470588246E-3</v>
      </c>
      <c r="L136" s="82" t="s">
        <v>113</v>
      </c>
      <c r="M136" s="82">
        <v>19000</v>
      </c>
      <c r="N136" s="83">
        <v>1.46E-2</v>
      </c>
      <c r="O136" s="82">
        <v>17</v>
      </c>
    </row>
    <row r="137" spans="1:15" ht="13.8" x14ac:dyDescent="0.25">
      <c r="B137" s="78">
        <v>18</v>
      </c>
      <c r="C137" s="76" t="s">
        <v>124</v>
      </c>
      <c r="D137" s="72" t="s">
        <v>143</v>
      </c>
      <c r="E137" s="70" t="s">
        <v>109</v>
      </c>
      <c r="F137" s="79" t="s">
        <v>109</v>
      </c>
      <c r="G137" s="74">
        <v>21000</v>
      </c>
      <c r="H137" s="80" t="s">
        <v>109</v>
      </c>
      <c r="I137" s="70">
        <f t="shared" si="6"/>
        <v>1.2352941176470587E-2</v>
      </c>
      <c r="J137" s="118" t="s">
        <v>109</v>
      </c>
      <c r="L137" s="82" t="s">
        <v>142</v>
      </c>
      <c r="M137" s="82">
        <v>15000</v>
      </c>
      <c r="N137" s="83">
        <v>1.15E-2</v>
      </c>
      <c r="O137" s="82">
        <v>18</v>
      </c>
    </row>
    <row r="138" spans="1:15" ht="13.8" x14ac:dyDescent="0.25">
      <c r="B138" s="78">
        <v>19</v>
      </c>
      <c r="C138" s="76" t="s">
        <v>124</v>
      </c>
      <c r="D138" s="72" t="s">
        <v>144</v>
      </c>
      <c r="E138" s="70" t="s">
        <v>109</v>
      </c>
      <c r="F138" s="79" t="s">
        <v>109</v>
      </c>
      <c r="G138" s="74">
        <v>21000</v>
      </c>
      <c r="H138" s="80" t="s">
        <v>109</v>
      </c>
      <c r="I138" s="70">
        <f t="shared" si="6"/>
        <v>1.2352941176470587E-2</v>
      </c>
      <c r="J138" s="118" t="s">
        <v>109</v>
      </c>
      <c r="L138" s="82" t="s">
        <v>145</v>
      </c>
      <c r="M138" s="82">
        <v>15000</v>
      </c>
      <c r="N138" s="83">
        <v>1.15E-2</v>
      </c>
      <c r="O138" s="82">
        <v>19</v>
      </c>
    </row>
    <row r="139" spans="1:15" ht="13.8" x14ac:dyDescent="0.25">
      <c r="B139" s="93">
        <v>20</v>
      </c>
      <c r="C139" s="88" t="s">
        <v>124</v>
      </c>
      <c r="D139" s="89" t="s">
        <v>123</v>
      </c>
      <c r="E139" s="92" t="s">
        <v>109</v>
      </c>
      <c r="F139" s="94" t="s">
        <v>109</v>
      </c>
      <c r="G139" s="95">
        <v>19000</v>
      </c>
      <c r="H139" s="90" t="s">
        <v>109</v>
      </c>
      <c r="I139" s="92">
        <f t="shared" si="6"/>
        <v>1.1176470588235295E-2</v>
      </c>
      <c r="J139" s="99" t="s">
        <v>109</v>
      </c>
      <c r="L139" s="82" t="s">
        <v>146</v>
      </c>
      <c r="M139" s="82">
        <v>14000</v>
      </c>
      <c r="N139" s="83">
        <v>1.0800000000000001E-2</v>
      </c>
      <c r="O139" s="82">
        <v>20</v>
      </c>
    </row>
    <row r="140" spans="1:15" x14ac:dyDescent="0.25">
      <c r="B140" s="84"/>
      <c r="C140" s="84"/>
      <c r="D140" s="84"/>
      <c r="E140" s="84"/>
      <c r="F140" s="84"/>
      <c r="G140" s="117">
        <v>1700000</v>
      </c>
      <c r="H140" s="84"/>
      <c r="L140" s="116"/>
      <c r="M140" s="116"/>
      <c r="N140" s="116"/>
      <c r="O140" s="116"/>
    </row>
    <row r="141" spans="1:15" ht="13.8" x14ac:dyDescent="0.25">
      <c r="B141" s="84"/>
      <c r="C141" s="84"/>
      <c r="D141" s="84"/>
      <c r="E141" s="84"/>
      <c r="F141" s="84"/>
      <c r="G141" s="84"/>
      <c r="H141" s="84"/>
      <c r="L141" s="86"/>
      <c r="N141" s="86"/>
      <c r="O141" s="86"/>
    </row>
    <row r="142" spans="1:15" ht="15.6" x14ac:dyDescent="0.25">
      <c r="A142" s="115" t="s">
        <v>147</v>
      </c>
      <c r="B142" s="84"/>
      <c r="C142" s="84"/>
      <c r="D142" s="84"/>
      <c r="E142" s="84"/>
      <c r="F142" s="84"/>
      <c r="G142" s="84"/>
      <c r="H142" s="84"/>
      <c r="L142" s="86"/>
      <c r="M142" s="86"/>
      <c r="N142" s="86"/>
      <c r="O142" s="86"/>
    </row>
    <row r="143" spans="1:15" ht="13.8" x14ac:dyDescent="0.25">
      <c r="B143" s="435" t="s">
        <v>148</v>
      </c>
      <c r="C143" s="435"/>
      <c r="D143" s="435"/>
      <c r="E143" s="435"/>
      <c r="F143" s="435"/>
      <c r="G143" s="435"/>
      <c r="H143" s="435"/>
      <c r="I143" s="435"/>
      <c r="J143" s="436"/>
      <c r="L143" s="86"/>
    </row>
    <row r="144" spans="1:15" ht="13.8" x14ac:dyDescent="0.25">
      <c r="B144" s="105" t="s">
        <v>103</v>
      </c>
      <c r="C144" s="102" t="s">
        <v>104</v>
      </c>
      <c r="D144" s="103" t="s">
        <v>105</v>
      </c>
      <c r="E144" s="103" t="s">
        <v>106</v>
      </c>
      <c r="F144" s="103" t="s">
        <v>69</v>
      </c>
      <c r="G144" s="103" t="s">
        <v>107</v>
      </c>
      <c r="H144" s="103" t="s">
        <v>69</v>
      </c>
      <c r="I144" s="103" t="s">
        <v>108</v>
      </c>
      <c r="J144" s="104" t="s">
        <v>69</v>
      </c>
      <c r="L144" s="86"/>
    </row>
    <row r="145" spans="2:12" ht="13.8" x14ac:dyDescent="0.25">
      <c r="B145" s="78">
        <v>1</v>
      </c>
      <c r="C145" s="76" t="s">
        <v>109</v>
      </c>
      <c r="D145" s="72" t="s">
        <v>92</v>
      </c>
      <c r="E145" s="70">
        <v>0.17</v>
      </c>
      <c r="F145" s="85">
        <v>3.0999999999999999E-3</v>
      </c>
      <c r="G145" s="74">
        <v>451866</v>
      </c>
      <c r="H145" s="80">
        <v>7.0999999999999994E-2</v>
      </c>
      <c r="I145" s="70">
        <v>0.1862</v>
      </c>
      <c r="J145" s="81">
        <v>-2.7400000000000001E-2</v>
      </c>
      <c r="L145" s="86"/>
    </row>
    <row r="146" spans="2:12" ht="13.8" x14ac:dyDescent="0.25">
      <c r="B146" s="78">
        <v>2</v>
      </c>
      <c r="C146" s="76">
        <v>1</v>
      </c>
      <c r="D146" s="72" t="s">
        <v>114</v>
      </c>
      <c r="E146" s="70">
        <v>0.15740000000000001</v>
      </c>
      <c r="F146" s="85">
        <v>2.1899999999999999E-2</v>
      </c>
      <c r="G146" s="74">
        <v>341576</v>
      </c>
      <c r="H146" s="80">
        <v>0.50009999999999999</v>
      </c>
      <c r="I146" s="70">
        <v>0.14080000000000001</v>
      </c>
      <c r="J146" s="81">
        <v>2.5499999999999998E-2</v>
      </c>
      <c r="L146" s="86"/>
    </row>
    <row r="147" spans="2:12" ht="13.8" x14ac:dyDescent="0.25">
      <c r="B147" s="78">
        <v>3</v>
      </c>
      <c r="C147" s="76">
        <v>1</v>
      </c>
      <c r="D147" s="72" t="s">
        <v>149</v>
      </c>
      <c r="E147" s="70">
        <v>0.14419999999999999</v>
      </c>
      <c r="F147" s="85">
        <v>1.5299999999999999E-2</v>
      </c>
      <c r="G147" s="74">
        <v>358727</v>
      </c>
      <c r="H147" s="80">
        <v>0.31680000000000003</v>
      </c>
      <c r="I147" s="70">
        <v>0.14779999999999999</v>
      </c>
      <c r="J147" s="81">
        <v>9.9000000000000008E-3</v>
      </c>
      <c r="L147" s="86"/>
    </row>
    <row r="148" spans="2:12" ht="13.8" x14ac:dyDescent="0.25">
      <c r="B148" s="78">
        <v>4</v>
      </c>
      <c r="C148" s="76">
        <v>-2</v>
      </c>
      <c r="D148" s="72" t="s">
        <v>112</v>
      </c>
      <c r="E148" s="70">
        <v>0.1295</v>
      </c>
      <c r="F148" s="85">
        <v>-0.02</v>
      </c>
      <c r="G148" s="74">
        <v>112344</v>
      </c>
      <c r="H148" s="80">
        <v>-6.2600000000000003E-2</v>
      </c>
      <c r="I148" s="70">
        <v>4.6300000000000001E-2</v>
      </c>
      <c r="J148" s="81">
        <v>-1.44E-2</v>
      </c>
      <c r="L148" s="86"/>
    </row>
    <row r="149" spans="2:12" ht="13.8" x14ac:dyDescent="0.25">
      <c r="B149" s="78">
        <v>5</v>
      </c>
      <c r="C149" s="76" t="s">
        <v>109</v>
      </c>
      <c r="D149" s="72" t="s">
        <v>115</v>
      </c>
      <c r="E149" s="70">
        <v>8.9599999999999999E-2</v>
      </c>
      <c r="F149" s="85">
        <v>-3.0999999999999999E-3</v>
      </c>
      <c r="G149" s="74">
        <v>158639</v>
      </c>
      <c r="H149" s="80">
        <v>0.21160000000000001</v>
      </c>
      <c r="I149" s="70">
        <v>6.54E-2</v>
      </c>
      <c r="J149" s="81">
        <v>-8.9999999999999998E-4</v>
      </c>
      <c r="L149" s="86"/>
    </row>
    <row r="150" spans="2:12" ht="13.8" x14ac:dyDescent="0.25">
      <c r="B150" s="78">
        <v>6</v>
      </c>
      <c r="C150" s="76" t="s">
        <v>109</v>
      </c>
      <c r="D150" s="72" t="s">
        <v>150</v>
      </c>
      <c r="E150" s="70">
        <v>8.9300000000000004E-2</v>
      </c>
      <c r="F150" s="85">
        <v>1.21E-2</v>
      </c>
      <c r="G150" s="74">
        <v>125483</v>
      </c>
      <c r="H150" s="80">
        <v>0.4531</v>
      </c>
      <c r="I150" s="70">
        <v>5.1700000000000003E-2</v>
      </c>
      <c r="J150" s="81">
        <v>8.0000000000000002E-3</v>
      </c>
      <c r="L150" s="86"/>
    </row>
    <row r="151" spans="2:12" ht="13.8" x14ac:dyDescent="0.25">
      <c r="B151" s="78">
        <v>7</v>
      </c>
      <c r="C151" s="76" t="s">
        <v>109</v>
      </c>
      <c r="D151" s="72" t="s">
        <v>94</v>
      </c>
      <c r="E151" s="70">
        <v>6.4100000000000004E-2</v>
      </c>
      <c r="F151" s="85">
        <v>-5.7000000000000002E-3</v>
      </c>
      <c r="G151" s="74">
        <v>151630</v>
      </c>
      <c r="H151" s="80">
        <v>0.21759999999999999</v>
      </c>
      <c r="I151" s="70">
        <v>6.25E-2</v>
      </c>
      <c r="J151" s="81">
        <v>-5.9999999999999995E-4</v>
      </c>
      <c r="L151" s="86"/>
    </row>
    <row r="152" spans="2:12" ht="13.8" x14ac:dyDescent="0.25">
      <c r="B152" s="78">
        <v>8</v>
      </c>
      <c r="C152" s="76">
        <v>1</v>
      </c>
      <c r="D152" s="72" t="s">
        <v>110</v>
      </c>
      <c r="E152" s="70">
        <v>4.8399999999999999E-2</v>
      </c>
      <c r="F152" s="85">
        <v>5.3E-3</v>
      </c>
      <c r="G152" s="74">
        <v>182191</v>
      </c>
      <c r="H152" s="80">
        <v>0.218</v>
      </c>
      <c r="I152" s="70">
        <v>7.51E-2</v>
      </c>
      <c r="J152" s="81">
        <v>-5.9999999999999995E-4</v>
      </c>
      <c r="L152" s="86"/>
    </row>
    <row r="153" spans="2:12" ht="13.8" x14ac:dyDescent="0.25">
      <c r="B153" s="78">
        <v>9</v>
      </c>
      <c r="C153" s="76">
        <v>1</v>
      </c>
      <c r="D153" s="72" t="s">
        <v>117</v>
      </c>
      <c r="E153" s="70">
        <v>4.1799999999999997E-2</v>
      </c>
      <c r="F153" s="85">
        <v>8.0000000000000004E-4</v>
      </c>
      <c r="G153" s="74">
        <v>55554</v>
      </c>
      <c r="H153" s="80">
        <v>5.3100000000000001E-2</v>
      </c>
      <c r="I153" s="70">
        <v>2.29E-2</v>
      </c>
      <c r="J153" s="81">
        <v>-3.8E-3</v>
      </c>
      <c r="L153" s="86"/>
    </row>
    <row r="154" spans="2:12" ht="13.8" x14ac:dyDescent="0.25">
      <c r="B154" s="78">
        <v>10</v>
      </c>
      <c r="C154" s="76">
        <v>-2</v>
      </c>
      <c r="D154" s="72" t="s">
        <v>151</v>
      </c>
      <c r="E154" s="70">
        <v>4.1500000000000002E-2</v>
      </c>
      <c r="F154" s="85">
        <v>-1.24E-2</v>
      </c>
      <c r="G154" s="74">
        <v>85071</v>
      </c>
      <c r="H154" s="80">
        <v>-0.25569999999999998</v>
      </c>
      <c r="I154" s="70">
        <v>3.5099999999999999E-2</v>
      </c>
      <c r="J154" s="81">
        <v>-2.2800000000000001E-2</v>
      </c>
      <c r="L154" s="86"/>
    </row>
    <row r="155" spans="2:12" ht="13.8" x14ac:dyDescent="0.25">
      <c r="B155" s="78">
        <v>11</v>
      </c>
      <c r="C155" s="76" t="s">
        <v>109</v>
      </c>
      <c r="D155" s="72" t="s">
        <v>116</v>
      </c>
      <c r="E155" s="70">
        <v>2.3699999999999999E-2</v>
      </c>
      <c r="F155" s="85">
        <v>-1.8E-3</v>
      </c>
      <c r="G155" s="74">
        <v>38254</v>
      </c>
      <c r="H155" s="80">
        <v>-9.4999999999999998E-3</v>
      </c>
      <c r="I155" s="70">
        <v>1.5800000000000002E-2</v>
      </c>
      <c r="J155" s="81">
        <v>-3.8E-3</v>
      </c>
      <c r="L155" s="86"/>
    </row>
    <row r="156" spans="2:12" ht="13.8" x14ac:dyDescent="0.25">
      <c r="B156" s="78">
        <v>12</v>
      </c>
      <c r="C156" s="76" t="s">
        <v>109</v>
      </c>
      <c r="D156" s="72" t="s">
        <v>152</v>
      </c>
      <c r="E156" s="70">
        <v>2.2200000000000001E-2</v>
      </c>
      <c r="F156" s="85">
        <v>2.3999999999999998E-3</v>
      </c>
      <c r="G156" s="74">
        <v>79424</v>
      </c>
      <c r="H156" s="80">
        <v>0.50960000000000005</v>
      </c>
      <c r="I156" s="70">
        <v>3.27E-2</v>
      </c>
      <c r="J156" s="81">
        <v>6.1000000000000004E-3</v>
      </c>
      <c r="L156" s="86"/>
    </row>
    <row r="157" spans="2:12" ht="13.8" x14ac:dyDescent="0.25">
      <c r="B157" s="78">
        <v>13</v>
      </c>
      <c r="C157" s="76" t="s">
        <v>109</v>
      </c>
      <c r="D157" s="72" t="s">
        <v>153</v>
      </c>
      <c r="E157" s="70">
        <v>1.38E-2</v>
      </c>
      <c r="F157" s="85">
        <v>-8.9999999999999998E-4</v>
      </c>
      <c r="G157" s="74">
        <v>18869</v>
      </c>
      <c r="H157" s="80">
        <v>4.8500000000000001E-2</v>
      </c>
      <c r="I157" s="70">
        <v>7.7999999999999996E-3</v>
      </c>
      <c r="J157" s="81">
        <v>-1.2999999999999999E-3</v>
      </c>
      <c r="L157" s="86"/>
    </row>
    <row r="158" spans="2:12" ht="13.8" x14ac:dyDescent="0.25">
      <c r="B158" s="78">
        <v>14</v>
      </c>
      <c r="C158" s="76" t="s">
        <v>124</v>
      </c>
      <c r="D158" s="72" t="s">
        <v>154</v>
      </c>
      <c r="E158" s="70">
        <v>1.15E-2</v>
      </c>
      <c r="F158" s="85" t="s">
        <v>109</v>
      </c>
      <c r="G158" s="74">
        <v>27660</v>
      </c>
      <c r="H158" s="80" t="s">
        <v>109</v>
      </c>
      <c r="I158" s="70">
        <v>1.14E-2</v>
      </c>
      <c r="J158" s="81" t="s">
        <v>109</v>
      </c>
      <c r="L158" s="86"/>
    </row>
    <row r="159" spans="2:12" ht="13.8" x14ac:dyDescent="0.25">
      <c r="B159" s="78">
        <v>15</v>
      </c>
      <c r="C159" s="76">
        <v>-1</v>
      </c>
      <c r="D159" s="72" t="s">
        <v>155</v>
      </c>
      <c r="E159" s="70">
        <v>8.3999999999999995E-3</v>
      </c>
      <c r="F159" s="85">
        <v>-3.5999999999999999E-3</v>
      </c>
      <c r="G159" s="74">
        <v>8876</v>
      </c>
      <c r="H159" s="80">
        <v>-0.23119999999999999</v>
      </c>
      <c r="I159" s="70">
        <v>3.7000000000000002E-3</v>
      </c>
      <c r="J159" s="81">
        <v>-2.2000000000000001E-3</v>
      </c>
      <c r="L159" s="86"/>
    </row>
    <row r="160" spans="2:12" ht="13.8" x14ac:dyDescent="0.25">
      <c r="B160" s="78">
        <v>16</v>
      </c>
      <c r="C160" s="76" t="s">
        <v>124</v>
      </c>
      <c r="D160" s="72" t="s">
        <v>156</v>
      </c>
      <c r="E160" s="70">
        <v>6.8999999999999999E-3</v>
      </c>
      <c r="F160" s="85" t="s">
        <v>109</v>
      </c>
      <c r="G160" s="74">
        <v>35929</v>
      </c>
      <c r="H160" s="80" t="s">
        <v>109</v>
      </c>
      <c r="I160" s="70">
        <v>1.4800000000000001E-2</v>
      </c>
      <c r="J160" s="81" t="s">
        <v>109</v>
      </c>
      <c r="L160" s="86"/>
    </row>
    <row r="161" spans="2:12" ht="13.8" x14ac:dyDescent="0.25">
      <c r="B161" s="134">
        <v>17</v>
      </c>
      <c r="C161" s="135">
        <v>-1</v>
      </c>
      <c r="D161" s="140" t="s">
        <v>71</v>
      </c>
      <c r="E161" s="138">
        <v>6.3E-3</v>
      </c>
      <c r="F161" s="133">
        <v>-4.0000000000000001E-3</v>
      </c>
      <c r="G161" s="136">
        <v>20983</v>
      </c>
      <c r="H161" s="137">
        <v>-0.28210000000000002</v>
      </c>
      <c r="I161" s="138">
        <v>8.6E-3</v>
      </c>
      <c r="J161" s="139">
        <v>-6.1999999999999998E-3</v>
      </c>
      <c r="L161" s="86"/>
    </row>
    <row r="162" spans="2:12" ht="13.8" x14ac:dyDescent="0.25">
      <c r="B162" s="78">
        <v>18</v>
      </c>
      <c r="C162" s="76" t="s">
        <v>124</v>
      </c>
      <c r="D162" s="72" t="s">
        <v>122</v>
      </c>
      <c r="E162" s="70">
        <v>3.0000000000000001E-3</v>
      </c>
      <c r="F162" s="85" t="s">
        <v>109</v>
      </c>
      <c r="G162" s="74">
        <v>1513</v>
      </c>
      <c r="H162" s="80" t="s">
        <v>109</v>
      </c>
      <c r="I162" s="70">
        <v>5.9999999999999995E-4</v>
      </c>
      <c r="J162" s="81" t="s">
        <v>109</v>
      </c>
      <c r="L162" s="86"/>
    </row>
    <row r="163" spans="2:12" ht="13.8" x14ac:dyDescent="0.25">
      <c r="B163" s="93">
        <v>19</v>
      </c>
      <c r="C163" s="88" t="s">
        <v>124</v>
      </c>
      <c r="D163" s="89" t="s">
        <v>157</v>
      </c>
      <c r="E163" s="92">
        <v>2.3999999999999998E-3</v>
      </c>
      <c r="F163" s="114" t="s">
        <v>109</v>
      </c>
      <c r="G163" s="95">
        <v>8069</v>
      </c>
      <c r="H163" s="90" t="s">
        <v>109</v>
      </c>
      <c r="I163" s="92">
        <v>3.3E-3</v>
      </c>
      <c r="J163" s="91" t="s">
        <v>109</v>
      </c>
      <c r="L163" s="86"/>
    </row>
    <row r="164" spans="2:12" ht="19.2" hidden="1" customHeight="1" x14ac:dyDescent="0.25">
      <c r="B164" s="124">
        <v>20</v>
      </c>
      <c r="C164" s="88"/>
      <c r="D164" s="125"/>
      <c r="E164" s="123"/>
      <c r="F164" s="126"/>
      <c r="G164" s="127"/>
      <c r="H164" s="90"/>
      <c r="I164" s="123"/>
      <c r="J164" s="128"/>
    </row>
    <row r="165" spans="2:12" x14ac:dyDescent="0.25">
      <c r="B165" s="84"/>
      <c r="C165" s="84"/>
      <c r="D165" s="84"/>
      <c r="E165" s="129">
        <f>E161+E163</f>
        <v>8.6999999999999994E-3</v>
      </c>
      <c r="F165" s="129"/>
      <c r="G165" s="130">
        <f>G161+G163</f>
        <v>29052</v>
      </c>
      <c r="H165" s="129"/>
      <c r="I165" s="129">
        <f>I161+I163</f>
        <v>1.1900000000000001E-2</v>
      </c>
    </row>
    <row r="166" spans="2:12" x14ac:dyDescent="0.25">
      <c r="B166" s="84"/>
      <c r="C166" s="84"/>
      <c r="D166" s="84"/>
      <c r="E166" s="84"/>
      <c r="F166" s="84"/>
      <c r="G166" s="84"/>
      <c r="H166" s="84"/>
    </row>
    <row r="167" spans="2:12" x14ac:dyDescent="0.25">
      <c r="B167" s="84"/>
      <c r="C167" s="84"/>
      <c r="D167" s="84"/>
      <c r="E167" s="84"/>
      <c r="F167" s="84"/>
      <c r="G167" s="84"/>
      <c r="H167" s="84"/>
    </row>
    <row r="168" spans="2:12" x14ac:dyDescent="0.25">
      <c r="B168" s="84"/>
      <c r="C168" s="84"/>
      <c r="D168" s="84"/>
      <c r="E168" s="84"/>
      <c r="F168" s="84"/>
      <c r="G168" s="84"/>
      <c r="H168" s="84"/>
    </row>
    <row r="169" spans="2:12" x14ac:dyDescent="0.25">
      <c r="B169" s="84"/>
      <c r="C169" s="84"/>
      <c r="D169" s="84"/>
      <c r="E169" s="84"/>
      <c r="F169" s="84"/>
      <c r="G169" s="84"/>
      <c r="H169" s="84"/>
    </row>
    <row r="170" spans="2:12" x14ac:dyDescent="0.25">
      <c r="B170" s="84"/>
      <c r="C170" s="84"/>
      <c r="D170" s="84"/>
      <c r="E170" s="84"/>
      <c r="F170" s="84"/>
      <c r="G170" s="84"/>
      <c r="H170" s="84"/>
    </row>
    <row r="171" spans="2:12" x14ac:dyDescent="0.25">
      <c r="B171" s="84"/>
      <c r="C171" s="84"/>
      <c r="D171" s="84"/>
      <c r="E171" s="84"/>
      <c r="F171" s="84"/>
      <c r="G171" s="84"/>
      <c r="H171" s="84"/>
    </row>
    <row r="172" spans="2:12" x14ac:dyDescent="0.25">
      <c r="B172" s="84"/>
      <c r="C172" s="84"/>
      <c r="D172" s="84"/>
      <c r="E172" s="84"/>
      <c r="F172" s="84"/>
      <c r="G172" s="84"/>
      <c r="H172" s="84"/>
    </row>
    <row r="173" spans="2:12" x14ac:dyDescent="0.25">
      <c r="B173" s="84"/>
      <c r="C173" s="84"/>
      <c r="D173" s="84"/>
      <c r="E173" s="84"/>
      <c r="F173" s="84"/>
      <c r="G173" s="84"/>
      <c r="H173" s="84"/>
    </row>
    <row r="174" spans="2:12" x14ac:dyDescent="0.25">
      <c r="B174" s="84"/>
      <c r="C174" s="84"/>
      <c r="D174" s="84"/>
      <c r="E174" s="84"/>
      <c r="F174" s="84"/>
      <c r="G174" s="84"/>
      <c r="H174" s="84"/>
    </row>
    <row r="175" spans="2:12" x14ac:dyDescent="0.25">
      <c r="B175" s="84"/>
      <c r="C175" s="84"/>
      <c r="D175" s="84"/>
      <c r="E175" s="84"/>
      <c r="F175" s="84"/>
      <c r="G175" s="84"/>
      <c r="H175" s="84"/>
    </row>
    <row r="176" spans="2:12" x14ac:dyDescent="0.25">
      <c r="B176" s="84"/>
      <c r="C176" s="84"/>
      <c r="D176" s="84"/>
      <c r="E176" s="84"/>
      <c r="F176" s="84"/>
      <c r="G176" s="84"/>
      <c r="H176" s="84"/>
    </row>
    <row r="177" spans="2:8" x14ac:dyDescent="0.25">
      <c r="B177" s="84"/>
      <c r="C177" s="84"/>
      <c r="D177" s="84"/>
      <c r="E177" s="84"/>
      <c r="F177" s="84"/>
      <c r="G177" s="84"/>
      <c r="H177" s="84"/>
    </row>
    <row r="178" spans="2:8" x14ac:dyDescent="0.25">
      <c r="B178" s="84"/>
      <c r="C178" s="84"/>
      <c r="D178" s="84"/>
      <c r="E178" s="84"/>
      <c r="F178" s="84"/>
      <c r="G178" s="84"/>
      <c r="H178" s="84"/>
    </row>
    <row r="179" spans="2:8" x14ac:dyDescent="0.25">
      <c r="B179" s="84"/>
      <c r="C179" s="84"/>
      <c r="D179" s="84"/>
      <c r="E179" s="84"/>
      <c r="F179" s="84"/>
      <c r="G179" s="84"/>
      <c r="H179" s="84"/>
    </row>
    <row r="180" spans="2:8" x14ac:dyDescent="0.25">
      <c r="B180" s="84"/>
      <c r="C180" s="84"/>
      <c r="D180" s="84"/>
      <c r="E180" s="84"/>
      <c r="F180" s="84"/>
      <c r="G180" s="84"/>
      <c r="H180" s="84"/>
    </row>
    <row r="181" spans="2:8" x14ac:dyDescent="0.25">
      <c r="B181" s="84"/>
      <c r="C181" s="84"/>
      <c r="D181" s="84"/>
      <c r="E181" s="84"/>
      <c r="F181" s="84"/>
      <c r="G181" s="84"/>
      <c r="H181" s="84"/>
    </row>
    <row r="182" spans="2:8" x14ac:dyDescent="0.25">
      <c r="B182" s="84"/>
      <c r="C182" s="84"/>
      <c r="D182" s="84"/>
      <c r="E182" s="84"/>
      <c r="F182" s="84"/>
      <c r="G182" s="84"/>
      <c r="H182" s="84"/>
    </row>
    <row r="183" spans="2:8" x14ac:dyDescent="0.25">
      <c r="B183" s="84"/>
      <c r="C183" s="84"/>
      <c r="D183" s="84"/>
      <c r="E183" s="84"/>
      <c r="F183" s="84"/>
      <c r="G183" s="84"/>
      <c r="H183" s="84"/>
    </row>
    <row r="184" spans="2:8" x14ac:dyDescent="0.25">
      <c r="B184" s="84"/>
      <c r="C184" s="84"/>
      <c r="D184" s="84"/>
      <c r="E184" s="84"/>
      <c r="F184" s="84"/>
      <c r="G184" s="84"/>
      <c r="H184" s="84"/>
    </row>
    <row r="185" spans="2:8" x14ac:dyDescent="0.25">
      <c r="B185" s="84"/>
      <c r="C185" s="84"/>
      <c r="D185" s="84"/>
      <c r="E185" s="84"/>
      <c r="F185" s="84"/>
      <c r="G185" s="84"/>
      <c r="H185" s="84"/>
    </row>
    <row r="186" spans="2:8" x14ac:dyDescent="0.25">
      <c r="B186" s="84"/>
      <c r="C186" s="84"/>
      <c r="D186" s="84"/>
      <c r="E186" s="84"/>
      <c r="F186" s="84"/>
      <c r="G186" s="84"/>
      <c r="H186" s="84"/>
    </row>
    <row r="187" spans="2:8" x14ac:dyDescent="0.25">
      <c r="B187" s="84"/>
      <c r="C187" s="84"/>
      <c r="D187" s="84"/>
      <c r="E187" s="84"/>
      <c r="F187" s="84"/>
      <c r="G187" s="84"/>
      <c r="H187" s="84"/>
    </row>
    <row r="188" spans="2:8" x14ac:dyDescent="0.25">
      <c r="B188" s="84"/>
      <c r="C188" s="84"/>
      <c r="D188" s="84"/>
      <c r="E188" s="84"/>
      <c r="F188" s="84"/>
      <c r="G188" s="84"/>
      <c r="H188" s="84"/>
    </row>
    <row r="189" spans="2:8" x14ac:dyDescent="0.25">
      <c r="B189" s="84"/>
      <c r="C189" s="84"/>
      <c r="D189" s="84"/>
      <c r="E189" s="84"/>
      <c r="F189" s="84"/>
      <c r="G189" s="84"/>
      <c r="H189" s="84"/>
    </row>
    <row r="190" spans="2:8" x14ac:dyDescent="0.25">
      <c r="B190" s="84"/>
      <c r="C190" s="84"/>
      <c r="D190" s="84"/>
      <c r="E190" s="84"/>
      <c r="F190" s="84"/>
      <c r="G190" s="84"/>
      <c r="H190" s="84"/>
    </row>
    <row r="191" spans="2:8" x14ac:dyDescent="0.25">
      <c r="B191" s="84"/>
      <c r="C191" s="84"/>
      <c r="D191" s="84"/>
      <c r="E191" s="84"/>
      <c r="F191" s="84"/>
      <c r="G191" s="84"/>
      <c r="H191" s="84"/>
    </row>
    <row r="192" spans="2:8" x14ac:dyDescent="0.25">
      <c r="B192" s="84"/>
      <c r="C192" s="84"/>
      <c r="D192" s="84"/>
      <c r="E192" s="84"/>
      <c r="F192" s="84"/>
      <c r="G192" s="84"/>
      <c r="H192" s="84"/>
    </row>
    <row r="193" spans="2:8" x14ac:dyDescent="0.25">
      <c r="B193" s="84"/>
      <c r="C193" s="84"/>
      <c r="D193" s="84"/>
      <c r="E193" s="84"/>
      <c r="F193" s="84"/>
      <c r="G193" s="84"/>
      <c r="H193" s="84"/>
    </row>
    <row r="194" spans="2:8" x14ac:dyDescent="0.25">
      <c r="B194" s="84"/>
      <c r="C194" s="84"/>
      <c r="D194" s="84"/>
      <c r="E194" s="84"/>
      <c r="F194" s="84"/>
      <c r="G194" s="84"/>
      <c r="H194" s="84"/>
    </row>
    <row r="195" spans="2:8" x14ac:dyDescent="0.25">
      <c r="B195" s="84"/>
      <c r="C195" s="84"/>
      <c r="D195" s="84"/>
      <c r="E195" s="84"/>
      <c r="F195" s="84"/>
      <c r="G195" s="84"/>
      <c r="H195" s="84"/>
    </row>
    <row r="196" spans="2:8" x14ac:dyDescent="0.25">
      <c r="B196" s="84"/>
      <c r="C196" s="84"/>
      <c r="D196" s="84"/>
      <c r="E196" s="84"/>
      <c r="F196" s="84"/>
      <c r="G196" s="84"/>
      <c r="H196" s="84"/>
    </row>
    <row r="197" spans="2:8" x14ac:dyDescent="0.25">
      <c r="B197" s="84"/>
      <c r="C197" s="84"/>
      <c r="D197" s="84"/>
      <c r="E197" s="84"/>
      <c r="F197" s="84"/>
      <c r="G197" s="84"/>
      <c r="H197" s="84"/>
    </row>
    <row r="198" spans="2:8" x14ac:dyDescent="0.25">
      <c r="B198" s="84"/>
      <c r="C198" s="84"/>
      <c r="D198" s="84"/>
      <c r="E198" s="84"/>
      <c r="F198" s="84"/>
      <c r="G198" s="84"/>
      <c r="H198" s="84"/>
    </row>
    <row r="199" spans="2:8" x14ac:dyDescent="0.25">
      <c r="B199" s="84"/>
      <c r="C199" s="84"/>
      <c r="D199" s="84"/>
      <c r="E199" s="84"/>
      <c r="F199" s="84"/>
      <c r="G199" s="84"/>
      <c r="H199" s="84"/>
    </row>
    <row r="200" spans="2:8" x14ac:dyDescent="0.25">
      <c r="B200" s="84"/>
      <c r="C200" s="84"/>
      <c r="D200" s="84"/>
      <c r="E200" s="84"/>
      <c r="F200" s="84"/>
      <c r="G200" s="84"/>
      <c r="H200" s="84"/>
    </row>
    <row r="201" spans="2:8" x14ac:dyDescent="0.25">
      <c r="B201" s="84"/>
      <c r="C201" s="84"/>
      <c r="D201" s="84"/>
      <c r="E201" s="84"/>
      <c r="F201" s="84"/>
      <c r="G201" s="84"/>
      <c r="H201" s="84"/>
    </row>
    <row r="202" spans="2:8" x14ac:dyDescent="0.25">
      <c r="B202" s="84"/>
      <c r="C202" s="84"/>
      <c r="D202" s="84"/>
      <c r="E202" s="84"/>
      <c r="F202" s="84"/>
      <c r="G202" s="84"/>
      <c r="H202" s="84"/>
    </row>
    <row r="203" spans="2:8" x14ac:dyDescent="0.25">
      <c r="B203" s="84"/>
      <c r="C203" s="84"/>
      <c r="D203" s="84"/>
      <c r="E203" s="84"/>
      <c r="F203" s="84"/>
      <c r="G203" s="84"/>
      <c r="H203" s="84"/>
    </row>
    <row r="204" spans="2:8" x14ac:dyDescent="0.25">
      <c r="B204" s="84"/>
      <c r="C204" s="84"/>
      <c r="D204" s="84"/>
      <c r="E204" s="84"/>
      <c r="F204" s="84"/>
      <c r="G204" s="84"/>
      <c r="H204" s="84"/>
    </row>
    <row r="205" spans="2:8" x14ac:dyDescent="0.25">
      <c r="B205" s="84"/>
      <c r="C205" s="84"/>
      <c r="D205" s="84"/>
      <c r="E205" s="84"/>
      <c r="F205" s="84"/>
      <c r="G205" s="84"/>
      <c r="H205" s="84"/>
    </row>
    <row r="206" spans="2:8" x14ac:dyDescent="0.25">
      <c r="B206" s="84"/>
      <c r="C206" s="84"/>
      <c r="D206" s="84"/>
      <c r="E206" s="84"/>
      <c r="F206" s="84"/>
      <c r="G206" s="84"/>
      <c r="H206" s="84"/>
    </row>
    <row r="207" spans="2:8" x14ac:dyDescent="0.25">
      <c r="B207" s="84"/>
      <c r="C207" s="84"/>
      <c r="D207" s="84"/>
      <c r="E207" s="84"/>
      <c r="F207" s="84"/>
      <c r="G207" s="84"/>
      <c r="H207" s="84"/>
    </row>
    <row r="208" spans="2:8" x14ac:dyDescent="0.25">
      <c r="B208" s="84"/>
      <c r="C208" s="84"/>
      <c r="D208" s="84"/>
      <c r="E208" s="84"/>
      <c r="F208" s="84"/>
      <c r="G208" s="84"/>
      <c r="H208" s="84"/>
    </row>
    <row r="209" spans="2:8" x14ac:dyDescent="0.25">
      <c r="B209" s="84"/>
      <c r="C209" s="84"/>
      <c r="D209" s="84"/>
      <c r="E209" s="84"/>
      <c r="F209" s="84"/>
      <c r="G209" s="84"/>
      <c r="H209" s="84"/>
    </row>
    <row r="210" spans="2:8" x14ac:dyDescent="0.25">
      <c r="B210" s="84"/>
      <c r="C210" s="84"/>
      <c r="D210" s="84"/>
      <c r="E210" s="84"/>
      <c r="F210" s="84"/>
      <c r="G210" s="84"/>
      <c r="H210" s="84"/>
    </row>
    <row r="211" spans="2:8" x14ac:dyDescent="0.25">
      <c r="B211" s="84"/>
      <c r="C211" s="84"/>
      <c r="D211" s="84"/>
      <c r="E211" s="84"/>
      <c r="F211" s="84"/>
      <c r="G211" s="84"/>
      <c r="H211" s="84"/>
    </row>
    <row r="212" spans="2:8" x14ac:dyDescent="0.25">
      <c r="B212" s="84"/>
      <c r="C212" s="84"/>
      <c r="D212" s="84"/>
      <c r="E212" s="84"/>
      <c r="F212" s="84"/>
      <c r="G212" s="84"/>
      <c r="H212" s="84"/>
    </row>
    <row r="213" spans="2:8" x14ac:dyDescent="0.25">
      <c r="B213" s="84"/>
      <c r="C213" s="84"/>
      <c r="D213" s="84"/>
      <c r="E213" s="84"/>
      <c r="F213" s="84"/>
      <c r="G213" s="84"/>
      <c r="H213" s="84"/>
    </row>
    <row r="214" spans="2:8" x14ac:dyDescent="0.25">
      <c r="B214" s="84"/>
      <c r="C214" s="84"/>
      <c r="D214" s="84"/>
      <c r="E214" s="84"/>
      <c r="F214" s="84"/>
      <c r="G214" s="84"/>
      <c r="H214" s="84"/>
    </row>
    <row r="215" spans="2:8" x14ac:dyDescent="0.25">
      <c r="B215" s="84"/>
      <c r="C215" s="84"/>
      <c r="D215" s="84"/>
      <c r="E215" s="84"/>
      <c r="F215" s="84"/>
      <c r="G215" s="84"/>
      <c r="H215" s="84"/>
    </row>
    <row r="216" spans="2:8" x14ac:dyDescent="0.25">
      <c r="B216" s="84"/>
      <c r="C216" s="84"/>
      <c r="D216" s="84"/>
      <c r="E216" s="84"/>
      <c r="F216" s="84"/>
      <c r="G216" s="84"/>
      <c r="H216" s="84"/>
    </row>
    <row r="217" spans="2:8" x14ac:dyDescent="0.25">
      <c r="B217" s="84"/>
      <c r="C217" s="84"/>
      <c r="D217" s="84"/>
      <c r="E217" s="84"/>
      <c r="F217" s="84"/>
      <c r="G217" s="84"/>
      <c r="H217" s="84"/>
    </row>
    <row r="218" spans="2:8" x14ac:dyDescent="0.25">
      <c r="B218" s="84"/>
      <c r="C218" s="84"/>
      <c r="D218" s="84"/>
      <c r="E218" s="84"/>
      <c r="F218" s="84"/>
      <c r="G218" s="84"/>
      <c r="H218" s="84"/>
    </row>
    <row r="219" spans="2:8" x14ac:dyDescent="0.25">
      <c r="B219" s="84"/>
      <c r="C219" s="84"/>
      <c r="D219" s="84"/>
      <c r="E219" s="84"/>
      <c r="F219" s="84"/>
      <c r="G219" s="84"/>
      <c r="H219" s="84"/>
    </row>
    <row r="220" spans="2:8" x14ac:dyDescent="0.25">
      <c r="B220" s="84"/>
      <c r="C220" s="84"/>
      <c r="D220" s="84"/>
      <c r="E220" s="84"/>
      <c r="F220" s="84"/>
      <c r="G220" s="84"/>
      <c r="H220" s="84"/>
    </row>
  </sheetData>
  <mergeCells count="17">
    <mergeCell ref="C12:E12"/>
    <mergeCell ref="C18:E18"/>
    <mergeCell ref="C6:E6"/>
    <mergeCell ref="F6:H6"/>
    <mergeCell ref="F12:H12"/>
    <mergeCell ref="C39:E39"/>
    <mergeCell ref="F39:H39"/>
    <mergeCell ref="F18:H18"/>
    <mergeCell ref="C27:E27"/>
    <mergeCell ref="F27:H27"/>
    <mergeCell ref="C33:E33"/>
    <mergeCell ref="F33:H33"/>
    <mergeCell ref="B49:J49"/>
    <mergeCell ref="B118:J118"/>
    <mergeCell ref="B95:J95"/>
    <mergeCell ref="B72:J72"/>
    <mergeCell ref="B143:J143"/>
  </mergeCells>
  <phoneticPr fontId="466" type="noConversion"/>
  <conditionalFormatting sqref="C52:C70 C74:C93 C97:C110 C120:C139 C145:C163">
    <cfRule type="cellIs" dxfId="15" priority="4" stopIfTrue="1" operator="lessThan">
      <formula>0</formula>
    </cfRule>
    <cfRule type="cellIs" dxfId="14" priority="5" stopIfTrue="1" operator="greaterThan">
      <formula>0</formula>
    </cfRule>
  </conditionalFormatting>
  <conditionalFormatting sqref="F52:F70 H52:H70 J52:J70 F75:F93 H75:H93 J75:J93 F98:F110 H98:H110 J98:J110 H121:H139 J121:J139 F145:F160 H145:H160 J145:J160 F162:F163 H162:H163 J162:J163">
    <cfRule type="cellIs" dxfId="13" priority="2" stopIfTrue="1" operator="lessThan">
      <formula>0</formula>
    </cfRule>
    <cfRule type="cellIs" dxfId="12" priority="3" stopIfTrue="1" operator="greaterThan">
      <formula>0</formula>
    </cfRule>
  </conditionalFormatting>
  <pageMargins left="0.7" right="0.7" top="0.75" bottom="0.75" header="0.3" footer="0.3"/>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4ACCB-24F5-4477-81E0-C371C86B69C5}">
  <sheetPr>
    <outlinePr summaryBelow="0" summaryRight="0"/>
  </sheetPr>
  <dimension ref="A1:AO217"/>
  <sheetViews>
    <sheetView showGridLines="0" tabSelected="1" topLeftCell="X1" workbookViewId="0">
      <pane ySplit="2" topLeftCell="A3" activePane="bottomLeft" state="frozen"/>
      <selection pane="bottomLeft" activeCell="AO1" sqref="AO1"/>
    </sheetView>
  </sheetViews>
  <sheetFormatPr defaultColWidth="14" defaultRowHeight="13.2" x14ac:dyDescent="0.25"/>
  <cols>
    <col min="1" max="1" width="15" customWidth="1"/>
    <col min="2" max="25" width="18" customWidth="1"/>
    <col min="26" max="29" width="14" customWidth="1"/>
    <col min="30" max="30" width="18" hidden="1" customWidth="1"/>
    <col min="31" max="34" width="14" hidden="1" customWidth="1"/>
  </cols>
  <sheetData>
    <row r="1" spans="1:41" ht="55.95" customHeight="1" x14ac:dyDescent="0.25">
      <c r="A1" s="194" t="s">
        <v>158</v>
      </c>
      <c r="B1" s="39" t="s">
        <v>159</v>
      </c>
      <c r="C1" s="39"/>
      <c r="AO1" t="s">
        <v>476</v>
      </c>
    </row>
    <row r="2" spans="1:41" ht="76.95" customHeight="1" x14ac:dyDescent="0.25">
      <c r="A2" s="194" t="s">
        <v>160</v>
      </c>
      <c r="B2" s="39" t="s">
        <v>161</v>
      </c>
      <c r="C2" s="39"/>
    </row>
    <row r="3" spans="1:41" ht="15.6" x14ac:dyDescent="0.25">
      <c r="A3" s="60" t="s">
        <v>162</v>
      </c>
      <c r="B3" s="6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16"/>
      <c r="AH3" s="16"/>
      <c r="AI3" s="16"/>
      <c r="AJ3" s="16"/>
      <c r="AK3" s="16"/>
      <c r="AL3" s="16"/>
    </row>
    <row r="4" spans="1:41" x14ac:dyDescent="0.25">
      <c r="A4" s="1"/>
      <c r="B4" s="1"/>
      <c r="D4" s="1"/>
      <c r="E4" s="1"/>
      <c r="F4" s="209"/>
      <c r="G4" s="209"/>
      <c r="H4" s="209"/>
      <c r="I4" s="209"/>
      <c r="J4" s="209"/>
      <c r="K4" s="1"/>
      <c r="L4" s="1"/>
      <c r="M4" s="1"/>
      <c r="N4" s="1"/>
      <c r="O4" s="1"/>
      <c r="P4" s="1"/>
      <c r="Q4" s="1"/>
      <c r="R4" s="1"/>
      <c r="S4" s="1"/>
      <c r="T4" s="1"/>
      <c r="U4" s="1"/>
      <c r="V4" s="1"/>
      <c r="W4" s="1"/>
      <c r="X4" s="1"/>
      <c r="Y4" s="1"/>
      <c r="Z4" s="1"/>
      <c r="AA4" s="1"/>
      <c r="AB4" s="1"/>
      <c r="AC4" s="1"/>
      <c r="AD4" s="1"/>
      <c r="AE4" s="1"/>
      <c r="AF4" s="1"/>
    </row>
    <row r="5" spans="1:41" x14ac:dyDescent="0.25">
      <c r="A5" s="30"/>
      <c r="B5" s="30" t="s">
        <v>163</v>
      </c>
      <c r="C5" s="30" t="s">
        <v>164</v>
      </c>
      <c r="D5" s="238" t="s">
        <v>95</v>
      </c>
      <c r="E5" s="238" t="s">
        <v>95</v>
      </c>
      <c r="F5" s="30" t="s">
        <v>165</v>
      </c>
      <c r="G5" s="30" t="s">
        <v>166</v>
      </c>
      <c r="H5" s="209"/>
      <c r="I5" s="209"/>
      <c r="J5" s="209"/>
      <c r="K5" s="1"/>
      <c r="L5" s="1"/>
      <c r="M5" s="1"/>
      <c r="N5" s="1"/>
      <c r="O5" s="1"/>
      <c r="P5" s="1"/>
      <c r="Q5" s="1"/>
      <c r="R5" s="1"/>
      <c r="S5" s="1"/>
      <c r="T5" s="1"/>
      <c r="U5" s="1"/>
      <c r="V5" s="1"/>
      <c r="W5" s="1"/>
      <c r="X5" s="1"/>
      <c r="Y5" s="1"/>
      <c r="Z5" s="1"/>
      <c r="AA5" s="1"/>
      <c r="AB5" s="1"/>
      <c r="AC5" s="1"/>
      <c r="AD5" s="1"/>
      <c r="AE5" s="1"/>
      <c r="AF5" s="1"/>
    </row>
    <row r="6" spans="1:41" x14ac:dyDescent="0.25">
      <c r="A6" s="9" t="s">
        <v>67</v>
      </c>
      <c r="B6" s="202">
        <f>SUM(B7:B9)</f>
        <v>4350000</v>
      </c>
      <c r="C6" s="253">
        <f>B6/F6-1</f>
        <v>0.23229461756373948</v>
      </c>
      <c r="D6" s="228" t="s">
        <v>109</v>
      </c>
      <c r="E6" s="252"/>
      <c r="F6" s="251">
        <f>SUM(F7:F9)</f>
        <v>3530000</v>
      </c>
      <c r="G6" s="202" t="s">
        <v>109</v>
      </c>
      <c r="H6" s="209"/>
      <c r="I6" s="209"/>
      <c r="J6" s="209"/>
      <c r="K6" s="1"/>
      <c r="L6" s="1"/>
      <c r="M6" s="1"/>
      <c r="N6" s="1"/>
      <c r="O6" s="1"/>
      <c r="P6" s="1"/>
      <c r="Q6" s="1"/>
      <c r="R6" s="1"/>
      <c r="S6" s="1"/>
      <c r="T6" s="1"/>
      <c r="U6" s="1"/>
      <c r="V6" s="1"/>
      <c r="W6" s="1"/>
      <c r="X6" s="1"/>
      <c r="Y6" s="1"/>
      <c r="Z6" s="1"/>
      <c r="AA6" s="1"/>
      <c r="AB6" s="1"/>
      <c r="AC6" s="1"/>
      <c r="AD6" s="1"/>
      <c r="AE6" s="1"/>
      <c r="AF6" s="1"/>
    </row>
    <row r="7" spans="1:41" x14ac:dyDescent="0.25">
      <c r="A7" s="9" t="s">
        <v>167</v>
      </c>
      <c r="B7" s="8">
        <v>1100000</v>
      </c>
      <c r="C7" s="168">
        <f>B7/F7-1</f>
        <v>0.22222222222222232</v>
      </c>
      <c r="D7" s="68">
        <f>B7/B$6</f>
        <v>0.25287356321839083</v>
      </c>
      <c r="E7" s="222">
        <f>D7-F7/F$6</f>
        <v>-2.0839438637621499E-3</v>
      </c>
      <c r="F7" s="177">
        <v>900000</v>
      </c>
      <c r="G7" s="174">
        <f>B7-F7</f>
        <v>200000</v>
      </c>
      <c r="H7" s="208"/>
      <c r="I7" s="208"/>
      <c r="J7" s="209"/>
      <c r="K7" s="1"/>
      <c r="L7" s="1"/>
      <c r="M7" s="1"/>
      <c r="N7" s="1"/>
      <c r="O7" s="1"/>
      <c r="P7" s="1"/>
      <c r="Q7" s="1"/>
      <c r="R7" s="1"/>
      <c r="S7" s="1"/>
      <c r="T7" s="1"/>
      <c r="U7" s="1"/>
      <c r="V7" s="1"/>
      <c r="W7" s="1"/>
      <c r="X7" s="1"/>
      <c r="Y7" s="1"/>
      <c r="Z7" s="1"/>
      <c r="AA7" s="1"/>
      <c r="AB7" s="1"/>
      <c r="AC7" s="1"/>
      <c r="AD7" s="1"/>
      <c r="AE7" s="1"/>
      <c r="AF7" s="1"/>
    </row>
    <row r="8" spans="1:41" x14ac:dyDescent="0.25">
      <c r="A8" s="9" t="s">
        <v>168</v>
      </c>
      <c r="B8" s="8">
        <v>250000</v>
      </c>
      <c r="C8" s="168">
        <f>B8/F8-1</f>
        <v>0.92307692307692313</v>
      </c>
      <c r="D8" s="68">
        <f>B8/B$6</f>
        <v>5.7471264367816091E-2</v>
      </c>
      <c r="E8" s="214">
        <f>D8-F8/F$6</f>
        <v>2.0644068900393997E-2</v>
      </c>
      <c r="F8" s="166">
        <v>130000</v>
      </c>
      <c r="G8" s="174">
        <f>B8-F8</f>
        <v>120000</v>
      </c>
      <c r="H8" s="208"/>
      <c r="I8" s="208"/>
      <c r="J8" s="209"/>
      <c r="K8" s="1"/>
      <c r="L8" s="1"/>
      <c r="M8" s="1"/>
      <c r="N8" s="1"/>
      <c r="O8" s="1"/>
      <c r="P8" s="1"/>
      <c r="Q8" s="1"/>
      <c r="R8" s="1"/>
      <c r="S8" s="1"/>
      <c r="T8" s="1"/>
      <c r="U8" s="1"/>
      <c r="V8" s="1"/>
      <c r="W8" s="1"/>
      <c r="X8" s="1"/>
      <c r="Y8" s="1"/>
      <c r="Z8" s="1"/>
      <c r="AA8" s="1"/>
      <c r="AB8" s="1"/>
      <c r="AC8" s="1"/>
      <c r="AD8" s="1"/>
      <c r="AE8" s="1"/>
      <c r="AF8" s="1"/>
    </row>
    <row r="9" spans="1:41" x14ac:dyDescent="0.25">
      <c r="A9" s="9" t="s">
        <v>169</v>
      </c>
      <c r="B9" s="8">
        <v>3000000</v>
      </c>
      <c r="C9" s="168">
        <f>B9/F9-1</f>
        <v>0.19999999999999996</v>
      </c>
      <c r="D9" s="68">
        <f>B9/B$6</f>
        <v>0.68965517241379315</v>
      </c>
      <c r="E9" s="210">
        <f>D9-F9/F$6</f>
        <v>-1.8560125036631736E-2</v>
      </c>
      <c r="F9" s="177">
        <v>2500000</v>
      </c>
      <c r="G9" s="174">
        <f>B9-F9</f>
        <v>500000</v>
      </c>
      <c r="H9" s="208"/>
      <c r="I9" s="208"/>
      <c r="J9" s="209"/>
      <c r="K9" s="1"/>
      <c r="L9" s="1"/>
      <c r="M9" s="1"/>
      <c r="N9" s="1"/>
      <c r="O9" s="1"/>
      <c r="P9" s="1"/>
      <c r="Q9" s="1"/>
      <c r="R9" s="1"/>
      <c r="S9" s="1"/>
      <c r="T9" s="1"/>
      <c r="U9" s="1"/>
      <c r="V9" s="1"/>
      <c r="W9" s="1"/>
      <c r="X9" s="1"/>
      <c r="Y9" s="1"/>
      <c r="Z9" s="1"/>
      <c r="AA9" s="1"/>
      <c r="AB9" s="1"/>
      <c r="AC9" s="1"/>
      <c r="AD9" s="1"/>
      <c r="AE9" s="1"/>
      <c r="AF9" s="1"/>
    </row>
    <row r="10" spans="1:41" x14ac:dyDescent="0.25">
      <c r="A10" s="1"/>
      <c r="B10" s="1"/>
      <c r="C10" s="1"/>
      <c r="D10" s="1"/>
      <c r="E10" s="1"/>
      <c r="F10" s="209"/>
      <c r="G10" s="209"/>
      <c r="H10" s="209"/>
      <c r="I10" s="209"/>
      <c r="J10" s="209"/>
      <c r="K10" s="1"/>
      <c r="L10" s="1"/>
      <c r="M10" s="1"/>
      <c r="N10" s="1"/>
      <c r="O10" s="1"/>
      <c r="P10" s="1"/>
      <c r="Q10" s="1"/>
      <c r="R10" s="1"/>
      <c r="S10" s="1"/>
      <c r="T10" s="1"/>
      <c r="U10" s="1"/>
      <c r="V10" s="1"/>
      <c r="W10" s="1"/>
      <c r="X10" s="1"/>
      <c r="Y10" s="1"/>
      <c r="Z10" s="1"/>
      <c r="AA10" s="1"/>
      <c r="AB10" s="1"/>
      <c r="AC10" s="1"/>
      <c r="AD10" s="1"/>
      <c r="AE10" s="1"/>
      <c r="AF10" s="1"/>
    </row>
    <row r="11" spans="1:41" ht="15.6" x14ac:dyDescent="0.25">
      <c r="A11" s="55" t="s">
        <v>170</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row>
    <row r="12" spans="1:41" x14ac:dyDescent="0.25">
      <c r="A12" s="1"/>
      <c r="B12" s="1"/>
      <c r="C12" s="1"/>
      <c r="D12" s="1"/>
      <c r="E12" s="1"/>
      <c r="F12" s="1"/>
      <c r="G12" s="1"/>
      <c r="H12" s="1"/>
      <c r="I12" s="1"/>
      <c r="J12" s="1"/>
      <c r="K12" s="28"/>
      <c r="L12" s="1"/>
      <c r="M12" s="1"/>
      <c r="N12" s="1"/>
      <c r="O12" s="1"/>
      <c r="P12" s="1"/>
      <c r="Q12" s="1"/>
      <c r="R12" s="1"/>
      <c r="S12" s="1"/>
      <c r="T12" s="1"/>
      <c r="U12" s="1"/>
      <c r="V12" s="1"/>
      <c r="W12" s="1"/>
      <c r="X12" s="1"/>
      <c r="Y12" s="1"/>
      <c r="Z12" s="1"/>
      <c r="AA12" s="1"/>
      <c r="AB12" s="1"/>
      <c r="AC12" s="1"/>
      <c r="AD12" s="1"/>
      <c r="AE12" s="1"/>
      <c r="AF12" s="1"/>
    </row>
    <row r="13" spans="1:41" x14ac:dyDescent="0.25">
      <c r="A13" s="454"/>
      <c r="B13" s="455" t="s">
        <v>171</v>
      </c>
      <c r="C13" s="455"/>
      <c r="D13" s="455"/>
      <c r="E13" s="455"/>
      <c r="F13" s="448" t="s">
        <v>172</v>
      </c>
      <c r="G13" s="448"/>
      <c r="H13" s="448"/>
      <c r="I13" s="448"/>
      <c r="J13" s="446" t="s">
        <v>173</v>
      </c>
      <c r="K13" s="446"/>
      <c r="L13" s="446"/>
      <c r="M13" s="446"/>
      <c r="Z13" s="1"/>
      <c r="AA13" s="1"/>
      <c r="AB13" s="1"/>
      <c r="AC13" s="1"/>
      <c r="AD13" s="1"/>
      <c r="AE13" s="1"/>
      <c r="AF13" s="1"/>
    </row>
    <row r="14" spans="1:41" x14ac:dyDescent="0.25">
      <c r="A14" s="454"/>
      <c r="B14" s="224" t="s">
        <v>163</v>
      </c>
      <c r="C14" s="224" t="s">
        <v>165</v>
      </c>
      <c r="D14" s="224" t="s">
        <v>166</v>
      </c>
      <c r="E14" s="224" t="s">
        <v>174</v>
      </c>
      <c r="F14" s="226" t="s">
        <v>163</v>
      </c>
      <c r="G14" s="226" t="s">
        <v>165</v>
      </c>
      <c r="H14" s="226" t="s">
        <v>166</v>
      </c>
      <c r="I14" s="226" t="s">
        <v>174</v>
      </c>
      <c r="J14" s="225" t="s">
        <v>163</v>
      </c>
      <c r="K14" s="225" t="s">
        <v>165</v>
      </c>
      <c r="L14" s="225" t="s">
        <v>166</v>
      </c>
      <c r="M14" s="225" t="s">
        <v>174</v>
      </c>
      <c r="N14" s="1"/>
      <c r="O14" s="1"/>
      <c r="P14" s="1"/>
      <c r="Q14" s="1"/>
      <c r="R14" s="1"/>
      <c r="S14" s="1"/>
      <c r="T14" s="1"/>
    </row>
    <row r="15" spans="1:41" x14ac:dyDescent="0.25">
      <c r="A15" s="9" t="s">
        <v>175</v>
      </c>
      <c r="B15" s="8">
        <v>700000</v>
      </c>
      <c r="C15" s="167">
        <v>500000</v>
      </c>
      <c r="D15" s="174">
        <f>B15-C15</f>
        <v>200000</v>
      </c>
      <c r="E15" s="156">
        <f>B15/C15-1</f>
        <v>0.39999999999999991</v>
      </c>
      <c r="F15" s="8">
        <v>140000</v>
      </c>
      <c r="G15" s="167">
        <v>130000</v>
      </c>
      <c r="H15" s="174">
        <f>F15-G15</f>
        <v>10000</v>
      </c>
      <c r="I15" s="156">
        <f>F15/G15-1</f>
        <v>7.6923076923076872E-2</v>
      </c>
      <c r="J15" s="8">
        <v>500000</v>
      </c>
      <c r="K15" s="167">
        <v>390000</v>
      </c>
      <c r="L15" s="174">
        <f>J15-K15</f>
        <v>110000</v>
      </c>
      <c r="M15" s="156">
        <f>J15/K15-1</f>
        <v>0.28205128205128216</v>
      </c>
      <c r="N15" s="1"/>
      <c r="O15" s="1"/>
      <c r="P15" s="1"/>
      <c r="Q15" s="1"/>
      <c r="R15" s="1"/>
      <c r="S15" s="1"/>
      <c r="T15" s="1"/>
    </row>
    <row r="16" spans="1:41" x14ac:dyDescent="0.25">
      <c r="A16" s="9" t="s">
        <v>176</v>
      </c>
      <c r="B16" s="8">
        <v>1300000</v>
      </c>
      <c r="C16" s="167">
        <v>1000000</v>
      </c>
      <c r="D16" s="174">
        <f>B16-C16</f>
        <v>300000</v>
      </c>
      <c r="E16" s="156">
        <f>B16/C16-1</f>
        <v>0.30000000000000004</v>
      </c>
      <c r="F16" s="8">
        <v>310000</v>
      </c>
      <c r="G16" s="167">
        <v>310000</v>
      </c>
      <c r="H16" s="174">
        <f>F16-G16</f>
        <v>0</v>
      </c>
      <c r="I16" s="156">
        <f>F16/G16-1</f>
        <v>0</v>
      </c>
      <c r="J16" s="19">
        <v>900000</v>
      </c>
      <c r="K16" s="160">
        <v>700000</v>
      </c>
      <c r="L16" s="174">
        <f>J16-K16</f>
        <v>200000</v>
      </c>
      <c r="M16" s="156">
        <f>J16/K16-1</f>
        <v>0.28571428571428581</v>
      </c>
      <c r="N16" s="1"/>
      <c r="O16" s="1"/>
      <c r="P16" s="1"/>
      <c r="Q16" s="1"/>
      <c r="R16" s="1"/>
      <c r="S16" s="1"/>
      <c r="T16" s="1"/>
    </row>
    <row r="17" spans="1:38" x14ac:dyDescent="0.25">
      <c r="A17" s="9" t="s">
        <v>177</v>
      </c>
      <c r="B17" s="8">
        <v>210000</v>
      </c>
      <c r="C17" s="167">
        <v>170000</v>
      </c>
      <c r="D17" s="174">
        <f>B17-C17</f>
        <v>40000</v>
      </c>
      <c r="E17" s="156">
        <f>B17/C17-1</f>
        <v>0.23529411764705888</v>
      </c>
      <c r="F17" s="8">
        <v>130000</v>
      </c>
      <c r="G17" s="167">
        <v>120000</v>
      </c>
      <c r="H17" s="174">
        <f>F17-G17</f>
        <v>10000</v>
      </c>
      <c r="I17" s="156">
        <f>F17/G17-1</f>
        <v>8.3333333333333259E-2</v>
      </c>
      <c r="J17" s="19">
        <v>240000</v>
      </c>
      <c r="K17" s="167">
        <v>230000</v>
      </c>
      <c r="L17" s="174">
        <f>J17-K17</f>
        <v>10000</v>
      </c>
      <c r="M17" s="156">
        <f>J17/K17-1</f>
        <v>4.3478260869565188E-2</v>
      </c>
      <c r="N17" s="1"/>
      <c r="O17" s="1"/>
      <c r="P17" s="1"/>
      <c r="Q17" s="1"/>
      <c r="R17" s="1"/>
      <c r="S17" s="1"/>
      <c r="T17" s="1"/>
    </row>
    <row r="18" spans="1:38" x14ac:dyDescent="0.25">
      <c r="A18" s="191" t="s">
        <v>67</v>
      </c>
      <c r="B18" s="190">
        <f>SUM(B15:B17)</f>
        <v>2210000</v>
      </c>
      <c r="C18" s="193">
        <f>SUM(C15:C17)</f>
        <v>1670000</v>
      </c>
      <c r="D18" s="174">
        <f>B18-C18</f>
        <v>540000</v>
      </c>
      <c r="E18" s="156">
        <f>B18/C18-1</f>
        <v>0.32335329341317376</v>
      </c>
      <c r="F18" s="190">
        <f>SUM(F15:F17)</f>
        <v>580000</v>
      </c>
      <c r="G18" s="193">
        <f>SUM(G15:G17)</f>
        <v>560000</v>
      </c>
      <c r="H18" s="174">
        <f>F18-G18</f>
        <v>20000</v>
      </c>
      <c r="I18" s="156">
        <f>F18/G18-1</f>
        <v>3.5714285714285809E-2</v>
      </c>
      <c r="J18" s="190">
        <f>SUM(J15:J17)</f>
        <v>1640000</v>
      </c>
      <c r="K18" s="192">
        <f>SUM(K15:K17)</f>
        <v>1320000</v>
      </c>
      <c r="L18" s="174">
        <f>J18-K18</f>
        <v>320000</v>
      </c>
      <c r="M18" s="156">
        <f>J18/K18-1</f>
        <v>0.24242424242424243</v>
      </c>
      <c r="N18" s="1"/>
      <c r="O18" s="1"/>
      <c r="P18" s="1"/>
      <c r="Q18" s="1"/>
      <c r="R18" s="1"/>
      <c r="S18" s="1"/>
      <c r="T18" s="1"/>
    </row>
    <row r="19" spans="1:38" x14ac:dyDescent="0.25">
      <c r="A19" s="9" t="s">
        <v>108</v>
      </c>
      <c r="B19" s="157">
        <f>B18/$B$6</f>
        <v>0.50804597701149423</v>
      </c>
      <c r="C19" s="204">
        <f>C18/$F$6</f>
        <v>0.47308781869688388</v>
      </c>
      <c r="D19" s="202" t="s">
        <v>109</v>
      </c>
      <c r="E19" s="200">
        <f>B19-C19</f>
        <v>3.4958158314610355E-2</v>
      </c>
      <c r="F19" s="157">
        <f>F18/$B$6</f>
        <v>0.13333333333333333</v>
      </c>
      <c r="G19" s="204">
        <f>G18/$F$6</f>
        <v>0.15864022662889518</v>
      </c>
      <c r="H19" s="202" t="s">
        <v>109</v>
      </c>
      <c r="I19" s="200">
        <f>F19-G19</f>
        <v>-2.530689329556185E-2</v>
      </c>
      <c r="J19" s="157">
        <f>J18/$B$6</f>
        <v>0.37701149425287356</v>
      </c>
      <c r="K19" s="204">
        <f>K18/$F$6</f>
        <v>0.37393767705382436</v>
      </c>
      <c r="L19" s="202" t="s">
        <v>109</v>
      </c>
      <c r="M19" s="203">
        <f>J19-K19</f>
        <v>3.0738171990492003E-3</v>
      </c>
      <c r="N19" s="1"/>
      <c r="O19" s="1"/>
      <c r="P19" s="1"/>
      <c r="Q19" s="1"/>
      <c r="R19" s="1"/>
      <c r="S19" s="1"/>
      <c r="T19" s="1"/>
    </row>
    <row r="20" spans="1:3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41"/>
      <c r="AH21" s="141"/>
      <c r="AI21" s="141"/>
      <c r="AJ21" s="141"/>
      <c r="AK21" s="141"/>
      <c r="AL21" s="141"/>
    </row>
    <row r="22" spans="1:38" ht="15.6" x14ac:dyDescent="0.25">
      <c r="A22" s="60" t="s">
        <v>178</v>
      </c>
      <c r="B22" s="60"/>
      <c r="C22" s="220"/>
      <c r="D22" s="220"/>
      <c r="E22" s="220"/>
      <c r="F22" s="220"/>
      <c r="G22" s="236"/>
      <c r="H22" s="220"/>
      <c r="I22" s="220"/>
      <c r="J22" s="220"/>
      <c r="K22" s="220"/>
      <c r="L22" s="220"/>
      <c r="M22" s="220"/>
      <c r="N22" s="220"/>
      <c r="O22" s="220"/>
      <c r="P22" s="220"/>
      <c r="Q22" s="220"/>
      <c r="R22" s="220"/>
      <c r="S22" s="220"/>
      <c r="T22" s="220"/>
      <c r="U22" s="220"/>
      <c r="V22" s="220"/>
      <c r="W22" s="220"/>
      <c r="X22" s="220"/>
      <c r="Y22" s="236"/>
      <c r="Z22" s="220"/>
      <c r="AA22" s="220"/>
      <c r="AB22" s="220"/>
      <c r="AC22" s="220"/>
      <c r="AD22" s="236"/>
      <c r="AE22" s="220"/>
      <c r="AF22" s="220"/>
      <c r="AG22" s="220"/>
      <c r="AH22" s="220"/>
      <c r="AI22" s="220"/>
      <c r="AJ22" s="220"/>
      <c r="AK22" s="220"/>
      <c r="AL22" s="220"/>
    </row>
    <row r="23" spans="1:38" x14ac:dyDescent="0.25">
      <c r="B23" s="1"/>
      <c r="C23" s="1"/>
      <c r="D23" s="1"/>
      <c r="E23" s="1"/>
      <c r="F23" s="1"/>
      <c r="G23" s="28"/>
      <c r="H23" s="1"/>
      <c r="I23" s="1"/>
      <c r="J23" s="1"/>
      <c r="K23" s="1"/>
      <c r="L23" s="1"/>
      <c r="M23" s="1"/>
      <c r="N23" s="1"/>
      <c r="O23" s="1"/>
      <c r="P23" s="1"/>
      <c r="Q23" s="1"/>
      <c r="R23" s="1"/>
      <c r="S23" s="1"/>
      <c r="T23" s="1"/>
      <c r="U23" s="1"/>
      <c r="V23" s="1"/>
      <c r="W23" s="1"/>
      <c r="X23" s="1"/>
      <c r="Y23" s="28"/>
      <c r="Z23" s="1"/>
      <c r="AA23" s="1"/>
      <c r="AB23" s="1"/>
      <c r="AC23" s="1"/>
      <c r="AD23" s="28"/>
      <c r="AE23" s="1"/>
      <c r="AF23" s="1"/>
      <c r="AG23" s="1"/>
      <c r="AH23" s="1"/>
      <c r="AI23" s="1"/>
      <c r="AJ23" s="1"/>
      <c r="AK23" s="1"/>
      <c r="AL23" s="1"/>
    </row>
    <row r="24" spans="1:38" x14ac:dyDescent="0.25">
      <c r="A24" s="445" t="s">
        <v>71</v>
      </c>
      <c r="B24" s="445"/>
      <c r="C24" s="445"/>
      <c r="D24" s="445"/>
      <c r="E24" s="445"/>
      <c r="F24" s="1"/>
      <c r="G24" s="445" t="s">
        <v>94</v>
      </c>
      <c r="H24" s="445"/>
      <c r="I24" s="445"/>
      <c r="J24" s="445"/>
      <c r="K24" s="445"/>
      <c r="L24" s="1"/>
      <c r="M24" s="445" t="s">
        <v>93</v>
      </c>
      <c r="N24" s="445"/>
      <c r="O24" s="445"/>
      <c r="P24" s="445"/>
      <c r="Q24" s="445"/>
      <c r="R24" s="1"/>
      <c r="S24" s="445" t="s">
        <v>92</v>
      </c>
      <c r="T24" s="445"/>
      <c r="U24" s="445"/>
      <c r="V24" s="445"/>
      <c r="W24" s="445"/>
      <c r="X24" s="1"/>
      <c r="AD24" s="445" t="s">
        <v>111</v>
      </c>
      <c r="AE24" s="445"/>
      <c r="AF24" s="445"/>
      <c r="AG24" s="445"/>
      <c r="AH24" s="445"/>
      <c r="AI24" s="1"/>
      <c r="AJ24" s="1"/>
      <c r="AK24" s="1"/>
      <c r="AL24" s="1"/>
    </row>
    <row r="25" spans="1:38" x14ac:dyDescent="0.25">
      <c r="A25" s="452" t="s">
        <v>179</v>
      </c>
      <c r="B25" s="237" t="s">
        <v>76</v>
      </c>
      <c r="C25" s="237" t="s">
        <v>69</v>
      </c>
      <c r="D25" s="452" t="s">
        <v>180</v>
      </c>
      <c r="E25" s="452" t="s">
        <v>69</v>
      </c>
      <c r="F25" s="1"/>
      <c r="G25" s="452" t="s">
        <v>179</v>
      </c>
      <c r="H25" s="237" t="s">
        <v>76</v>
      </c>
      <c r="I25" s="237" t="s">
        <v>69</v>
      </c>
      <c r="J25" s="452" t="s">
        <v>180</v>
      </c>
      <c r="K25" s="452" t="s">
        <v>69</v>
      </c>
      <c r="L25" s="1"/>
      <c r="M25" s="452" t="s">
        <v>179</v>
      </c>
      <c r="N25" s="237" t="s">
        <v>76</v>
      </c>
      <c r="O25" s="237" t="s">
        <v>69</v>
      </c>
      <c r="P25" s="452" t="s">
        <v>180</v>
      </c>
      <c r="Q25" s="452" t="s">
        <v>69</v>
      </c>
      <c r="R25" s="1"/>
      <c r="S25" s="452" t="s">
        <v>179</v>
      </c>
      <c r="T25" s="237" t="s">
        <v>76</v>
      </c>
      <c r="U25" s="237" t="s">
        <v>69</v>
      </c>
      <c r="V25" s="452" t="s">
        <v>180</v>
      </c>
      <c r="W25" s="452" t="s">
        <v>69</v>
      </c>
      <c r="X25" s="1"/>
      <c r="AD25" s="452" t="s">
        <v>179</v>
      </c>
      <c r="AE25" s="237" t="s">
        <v>76</v>
      </c>
      <c r="AF25" s="237" t="s">
        <v>69</v>
      </c>
      <c r="AG25" s="452" t="s">
        <v>180</v>
      </c>
      <c r="AH25" s="452" t="s">
        <v>69</v>
      </c>
      <c r="AI25" s="1"/>
      <c r="AJ25" s="1"/>
      <c r="AK25" s="1"/>
      <c r="AL25" s="1"/>
    </row>
    <row r="26" spans="1:38" x14ac:dyDescent="0.25">
      <c r="A26" s="452"/>
      <c r="B26" s="8">
        <v>551846</v>
      </c>
      <c r="C26" s="156">
        <f>B26/B32-1</f>
        <v>7.7924829111415406E-3</v>
      </c>
      <c r="D26" s="452"/>
      <c r="E26" s="452"/>
      <c r="F26" s="1"/>
      <c r="G26" s="452"/>
      <c r="H26" s="8">
        <v>380000</v>
      </c>
      <c r="I26" s="156">
        <f>H26/H32-1</f>
        <v>0.1875</v>
      </c>
      <c r="J26" s="452"/>
      <c r="K26" s="452"/>
      <c r="L26" s="1"/>
      <c r="M26" s="452"/>
      <c r="N26" s="8">
        <v>380000</v>
      </c>
      <c r="O26" s="156">
        <f>N26/N32-1</f>
        <v>0.31034482758620685</v>
      </c>
      <c r="P26" s="452"/>
      <c r="Q26" s="452"/>
      <c r="R26" s="1"/>
      <c r="S26" s="452"/>
      <c r="T26" s="8">
        <v>400000</v>
      </c>
      <c r="U26" s="156">
        <f>T26/T32-1</f>
        <v>0.33333333333333326</v>
      </c>
      <c r="V26" s="452"/>
      <c r="W26" s="452"/>
      <c r="X26" s="1"/>
      <c r="AD26" s="452"/>
      <c r="AE26" s="159"/>
      <c r="AF26" s="158">
        <f>AE26/AE32-1</f>
        <v>-1</v>
      </c>
      <c r="AG26" s="452"/>
      <c r="AH26" s="452"/>
      <c r="AI26" s="1"/>
      <c r="AJ26" s="1"/>
      <c r="AK26" s="1"/>
      <c r="AL26" s="1"/>
    </row>
    <row r="27" spans="1:38" x14ac:dyDescent="0.25">
      <c r="A27" s="9" t="s">
        <v>171</v>
      </c>
      <c r="B27" s="8">
        <v>310000</v>
      </c>
      <c r="C27" s="156">
        <f>B27/B33-1</f>
        <v>3.3333333333333437E-2</v>
      </c>
      <c r="D27" s="157">
        <f>B27/B$26</f>
        <v>0.5617509232648239</v>
      </c>
      <c r="E27" s="156">
        <f>D27-D33</f>
        <v>1.3884770618356468E-2</v>
      </c>
      <c r="F27" s="1"/>
      <c r="G27" s="9" t="s">
        <v>171</v>
      </c>
      <c r="H27" s="8">
        <v>220000</v>
      </c>
      <c r="I27" s="156">
        <f>H27/H33-1</f>
        <v>0.375</v>
      </c>
      <c r="J27" s="157">
        <f>H27/H$26</f>
        <v>0.57894736842105265</v>
      </c>
      <c r="K27" s="156">
        <f>J27-J33</f>
        <v>7.8947368421052655E-2</v>
      </c>
      <c r="L27" s="1"/>
      <c r="M27" s="9" t="s">
        <v>171</v>
      </c>
      <c r="N27" s="8">
        <v>240000</v>
      </c>
      <c r="O27" s="156">
        <f>N27/N33-1</f>
        <v>0.60000000000000009</v>
      </c>
      <c r="P27" s="157">
        <f>N27/N$26</f>
        <v>0.63157894736842102</v>
      </c>
      <c r="Q27" s="156">
        <f>P27-P33</f>
        <v>0.11433756805807616</v>
      </c>
      <c r="R27" s="1"/>
      <c r="S27" s="9" t="s">
        <v>171</v>
      </c>
      <c r="T27" s="8">
        <v>180000</v>
      </c>
      <c r="U27" s="156">
        <f>T27/T33-1</f>
        <v>0.38461538461538458</v>
      </c>
      <c r="V27" s="157">
        <f>T27/T$26</f>
        <v>0.45</v>
      </c>
      <c r="W27" s="156">
        <f>V27-V33</f>
        <v>1.6666666666666663E-2</v>
      </c>
      <c r="X27" s="1"/>
      <c r="AD27" s="9" t="s">
        <v>171</v>
      </c>
      <c r="AE27" s="159"/>
      <c r="AF27" s="158">
        <f>AE27/AE33-1</f>
        <v>-1</v>
      </c>
      <c r="AG27" s="157" t="e">
        <f>AE27/AE$26</f>
        <v>#DIV/0!</v>
      </c>
      <c r="AH27" s="158" t="e">
        <f>AG27-AG33</f>
        <v>#DIV/0!</v>
      </c>
      <c r="AI27" s="1"/>
      <c r="AJ27" s="1"/>
      <c r="AK27" s="1"/>
      <c r="AL27" s="1"/>
    </row>
    <row r="28" spans="1:38" x14ac:dyDescent="0.25">
      <c r="A28" s="9" t="s">
        <v>172</v>
      </c>
      <c r="B28" s="8">
        <v>90000</v>
      </c>
      <c r="C28" s="156">
        <f>B28/B34-1</f>
        <v>-0.18181818181818177</v>
      </c>
      <c r="D28" s="157">
        <f>B28/B$26</f>
        <v>0.16308897772204564</v>
      </c>
      <c r="E28" s="156">
        <f>D28-D34</f>
        <v>-3.7795278248325764E-2</v>
      </c>
      <c r="F28" s="1"/>
      <c r="G28" s="9" t="s">
        <v>172</v>
      </c>
      <c r="H28" s="8">
        <v>90000</v>
      </c>
      <c r="I28" s="156">
        <f>H28/H34-1</f>
        <v>0</v>
      </c>
      <c r="J28" s="157">
        <f>H28/H$26</f>
        <v>0.23684210526315788</v>
      </c>
      <c r="K28" s="156">
        <f>J28-J34</f>
        <v>-4.4407894736842118E-2</v>
      </c>
      <c r="L28" s="1"/>
      <c r="M28" s="9" t="s">
        <v>172</v>
      </c>
      <c r="N28" s="8">
        <v>36000</v>
      </c>
      <c r="O28" s="156">
        <f>N28/N34-1</f>
        <v>5.8823529411764719E-2</v>
      </c>
      <c r="P28" s="157">
        <f>N28/N$26</f>
        <v>9.4736842105263161E-2</v>
      </c>
      <c r="Q28" s="156">
        <f>P28-P34</f>
        <v>-2.2504537205081665E-2</v>
      </c>
      <c r="R28" s="1"/>
      <c r="S28" s="9" t="s">
        <v>172</v>
      </c>
      <c r="T28" s="8">
        <v>70000</v>
      </c>
      <c r="U28" s="156">
        <f>T28/T34-1</f>
        <v>0.16666666666666674</v>
      </c>
      <c r="V28" s="157">
        <f>T28/T$26</f>
        <v>0.17499999999999999</v>
      </c>
      <c r="W28" s="156">
        <f>V28-V34</f>
        <v>-2.5000000000000022E-2</v>
      </c>
      <c r="X28" s="1"/>
      <c r="AD28" s="9" t="s">
        <v>172</v>
      </c>
      <c r="AE28" s="159"/>
      <c r="AF28" s="158">
        <f>AE28/AE34-1</f>
        <v>-1</v>
      </c>
      <c r="AG28" s="157" t="e">
        <f>AE28/AE$26</f>
        <v>#DIV/0!</v>
      </c>
      <c r="AH28" s="158" t="e">
        <f>AG28-AG34</f>
        <v>#DIV/0!</v>
      </c>
      <c r="AI28" s="1"/>
      <c r="AJ28" s="1"/>
      <c r="AK28" s="1"/>
      <c r="AL28" s="1"/>
    </row>
    <row r="29" spans="1:38" ht="19.2" hidden="1" customHeight="1" x14ac:dyDescent="0.25">
      <c r="A29" s="9" t="s">
        <v>181</v>
      </c>
      <c r="B29" s="8"/>
      <c r="C29" s="156">
        <f>B29/B35-1</f>
        <v>-1</v>
      </c>
      <c r="D29" s="157">
        <f>B29/B$26</f>
        <v>0</v>
      </c>
      <c r="E29" s="156">
        <f>D29-D35</f>
        <v>-2.0088425597037139E-2</v>
      </c>
      <c r="F29" s="1"/>
      <c r="G29" s="9" t="s">
        <v>181</v>
      </c>
      <c r="H29" s="8"/>
      <c r="I29" s="156" t="s">
        <v>109</v>
      </c>
      <c r="J29" s="8" t="s">
        <v>109</v>
      </c>
      <c r="K29" s="156" t="s">
        <v>109</v>
      </c>
      <c r="L29" s="1"/>
      <c r="M29" s="9" t="s">
        <v>181</v>
      </c>
      <c r="N29" s="8"/>
      <c r="O29" s="156" t="s">
        <v>109</v>
      </c>
      <c r="P29" s="8" t="s">
        <v>109</v>
      </c>
      <c r="Q29" s="156" t="s">
        <v>109</v>
      </c>
      <c r="R29" s="1"/>
      <c r="S29" s="9" t="s">
        <v>181</v>
      </c>
      <c r="T29" s="8"/>
      <c r="U29" s="156" t="s">
        <v>109</v>
      </c>
      <c r="V29" s="8" t="s">
        <v>109</v>
      </c>
      <c r="W29" s="156" t="s">
        <v>109</v>
      </c>
      <c r="X29" s="1"/>
      <c r="AD29" s="9" t="s">
        <v>181</v>
      </c>
      <c r="AE29" s="159"/>
      <c r="AF29" s="249" t="s">
        <v>109</v>
      </c>
      <c r="AG29" s="8" t="s">
        <v>109</v>
      </c>
      <c r="AH29" s="249" t="s">
        <v>109</v>
      </c>
      <c r="AI29" s="1"/>
      <c r="AJ29" s="1"/>
      <c r="AK29" s="1"/>
      <c r="AL29" s="1"/>
    </row>
    <row r="30" spans="1:38" x14ac:dyDescent="0.25">
      <c r="A30" s="9" t="s">
        <v>173</v>
      </c>
      <c r="B30" s="8">
        <v>150000</v>
      </c>
      <c r="C30" s="156">
        <f>B30/B36-1</f>
        <v>-0.11764705882352944</v>
      </c>
      <c r="D30" s="157">
        <f>B30/B$26</f>
        <v>0.27181496287007606</v>
      </c>
      <c r="E30" s="156">
        <f>D30-D36</f>
        <v>-3.864252362958881E-2</v>
      </c>
      <c r="F30" s="1"/>
      <c r="G30" s="9" t="s">
        <v>173</v>
      </c>
      <c r="H30" s="8">
        <v>80000</v>
      </c>
      <c r="I30" s="156">
        <f>H30/H36-1</f>
        <v>-0.11111111111111116</v>
      </c>
      <c r="J30" s="157">
        <f>H30/H$26</f>
        <v>0.21052631578947367</v>
      </c>
      <c r="K30" s="156">
        <f>J30-J36</f>
        <v>-7.0723684210526327E-2</v>
      </c>
      <c r="L30" s="1"/>
      <c r="M30" s="9" t="s">
        <v>173</v>
      </c>
      <c r="N30" s="8">
        <v>120000</v>
      </c>
      <c r="O30" s="156">
        <f>N30/N36-1</f>
        <v>9.0909090909090828E-2</v>
      </c>
      <c r="P30" s="157">
        <f>N30/N$26</f>
        <v>0.31578947368421051</v>
      </c>
      <c r="Q30" s="156">
        <f>P30-P36</f>
        <v>-6.3520871143375679E-2</v>
      </c>
      <c r="R30" s="1"/>
      <c r="S30" s="9" t="s">
        <v>173</v>
      </c>
      <c r="T30" s="8">
        <v>130000</v>
      </c>
      <c r="U30" s="156">
        <f>T30/T36-1</f>
        <v>0.85714285714285721</v>
      </c>
      <c r="V30" s="157">
        <f>T30/T$26</f>
        <v>0.32500000000000001</v>
      </c>
      <c r="W30" s="156">
        <f>V30-V36</f>
        <v>9.1666666666666674E-2</v>
      </c>
      <c r="X30" s="1"/>
      <c r="AD30" s="9" t="s">
        <v>173</v>
      </c>
      <c r="AE30" s="159"/>
      <c r="AF30" s="158">
        <f>AE30/AE36-1</f>
        <v>-1</v>
      </c>
      <c r="AG30" s="157" t="e">
        <f>AE30/AE$26</f>
        <v>#DIV/0!</v>
      </c>
      <c r="AH30" s="158" t="e">
        <f>AG30-AG36</f>
        <v>#DIV/0!</v>
      </c>
      <c r="AI30" s="1"/>
      <c r="AJ30" s="1"/>
      <c r="AK30" s="1"/>
      <c r="AL30" s="1"/>
    </row>
    <row r="31" spans="1:38" x14ac:dyDescent="0.25">
      <c r="A31" s="445" t="s">
        <v>182</v>
      </c>
      <c r="B31" s="30" t="s">
        <v>76</v>
      </c>
      <c r="C31" s="30" t="s">
        <v>69</v>
      </c>
      <c r="D31" s="445" t="s">
        <v>180</v>
      </c>
      <c r="E31" s="445" t="s">
        <v>69</v>
      </c>
      <c r="F31" s="1"/>
      <c r="G31" s="445" t="s">
        <v>182</v>
      </c>
      <c r="H31" s="30" t="s">
        <v>76</v>
      </c>
      <c r="I31" s="30" t="s">
        <v>69</v>
      </c>
      <c r="J31" s="445" t="s">
        <v>180</v>
      </c>
      <c r="K31" s="445" t="s">
        <v>69</v>
      </c>
      <c r="L31" s="1"/>
      <c r="M31" s="445" t="s">
        <v>182</v>
      </c>
      <c r="N31" s="30" t="s">
        <v>76</v>
      </c>
      <c r="O31" s="30" t="s">
        <v>69</v>
      </c>
      <c r="P31" s="445" t="s">
        <v>180</v>
      </c>
      <c r="Q31" s="445" t="s">
        <v>69</v>
      </c>
      <c r="R31" s="1"/>
      <c r="S31" s="445" t="s">
        <v>182</v>
      </c>
      <c r="T31" s="30" t="s">
        <v>76</v>
      </c>
      <c r="U31" s="30" t="s">
        <v>69</v>
      </c>
      <c r="V31" s="445" t="s">
        <v>180</v>
      </c>
      <c r="W31" s="445" t="s">
        <v>69</v>
      </c>
      <c r="X31" s="1"/>
      <c r="AD31" s="445" t="s">
        <v>182</v>
      </c>
      <c r="AE31" s="30" t="s">
        <v>76</v>
      </c>
      <c r="AF31" s="30" t="s">
        <v>69</v>
      </c>
      <c r="AG31" s="445" t="s">
        <v>180</v>
      </c>
      <c r="AH31" s="445" t="s">
        <v>69</v>
      </c>
      <c r="AI31" s="1"/>
      <c r="AJ31" s="1"/>
      <c r="AK31" s="1"/>
      <c r="AL31" s="1"/>
    </row>
    <row r="32" spans="1:38" x14ac:dyDescent="0.25">
      <c r="A32" s="445"/>
      <c r="B32" s="8">
        <v>547579</v>
      </c>
      <c r="C32" s="202" t="s">
        <v>109</v>
      </c>
      <c r="D32" s="445"/>
      <c r="E32" s="445"/>
      <c r="F32" s="1"/>
      <c r="G32" s="445"/>
      <c r="H32" s="8">
        <v>320000</v>
      </c>
      <c r="I32" s="202" t="s">
        <v>109</v>
      </c>
      <c r="J32" s="445"/>
      <c r="K32" s="445"/>
      <c r="L32" s="1"/>
      <c r="M32" s="445"/>
      <c r="N32" s="8">
        <v>290000</v>
      </c>
      <c r="O32" s="202" t="s">
        <v>109</v>
      </c>
      <c r="P32" s="445"/>
      <c r="Q32" s="445"/>
      <c r="R32" s="1"/>
      <c r="S32" s="445"/>
      <c r="T32" s="8">
        <v>300000</v>
      </c>
      <c r="U32" s="202" t="s">
        <v>109</v>
      </c>
      <c r="V32" s="445"/>
      <c r="W32" s="445"/>
      <c r="X32" s="1"/>
      <c r="AD32" s="445"/>
      <c r="AE32" s="8">
        <v>230000</v>
      </c>
      <c r="AF32" s="202" t="s">
        <v>109</v>
      </c>
      <c r="AG32" s="445"/>
      <c r="AH32" s="445"/>
      <c r="AI32" s="1"/>
      <c r="AJ32" s="1"/>
      <c r="AK32" s="1"/>
      <c r="AL32" s="1"/>
    </row>
    <row r="33" spans="1:38" x14ac:dyDescent="0.25">
      <c r="A33" s="9" t="s">
        <v>171</v>
      </c>
      <c r="B33" s="8">
        <v>300000</v>
      </c>
      <c r="C33" s="202" t="s">
        <v>109</v>
      </c>
      <c r="D33" s="157">
        <f>B33/B$32</f>
        <v>0.54786615264646743</v>
      </c>
      <c r="E33" s="202" t="s">
        <v>109</v>
      </c>
      <c r="F33" s="1"/>
      <c r="G33" s="9" t="s">
        <v>171</v>
      </c>
      <c r="H33" s="8">
        <v>160000</v>
      </c>
      <c r="I33" s="202" t="s">
        <v>109</v>
      </c>
      <c r="J33" s="157">
        <f>H33/H$32</f>
        <v>0.5</v>
      </c>
      <c r="K33" s="202" t="s">
        <v>109</v>
      </c>
      <c r="L33" s="1"/>
      <c r="M33" s="9" t="s">
        <v>171</v>
      </c>
      <c r="N33" s="8">
        <v>150000</v>
      </c>
      <c r="O33" s="202" t="s">
        <v>109</v>
      </c>
      <c r="P33" s="157">
        <f>N33/N$32</f>
        <v>0.51724137931034486</v>
      </c>
      <c r="Q33" s="202" t="s">
        <v>109</v>
      </c>
      <c r="R33" s="1"/>
      <c r="S33" s="9" t="s">
        <v>171</v>
      </c>
      <c r="T33" s="8">
        <v>130000</v>
      </c>
      <c r="U33" s="202" t="s">
        <v>109</v>
      </c>
      <c r="V33" s="157">
        <f>T33/T$32</f>
        <v>0.43333333333333335</v>
      </c>
      <c r="W33" s="202" t="s">
        <v>109</v>
      </c>
      <c r="X33" s="1"/>
      <c r="AD33" s="9" t="s">
        <v>171</v>
      </c>
      <c r="AE33" s="8">
        <v>160000</v>
      </c>
      <c r="AF33" s="202" t="s">
        <v>109</v>
      </c>
      <c r="AG33" s="157">
        <f>AE33/AE$32</f>
        <v>0.69565217391304346</v>
      </c>
      <c r="AH33" s="202" t="s">
        <v>109</v>
      </c>
      <c r="AI33" s="1"/>
      <c r="AJ33" s="1"/>
      <c r="AK33" s="1"/>
      <c r="AL33" s="1"/>
    </row>
    <row r="34" spans="1:38" x14ac:dyDescent="0.25">
      <c r="A34" s="9" t="s">
        <v>172</v>
      </c>
      <c r="B34" s="8">
        <v>110000</v>
      </c>
      <c r="C34" s="202" t="s">
        <v>109</v>
      </c>
      <c r="D34" s="157">
        <f>B34/B$32</f>
        <v>0.20088425597037141</v>
      </c>
      <c r="E34" s="202" t="s">
        <v>109</v>
      </c>
      <c r="F34" s="1"/>
      <c r="G34" s="9" t="s">
        <v>172</v>
      </c>
      <c r="H34" s="8">
        <v>90000</v>
      </c>
      <c r="I34" s="202" t="s">
        <v>109</v>
      </c>
      <c r="J34" s="157">
        <f>H34/H$32</f>
        <v>0.28125</v>
      </c>
      <c r="K34" s="202" t="s">
        <v>109</v>
      </c>
      <c r="L34" s="1"/>
      <c r="M34" s="9" t="s">
        <v>172</v>
      </c>
      <c r="N34" s="8">
        <v>34000</v>
      </c>
      <c r="O34" s="202" t="s">
        <v>109</v>
      </c>
      <c r="P34" s="157">
        <f>N34/N$32</f>
        <v>0.11724137931034483</v>
      </c>
      <c r="Q34" s="202" t="s">
        <v>109</v>
      </c>
      <c r="R34" s="1"/>
      <c r="S34" s="9" t="s">
        <v>172</v>
      </c>
      <c r="T34" s="8">
        <v>60000</v>
      </c>
      <c r="U34" s="202" t="s">
        <v>109</v>
      </c>
      <c r="V34" s="157">
        <f>T34/T$32</f>
        <v>0.2</v>
      </c>
      <c r="W34" s="202" t="s">
        <v>109</v>
      </c>
      <c r="X34" s="1"/>
      <c r="AD34" s="9" t="s">
        <v>172</v>
      </c>
      <c r="AE34" s="8">
        <v>29000</v>
      </c>
      <c r="AF34" s="202" t="s">
        <v>109</v>
      </c>
      <c r="AG34" s="157">
        <f>AE34/AE$32</f>
        <v>0.12608695652173912</v>
      </c>
      <c r="AH34" s="202" t="s">
        <v>109</v>
      </c>
      <c r="AI34" s="1"/>
      <c r="AJ34" s="1"/>
      <c r="AK34" s="1"/>
      <c r="AL34" s="1"/>
    </row>
    <row r="35" spans="1:38" ht="19.2" hidden="1" customHeight="1" x14ac:dyDescent="0.25">
      <c r="A35" s="9" t="s">
        <v>181</v>
      </c>
      <c r="B35" s="8">
        <v>11000</v>
      </c>
      <c r="C35" s="202" t="s">
        <v>109</v>
      </c>
      <c r="D35" s="157">
        <f>B35/B$32</f>
        <v>2.0088425597037139E-2</v>
      </c>
      <c r="E35" s="202" t="s">
        <v>109</v>
      </c>
      <c r="F35" s="1"/>
      <c r="G35" s="9" t="s">
        <v>181</v>
      </c>
      <c r="H35" s="8" t="s">
        <v>109</v>
      </c>
      <c r="I35" s="202" t="s">
        <v>109</v>
      </c>
      <c r="J35" s="202" t="s">
        <v>109</v>
      </c>
      <c r="K35" s="202" t="s">
        <v>109</v>
      </c>
      <c r="L35" s="1"/>
      <c r="M35" s="9" t="s">
        <v>181</v>
      </c>
      <c r="N35" s="8" t="s">
        <v>109</v>
      </c>
      <c r="O35" s="202" t="s">
        <v>109</v>
      </c>
      <c r="P35" s="202" t="s">
        <v>109</v>
      </c>
      <c r="Q35" s="202" t="s">
        <v>109</v>
      </c>
      <c r="R35" s="1"/>
      <c r="S35" s="9" t="s">
        <v>181</v>
      </c>
      <c r="T35" s="8">
        <v>31000</v>
      </c>
      <c r="U35" s="202" t="s">
        <v>109</v>
      </c>
      <c r="V35" s="202" t="s">
        <v>109</v>
      </c>
      <c r="W35" s="202" t="s">
        <v>109</v>
      </c>
      <c r="X35" s="1"/>
      <c r="AD35" s="9" t="s">
        <v>181</v>
      </c>
      <c r="AE35" s="8" t="s">
        <v>109</v>
      </c>
      <c r="AF35" s="202" t="s">
        <v>109</v>
      </c>
      <c r="AG35" s="202" t="s">
        <v>109</v>
      </c>
      <c r="AH35" s="202" t="s">
        <v>109</v>
      </c>
      <c r="AI35" s="1"/>
      <c r="AJ35" s="1"/>
      <c r="AK35" s="1"/>
      <c r="AL35" s="1"/>
    </row>
    <row r="36" spans="1:38" x14ac:dyDescent="0.25">
      <c r="A36" s="9" t="s">
        <v>173</v>
      </c>
      <c r="B36" s="8">
        <v>170000</v>
      </c>
      <c r="C36" s="202" t="s">
        <v>109</v>
      </c>
      <c r="D36" s="157">
        <f>B36/B$32</f>
        <v>0.31045748649966487</v>
      </c>
      <c r="E36" s="202" t="s">
        <v>109</v>
      </c>
      <c r="F36" s="1"/>
      <c r="G36" s="9" t="s">
        <v>173</v>
      </c>
      <c r="H36" s="8">
        <v>90000</v>
      </c>
      <c r="I36" s="202" t="s">
        <v>109</v>
      </c>
      <c r="J36" s="157">
        <f>H36/H$32</f>
        <v>0.28125</v>
      </c>
      <c r="K36" s="202" t="s">
        <v>109</v>
      </c>
      <c r="L36" s="1"/>
      <c r="M36" s="9" t="s">
        <v>173</v>
      </c>
      <c r="N36" s="8">
        <v>110000</v>
      </c>
      <c r="O36" s="202" t="s">
        <v>109</v>
      </c>
      <c r="P36" s="157">
        <f>N36/N$32</f>
        <v>0.37931034482758619</v>
      </c>
      <c r="Q36" s="202" t="s">
        <v>109</v>
      </c>
      <c r="R36" s="1"/>
      <c r="S36" s="9" t="s">
        <v>173</v>
      </c>
      <c r="T36" s="8">
        <v>70000</v>
      </c>
      <c r="U36" s="202" t="s">
        <v>109</v>
      </c>
      <c r="V36" s="157">
        <f>T36/T$32</f>
        <v>0.23333333333333334</v>
      </c>
      <c r="W36" s="202" t="s">
        <v>109</v>
      </c>
      <c r="X36" s="1"/>
      <c r="AD36" s="9" t="s">
        <v>173</v>
      </c>
      <c r="AE36" s="8">
        <v>50000</v>
      </c>
      <c r="AF36" s="202" t="s">
        <v>109</v>
      </c>
      <c r="AG36" s="157">
        <f>AE36/AE$32</f>
        <v>0.21739130434782608</v>
      </c>
      <c r="AH36" s="202" t="s">
        <v>109</v>
      </c>
      <c r="AI36" s="1"/>
      <c r="AJ36" s="1"/>
      <c r="AK36" s="1"/>
      <c r="AL36" s="1"/>
    </row>
    <row r="37" spans="1:38" ht="22.2" customHeight="1" x14ac:dyDescent="0.25">
      <c r="A37" s="220"/>
      <c r="B37" s="220"/>
      <c r="C37" s="220"/>
      <c r="D37" s="220"/>
      <c r="E37" s="220"/>
      <c r="F37" s="220"/>
      <c r="G37" s="236"/>
      <c r="H37" s="220"/>
      <c r="I37" s="220"/>
      <c r="J37" s="220"/>
      <c r="K37" s="1"/>
      <c r="L37" s="1"/>
      <c r="M37" s="1"/>
      <c r="N37" s="1"/>
      <c r="O37" s="1"/>
      <c r="P37" s="1"/>
      <c r="Q37" s="1"/>
      <c r="R37" s="1"/>
      <c r="S37" s="1"/>
      <c r="T37" s="1"/>
      <c r="U37" s="1"/>
      <c r="V37" s="1"/>
      <c r="W37" s="1"/>
      <c r="X37" s="1"/>
      <c r="Y37" s="1"/>
      <c r="Z37" s="1"/>
      <c r="AA37" s="1"/>
      <c r="AB37" s="1"/>
      <c r="AC37" s="1"/>
      <c r="AD37" s="1"/>
      <c r="AE37" s="1"/>
      <c r="AF37" s="1"/>
    </row>
    <row r="38" spans="1:38" ht="22.2" customHeight="1" x14ac:dyDescent="0.25">
      <c r="A38" s="220"/>
      <c r="B38" s="220"/>
      <c r="C38" s="220"/>
      <c r="D38" s="220"/>
      <c r="E38" s="220"/>
      <c r="F38" s="220"/>
      <c r="G38" s="236"/>
      <c r="H38" s="220"/>
      <c r="I38" s="220"/>
      <c r="J38" s="220"/>
      <c r="K38" s="1"/>
      <c r="L38" s="1"/>
      <c r="M38" s="1"/>
      <c r="N38" s="1"/>
      <c r="O38" s="1"/>
      <c r="P38" s="1"/>
      <c r="Q38" s="1"/>
      <c r="R38" s="1"/>
      <c r="S38" s="1"/>
      <c r="T38" s="1"/>
      <c r="U38" s="1"/>
      <c r="V38" s="1"/>
      <c r="W38" s="1"/>
      <c r="X38" s="1"/>
      <c r="Y38" s="1"/>
      <c r="Z38" s="1"/>
      <c r="AA38" s="1"/>
      <c r="AB38" s="1"/>
      <c r="AC38" s="1"/>
      <c r="AD38" s="1"/>
      <c r="AE38" s="1"/>
      <c r="AF38" s="1"/>
    </row>
    <row r="39" spans="1:38" ht="15.6" x14ac:dyDescent="0.25">
      <c r="A39" s="60" t="s">
        <v>183</v>
      </c>
      <c r="B39" s="60"/>
      <c r="C39" s="220"/>
      <c r="D39" s="220"/>
      <c r="E39" s="220"/>
      <c r="F39" s="220"/>
      <c r="G39" s="236"/>
      <c r="H39" s="220"/>
      <c r="I39" s="220"/>
      <c r="J39" s="220"/>
      <c r="K39" s="1"/>
      <c r="L39" s="1"/>
      <c r="M39" s="1"/>
      <c r="N39" s="1"/>
      <c r="O39" s="1"/>
      <c r="P39" s="1"/>
      <c r="Q39" s="1"/>
      <c r="R39" s="1"/>
      <c r="S39" s="1"/>
      <c r="T39" s="1"/>
      <c r="U39" s="1"/>
      <c r="V39" s="1"/>
      <c r="W39" s="1"/>
      <c r="X39" s="1"/>
      <c r="Y39" s="1"/>
      <c r="Z39" s="1"/>
      <c r="AA39" s="1"/>
      <c r="AB39" s="1"/>
      <c r="AC39" s="1"/>
      <c r="AD39" s="1"/>
      <c r="AE39" s="1"/>
      <c r="AF39" s="1"/>
    </row>
    <row r="40" spans="1:38" x14ac:dyDescent="0.25">
      <c r="A40" s="1"/>
      <c r="B40" s="1"/>
      <c r="C40" s="1"/>
      <c r="D40" s="1"/>
      <c r="E40" s="1"/>
      <c r="F40" s="1"/>
      <c r="G40" s="28"/>
      <c r="H40" s="1"/>
      <c r="I40" s="1"/>
      <c r="J40" s="1"/>
      <c r="K40" s="1"/>
      <c r="L40" s="1"/>
      <c r="M40" s="1"/>
      <c r="N40" s="1"/>
      <c r="O40" s="1"/>
      <c r="P40" s="1"/>
      <c r="Q40" s="1"/>
      <c r="R40" s="1"/>
      <c r="S40" s="1"/>
      <c r="T40" s="1"/>
      <c r="U40" s="1"/>
      <c r="V40" s="1"/>
      <c r="W40" s="1"/>
      <c r="X40" s="1"/>
      <c r="Y40" s="1"/>
      <c r="Z40" s="1"/>
      <c r="AA40" s="1"/>
      <c r="AB40" s="1"/>
      <c r="AC40" s="1"/>
      <c r="AD40" s="1"/>
      <c r="AE40" s="1"/>
      <c r="AF40" s="1"/>
    </row>
    <row r="41" spans="1:38" x14ac:dyDescent="0.25">
      <c r="A41" s="453"/>
      <c r="B41" s="445" t="s">
        <v>184</v>
      </c>
      <c r="C41" s="445"/>
      <c r="D41" s="445"/>
      <c r="E41" s="445"/>
      <c r="F41" s="451" t="s">
        <v>185</v>
      </c>
      <c r="G41" s="451"/>
      <c r="H41" s="1"/>
      <c r="I41" s="1"/>
      <c r="J41" s="1"/>
      <c r="K41" s="1"/>
      <c r="L41" s="1"/>
      <c r="M41" s="1"/>
      <c r="N41" s="1"/>
      <c r="O41" s="1"/>
      <c r="P41" s="1"/>
      <c r="Q41" s="1"/>
      <c r="R41" s="1"/>
      <c r="S41" s="1"/>
      <c r="T41" s="1"/>
      <c r="U41" s="1"/>
      <c r="V41" s="1"/>
      <c r="W41" s="1"/>
      <c r="X41" s="1"/>
      <c r="Y41" s="1"/>
      <c r="Z41" s="1"/>
      <c r="AA41" s="1"/>
      <c r="AB41" s="1"/>
      <c r="AC41" s="1"/>
      <c r="AD41" s="1"/>
      <c r="AE41" s="1"/>
      <c r="AF41" s="1"/>
    </row>
    <row r="42" spans="1:38" x14ac:dyDescent="0.25">
      <c r="A42" s="453"/>
      <c r="B42" s="30" t="s">
        <v>186</v>
      </c>
      <c r="C42" s="238" t="s">
        <v>69</v>
      </c>
      <c r="D42" s="238" t="s">
        <v>180</v>
      </c>
      <c r="E42" s="238" t="s">
        <v>69</v>
      </c>
      <c r="F42" s="155" t="s">
        <v>186</v>
      </c>
      <c r="G42" s="155" t="s">
        <v>166</v>
      </c>
      <c r="H42" s="1"/>
      <c r="I42" s="1"/>
      <c r="J42" s="1"/>
      <c r="K42" s="1"/>
      <c r="L42" s="1"/>
      <c r="M42" s="1"/>
      <c r="N42" s="1"/>
      <c r="O42" s="1"/>
      <c r="P42" s="1"/>
      <c r="Q42" s="1"/>
      <c r="R42" s="1"/>
      <c r="S42" s="1"/>
      <c r="T42" s="1"/>
      <c r="U42" s="1"/>
      <c r="V42" s="1"/>
      <c r="W42" s="1"/>
      <c r="X42" s="1"/>
      <c r="Y42" s="1"/>
      <c r="Z42" s="1"/>
      <c r="AA42" s="1"/>
      <c r="AB42" s="1"/>
      <c r="AC42" s="1"/>
      <c r="AD42" s="1"/>
      <c r="AE42" s="1"/>
      <c r="AF42" s="1"/>
    </row>
    <row r="43" spans="1:38" x14ac:dyDescent="0.25">
      <c r="A43" s="9" t="s">
        <v>167</v>
      </c>
      <c r="B43" s="175">
        <v>130000</v>
      </c>
      <c r="C43" s="156">
        <f>B43/F43-1</f>
        <v>-6.4748201438848962E-2</v>
      </c>
      <c r="D43" s="68">
        <f>B43/$B$26</f>
        <v>0.23557296782073259</v>
      </c>
      <c r="E43" s="176">
        <f>D43-(F43/$B$32)</f>
        <v>-1.8271682905464021E-2</v>
      </c>
      <c r="F43" s="177">
        <v>139000</v>
      </c>
      <c r="G43" s="174">
        <f>B43-F43</f>
        <v>-9000</v>
      </c>
      <c r="H43" s="1"/>
      <c r="I43" s="1"/>
      <c r="J43" s="1"/>
      <c r="K43" s="1"/>
      <c r="L43" s="1"/>
      <c r="M43" s="1"/>
      <c r="N43" s="1"/>
      <c r="O43" s="1"/>
      <c r="P43" s="1"/>
      <c r="Q43" s="1"/>
      <c r="R43" s="1"/>
      <c r="S43" s="1"/>
      <c r="T43" s="1"/>
      <c r="U43" s="1"/>
      <c r="V43" s="1"/>
      <c r="W43" s="1"/>
      <c r="X43" s="1"/>
      <c r="Y43" s="1"/>
      <c r="Z43" s="1"/>
      <c r="AA43" s="1"/>
      <c r="AB43" s="1"/>
      <c r="AC43" s="1"/>
      <c r="AD43" s="1"/>
      <c r="AE43" s="1"/>
      <c r="AF43" s="1"/>
    </row>
    <row r="44" spans="1:38" x14ac:dyDescent="0.25">
      <c r="A44" s="9" t="s">
        <v>168</v>
      </c>
      <c r="B44" s="175">
        <v>31000</v>
      </c>
      <c r="C44" s="156">
        <f>B44/F44-1</f>
        <v>0.63157894736842102</v>
      </c>
      <c r="D44" s="68">
        <f>B44/$B$26</f>
        <v>5.6175092326482386E-2</v>
      </c>
      <c r="E44" s="176">
        <f>D44-(F44/$B$32)</f>
        <v>2.1476902658872782E-2</v>
      </c>
      <c r="F44" s="177">
        <v>19000</v>
      </c>
      <c r="G44" s="174">
        <f>B44-F44</f>
        <v>12000</v>
      </c>
      <c r="H44" s="1"/>
      <c r="I44" s="1"/>
      <c r="J44" s="1"/>
      <c r="K44" s="1"/>
      <c r="L44" s="1"/>
      <c r="M44" s="1"/>
      <c r="N44" s="1"/>
      <c r="O44" s="1"/>
      <c r="P44" s="1"/>
      <c r="Q44" s="1"/>
      <c r="R44" s="1"/>
      <c r="S44" s="1"/>
      <c r="T44" s="1"/>
      <c r="U44" s="1"/>
      <c r="V44" s="1"/>
      <c r="W44" s="1"/>
      <c r="X44" s="1"/>
      <c r="Y44" s="1"/>
      <c r="Z44" s="1"/>
      <c r="AA44" s="1"/>
      <c r="AB44" s="1"/>
      <c r="AC44" s="1"/>
      <c r="AD44" s="1"/>
      <c r="AE44" s="1"/>
      <c r="AF44" s="1"/>
    </row>
    <row r="45" spans="1:38" x14ac:dyDescent="0.25">
      <c r="A45" s="9" t="s">
        <v>187</v>
      </c>
      <c r="B45" s="175">
        <v>110000</v>
      </c>
      <c r="C45" s="156">
        <f>B45/F45-1</f>
        <v>0.12244897959183665</v>
      </c>
      <c r="D45" s="68">
        <f>B45/$B$26</f>
        <v>0.19933097277138911</v>
      </c>
      <c r="E45" s="176">
        <f>D45-(F45/$B$32)</f>
        <v>2.0361362906876401E-2</v>
      </c>
      <c r="F45" s="177">
        <v>98000</v>
      </c>
      <c r="G45" s="174">
        <f>B45-F45</f>
        <v>12000</v>
      </c>
      <c r="H45" s="1"/>
      <c r="I45" s="1"/>
      <c r="J45" s="1"/>
      <c r="K45" s="1"/>
      <c r="L45" s="1"/>
      <c r="M45" s="1"/>
      <c r="N45" s="1"/>
      <c r="O45" s="1"/>
      <c r="P45" s="1"/>
      <c r="Q45" s="1"/>
      <c r="R45" s="1"/>
      <c r="S45" s="1"/>
      <c r="T45" s="1"/>
      <c r="U45" s="1"/>
      <c r="V45" s="1"/>
      <c r="W45" s="1"/>
      <c r="X45" s="1"/>
      <c r="Y45" s="1"/>
      <c r="Z45" s="1"/>
      <c r="AA45" s="1"/>
      <c r="AB45" s="1"/>
      <c r="AC45" s="1"/>
      <c r="AD45" s="1"/>
      <c r="AE45" s="1"/>
      <c r="AF45" s="1"/>
    </row>
    <row r="46" spans="1:38" x14ac:dyDescent="0.25">
      <c r="A46" s="9" t="s">
        <v>188</v>
      </c>
      <c r="B46" s="175">
        <v>250000</v>
      </c>
      <c r="C46" s="156">
        <f>B46/F46-1</f>
        <v>-0.16666666666666663</v>
      </c>
      <c r="D46" s="68">
        <f>B46/$B$26</f>
        <v>0.45302493811679345</v>
      </c>
      <c r="E46" s="176">
        <f>D46-(F46/$B$32)</f>
        <v>-9.4841214529673978E-2</v>
      </c>
      <c r="F46" s="177">
        <v>300000</v>
      </c>
      <c r="G46" s="174">
        <f>B46-F46</f>
        <v>-50000</v>
      </c>
      <c r="H46" s="1"/>
      <c r="I46" s="1"/>
      <c r="J46" s="1"/>
      <c r="K46" s="1"/>
      <c r="L46" s="1"/>
      <c r="M46" s="1"/>
      <c r="N46" s="1"/>
      <c r="O46" s="1"/>
      <c r="P46" s="1"/>
      <c r="Q46" s="1"/>
      <c r="R46" s="1"/>
      <c r="S46" s="1"/>
      <c r="T46" s="1"/>
      <c r="U46" s="1"/>
      <c r="V46" s="1"/>
      <c r="W46" s="1"/>
      <c r="X46" s="1"/>
      <c r="Y46" s="1"/>
      <c r="Z46" s="1"/>
      <c r="AA46" s="1"/>
      <c r="AB46" s="1"/>
      <c r="AC46" s="1"/>
      <c r="AD46" s="1"/>
      <c r="AE46" s="1"/>
      <c r="AF46" s="1"/>
    </row>
    <row r="47" spans="1:38" x14ac:dyDescent="0.25">
      <c r="A47" s="1"/>
      <c r="B47" s="1"/>
      <c r="C47" s="1"/>
      <c r="D47" s="1"/>
      <c r="E47" s="1"/>
      <c r="F47" s="1"/>
      <c r="G47" s="28"/>
      <c r="H47" s="1"/>
      <c r="I47" s="1"/>
      <c r="J47" s="1"/>
      <c r="K47" s="1"/>
      <c r="L47" s="1"/>
      <c r="M47" s="1"/>
      <c r="N47" s="1"/>
      <c r="O47" s="1"/>
      <c r="P47" s="1"/>
      <c r="Q47" s="1"/>
      <c r="R47" s="1"/>
      <c r="S47" s="1"/>
      <c r="T47" s="1"/>
      <c r="U47" s="1"/>
      <c r="V47" s="1"/>
      <c r="W47" s="1"/>
      <c r="X47" s="1"/>
      <c r="Y47" s="1"/>
      <c r="Z47" s="1"/>
      <c r="AA47" s="1"/>
      <c r="AB47" s="1"/>
      <c r="AC47" s="1"/>
      <c r="AD47" s="1"/>
      <c r="AE47" s="1"/>
      <c r="AF47" s="1"/>
    </row>
    <row r="48" spans="1:38" x14ac:dyDescent="0.25">
      <c r="A48" s="459"/>
      <c r="B48" s="449" t="s">
        <v>189</v>
      </c>
      <c r="C48" s="450"/>
      <c r="D48" s="450"/>
      <c r="E48" s="450"/>
      <c r="F48" s="155" t="s">
        <v>190</v>
      </c>
      <c r="G48" s="447" t="s">
        <v>191</v>
      </c>
      <c r="H48" s="448"/>
      <c r="I48" s="250" t="s">
        <v>192</v>
      </c>
      <c r="J48" s="446" t="s">
        <v>193</v>
      </c>
      <c r="K48" s="446"/>
      <c r="L48" s="31" t="s">
        <v>194</v>
      </c>
      <c r="M48" s="1"/>
      <c r="N48" s="1"/>
      <c r="O48" s="1"/>
      <c r="P48" s="1"/>
      <c r="Q48" s="1"/>
      <c r="R48" s="1"/>
      <c r="S48" s="1"/>
      <c r="T48" s="1"/>
      <c r="U48" s="1"/>
      <c r="V48" s="1"/>
      <c r="W48" s="1"/>
      <c r="X48" s="1"/>
      <c r="Y48" s="1"/>
      <c r="Z48" s="1"/>
      <c r="AA48" s="1"/>
      <c r="AB48" s="1"/>
      <c r="AC48" s="1"/>
      <c r="AD48" s="1"/>
      <c r="AE48" s="1"/>
      <c r="AF48" s="1"/>
    </row>
    <row r="49" spans="1:38" x14ac:dyDescent="0.25">
      <c r="A49" s="459"/>
      <c r="B49" s="239" t="s">
        <v>186</v>
      </c>
      <c r="C49" s="239" t="s">
        <v>69</v>
      </c>
      <c r="D49" s="239" t="s">
        <v>180</v>
      </c>
      <c r="E49" s="239" t="s">
        <v>69</v>
      </c>
      <c r="F49" s="155" t="s">
        <v>186</v>
      </c>
      <c r="G49" s="243" t="s">
        <v>186</v>
      </c>
      <c r="H49" s="240" t="s">
        <v>69</v>
      </c>
      <c r="I49" s="242" t="s">
        <v>186</v>
      </c>
      <c r="J49" s="241" t="s">
        <v>186</v>
      </c>
      <c r="K49" s="241" t="s">
        <v>69</v>
      </c>
      <c r="L49" s="155" t="s">
        <v>186</v>
      </c>
      <c r="M49" s="1"/>
      <c r="N49" s="1"/>
      <c r="O49" s="1"/>
      <c r="P49" s="1"/>
      <c r="Q49" s="1"/>
      <c r="R49" s="1"/>
      <c r="S49" s="1"/>
      <c r="T49" s="1"/>
      <c r="U49" s="1"/>
      <c r="V49" s="1"/>
      <c r="W49" s="1"/>
      <c r="X49" s="1"/>
      <c r="Y49" s="1"/>
      <c r="Z49" s="1"/>
      <c r="AA49" s="1"/>
      <c r="AB49" s="1"/>
      <c r="AC49" s="1"/>
      <c r="AD49" s="1"/>
      <c r="AE49" s="1"/>
      <c r="AF49" s="1"/>
    </row>
    <row r="50" spans="1:38" ht="19.2" customHeight="1" x14ac:dyDescent="0.25">
      <c r="A50" s="165" t="s">
        <v>67</v>
      </c>
      <c r="B50" s="8">
        <f>SUM(B51:B56)</f>
        <v>302000</v>
      </c>
      <c r="C50" s="168">
        <f t="shared" ref="C50:C56" si="0">B50/F50-1</f>
        <v>-2.8938906752411619E-2</v>
      </c>
      <c r="D50" s="228" t="s">
        <v>109</v>
      </c>
      <c r="E50" s="228" t="s">
        <v>109</v>
      </c>
      <c r="F50" s="167">
        <f>SUM(F51:F56)</f>
        <v>311000</v>
      </c>
      <c r="G50" s="211">
        <v>90000</v>
      </c>
      <c r="H50" s="156">
        <f t="shared" ref="H50:H56" si="1">G50/I50-1</f>
        <v>-0.1428571428571429</v>
      </c>
      <c r="I50" s="167">
        <f>SUM(I51:I56)</f>
        <v>105000</v>
      </c>
      <c r="J50" s="19">
        <v>150000</v>
      </c>
      <c r="K50" s="156">
        <f t="shared" ref="K50:K56" si="2">J50/L50-1</f>
        <v>-7.407407407407407E-2</v>
      </c>
      <c r="L50" s="167">
        <f>SUM(L51:L56)</f>
        <v>162000</v>
      </c>
      <c r="M50" s="1"/>
      <c r="N50" s="1"/>
      <c r="O50" s="1"/>
      <c r="P50" s="1"/>
      <c r="Q50" s="1"/>
      <c r="R50" s="1"/>
      <c r="S50" s="1"/>
      <c r="T50" s="1"/>
      <c r="U50" s="1"/>
      <c r="V50" s="1"/>
      <c r="W50" s="1"/>
      <c r="X50" s="1"/>
      <c r="Y50" s="1"/>
      <c r="Z50" s="1"/>
      <c r="AA50" s="1"/>
      <c r="AB50" s="1"/>
      <c r="AC50" s="1"/>
      <c r="AD50" s="1"/>
      <c r="AE50" s="1"/>
      <c r="AF50" s="1"/>
    </row>
    <row r="51" spans="1:38" x14ac:dyDescent="0.25">
      <c r="A51" s="165" t="s">
        <v>195</v>
      </c>
      <c r="B51" s="8">
        <v>80000</v>
      </c>
      <c r="C51" s="168">
        <f t="shared" si="0"/>
        <v>0.14285714285714279</v>
      </c>
      <c r="D51" s="68">
        <f t="shared" ref="D51:D56" si="3">B51/B$50</f>
        <v>0.26490066225165565</v>
      </c>
      <c r="E51" s="68">
        <f t="shared" ref="E51:E56" si="4">D51-(F51/F$50)</f>
        <v>3.9820276399565618E-2</v>
      </c>
      <c r="F51" s="169">
        <v>70000</v>
      </c>
      <c r="G51" s="211">
        <v>16000</v>
      </c>
      <c r="H51" s="156">
        <f t="shared" si="1"/>
        <v>-5.8823529411764719E-2</v>
      </c>
      <c r="I51" s="212">
        <v>17000</v>
      </c>
      <c r="J51" s="19">
        <v>33000</v>
      </c>
      <c r="K51" s="156">
        <f t="shared" si="2"/>
        <v>-0.15384615384615385</v>
      </c>
      <c r="L51" s="167">
        <v>39000</v>
      </c>
      <c r="M51" s="1"/>
      <c r="N51" s="1"/>
      <c r="O51" s="1"/>
      <c r="P51" s="1"/>
      <c r="Q51" s="1"/>
      <c r="R51" s="1"/>
      <c r="S51" s="1"/>
      <c r="T51" s="1"/>
      <c r="U51" s="1"/>
      <c r="V51" s="1"/>
      <c r="W51" s="1"/>
      <c r="X51" s="1"/>
      <c r="Y51" s="1"/>
      <c r="Z51" s="1"/>
      <c r="AA51" s="1"/>
      <c r="AB51" s="1"/>
      <c r="AC51" s="1"/>
      <c r="AD51" s="1"/>
      <c r="AE51" s="1"/>
      <c r="AF51" s="1"/>
    </row>
    <row r="52" spans="1:38" x14ac:dyDescent="0.25">
      <c r="A52" s="165" t="s">
        <v>196</v>
      </c>
      <c r="B52" s="207">
        <v>17000</v>
      </c>
      <c r="C52" s="168">
        <f t="shared" si="0"/>
        <v>0.54545454545454541</v>
      </c>
      <c r="D52" s="68">
        <f t="shared" si="3"/>
        <v>5.6291390728476824E-2</v>
      </c>
      <c r="E52" s="68">
        <f t="shared" si="4"/>
        <v>2.0921615808862676E-2</v>
      </c>
      <c r="F52" s="205">
        <v>11000</v>
      </c>
      <c r="G52" s="166">
        <v>5000</v>
      </c>
      <c r="H52" s="156">
        <f t="shared" si="1"/>
        <v>0.66666666666666674</v>
      </c>
      <c r="I52" s="170">
        <v>3000</v>
      </c>
      <c r="J52" s="206">
        <v>9000</v>
      </c>
      <c r="K52" s="156">
        <f t="shared" si="2"/>
        <v>0.8</v>
      </c>
      <c r="L52" s="161">
        <v>5000</v>
      </c>
      <c r="M52" s="1"/>
      <c r="N52" s="1"/>
      <c r="O52" s="1"/>
      <c r="P52" s="1"/>
      <c r="Q52" s="1"/>
      <c r="R52" s="1"/>
      <c r="S52" s="1"/>
      <c r="T52" s="1"/>
      <c r="U52" s="1"/>
      <c r="V52" s="1"/>
      <c r="W52" s="1"/>
      <c r="X52" s="1"/>
      <c r="Y52" s="1"/>
      <c r="Z52" s="1"/>
      <c r="AA52" s="1"/>
      <c r="AB52" s="1"/>
      <c r="AC52" s="1"/>
      <c r="AD52" s="1"/>
      <c r="AE52" s="1"/>
      <c r="AF52" s="1"/>
    </row>
    <row r="53" spans="1:38" x14ac:dyDescent="0.25">
      <c r="A53" s="165" t="s">
        <v>197</v>
      </c>
      <c r="B53" s="8">
        <v>48000</v>
      </c>
      <c r="C53" s="168">
        <f t="shared" si="0"/>
        <v>0.26315789473684204</v>
      </c>
      <c r="D53" s="68">
        <f t="shared" si="3"/>
        <v>0.15894039735099338</v>
      </c>
      <c r="E53" s="68">
        <f t="shared" si="4"/>
        <v>3.6753902174144509E-2</v>
      </c>
      <c r="F53" s="169">
        <v>38000</v>
      </c>
      <c r="G53" s="173">
        <v>9000</v>
      </c>
      <c r="H53" s="156">
        <f t="shared" si="1"/>
        <v>0.125</v>
      </c>
      <c r="I53" s="172">
        <v>8000</v>
      </c>
      <c r="J53" s="19">
        <v>33000</v>
      </c>
      <c r="K53" s="156">
        <f t="shared" si="2"/>
        <v>0.5</v>
      </c>
      <c r="L53" s="167">
        <v>22000</v>
      </c>
      <c r="M53" s="1"/>
      <c r="N53" s="1"/>
      <c r="O53" s="1"/>
      <c r="P53" s="1"/>
      <c r="Q53" s="1"/>
      <c r="R53" s="1"/>
      <c r="S53" s="1"/>
      <c r="T53" s="1"/>
      <c r="U53" s="1"/>
      <c r="V53" s="1"/>
      <c r="W53" s="1"/>
      <c r="X53" s="1"/>
      <c r="Y53" s="1"/>
      <c r="Z53" s="1"/>
      <c r="AA53" s="1"/>
      <c r="AB53" s="1"/>
      <c r="AC53" s="1"/>
      <c r="AD53" s="1"/>
      <c r="AE53" s="1"/>
      <c r="AF53" s="1"/>
    </row>
    <row r="54" spans="1:38" x14ac:dyDescent="0.25">
      <c r="A54" s="165" t="s">
        <v>198</v>
      </c>
      <c r="B54" s="8">
        <v>12000</v>
      </c>
      <c r="C54" s="168">
        <f t="shared" si="0"/>
        <v>-0.36842105263157898</v>
      </c>
      <c r="D54" s="68">
        <f t="shared" si="3"/>
        <v>3.9735099337748346E-2</v>
      </c>
      <c r="E54" s="68">
        <f t="shared" si="4"/>
        <v>-2.1358148250676091E-2</v>
      </c>
      <c r="F54" s="169">
        <v>19000</v>
      </c>
      <c r="G54" s="166">
        <v>10000</v>
      </c>
      <c r="H54" s="156">
        <f t="shared" si="1"/>
        <v>0</v>
      </c>
      <c r="I54" s="170">
        <v>10000</v>
      </c>
      <c r="J54" s="19">
        <v>12000</v>
      </c>
      <c r="K54" s="156">
        <f t="shared" si="2"/>
        <v>-7.6923076923076872E-2</v>
      </c>
      <c r="L54" s="167">
        <v>13000</v>
      </c>
      <c r="M54" s="1"/>
      <c r="N54" s="1"/>
      <c r="O54" s="1"/>
      <c r="P54" s="1"/>
      <c r="Q54" s="1"/>
      <c r="R54" s="1"/>
      <c r="S54" s="1"/>
      <c r="T54" s="1"/>
      <c r="U54" s="1"/>
      <c r="V54" s="1"/>
      <c r="W54" s="1"/>
      <c r="X54" s="1"/>
      <c r="Y54" s="1"/>
      <c r="Z54" s="1"/>
      <c r="AA54" s="1"/>
      <c r="AB54" s="1"/>
      <c r="AC54" s="1"/>
      <c r="AD54" s="1"/>
      <c r="AE54" s="1"/>
      <c r="AF54" s="1"/>
    </row>
    <row r="55" spans="1:38" x14ac:dyDescent="0.25">
      <c r="A55" s="165" t="s">
        <v>199</v>
      </c>
      <c r="B55" s="8">
        <v>130000</v>
      </c>
      <c r="C55" s="168">
        <f t="shared" si="0"/>
        <v>-7.1428571428571397E-2</v>
      </c>
      <c r="D55" s="68">
        <f t="shared" si="3"/>
        <v>0.43046357615894038</v>
      </c>
      <c r="E55" s="68">
        <f t="shared" si="4"/>
        <v>-1.9697195545239687E-2</v>
      </c>
      <c r="F55" s="169">
        <v>140000</v>
      </c>
      <c r="G55" s="166">
        <v>40000</v>
      </c>
      <c r="H55" s="156">
        <f t="shared" si="1"/>
        <v>-0.19999999999999996</v>
      </c>
      <c r="I55" s="170">
        <v>50000</v>
      </c>
      <c r="J55" s="19">
        <v>60000</v>
      </c>
      <c r="K55" s="156">
        <f t="shared" si="2"/>
        <v>0</v>
      </c>
      <c r="L55" s="167">
        <v>60000</v>
      </c>
      <c r="M55" s="1"/>
      <c r="N55" s="1"/>
      <c r="O55" s="1"/>
      <c r="P55" s="1"/>
      <c r="Q55" s="1"/>
      <c r="R55" s="1"/>
      <c r="S55" s="1"/>
      <c r="T55" s="1"/>
      <c r="U55" s="1"/>
      <c r="V55" s="1"/>
      <c r="W55" s="1"/>
      <c r="X55" s="1"/>
      <c r="Y55" s="1"/>
      <c r="Z55" s="1"/>
      <c r="AA55" s="1"/>
      <c r="AB55" s="1"/>
      <c r="AC55" s="1"/>
      <c r="AD55" s="1"/>
      <c r="AE55" s="1"/>
      <c r="AF55" s="1"/>
    </row>
    <row r="56" spans="1:38" x14ac:dyDescent="0.25">
      <c r="A56" s="165" t="s">
        <v>200</v>
      </c>
      <c r="B56" s="8">
        <v>15000</v>
      </c>
      <c r="C56" s="168">
        <f t="shared" si="0"/>
        <v>-0.54545454545454541</v>
      </c>
      <c r="D56" s="68">
        <f t="shared" si="3"/>
        <v>4.9668874172185427E-2</v>
      </c>
      <c r="E56" s="68">
        <f t="shared" si="4"/>
        <v>-5.6440450586657011E-2</v>
      </c>
      <c r="F56" s="169">
        <v>33000</v>
      </c>
      <c r="G56" s="166">
        <v>14000</v>
      </c>
      <c r="H56" s="156">
        <f t="shared" si="1"/>
        <v>-0.17647058823529416</v>
      </c>
      <c r="I56" s="170">
        <v>17000</v>
      </c>
      <c r="J56" s="19">
        <v>15000</v>
      </c>
      <c r="K56" s="156">
        <f t="shared" si="2"/>
        <v>-0.34782608695652173</v>
      </c>
      <c r="L56" s="167">
        <v>23000</v>
      </c>
      <c r="M56" s="1"/>
      <c r="N56" s="1"/>
      <c r="O56" s="1"/>
      <c r="P56" s="1"/>
      <c r="Q56" s="1"/>
      <c r="R56" s="1"/>
      <c r="S56" s="1"/>
      <c r="T56" s="1"/>
      <c r="U56" s="1"/>
      <c r="V56" s="1"/>
      <c r="W56" s="1"/>
      <c r="X56" s="1"/>
      <c r="Y56" s="1"/>
      <c r="Z56" s="1"/>
      <c r="AA56" s="1"/>
      <c r="AB56" s="1"/>
      <c r="AC56" s="1"/>
      <c r="AD56" s="1"/>
      <c r="AE56" s="1"/>
      <c r="AF56" s="1"/>
    </row>
    <row r="57" spans="1:38" x14ac:dyDescent="0.25">
      <c r="A57" s="229" t="s">
        <v>201</v>
      </c>
      <c r="B57" s="232">
        <f>B50/B58</f>
        <v>0.13665158371040723</v>
      </c>
      <c r="C57" s="231">
        <f>B57-F57</f>
        <v>-4.2989134852467026E-2</v>
      </c>
      <c r="D57" s="228" t="s">
        <v>109</v>
      </c>
      <c r="E57" s="228" t="s">
        <v>109</v>
      </c>
      <c r="F57" s="230">
        <f>300000/F58</f>
        <v>0.17964071856287425</v>
      </c>
      <c r="G57" s="227">
        <f>G50/G58</f>
        <v>0.15517241379310345</v>
      </c>
      <c r="H57" s="234">
        <f>G57-I57</f>
        <v>-4.1256157635467972E-2</v>
      </c>
      <c r="I57" s="235">
        <f>110000/I58</f>
        <v>0.19642857142857142</v>
      </c>
      <c r="J57" s="232">
        <f>J50/J58</f>
        <v>9.1463414634146339E-2</v>
      </c>
      <c r="K57" s="234">
        <f>J57-L57</f>
        <v>-3.7324464153732445E-2</v>
      </c>
      <c r="L57" s="233">
        <f>170000/L58</f>
        <v>0.12878787878787878</v>
      </c>
      <c r="M57" s="1"/>
      <c r="N57" s="1"/>
      <c r="O57" s="1"/>
      <c r="P57" s="1"/>
      <c r="Q57" s="1"/>
      <c r="R57" s="1"/>
      <c r="S57" s="1"/>
      <c r="T57" s="1"/>
      <c r="U57" s="1"/>
      <c r="V57" s="1"/>
      <c r="W57" s="1"/>
      <c r="X57" s="1"/>
      <c r="Y57" s="1"/>
      <c r="Z57" s="1"/>
      <c r="AA57" s="1"/>
      <c r="AB57" s="1"/>
      <c r="AC57" s="1"/>
      <c r="AD57" s="1"/>
      <c r="AE57" s="1"/>
      <c r="AF57" s="1"/>
    </row>
    <row r="58" spans="1:38" ht="19.2" customHeight="1" x14ac:dyDescent="0.25">
      <c r="A58" s="198" t="s">
        <v>202</v>
      </c>
      <c r="B58" s="248">
        <v>2210000</v>
      </c>
      <c r="C58" s="247"/>
      <c r="F58" s="246">
        <v>1670000</v>
      </c>
      <c r="G58" s="247">
        <v>580000</v>
      </c>
      <c r="H58" s="247"/>
      <c r="I58" s="247">
        <v>560000</v>
      </c>
      <c r="J58" s="248">
        <v>1640000</v>
      </c>
      <c r="K58" s="247"/>
      <c r="L58" s="246">
        <v>1320000</v>
      </c>
      <c r="M58" s="28"/>
      <c r="N58" s="28"/>
      <c r="O58" s="28"/>
      <c r="P58" s="28"/>
      <c r="Q58" s="28"/>
      <c r="R58" s="28"/>
      <c r="S58" s="28"/>
      <c r="T58" s="28"/>
      <c r="U58" s="28"/>
      <c r="V58" s="28"/>
      <c r="W58" s="28"/>
      <c r="X58" s="28"/>
      <c r="Y58" s="28"/>
      <c r="Z58" s="28"/>
      <c r="AA58" s="28"/>
      <c r="AB58" s="28"/>
      <c r="AC58" s="28"/>
      <c r="AD58" s="28"/>
      <c r="AE58" s="28"/>
      <c r="AF58" s="28"/>
      <c r="AG58" s="84"/>
      <c r="AH58" s="84"/>
      <c r="AI58" s="84"/>
      <c r="AJ58" s="84"/>
      <c r="AK58" s="84"/>
      <c r="AL58" s="84"/>
    </row>
    <row r="59" spans="1:38" x14ac:dyDescent="0.25">
      <c r="A59" s="456" t="s">
        <v>166</v>
      </c>
      <c r="B59" s="196">
        <f t="shared" ref="B59:B64" si="5">B51-F51</f>
        <v>10000</v>
      </c>
      <c r="C59" s="195"/>
      <c r="D59" s="162"/>
      <c r="E59" s="162"/>
      <c r="F59" s="199"/>
      <c r="G59" s="197">
        <f t="shared" ref="G59:G64" si="6">G51-I51</f>
        <v>-1000</v>
      </c>
      <c r="H59" s="195"/>
      <c r="I59" s="195"/>
      <c r="J59" s="196">
        <f t="shared" ref="J59:J64" si="7">J51-L51</f>
        <v>-6000</v>
      </c>
      <c r="K59" s="195"/>
      <c r="L59" s="199"/>
      <c r="M59" s="1"/>
      <c r="N59" s="1"/>
      <c r="O59" s="1"/>
      <c r="P59" s="1"/>
      <c r="Q59" s="1"/>
      <c r="R59" s="1"/>
      <c r="S59" s="1"/>
      <c r="T59" s="1"/>
      <c r="U59" s="1"/>
      <c r="V59" s="1"/>
      <c r="W59" s="1"/>
      <c r="X59" s="1"/>
      <c r="Y59" s="1"/>
      <c r="Z59" s="1"/>
      <c r="AA59" s="1"/>
      <c r="AB59" s="1"/>
      <c r="AC59" s="1"/>
      <c r="AD59" s="1"/>
      <c r="AE59" s="1"/>
      <c r="AF59" s="1"/>
    </row>
    <row r="60" spans="1:38" x14ac:dyDescent="0.25">
      <c r="A60" s="457"/>
      <c r="B60" s="163">
        <f t="shared" si="5"/>
        <v>6000</v>
      </c>
      <c r="C60" s="160"/>
      <c r="D60" s="162"/>
      <c r="E60" s="162"/>
      <c r="F60" s="161"/>
      <c r="G60" s="164">
        <f t="shared" si="6"/>
        <v>2000</v>
      </c>
      <c r="H60" s="160"/>
      <c r="I60" s="160"/>
      <c r="J60" s="163">
        <f t="shared" si="7"/>
        <v>4000</v>
      </c>
      <c r="K60" s="160"/>
      <c r="L60" s="161"/>
      <c r="M60" s="1"/>
      <c r="N60" s="1"/>
      <c r="O60" s="1"/>
      <c r="P60" s="1"/>
      <c r="Q60" s="1"/>
      <c r="R60" s="1"/>
      <c r="S60" s="1"/>
      <c r="T60" s="1"/>
      <c r="U60" s="1"/>
      <c r="V60" s="1"/>
      <c r="W60" s="1"/>
      <c r="X60" s="1"/>
      <c r="Y60" s="1"/>
      <c r="Z60" s="1"/>
      <c r="AA60" s="1"/>
      <c r="AB60" s="1"/>
      <c r="AC60" s="1"/>
      <c r="AD60" s="1"/>
      <c r="AE60" s="1"/>
      <c r="AF60" s="1"/>
    </row>
    <row r="61" spans="1:38" x14ac:dyDescent="0.25">
      <c r="A61" s="457"/>
      <c r="B61" s="163">
        <f t="shared" si="5"/>
        <v>10000</v>
      </c>
      <c r="C61" s="160"/>
      <c r="D61" s="162"/>
      <c r="E61" s="162"/>
      <c r="F61" s="161"/>
      <c r="G61" s="164">
        <f t="shared" si="6"/>
        <v>1000</v>
      </c>
      <c r="H61" s="160"/>
      <c r="I61" s="160"/>
      <c r="J61" s="163">
        <f t="shared" si="7"/>
        <v>11000</v>
      </c>
      <c r="K61" s="160"/>
      <c r="L61" s="161"/>
      <c r="M61" s="1"/>
      <c r="N61" s="1"/>
      <c r="O61" s="1"/>
      <c r="P61" s="1"/>
      <c r="Q61" s="1"/>
      <c r="R61" s="1"/>
      <c r="S61" s="1"/>
      <c r="T61" s="1"/>
      <c r="U61" s="1"/>
      <c r="V61" s="1"/>
      <c r="W61" s="1"/>
      <c r="X61" s="1"/>
      <c r="Y61" s="1"/>
      <c r="Z61" s="1"/>
      <c r="AA61" s="1"/>
      <c r="AB61" s="1"/>
      <c r="AC61" s="1"/>
      <c r="AD61" s="1"/>
      <c r="AE61" s="1"/>
      <c r="AF61" s="1"/>
    </row>
    <row r="62" spans="1:38" x14ac:dyDescent="0.25">
      <c r="A62" s="457"/>
      <c r="B62" s="163">
        <f t="shared" si="5"/>
        <v>-7000</v>
      </c>
      <c r="C62" s="160"/>
      <c r="D62" s="162"/>
      <c r="E62" s="162"/>
      <c r="F62" s="161"/>
      <c r="G62" s="164">
        <f t="shared" si="6"/>
        <v>0</v>
      </c>
      <c r="H62" s="160"/>
      <c r="I62" s="160"/>
      <c r="J62" s="163">
        <f t="shared" si="7"/>
        <v>-1000</v>
      </c>
      <c r="K62" s="160"/>
      <c r="L62" s="161"/>
      <c r="M62" s="1"/>
      <c r="N62" s="1"/>
      <c r="O62" s="1"/>
      <c r="P62" s="1"/>
      <c r="Q62" s="1"/>
      <c r="R62" s="1"/>
      <c r="S62" s="1"/>
      <c r="T62" s="1"/>
      <c r="U62" s="1"/>
      <c r="V62" s="1"/>
      <c r="W62" s="1"/>
      <c r="X62" s="1"/>
      <c r="Y62" s="1"/>
      <c r="Z62" s="1"/>
      <c r="AA62" s="1"/>
      <c r="AB62" s="1"/>
      <c r="AC62" s="1"/>
      <c r="AD62" s="1"/>
      <c r="AE62" s="1"/>
      <c r="AF62" s="1"/>
    </row>
    <row r="63" spans="1:38" x14ac:dyDescent="0.25">
      <c r="A63" s="457"/>
      <c r="B63" s="163">
        <f t="shared" si="5"/>
        <v>-10000</v>
      </c>
      <c r="C63" s="160"/>
      <c r="D63" s="162"/>
      <c r="E63" s="162"/>
      <c r="F63" s="161"/>
      <c r="G63" s="164">
        <f t="shared" si="6"/>
        <v>-10000</v>
      </c>
      <c r="H63" s="160"/>
      <c r="I63" s="160"/>
      <c r="J63" s="163">
        <f t="shared" si="7"/>
        <v>0</v>
      </c>
      <c r="K63" s="160"/>
      <c r="L63" s="161"/>
      <c r="M63" s="1"/>
      <c r="N63" s="1"/>
      <c r="O63" s="1"/>
      <c r="P63" s="1"/>
      <c r="Q63" s="1"/>
      <c r="R63" s="1"/>
      <c r="S63" s="1"/>
      <c r="T63" s="1"/>
      <c r="U63" s="1"/>
      <c r="V63" s="1"/>
      <c r="W63" s="1"/>
      <c r="X63" s="1"/>
      <c r="Y63" s="1"/>
      <c r="Z63" s="1"/>
      <c r="AA63" s="1"/>
      <c r="AB63" s="1"/>
      <c r="AC63" s="1"/>
      <c r="AD63" s="1"/>
      <c r="AE63" s="1"/>
      <c r="AF63" s="1"/>
    </row>
    <row r="64" spans="1:38" x14ac:dyDescent="0.25">
      <c r="A64" s="458"/>
      <c r="B64" s="216">
        <f t="shared" si="5"/>
        <v>-18000</v>
      </c>
      <c r="C64" s="215"/>
      <c r="D64" s="218"/>
      <c r="E64" s="218"/>
      <c r="F64" s="217"/>
      <c r="G64" s="219">
        <f t="shared" si="6"/>
        <v>-3000</v>
      </c>
      <c r="H64" s="215"/>
      <c r="I64" s="215"/>
      <c r="J64" s="216">
        <f t="shared" si="7"/>
        <v>-8000</v>
      </c>
      <c r="K64" s="215"/>
      <c r="L64" s="217"/>
      <c r="M64" s="1"/>
      <c r="N64" s="1"/>
      <c r="O64" s="1"/>
      <c r="P64" s="1"/>
      <c r="Q64" s="1"/>
      <c r="R64" s="1"/>
      <c r="S64" s="1"/>
      <c r="T64" s="1"/>
      <c r="U64" s="1"/>
      <c r="V64" s="1"/>
      <c r="W64" s="1"/>
      <c r="X64" s="1"/>
      <c r="Y64" s="1"/>
      <c r="Z64" s="1"/>
      <c r="AA64" s="1"/>
      <c r="AB64" s="1"/>
      <c r="AC64" s="1"/>
      <c r="AD64" s="1"/>
      <c r="AE64" s="1"/>
      <c r="AF64" s="1"/>
    </row>
    <row r="65" spans="1:3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8" ht="15.6" x14ac:dyDescent="0.25">
      <c r="A67" s="60" t="s">
        <v>203</v>
      </c>
      <c r="B67" s="17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1:3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1:38" x14ac:dyDescent="0.25">
      <c r="A70" s="453"/>
      <c r="B70" s="445" t="s">
        <v>94</v>
      </c>
      <c r="C70" s="445"/>
      <c r="D70" s="451" t="s">
        <v>204</v>
      </c>
      <c r="E70" s="451"/>
      <c r="F70" s="453"/>
      <c r="G70" s="445" t="s">
        <v>93</v>
      </c>
      <c r="H70" s="445"/>
      <c r="I70" s="451" t="s">
        <v>204</v>
      </c>
      <c r="J70" s="451"/>
      <c r="K70" s="453"/>
      <c r="L70" s="445" t="s">
        <v>92</v>
      </c>
      <c r="M70" s="445"/>
      <c r="N70" s="451" t="s">
        <v>204</v>
      </c>
      <c r="O70" s="451"/>
      <c r="P70" s="1"/>
      <c r="Q70" s="1"/>
      <c r="R70" s="1"/>
      <c r="S70" s="1"/>
      <c r="T70" s="1"/>
      <c r="U70" s="1"/>
      <c r="V70" s="1"/>
      <c r="W70" s="1"/>
      <c r="X70" s="1"/>
      <c r="Y70" s="1"/>
      <c r="Z70" s="1"/>
      <c r="AA70" s="1"/>
      <c r="AB70" s="1"/>
      <c r="AC70" s="1"/>
      <c r="AD70" s="1"/>
      <c r="AE70" s="1"/>
      <c r="AF70" s="1"/>
    </row>
    <row r="71" spans="1:38" x14ac:dyDescent="0.25">
      <c r="A71" s="453"/>
      <c r="B71" s="30" t="s">
        <v>186</v>
      </c>
      <c r="C71" s="30" t="s">
        <v>69</v>
      </c>
      <c r="D71" s="31" t="s">
        <v>186</v>
      </c>
      <c r="E71" s="155" t="s">
        <v>166</v>
      </c>
      <c r="F71" s="453"/>
      <c r="G71" s="30" t="s">
        <v>186</v>
      </c>
      <c r="H71" s="30" t="s">
        <v>69</v>
      </c>
      <c r="I71" s="31" t="s">
        <v>186</v>
      </c>
      <c r="J71" s="155" t="s">
        <v>166</v>
      </c>
      <c r="K71" s="453"/>
      <c r="L71" s="30" t="s">
        <v>186</v>
      </c>
      <c r="M71" s="30" t="s">
        <v>69</v>
      </c>
      <c r="N71" s="31" t="s">
        <v>186</v>
      </c>
      <c r="O71" s="155" t="s">
        <v>166</v>
      </c>
      <c r="P71" s="1"/>
      <c r="Q71" s="1"/>
      <c r="R71" s="1"/>
      <c r="S71" s="1"/>
      <c r="T71" s="1"/>
      <c r="U71" s="1"/>
      <c r="V71" s="1"/>
      <c r="W71" s="1"/>
      <c r="X71" s="1"/>
      <c r="Y71" s="1"/>
      <c r="Z71" s="1"/>
      <c r="AA71" s="1"/>
      <c r="AB71" s="1"/>
      <c r="AC71" s="1"/>
      <c r="AD71" s="1"/>
      <c r="AE71" s="1"/>
      <c r="AF71" s="1"/>
    </row>
    <row r="72" spans="1:38" x14ac:dyDescent="0.25">
      <c r="A72" s="9" t="s">
        <v>167</v>
      </c>
      <c r="B72" s="8">
        <v>80000</v>
      </c>
      <c r="C72" s="156">
        <f>B72/D72-1</f>
        <v>0</v>
      </c>
      <c r="D72" s="170">
        <v>80000</v>
      </c>
      <c r="E72" s="201">
        <f>B72-D72</f>
        <v>0</v>
      </c>
      <c r="F72" s="42" t="s">
        <v>167</v>
      </c>
      <c r="G72" s="19">
        <v>90000</v>
      </c>
      <c r="H72" s="156">
        <f>G72/I72-1</f>
        <v>0.28571428571428581</v>
      </c>
      <c r="I72" s="170">
        <v>70000</v>
      </c>
      <c r="J72" s="201">
        <f>G72-I72</f>
        <v>20000</v>
      </c>
      <c r="K72" s="42" t="s">
        <v>167</v>
      </c>
      <c r="L72" s="19">
        <v>100000</v>
      </c>
      <c r="M72" s="156">
        <f>L72/N72-1</f>
        <v>0.4285714285714286</v>
      </c>
      <c r="N72" s="170">
        <v>70000</v>
      </c>
      <c r="O72" s="174">
        <f>L72-N72</f>
        <v>30000</v>
      </c>
      <c r="P72" s="1"/>
      <c r="Q72" s="1"/>
      <c r="R72" s="1"/>
      <c r="S72" s="1"/>
      <c r="T72" s="1"/>
      <c r="U72" s="1"/>
      <c r="V72" s="1"/>
      <c r="W72" s="1"/>
      <c r="X72" s="1"/>
      <c r="Y72" s="1"/>
      <c r="Z72" s="1"/>
      <c r="AA72" s="1"/>
      <c r="AB72" s="1"/>
      <c r="AC72" s="1"/>
      <c r="AD72" s="1"/>
      <c r="AE72" s="1"/>
      <c r="AF72" s="1"/>
    </row>
    <row r="73" spans="1:38" x14ac:dyDescent="0.25">
      <c r="A73" s="9" t="s">
        <v>205</v>
      </c>
      <c r="B73" s="8">
        <v>16000</v>
      </c>
      <c r="C73" s="156">
        <f>B73/D73-1</f>
        <v>0.14285714285714279</v>
      </c>
      <c r="D73" s="170">
        <v>14000</v>
      </c>
      <c r="E73" s="201">
        <f>B73-D73</f>
        <v>2000</v>
      </c>
      <c r="F73" s="9" t="s">
        <v>205</v>
      </c>
      <c r="G73" s="19">
        <v>11000</v>
      </c>
      <c r="H73" s="156">
        <f>G73/I73-1</f>
        <v>0.375</v>
      </c>
      <c r="I73" s="170">
        <v>8000</v>
      </c>
      <c r="J73" s="201">
        <f>G73-I73</f>
        <v>3000</v>
      </c>
      <c r="K73" s="9" t="s">
        <v>205</v>
      </c>
      <c r="L73" s="19">
        <v>21000</v>
      </c>
      <c r="M73" s="156">
        <f>L73/N73-1</f>
        <v>0.39999999999999991</v>
      </c>
      <c r="N73" s="170">
        <v>15000</v>
      </c>
      <c r="O73" s="174">
        <f>L73-N73</f>
        <v>6000</v>
      </c>
      <c r="P73" s="1"/>
      <c r="Q73" s="1"/>
      <c r="R73" s="1"/>
      <c r="S73" s="1"/>
      <c r="T73" s="1"/>
      <c r="U73" s="1"/>
      <c r="V73" s="1"/>
      <c r="W73" s="1"/>
      <c r="X73" s="1"/>
      <c r="Y73" s="1"/>
      <c r="Z73" s="1"/>
      <c r="AA73" s="1"/>
      <c r="AB73" s="1"/>
      <c r="AC73" s="1"/>
      <c r="AD73" s="1"/>
      <c r="AE73" s="1"/>
      <c r="AF73" s="1"/>
    </row>
    <row r="74" spans="1:38" x14ac:dyDescent="0.25">
      <c r="A74" s="9" t="s">
        <v>187</v>
      </c>
      <c r="B74" s="8">
        <v>90000</v>
      </c>
      <c r="C74" s="156">
        <f>B74/D74-1</f>
        <v>-5.2631578947368474E-2</v>
      </c>
      <c r="D74" s="223">
        <v>95000</v>
      </c>
      <c r="E74" s="201">
        <f>B74-D74</f>
        <v>-5000</v>
      </c>
      <c r="F74" s="42" t="s">
        <v>187</v>
      </c>
      <c r="G74" s="19">
        <v>80000</v>
      </c>
      <c r="H74" s="156">
        <f>G74/I74-1</f>
        <v>0.33333333333333326</v>
      </c>
      <c r="I74" s="170">
        <v>60000</v>
      </c>
      <c r="J74" s="201">
        <f>G74-I74</f>
        <v>20000</v>
      </c>
      <c r="K74" s="42" t="s">
        <v>187</v>
      </c>
      <c r="L74" s="19">
        <v>80000</v>
      </c>
      <c r="M74" s="156">
        <f>L74/N74-1</f>
        <v>0.60000000000000009</v>
      </c>
      <c r="N74" s="170">
        <v>50000</v>
      </c>
      <c r="O74" s="174">
        <f>L74-N74</f>
        <v>30000</v>
      </c>
      <c r="P74" s="1"/>
      <c r="Q74" s="1"/>
      <c r="R74" s="1"/>
      <c r="S74" s="1"/>
      <c r="T74" s="1"/>
      <c r="U74" s="1"/>
      <c r="V74" s="1"/>
      <c r="W74" s="1"/>
      <c r="X74" s="1"/>
      <c r="Y74" s="1"/>
      <c r="Z74" s="1"/>
      <c r="AA74" s="1"/>
      <c r="AB74" s="1"/>
      <c r="AC74" s="1"/>
      <c r="AD74" s="1"/>
      <c r="AE74" s="1"/>
      <c r="AF74" s="1"/>
    </row>
    <row r="75" spans="1:38" x14ac:dyDescent="0.25">
      <c r="A75" s="9" t="s">
        <v>188</v>
      </c>
      <c r="B75" s="8">
        <v>180000</v>
      </c>
      <c r="C75" s="156">
        <f>B75/D75-1</f>
        <v>0.5</v>
      </c>
      <c r="D75" s="223">
        <v>120000</v>
      </c>
      <c r="E75" s="201">
        <f>B75-D75</f>
        <v>60000</v>
      </c>
      <c r="F75" s="42" t="s">
        <v>188</v>
      </c>
      <c r="G75" s="19">
        <v>180000</v>
      </c>
      <c r="H75" s="156">
        <f>G75/I75-1</f>
        <v>0.38461538461538458</v>
      </c>
      <c r="I75" s="170">
        <v>130000</v>
      </c>
      <c r="J75" s="201">
        <f>G75-I75</f>
        <v>50000</v>
      </c>
      <c r="K75" s="42" t="s">
        <v>188</v>
      </c>
      <c r="L75" s="19">
        <v>180000</v>
      </c>
      <c r="M75" s="156">
        <f>L75/N75-1</f>
        <v>0.28571428571428581</v>
      </c>
      <c r="N75" s="170">
        <v>140000</v>
      </c>
      <c r="O75" s="174">
        <f>L75-N75</f>
        <v>40000</v>
      </c>
      <c r="P75" s="1"/>
      <c r="Q75" s="1"/>
      <c r="R75" s="1"/>
      <c r="S75" s="1"/>
      <c r="T75" s="1"/>
      <c r="U75" s="1"/>
      <c r="V75" s="1"/>
      <c r="W75" s="1"/>
      <c r="X75" s="1"/>
      <c r="Y75" s="1"/>
      <c r="Z75" s="1"/>
      <c r="AA75" s="1"/>
      <c r="AB75" s="1"/>
      <c r="AC75" s="1"/>
      <c r="AD75" s="1"/>
      <c r="AE75" s="1"/>
      <c r="AF75" s="1"/>
    </row>
    <row r="76" spans="1:3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1:3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8" x14ac:dyDescent="0.25">
      <c r="A79" s="244"/>
      <c r="B79" s="244"/>
      <c r="C79" s="244"/>
      <c r="D79" s="244"/>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c r="AC79" s="244"/>
      <c r="AD79" s="244"/>
      <c r="AE79" s="244"/>
      <c r="AF79" s="244"/>
      <c r="AG79" s="245"/>
      <c r="AH79" s="245"/>
      <c r="AI79" s="245"/>
      <c r="AJ79" s="245"/>
      <c r="AK79" s="245"/>
      <c r="AL79" s="245"/>
    </row>
    <row r="80" spans="1:3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ht="15.6" x14ac:dyDescent="0.25">
      <c r="A81" s="60" t="s">
        <v>206</v>
      </c>
      <c r="B81" s="60"/>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x14ac:dyDescent="0.25">
      <c r="A83" s="30"/>
      <c r="B83" s="30" t="s">
        <v>163</v>
      </c>
      <c r="C83" s="30" t="s">
        <v>165</v>
      </c>
      <c r="D83" s="30" t="s">
        <v>166</v>
      </c>
      <c r="E83" s="30" t="s">
        <v>174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x14ac:dyDescent="0.25">
      <c r="A84" s="9" t="s">
        <v>67</v>
      </c>
      <c r="B84" s="202">
        <f>SUM(B85:B87)</f>
        <v>2190000</v>
      </c>
      <c r="C84" s="213">
        <f>SUM(C85:C87)</f>
        <v>1750000</v>
      </c>
      <c r="D84" s="202" t="s">
        <v>109</v>
      </c>
      <c r="E84" s="214">
        <f>B84/C84-1</f>
        <v>0.25142857142857133</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x14ac:dyDescent="0.25">
      <c r="A85" s="9" t="s">
        <v>167</v>
      </c>
      <c r="B85" s="8">
        <v>600000</v>
      </c>
      <c r="C85" s="167">
        <v>500000</v>
      </c>
      <c r="D85" s="174">
        <f>B85-C85</f>
        <v>100000</v>
      </c>
      <c r="E85" s="156">
        <f>B85/C85-1</f>
        <v>0.19999999999999996</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x14ac:dyDescent="0.25">
      <c r="A86" s="9" t="s">
        <v>168</v>
      </c>
      <c r="B86" s="8">
        <v>290000</v>
      </c>
      <c r="C86" s="223">
        <v>250000</v>
      </c>
      <c r="D86" s="174">
        <f>B86-C86</f>
        <v>40000</v>
      </c>
      <c r="E86" s="156">
        <f>B86/C86-1</f>
        <v>0.15999999999999992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9" t="s">
        <v>169</v>
      </c>
      <c r="B87" s="8">
        <v>1300000</v>
      </c>
      <c r="C87" s="167">
        <v>1000000</v>
      </c>
      <c r="D87" s="174">
        <f>B87-C87</f>
        <v>300000</v>
      </c>
      <c r="E87" s="156">
        <f>B87/C87-1</f>
        <v>0.30000000000000004</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9.2"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9.2" customHeight="1" x14ac:dyDescent="0.25">
      <c r="A89" s="454"/>
      <c r="B89" s="455" t="s">
        <v>171</v>
      </c>
      <c r="C89" s="455"/>
      <c r="D89" s="455"/>
      <c r="E89" s="455"/>
      <c r="F89" s="448" t="s">
        <v>172</v>
      </c>
      <c r="G89" s="448"/>
      <c r="H89" s="448"/>
      <c r="I89" s="448"/>
      <c r="J89" s="446" t="s">
        <v>173</v>
      </c>
      <c r="K89" s="446"/>
      <c r="L89" s="446"/>
      <c r="M89" s="446"/>
      <c r="N89" s="1"/>
      <c r="O89" s="1"/>
      <c r="P89" s="1"/>
      <c r="Q89" s="1"/>
      <c r="R89" s="1"/>
      <c r="S89" s="1"/>
      <c r="T89" s="1"/>
      <c r="U89" s="1"/>
      <c r="V89" s="1"/>
      <c r="W89" s="1"/>
      <c r="X89" s="1"/>
      <c r="Y89" s="1"/>
      <c r="Z89" s="1"/>
      <c r="AA89" s="1"/>
      <c r="AB89" s="1"/>
      <c r="AC89" s="1"/>
      <c r="AD89" s="1"/>
      <c r="AE89" s="1"/>
      <c r="AF89" s="1"/>
    </row>
    <row r="90" spans="1:32" ht="19.2" customHeight="1" x14ac:dyDescent="0.25">
      <c r="A90" s="454"/>
      <c r="B90" s="224" t="s">
        <v>163</v>
      </c>
      <c r="C90" s="224" t="s">
        <v>165</v>
      </c>
      <c r="D90" s="224" t="s">
        <v>166</v>
      </c>
      <c r="E90" s="224" t="s">
        <v>174</v>
      </c>
      <c r="F90" s="226" t="s">
        <v>163</v>
      </c>
      <c r="G90" s="226" t="s">
        <v>165</v>
      </c>
      <c r="H90" s="226" t="s">
        <v>166</v>
      </c>
      <c r="I90" s="226" t="s">
        <v>174</v>
      </c>
      <c r="J90" s="225" t="s">
        <v>163</v>
      </c>
      <c r="K90" s="225" t="s">
        <v>165</v>
      </c>
      <c r="L90" s="225" t="s">
        <v>166</v>
      </c>
      <c r="M90" s="225" t="s">
        <v>174</v>
      </c>
      <c r="N90" s="1"/>
      <c r="O90" s="1"/>
      <c r="P90" s="1"/>
      <c r="Q90" s="1"/>
      <c r="R90" s="1"/>
      <c r="S90" s="1"/>
      <c r="T90" s="1"/>
      <c r="U90" s="1"/>
      <c r="V90" s="1"/>
      <c r="W90" s="1"/>
      <c r="X90" s="1"/>
      <c r="Y90" s="1"/>
      <c r="Z90" s="1"/>
      <c r="AA90" s="1"/>
      <c r="AB90" s="1"/>
      <c r="AC90" s="1"/>
      <c r="AD90" s="1"/>
      <c r="AE90" s="1"/>
      <c r="AF90" s="1"/>
    </row>
    <row r="91" spans="1:32" ht="19.2" customHeight="1" x14ac:dyDescent="0.25">
      <c r="A91" s="9" t="s">
        <v>207</v>
      </c>
      <c r="B91" s="8">
        <v>500000</v>
      </c>
      <c r="C91" s="167">
        <v>480000</v>
      </c>
      <c r="D91" s="174">
        <f>B91-C91</f>
        <v>20000</v>
      </c>
      <c r="E91" s="156">
        <f>B91/C91-1</f>
        <v>4.1666666666666741E-2</v>
      </c>
      <c r="F91" s="8">
        <v>200000</v>
      </c>
      <c r="G91" s="167">
        <v>160000</v>
      </c>
      <c r="H91" s="174">
        <f>F91-G91</f>
        <v>40000</v>
      </c>
      <c r="I91" s="156">
        <f>F91/G91-1</f>
        <v>0.25</v>
      </c>
      <c r="J91" s="8">
        <v>120000</v>
      </c>
      <c r="K91" s="167">
        <v>110000</v>
      </c>
      <c r="L91" s="174">
        <f>J91-K91</f>
        <v>10000</v>
      </c>
      <c r="M91" s="156">
        <f>J91/K91-1</f>
        <v>9.0909090909090828E-2</v>
      </c>
      <c r="N91" s="1"/>
      <c r="O91" s="1"/>
      <c r="P91" s="1"/>
      <c r="Q91" s="1"/>
      <c r="R91" s="1"/>
      <c r="S91" s="1"/>
      <c r="T91" s="1"/>
      <c r="U91" s="1"/>
      <c r="V91" s="1"/>
      <c r="W91" s="1"/>
      <c r="X91" s="1"/>
      <c r="Y91" s="1"/>
      <c r="Z91" s="1"/>
      <c r="AA91" s="1"/>
      <c r="AB91" s="1"/>
      <c r="AC91" s="1"/>
      <c r="AD91" s="1"/>
      <c r="AE91" s="1"/>
      <c r="AF91" s="1"/>
    </row>
    <row r="92" spans="1:32" ht="19.2" customHeight="1" x14ac:dyDescent="0.25">
      <c r="A92" s="9" t="s">
        <v>176</v>
      </c>
      <c r="B92" s="8">
        <v>500000</v>
      </c>
      <c r="C92" s="167">
        <v>440000</v>
      </c>
      <c r="D92" s="174">
        <f>B92-C92</f>
        <v>60000</v>
      </c>
      <c r="E92" s="156">
        <f>B92/C92-1</f>
        <v>0.13636363636363646</v>
      </c>
      <c r="F92" s="8">
        <v>360000</v>
      </c>
      <c r="G92" s="167">
        <v>270000</v>
      </c>
      <c r="H92" s="174">
        <f>F92-G92</f>
        <v>90000</v>
      </c>
      <c r="I92" s="156">
        <f>F92/G92-1</f>
        <v>0.33333333333333326</v>
      </c>
      <c r="J92" s="8">
        <v>160000</v>
      </c>
      <c r="K92" s="167">
        <v>130000</v>
      </c>
      <c r="L92" s="174">
        <f>J92-K92</f>
        <v>30000</v>
      </c>
      <c r="M92" s="156">
        <f>J92/K92-1</f>
        <v>0.23076923076923084</v>
      </c>
      <c r="N92" s="1"/>
      <c r="O92" s="1"/>
      <c r="P92" s="1"/>
      <c r="Q92" s="1"/>
      <c r="R92" s="1"/>
      <c r="S92" s="1"/>
      <c r="T92" s="1"/>
      <c r="U92" s="1"/>
      <c r="V92" s="1"/>
      <c r="W92" s="1"/>
      <c r="X92" s="1"/>
      <c r="Y92" s="1"/>
      <c r="Z92" s="1"/>
      <c r="AA92" s="1"/>
      <c r="AB92" s="1"/>
      <c r="AC92" s="1"/>
      <c r="AD92" s="1"/>
      <c r="AE92" s="1"/>
      <c r="AF92" s="1"/>
    </row>
    <row r="93" spans="1:32" ht="19.2" customHeight="1" x14ac:dyDescent="0.25">
      <c r="A93" s="9" t="s">
        <v>177</v>
      </c>
      <c r="B93" s="8">
        <v>70000</v>
      </c>
      <c r="C93" s="167">
        <v>60000</v>
      </c>
      <c r="D93" s="174">
        <f>B93-C93</f>
        <v>10000</v>
      </c>
      <c r="E93" s="156">
        <f>B93/C93-1</f>
        <v>0.16666666666666674</v>
      </c>
      <c r="F93" s="8">
        <v>70000</v>
      </c>
      <c r="G93" s="167">
        <v>50000</v>
      </c>
      <c r="H93" s="174">
        <f>F93-G93</f>
        <v>20000</v>
      </c>
      <c r="I93" s="156">
        <f>F93/G93-1</f>
        <v>0.39999999999999991</v>
      </c>
      <c r="J93" s="8">
        <v>35000</v>
      </c>
      <c r="K93" s="167">
        <v>25000</v>
      </c>
      <c r="L93" s="174">
        <f>J93-K93</f>
        <v>10000</v>
      </c>
      <c r="M93" s="156">
        <f>J93/K93-1</f>
        <v>0.39999999999999991</v>
      </c>
      <c r="N93" s="1"/>
      <c r="O93" s="1"/>
      <c r="P93" s="1"/>
      <c r="Q93" s="1"/>
      <c r="R93" s="1"/>
      <c r="S93" s="1"/>
      <c r="T93" s="1"/>
      <c r="U93" s="1"/>
      <c r="V93" s="1"/>
      <c r="W93" s="1"/>
      <c r="X93" s="1"/>
      <c r="Y93" s="1"/>
      <c r="Z93" s="1"/>
      <c r="AA93" s="1"/>
      <c r="AB93" s="1"/>
      <c r="AC93" s="1"/>
      <c r="AD93" s="1"/>
      <c r="AE93" s="1"/>
      <c r="AF93" s="1"/>
    </row>
    <row r="94" spans="1:32" ht="19.2" customHeight="1" x14ac:dyDescent="0.25">
      <c r="A94" s="191" t="s">
        <v>67</v>
      </c>
      <c r="B94" s="190">
        <f>SUM(B91:B93)</f>
        <v>1070000</v>
      </c>
      <c r="C94" s="193">
        <f>SUM(C91:C93)</f>
        <v>980000</v>
      </c>
      <c r="D94" s="174">
        <f>B94-C94</f>
        <v>90000</v>
      </c>
      <c r="E94" s="156">
        <f>B94/C94-1</f>
        <v>9.1836734693877542E-2</v>
      </c>
      <c r="F94" s="190">
        <f>SUM(F91:F93)</f>
        <v>630000</v>
      </c>
      <c r="G94" s="193">
        <f>SUM(G91:G93)</f>
        <v>480000</v>
      </c>
      <c r="H94" s="174">
        <f>F94-G94</f>
        <v>150000</v>
      </c>
      <c r="I94" s="156">
        <f>F94/G94-1</f>
        <v>0.3125</v>
      </c>
      <c r="J94" s="190">
        <f>SUM(J91:J93)</f>
        <v>315000</v>
      </c>
      <c r="K94" s="192">
        <f>SUM(K91:K93)</f>
        <v>265000</v>
      </c>
      <c r="L94" s="174">
        <f>J94-K94</f>
        <v>50000</v>
      </c>
      <c r="M94" s="156">
        <f>J94/K94-1</f>
        <v>0.18867924528301883</v>
      </c>
      <c r="N94" s="1"/>
      <c r="O94" s="1"/>
      <c r="P94" s="1"/>
      <c r="Q94" s="1"/>
      <c r="R94" s="1"/>
      <c r="S94" s="1"/>
      <c r="T94" s="1"/>
      <c r="U94" s="1"/>
      <c r="V94" s="1"/>
      <c r="W94" s="1"/>
      <c r="X94" s="1"/>
      <c r="Y94" s="1"/>
      <c r="Z94" s="1"/>
      <c r="AA94" s="1"/>
      <c r="AB94" s="1"/>
      <c r="AC94" s="1"/>
      <c r="AD94" s="1"/>
      <c r="AE94" s="1"/>
      <c r="AF94" s="1"/>
    </row>
    <row r="95" spans="1:32" ht="19.2" customHeight="1" x14ac:dyDescent="0.25">
      <c r="A95" s="9" t="s">
        <v>108</v>
      </c>
      <c r="B95" s="157">
        <f>B94/$B$84</f>
        <v>0.48858447488584472</v>
      </c>
      <c r="C95" s="204">
        <f>C94/$C$84</f>
        <v>0.56000000000000005</v>
      </c>
      <c r="D95" s="174" t="s">
        <v>109</v>
      </c>
      <c r="E95" s="210">
        <f>B95-C95</f>
        <v>-7.1415525114155332E-2</v>
      </c>
      <c r="F95" s="157">
        <f>F94/$B$84</f>
        <v>0.28767123287671231</v>
      </c>
      <c r="G95" s="204">
        <f>G94/$C$84</f>
        <v>0.2742857142857143</v>
      </c>
      <c r="H95" s="174" t="s">
        <v>109</v>
      </c>
      <c r="I95" s="214">
        <f>F95-G95</f>
        <v>1.3385518590998013E-2</v>
      </c>
      <c r="J95" s="157">
        <f>J94/$B$84</f>
        <v>0.14383561643835616</v>
      </c>
      <c r="K95" s="204">
        <f>K94/$C$84</f>
        <v>0.15142857142857144</v>
      </c>
      <c r="L95" s="174" t="s">
        <v>109</v>
      </c>
      <c r="M95" s="222">
        <f>J95-K95</f>
        <v>-7.5929549902152838E-3</v>
      </c>
      <c r="N95" s="1"/>
      <c r="O95" s="1"/>
      <c r="P95" s="1"/>
      <c r="Q95" s="1"/>
      <c r="R95" s="1"/>
      <c r="S95" s="1"/>
      <c r="T95" s="1"/>
      <c r="U95" s="1"/>
      <c r="V95" s="1"/>
      <c r="W95" s="1"/>
      <c r="X95" s="1"/>
      <c r="Y95" s="1"/>
      <c r="Z95" s="1"/>
      <c r="AA95" s="1"/>
      <c r="AB95" s="1"/>
      <c r="AC95" s="1"/>
      <c r="AD95" s="1"/>
      <c r="AE95" s="1"/>
      <c r="AF95" s="1"/>
    </row>
    <row r="96" spans="1:32" ht="19.2"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8" ht="19.2"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8" x14ac:dyDescent="0.25">
      <c r="A98" s="453"/>
      <c r="B98" s="445" t="s">
        <v>71</v>
      </c>
      <c r="C98" s="445"/>
      <c r="D98" s="445"/>
      <c r="E98" s="445"/>
      <c r="F98" s="451" t="s">
        <v>208</v>
      </c>
      <c r="G98" s="451"/>
      <c r="H98" s="451"/>
      <c r="I98" s="1"/>
      <c r="J98" s="453"/>
      <c r="K98" s="445" t="s">
        <v>94</v>
      </c>
      <c r="L98" s="445"/>
      <c r="M98" s="445"/>
      <c r="N98" s="445"/>
      <c r="O98" s="31"/>
      <c r="P98" s="451" t="s">
        <v>208</v>
      </c>
      <c r="Q98" s="451"/>
      <c r="R98" s="1"/>
      <c r="S98" s="453"/>
      <c r="T98" s="445" t="s">
        <v>92</v>
      </c>
      <c r="U98" s="445"/>
      <c r="V98" s="445"/>
      <c r="W98" s="445"/>
      <c r="X98" s="451" t="s">
        <v>208</v>
      </c>
      <c r="Y98" s="451"/>
      <c r="Z98" s="451"/>
      <c r="AA98" s="1"/>
      <c r="AB98" s="1"/>
      <c r="AC98" s="1"/>
      <c r="AD98" s="1"/>
      <c r="AE98" s="1"/>
      <c r="AF98" s="1"/>
    </row>
    <row r="99" spans="1:38" x14ac:dyDescent="0.25">
      <c r="A99" s="453"/>
      <c r="B99" s="30" t="s">
        <v>186</v>
      </c>
      <c r="C99" s="30" t="s">
        <v>69</v>
      </c>
      <c r="D99" s="30" t="s">
        <v>180</v>
      </c>
      <c r="E99" s="30" t="s">
        <v>69</v>
      </c>
      <c r="F99" s="31" t="s">
        <v>186</v>
      </c>
      <c r="G99" s="31" t="s">
        <v>180</v>
      </c>
      <c r="H99" s="155" t="s">
        <v>166</v>
      </c>
      <c r="I99" s="1"/>
      <c r="J99" s="453"/>
      <c r="K99" s="30" t="s">
        <v>186</v>
      </c>
      <c r="L99" s="30" t="s">
        <v>69</v>
      </c>
      <c r="M99" s="30" t="s">
        <v>180</v>
      </c>
      <c r="N99" s="30" t="s">
        <v>69</v>
      </c>
      <c r="O99" s="31" t="s">
        <v>186</v>
      </c>
      <c r="P99" s="31"/>
      <c r="Q99" s="155" t="s">
        <v>166</v>
      </c>
      <c r="R99" s="1"/>
      <c r="S99" s="453"/>
      <c r="T99" s="30" t="s">
        <v>186</v>
      </c>
      <c r="U99" s="30" t="s">
        <v>69</v>
      </c>
      <c r="V99" s="30" t="s">
        <v>180</v>
      </c>
      <c r="W99" s="30" t="s">
        <v>69</v>
      </c>
      <c r="X99" s="31" t="s">
        <v>186</v>
      </c>
      <c r="Y99" s="155" t="s">
        <v>180</v>
      </c>
      <c r="Z99" s="155" t="s">
        <v>166</v>
      </c>
      <c r="AA99" s="1"/>
      <c r="AB99" s="1"/>
      <c r="AC99" s="1"/>
      <c r="AD99" s="1"/>
      <c r="AE99" s="1"/>
      <c r="AF99" s="1"/>
    </row>
    <row r="100" spans="1:38" x14ac:dyDescent="0.25">
      <c r="A100" s="9" t="s">
        <v>67</v>
      </c>
      <c r="B100" s="8">
        <v>20000</v>
      </c>
      <c r="C100" s="156">
        <f>B100/F100-1</f>
        <v>-0.31034482758620685</v>
      </c>
      <c r="D100" s="8" t="s">
        <v>109</v>
      </c>
      <c r="E100" s="8"/>
      <c r="F100" s="8">
        <v>29000</v>
      </c>
      <c r="G100" s="8" t="s">
        <v>109</v>
      </c>
      <c r="H100" s="201">
        <f>B100-F100</f>
        <v>-9000</v>
      </c>
      <c r="I100" s="1"/>
      <c r="J100" s="9" t="s">
        <v>67</v>
      </c>
      <c r="K100" s="8">
        <v>150000</v>
      </c>
      <c r="L100" s="156">
        <f t="shared" ref="L100:L108" si="8">K100/O100-1</f>
        <v>7.1428571428571397E-2</v>
      </c>
      <c r="M100" s="8" t="s">
        <v>109</v>
      </c>
      <c r="N100" s="8" t="s">
        <v>109</v>
      </c>
      <c r="O100" s="8">
        <v>140000</v>
      </c>
      <c r="P100" s="8" t="s">
        <v>109</v>
      </c>
      <c r="Q100" s="201">
        <f t="shared" ref="Q100:Q108" si="9">K100-O100</f>
        <v>10000</v>
      </c>
      <c r="R100" s="1"/>
      <c r="S100" s="9" t="s">
        <v>67</v>
      </c>
      <c r="T100" s="8">
        <v>440000</v>
      </c>
      <c r="U100" s="156">
        <f t="shared" ref="U100:U108" si="10">T100/X100-1</f>
        <v>4.7619047619047672E-2</v>
      </c>
      <c r="V100" s="8" t="s">
        <v>109</v>
      </c>
      <c r="W100" s="8" t="s">
        <v>109</v>
      </c>
      <c r="X100" s="8">
        <v>420000</v>
      </c>
      <c r="Y100" s="8" t="s">
        <v>109</v>
      </c>
      <c r="Z100" s="201">
        <f t="shared" ref="Z100:Z108" si="11">T100-X100</f>
        <v>20000</v>
      </c>
      <c r="AA100" s="1"/>
      <c r="AB100" s="1"/>
      <c r="AC100" s="1"/>
      <c r="AD100" s="1"/>
      <c r="AE100" s="1"/>
      <c r="AF100" s="1"/>
    </row>
    <row r="101" spans="1:38" ht="19.2" customHeight="1" x14ac:dyDescent="0.25">
      <c r="A101" s="183" t="s">
        <v>209</v>
      </c>
      <c r="B101" s="181">
        <f>SUM(B102:B103)</f>
        <v>7000</v>
      </c>
      <c r="C101" s="186">
        <f>B101/F101-1</f>
        <v>-0.36363636363636365</v>
      </c>
      <c r="D101" s="178">
        <f>B101/B$100</f>
        <v>0.35</v>
      </c>
      <c r="E101" s="180">
        <f>D101-G101</f>
        <v>-2.931034482758621E-2</v>
      </c>
      <c r="F101" s="181">
        <f>SUM(F102:F103)</f>
        <v>11000</v>
      </c>
      <c r="G101" s="178">
        <f t="shared" ref="G101:G108" si="12">F101/F$100</f>
        <v>0.37931034482758619</v>
      </c>
      <c r="H101" s="184">
        <f>B101-F101</f>
        <v>-4000</v>
      </c>
      <c r="I101" s="2"/>
      <c r="J101" s="183" t="s">
        <v>209</v>
      </c>
      <c r="K101" s="181">
        <f>SUM(K102:K103)</f>
        <v>74000</v>
      </c>
      <c r="L101" s="180">
        <f t="shared" si="8"/>
        <v>-2.6315789473684181E-2</v>
      </c>
      <c r="M101" s="178">
        <f t="shared" ref="M101:M108" si="13">K101/K$100</f>
        <v>0.49333333333333335</v>
      </c>
      <c r="N101" s="178">
        <f t="shared" ref="N101:N108" si="14">M101-P101</f>
        <v>-4.952380952380947E-2</v>
      </c>
      <c r="O101" s="181">
        <f>SUM(O102:O103)</f>
        <v>76000</v>
      </c>
      <c r="P101" s="178">
        <f t="shared" ref="P101:P108" si="15">O101/O$100</f>
        <v>0.54285714285714282</v>
      </c>
      <c r="Q101" s="184">
        <f t="shared" si="9"/>
        <v>-2000</v>
      </c>
      <c r="R101" s="2"/>
      <c r="S101" s="183" t="s">
        <v>209</v>
      </c>
      <c r="T101" s="181">
        <f>SUM(T102:T103)</f>
        <v>200000</v>
      </c>
      <c r="U101" s="189">
        <f t="shared" si="10"/>
        <v>0</v>
      </c>
      <c r="V101" s="178">
        <f t="shared" ref="V101:V108" si="16">T101/T$100</f>
        <v>0.45454545454545453</v>
      </c>
      <c r="W101" s="178">
        <f t="shared" ref="W101:W108" si="17">V101-Y101</f>
        <v>-2.1645021645021634E-2</v>
      </c>
      <c r="X101" s="181">
        <f>SUM(X102:X103)</f>
        <v>200000</v>
      </c>
      <c r="Y101" s="178">
        <f t="shared" ref="Y101:Y108" si="18">X101/X$100</f>
        <v>0.47619047619047616</v>
      </c>
      <c r="Z101" s="188">
        <f t="shared" si="11"/>
        <v>0</v>
      </c>
      <c r="AA101" s="2"/>
      <c r="AB101" s="2"/>
      <c r="AC101" s="2"/>
      <c r="AD101" s="2"/>
      <c r="AE101" s="2"/>
      <c r="AF101" s="2"/>
      <c r="AG101" s="179"/>
      <c r="AH101" s="179"/>
      <c r="AI101" s="179"/>
      <c r="AJ101" s="179"/>
      <c r="AK101" s="179"/>
      <c r="AL101" s="179"/>
    </row>
    <row r="102" spans="1:38" ht="19.2" customHeight="1" x14ac:dyDescent="0.25">
      <c r="A102" s="9" t="s">
        <v>210</v>
      </c>
      <c r="B102" s="8">
        <v>4000</v>
      </c>
      <c r="C102" s="156">
        <f>B102/F102-1</f>
        <v>-0.33333333333333337</v>
      </c>
      <c r="D102" s="157">
        <f>B102/B$100</f>
        <v>0.2</v>
      </c>
      <c r="E102" s="200">
        <f>D102-G102</f>
        <v>-6.8965517241379171E-3</v>
      </c>
      <c r="F102" s="8">
        <v>6000</v>
      </c>
      <c r="G102" s="157">
        <f t="shared" si="12"/>
        <v>0.20689655172413793</v>
      </c>
      <c r="H102" s="201">
        <f>B102-F102</f>
        <v>-2000</v>
      </c>
      <c r="I102" s="1"/>
      <c r="J102" s="9" t="s">
        <v>210</v>
      </c>
      <c r="K102" s="8">
        <v>34000</v>
      </c>
      <c r="L102" s="156">
        <f t="shared" si="8"/>
        <v>-2.8571428571428581E-2</v>
      </c>
      <c r="M102" s="157">
        <f t="shared" si="13"/>
        <v>0.22666666666666666</v>
      </c>
      <c r="N102" s="200">
        <f t="shared" si="14"/>
        <v>-2.3333333333333345E-2</v>
      </c>
      <c r="O102" s="8">
        <v>35000</v>
      </c>
      <c r="P102" s="157">
        <f t="shared" si="15"/>
        <v>0.25</v>
      </c>
      <c r="Q102" s="201">
        <f t="shared" si="9"/>
        <v>-1000</v>
      </c>
      <c r="R102" s="1"/>
      <c r="S102" s="9" t="s">
        <v>210</v>
      </c>
      <c r="T102" s="8">
        <v>120000</v>
      </c>
      <c r="U102" s="156">
        <f t="shared" si="10"/>
        <v>-7.6923076923076872E-2</v>
      </c>
      <c r="V102" s="157">
        <f t="shared" si="16"/>
        <v>0.27272727272727271</v>
      </c>
      <c r="W102" s="200">
        <f t="shared" si="17"/>
        <v>-3.6796536796536827E-2</v>
      </c>
      <c r="X102" s="8">
        <v>130000</v>
      </c>
      <c r="Y102" s="157">
        <f t="shared" si="18"/>
        <v>0.30952380952380953</v>
      </c>
      <c r="Z102" s="201">
        <f t="shared" si="11"/>
        <v>-10000</v>
      </c>
      <c r="AA102" s="1"/>
      <c r="AB102" s="1"/>
      <c r="AC102" s="1"/>
      <c r="AD102" s="1"/>
      <c r="AE102" s="1"/>
      <c r="AF102" s="1"/>
    </row>
    <row r="103" spans="1:38" ht="19.2" customHeight="1" x14ac:dyDescent="0.25">
      <c r="A103" s="9" t="s">
        <v>211</v>
      </c>
      <c r="B103" s="8">
        <v>3000</v>
      </c>
      <c r="C103" s="156">
        <f>B103/F103-1</f>
        <v>-0.4</v>
      </c>
      <c r="D103" s="157">
        <f>B103/B$100</f>
        <v>0.15</v>
      </c>
      <c r="E103" s="200">
        <f>D103-G103</f>
        <v>-2.2413793103448293E-2</v>
      </c>
      <c r="F103" s="8">
        <v>5000</v>
      </c>
      <c r="G103" s="157">
        <f t="shared" si="12"/>
        <v>0.17241379310344829</v>
      </c>
      <c r="H103" s="201">
        <f>B103-F103</f>
        <v>-2000</v>
      </c>
      <c r="I103" s="1"/>
      <c r="J103" s="9" t="s">
        <v>211</v>
      </c>
      <c r="K103" s="8">
        <v>40000</v>
      </c>
      <c r="L103" s="156">
        <f t="shared" si="8"/>
        <v>-2.4390243902439046E-2</v>
      </c>
      <c r="M103" s="157">
        <f t="shared" si="13"/>
        <v>0.26666666666666666</v>
      </c>
      <c r="N103" s="200">
        <f t="shared" si="14"/>
        <v>-2.6190476190476208E-2</v>
      </c>
      <c r="O103" s="8">
        <v>41000</v>
      </c>
      <c r="P103" s="157">
        <f t="shared" si="15"/>
        <v>0.29285714285714287</v>
      </c>
      <c r="Q103" s="201">
        <f t="shared" si="9"/>
        <v>-1000</v>
      </c>
      <c r="R103" s="1"/>
      <c r="S103" s="9" t="s">
        <v>211</v>
      </c>
      <c r="T103" s="8">
        <v>80000</v>
      </c>
      <c r="U103" s="156">
        <f t="shared" si="10"/>
        <v>0.14285714285714279</v>
      </c>
      <c r="V103" s="157">
        <f t="shared" si="16"/>
        <v>0.18181818181818182</v>
      </c>
      <c r="W103" s="200">
        <f t="shared" si="17"/>
        <v>1.5151515151515166E-2</v>
      </c>
      <c r="X103" s="8">
        <v>70000</v>
      </c>
      <c r="Y103" s="157">
        <f t="shared" si="18"/>
        <v>0.16666666666666666</v>
      </c>
      <c r="Z103" s="201">
        <f t="shared" si="11"/>
        <v>10000</v>
      </c>
      <c r="AA103" s="1"/>
      <c r="AB103" s="1"/>
      <c r="AC103" s="1"/>
      <c r="AD103" s="1"/>
      <c r="AE103" s="1"/>
      <c r="AF103" s="1"/>
    </row>
    <row r="104" spans="1:38" ht="19.2" customHeight="1" x14ac:dyDescent="0.25">
      <c r="A104" s="202" t="s">
        <v>212</v>
      </c>
      <c r="B104" s="8">
        <v>2000</v>
      </c>
      <c r="C104" s="156">
        <f>B104/F104-1</f>
        <v>-0.33333333333333337</v>
      </c>
      <c r="D104" s="157">
        <f>B104/B$100</f>
        <v>0.1</v>
      </c>
      <c r="E104" s="200">
        <f>D104-G104</f>
        <v>-3.4482758620689585E-3</v>
      </c>
      <c r="F104" s="8">
        <v>3000</v>
      </c>
      <c r="G104" s="157">
        <f t="shared" si="12"/>
        <v>0.10344827586206896</v>
      </c>
      <c r="H104" s="201">
        <f>B104-F104</f>
        <v>-1000</v>
      </c>
      <c r="I104" s="1"/>
      <c r="J104" s="202" t="s">
        <v>212</v>
      </c>
      <c r="K104" s="8">
        <v>22000</v>
      </c>
      <c r="L104" s="156">
        <f t="shared" si="8"/>
        <v>0</v>
      </c>
      <c r="M104" s="157">
        <f t="shared" si="13"/>
        <v>0.14666666666666667</v>
      </c>
      <c r="N104" s="200">
        <f t="shared" si="14"/>
        <v>-1.0476190476190472E-2</v>
      </c>
      <c r="O104" s="8">
        <v>22000</v>
      </c>
      <c r="P104" s="157">
        <f t="shared" si="15"/>
        <v>0.15714285714285714</v>
      </c>
      <c r="Q104" s="201">
        <f t="shared" si="9"/>
        <v>0</v>
      </c>
      <c r="R104" s="1"/>
      <c r="S104" s="202" t="s">
        <v>212</v>
      </c>
      <c r="T104" s="8">
        <v>40000</v>
      </c>
      <c r="U104" s="156">
        <f t="shared" si="10"/>
        <v>8.1081081081081141E-2</v>
      </c>
      <c r="V104" s="157">
        <f t="shared" si="16"/>
        <v>9.0909090909090912E-2</v>
      </c>
      <c r="W104" s="200">
        <f t="shared" si="17"/>
        <v>2.8138528138528102E-3</v>
      </c>
      <c r="X104" s="8">
        <v>37000</v>
      </c>
      <c r="Y104" s="157">
        <f t="shared" si="18"/>
        <v>8.8095238095238101E-2</v>
      </c>
      <c r="Z104" s="201">
        <f t="shared" si="11"/>
        <v>3000</v>
      </c>
      <c r="AA104" s="1"/>
      <c r="AB104" s="1"/>
      <c r="AC104" s="1"/>
      <c r="AD104" s="1"/>
      <c r="AE104" s="1"/>
      <c r="AF104" s="1"/>
    </row>
    <row r="105" spans="1:38" ht="19.2" customHeight="1" x14ac:dyDescent="0.25">
      <c r="A105" s="202" t="s">
        <v>213</v>
      </c>
      <c r="B105" s="8" t="s">
        <v>214</v>
      </c>
      <c r="C105" s="156" t="s">
        <v>109</v>
      </c>
      <c r="D105" s="221" t="s">
        <v>109</v>
      </c>
      <c r="E105" s="221" t="s">
        <v>109</v>
      </c>
      <c r="F105" s="8">
        <v>3000</v>
      </c>
      <c r="G105" s="157">
        <f t="shared" si="12"/>
        <v>0.10344827586206896</v>
      </c>
      <c r="H105" s="201" t="s">
        <v>109</v>
      </c>
      <c r="I105" s="1"/>
      <c r="J105" s="202" t="s">
        <v>213</v>
      </c>
      <c r="K105" s="8">
        <v>24000</v>
      </c>
      <c r="L105" s="156">
        <f t="shared" si="8"/>
        <v>-0.1428571428571429</v>
      </c>
      <c r="M105" s="157">
        <f t="shared" si="13"/>
        <v>0.16</v>
      </c>
      <c r="N105" s="200">
        <f t="shared" si="14"/>
        <v>-4.0000000000000008E-2</v>
      </c>
      <c r="O105" s="8">
        <v>28000</v>
      </c>
      <c r="P105" s="157">
        <f t="shared" si="15"/>
        <v>0.2</v>
      </c>
      <c r="Q105" s="201">
        <f t="shared" si="9"/>
        <v>-4000</v>
      </c>
      <c r="R105" s="1"/>
      <c r="S105" s="202" t="s">
        <v>213</v>
      </c>
      <c r="T105" s="8">
        <v>36000</v>
      </c>
      <c r="U105" s="156">
        <f t="shared" si="10"/>
        <v>0.125</v>
      </c>
      <c r="V105" s="157">
        <f t="shared" si="16"/>
        <v>8.1818181818181818E-2</v>
      </c>
      <c r="W105" s="200">
        <f t="shared" si="17"/>
        <v>5.6277056277056203E-3</v>
      </c>
      <c r="X105" s="8">
        <v>32000</v>
      </c>
      <c r="Y105" s="157">
        <f t="shared" si="18"/>
        <v>7.6190476190476197E-2</v>
      </c>
      <c r="Z105" s="201">
        <f t="shared" si="11"/>
        <v>4000</v>
      </c>
      <c r="AA105" s="1"/>
      <c r="AB105" s="1"/>
      <c r="AC105" s="1"/>
      <c r="AD105" s="1"/>
      <c r="AE105" s="1"/>
      <c r="AF105" s="1"/>
    </row>
    <row r="106" spans="1:38" ht="19.2" customHeight="1" x14ac:dyDescent="0.25">
      <c r="A106" s="183" t="s">
        <v>215</v>
      </c>
      <c r="B106" s="181">
        <f>SUM(B107:B108)</f>
        <v>11000</v>
      </c>
      <c r="C106" s="186">
        <f>B106/F106-1</f>
        <v>-0.3529411764705882</v>
      </c>
      <c r="D106" s="178">
        <f>B106/B$100</f>
        <v>0.55000000000000004</v>
      </c>
      <c r="E106" s="180">
        <f>D106-G106</f>
        <v>-3.6206896551724044E-2</v>
      </c>
      <c r="F106" s="181">
        <f>SUM(F107:F108)</f>
        <v>17000</v>
      </c>
      <c r="G106" s="178">
        <f t="shared" si="12"/>
        <v>0.58620689655172409</v>
      </c>
      <c r="H106" s="184">
        <f>B106-F106</f>
        <v>-6000</v>
      </c>
      <c r="I106" s="2"/>
      <c r="J106" s="183" t="s">
        <v>215</v>
      </c>
      <c r="K106" s="181">
        <f>SUM(K107:K108)</f>
        <v>82000</v>
      </c>
      <c r="L106" s="182">
        <f t="shared" si="8"/>
        <v>0.49090909090909096</v>
      </c>
      <c r="M106" s="178">
        <f t="shared" si="13"/>
        <v>0.54666666666666663</v>
      </c>
      <c r="N106" s="178">
        <f t="shared" si="14"/>
        <v>0.15380952380952378</v>
      </c>
      <c r="O106" s="181">
        <f>SUM(O107:O108)</f>
        <v>55000</v>
      </c>
      <c r="P106" s="178">
        <f t="shared" si="15"/>
        <v>0.39285714285714285</v>
      </c>
      <c r="Q106" s="185">
        <f t="shared" si="9"/>
        <v>27000</v>
      </c>
      <c r="R106" s="2"/>
      <c r="S106" s="183" t="s">
        <v>215</v>
      </c>
      <c r="T106" s="181">
        <f>SUM(T107:T108)</f>
        <v>233000</v>
      </c>
      <c r="U106" s="187">
        <f t="shared" si="10"/>
        <v>5.4298642533936681E-2</v>
      </c>
      <c r="V106" s="178">
        <f t="shared" si="16"/>
        <v>0.52954545454545454</v>
      </c>
      <c r="W106" s="178">
        <f t="shared" si="17"/>
        <v>3.354978354978333E-3</v>
      </c>
      <c r="X106" s="181">
        <f>SUM(X107:X108)</f>
        <v>221000</v>
      </c>
      <c r="Y106" s="178">
        <f t="shared" si="18"/>
        <v>0.52619047619047621</v>
      </c>
      <c r="Z106" s="185">
        <f t="shared" si="11"/>
        <v>12000</v>
      </c>
      <c r="AA106" s="2"/>
      <c r="AB106" s="2"/>
      <c r="AC106" s="2"/>
      <c r="AD106" s="2"/>
      <c r="AE106" s="2"/>
      <c r="AF106" s="2"/>
      <c r="AG106" s="179"/>
      <c r="AH106" s="179"/>
      <c r="AI106" s="179"/>
      <c r="AJ106" s="179"/>
      <c r="AK106" s="179"/>
      <c r="AL106" s="179"/>
    </row>
    <row r="107" spans="1:38" x14ac:dyDescent="0.25">
      <c r="A107" s="9" t="s">
        <v>216</v>
      </c>
      <c r="B107" s="8">
        <v>8000</v>
      </c>
      <c r="C107" s="156">
        <f>B107/F107-1</f>
        <v>-0.27272727272727271</v>
      </c>
      <c r="D107" s="157">
        <f>B107/B$100</f>
        <v>0.4</v>
      </c>
      <c r="E107" s="200">
        <f>D107-G107</f>
        <v>2.0689655172413834E-2</v>
      </c>
      <c r="F107" s="8">
        <v>11000</v>
      </c>
      <c r="G107" s="157">
        <f t="shared" si="12"/>
        <v>0.37931034482758619</v>
      </c>
      <c r="H107" s="201">
        <f>B107-F107</f>
        <v>-3000</v>
      </c>
      <c r="I107" s="1"/>
      <c r="J107" s="9" t="s">
        <v>216</v>
      </c>
      <c r="K107" s="8">
        <v>70000</v>
      </c>
      <c r="L107" s="156">
        <f t="shared" si="8"/>
        <v>0.52173913043478271</v>
      </c>
      <c r="M107" s="157">
        <f t="shared" si="13"/>
        <v>0.46666666666666667</v>
      </c>
      <c r="N107" s="200">
        <f t="shared" si="14"/>
        <v>0.1380952380952381</v>
      </c>
      <c r="O107" s="8">
        <v>46000</v>
      </c>
      <c r="P107" s="157">
        <f t="shared" si="15"/>
        <v>0.32857142857142857</v>
      </c>
      <c r="Q107" s="201">
        <f t="shared" si="9"/>
        <v>24000</v>
      </c>
      <c r="R107" s="1"/>
      <c r="S107" s="9" t="s">
        <v>216</v>
      </c>
      <c r="T107" s="8">
        <v>220000</v>
      </c>
      <c r="U107" s="156">
        <f t="shared" si="10"/>
        <v>4.7619047619047672E-2</v>
      </c>
      <c r="V107" s="157">
        <f t="shared" si="16"/>
        <v>0.5</v>
      </c>
      <c r="W107" s="200">
        <f t="shared" si="17"/>
        <v>0</v>
      </c>
      <c r="X107" s="8">
        <v>210000</v>
      </c>
      <c r="Y107" s="157">
        <f t="shared" si="18"/>
        <v>0.5</v>
      </c>
      <c r="Z107" s="201">
        <f t="shared" si="11"/>
        <v>10000</v>
      </c>
      <c r="AA107" s="1"/>
      <c r="AB107" s="1"/>
      <c r="AC107" s="1"/>
      <c r="AD107" s="1"/>
      <c r="AE107" s="1"/>
      <c r="AF107" s="1"/>
    </row>
    <row r="108" spans="1:38" x14ac:dyDescent="0.25">
      <c r="A108" s="9" t="s">
        <v>217</v>
      </c>
      <c r="B108" s="8">
        <v>3000</v>
      </c>
      <c r="C108" s="156">
        <f>B108/F108-1</f>
        <v>-0.5</v>
      </c>
      <c r="D108" s="157">
        <f>B108/B$100</f>
        <v>0.15</v>
      </c>
      <c r="E108" s="200">
        <f>D108-G108</f>
        <v>-5.6896551724137934E-2</v>
      </c>
      <c r="F108" s="8">
        <v>6000</v>
      </c>
      <c r="G108" s="157">
        <f t="shared" si="12"/>
        <v>0.20689655172413793</v>
      </c>
      <c r="H108" s="201">
        <f>B108-F108</f>
        <v>-3000</v>
      </c>
      <c r="I108" s="1"/>
      <c r="J108" s="9" t="s">
        <v>217</v>
      </c>
      <c r="K108" s="8">
        <v>12000</v>
      </c>
      <c r="L108" s="156">
        <f t="shared" si="8"/>
        <v>0.33333333333333326</v>
      </c>
      <c r="M108" s="157">
        <f t="shared" si="13"/>
        <v>0.08</v>
      </c>
      <c r="N108" s="200">
        <f t="shared" si="14"/>
        <v>1.5714285714285722E-2</v>
      </c>
      <c r="O108" s="8">
        <v>9000</v>
      </c>
      <c r="P108" s="157">
        <f t="shared" si="15"/>
        <v>6.4285714285714279E-2</v>
      </c>
      <c r="Q108" s="201">
        <f t="shared" si="9"/>
        <v>3000</v>
      </c>
      <c r="R108" s="1"/>
      <c r="S108" s="9" t="s">
        <v>217</v>
      </c>
      <c r="T108" s="8">
        <v>13000</v>
      </c>
      <c r="U108" s="156">
        <f t="shared" si="10"/>
        <v>0.18181818181818188</v>
      </c>
      <c r="V108" s="157">
        <f t="shared" si="16"/>
        <v>2.9545454545454545E-2</v>
      </c>
      <c r="W108" s="200">
        <f t="shared" si="17"/>
        <v>3.3549783549783538E-3</v>
      </c>
      <c r="X108" s="8">
        <v>11000</v>
      </c>
      <c r="Y108" s="157">
        <f t="shared" si="18"/>
        <v>2.6190476190476191E-2</v>
      </c>
      <c r="Z108" s="201">
        <f t="shared" si="11"/>
        <v>2000</v>
      </c>
      <c r="AA108" s="1"/>
      <c r="AB108" s="1"/>
      <c r="AC108" s="1"/>
      <c r="AD108" s="1"/>
      <c r="AE108" s="1"/>
      <c r="AF108" s="1"/>
    </row>
    <row r="109" spans="1:3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sheetData>
  <mergeCells count="69">
    <mergeCell ref="E25:E26"/>
    <mergeCell ref="J25:J26"/>
    <mergeCell ref="K25:K26"/>
    <mergeCell ref="G25:G26"/>
    <mergeCell ref="V31:V32"/>
    <mergeCell ref="W25:W26"/>
    <mergeCell ref="W31:W32"/>
    <mergeCell ref="M24:Q24"/>
    <mergeCell ref="M31:M32"/>
    <mergeCell ref="M25:M26"/>
    <mergeCell ref="P25:P26"/>
    <mergeCell ref="P31:P32"/>
    <mergeCell ref="Q25:Q26"/>
    <mergeCell ref="Q31:Q32"/>
    <mergeCell ref="A13:A14"/>
    <mergeCell ref="B13:E13"/>
    <mergeCell ref="F13:I13"/>
    <mergeCell ref="J13:M13"/>
    <mergeCell ref="A48:A49"/>
    <mergeCell ref="A41:A42"/>
    <mergeCell ref="A31:A32"/>
    <mergeCell ref="D31:D32"/>
    <mergeCell ref="E31:E32"/>
    <mergeCell ref="J31:J32"/>
    <mergeCell ref="K31:K32"/>
    <mergeCell ref="G31:G32"/>
    <mergeCell ref="A24:E24"/>
    <mergeCell ref="G24:K24"/>
    <mergeCell ref="A25:A26"/>
    <mergeCell ref="D25:D26"/>
    <mergeCell ref="X98:Z98"/>
    <mergeCell ref="T98:W98"/>
    <mergeCell ref="K98:N98"/>
    <mergeCell ref="P98:Q98"/>
    <mergeCell ref="S98:S99"/>
    <mergeCell ref="A59:A64"/>
    <mergeCell ref="A70:A71"/>
    <mergeCell ref="B70:C70"/>
    <mergeCell ref="D70:E70"/>
    <mergeCell ref="F70:F71"/>
    <mergeCell ref="K70:K71"/>
    <mergeCell ref="L70:M70"/>
    <mergeCell ref="N70:O70"/>
    <mergeCell ref="A98:A99"/>
    <mergeCell ref="A89:A90"/>
    <mergeCell ref="B89:E89"/>
    <mergeCell ref="F89:I89"/>
    <mergeCell ref="J89:M89"/>
    <mergeCell ref="F98:H98"/>
    <mergeCell ref="B98:E98"/>
    <mergeCell ref="J98:J99"/>
    <mergeCell ref="G70:H70"/>
    <mergeCell ref="I70:J70"/>
    <mergeCell ref="AD24:AH24"/>
    <mergeCell ref="J48:K48"/>
    <mergeCell ref="G48:H48"/>
    <mergeCell ref="B48:E48"/>
    <mergeCell ref="F41:G41"/>
    <mergeCell ref="B41:E41"/>
    <mergeCell ref="AD25:AD26"/>
    <mergeCell ref="AD31:AD32"/>
    <mergeCell ref="AH31:AH32"/>
    <mergeCell ref="AG31:AG32"/>
    <mergeCell ref="AH25:AH26"/>
    <mergeCell ref="AG25:AG26"/>
    <mergeCell ref="S24:W24"/>
    <mergeCell ref="S31:S32"/>
    <mergeCell ref="S25:S26"/>
    <mergeCell ref="V25:V26"/>
  </mergeCells>
  <phoneticPr fontId="466" type="noConversion"/>
  <conditionalFormatting sqref="C7:C9 E15:E19 I15:I19 M15:M19 C26:C30 I26:I30 O26:O30 U26:U30 E27:E30 K27:K30 Q27:Q30 W27:W30 C43:C46 C50:C57 H50:H57 K50:K57 C72:C75 H72:H75 M72:M75 E84:E87 D91:E95 H91:I95 L91:M95 C100 L100 U100 E102:E104 C102:C105 L102:L105 N102:N105 U102:U105 W102:W105 C107:C108 E107:E108 L107:L108 N107:N108 U107:U108 W107:W108 E43:E46">
    <cfRule type="cellIs" dxfId="11" priority="3" stopIfTrue="1" operator="greaterThan">
      <formula>0</formula>
    </cfRule>
  </conditionalFormatting>
  <conditionalFormatting sqref="C7:C9 G7:G9 E15:E19 I15:I19 M15:M19 C26:C30 I26:I30 O26:O30 U26:U30 E27:E30 K27:K30 Q27:Q30 W27:W30 C43:C46 C50:C57 H50:H57 K50:K57 C72:C75 H72:H75 M72:M75 E84:E87 D91:E95 H91:I95 L91:M95 C100 L100 U100 E102:E104 C102:C105 L102:L105 N102:N105 U102:U105 W102:W105 C107:C108 E107:E108 L107:L108 N107:N108 U107:U108 W107:W108">
    <cfRule type="cellIs" dxfId="10" priority="2" stopIfTrue="1" operator="lessThan">
      <formula>0</formula>
    </cfRule>
  </conditionalFormatting>
  <conditionalFormatting sqref="D15:D18 H15:H18 L15:L18 G43:G46 B59:B64 G59:G64 J59:J64 E72:E75 J72:J75 O72:O75 D85:D87 H100 Q100 Z100 H102:H105 Q102:Q105 Z102:Z105 H107:H108 Q107:Q108 Z107:Z108 G7:G9">
    <cfRule type="cellIs" dxfId="9" priority="5" stopIfTrue="1" operator="greaterThan">
      <formula>0</formula>
    </cfRule>
  </conditionalFormatting>
  <conditionalFormatting sqref="E43:E46 D15:D18 H15:H18 L15:L18 G43:G46 B59:B64 G59:G64 J59:J64 E72:E75 J72:J75 O72:O75 D85:D87 H100 Q100 Z100 H102:H105 Q102:Q105 Z102:Z105 H107:H108 Q107:Q108 Z107:Z108">
    <cfRule type="cellIs" dxfId="8" priority="4" stopIfTrue="1" operator="lessThan">
      <formula>0</formula>
    </cfRule>
  </conditionalFormatting>
  <pageMargins left="0.7" right="0.7" top="0.75" bottom="0.75" header="0.3" footer="0.3"/>
  <pictur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6EF30-0D79-4F73-A0A8-565A0AD67BE6}">
  <sheetPr>
    <outlinePr summaryBelow="0" summaryRight="0"/>
  </sheetPr>
  <dimension ref="A1:Z241"/>
  <sheetViews>
    <sheetView showGridLines="0" workbookViewId="0">
      <pane ySplit="3" topLeftCell="A4" activePane="bottomLeft" state="frozen"/>
      <selection pane="bottomLeft" activeCell="L8" sqref="L8:L17"/>
    </sheetView>
  </sheetViews>
  <sheetFormatPr defaultColWidth="14" defaultRowHeight="13.2" x14ac:dyDescent="0.25"/>
  <cols>
    <col min="2" max="26" width="14" customWidth="1"/>
  </cols>
  <sheetData>
    <row r="1" spans="1:26" ht="19.2" customHeight="1" x14ac:dyDescent="0.25">
      <c r="A1" s="472" t="s">
        <v>218</v>
      </c>
      <c r="B1" s="39" t="s">
        <v>219</v>
      </c>
    </row>
    <row r="2" spans="1:26" ht="36" customHeight="1" x14ac:dyDescent="0.25">
      <c r="A2" s="472"/>
      <c r="B2" s="39" t="s">
        <v>220</v>
      </c>
    </row>
    <row r="3" spans="1:26" ht="52.95" customHeight="1" x14ac:dyDescent="0.25">
      <c r="A3" s="194" t="s">
        <v>221</v>
      </c>
      <c r="B3" s="141" t="s">
        <v>222</v>
      </c>
    </row>
    <row r="4" spans="1:26" ht="15.6" x14ac:dyDescent="0.25">
      <c r="A4" s="60" t="s">
        <v>223</v>
      </c>
      <c r="B4" s="60"/>
      <c r="C4" s="141"/>
      <c r="D4" s="141"/>
      <c r="E4" s="141"/>
      <c r="F4" s="141"/>
      <c r="G4" s="141"/>
      <c r="H4" s="141"/>
      <c r="I4" s="141"/>
      <c r="J4" s="141"/>
      <c r="K4" s="141"/>
      <c r="L4" s="141"/>
      <c r="M4" s="141"/>
      <c r="N4" s="141"/>
      <c r="O4" s="141"/>
      <c r="P4" s="141"/>
      <c r="Q4" s="141"/>
      <c r="R4" s="141"/>
      <c r="S4" s="141"/>
      <c r="T4" s="141"/>
      <c r="U4" s="141"/>
      <c r="V4" s="141"/>
      <c r="W4" s="141"/>
      <c r="X4" s="141"/>
      <c r="Y4" s="141"/>
      <c r="Z4" s="141"/>
    </row>
    <row r="6" spans="1:26" x14ac:dyDescent="0.25">
      <c r="B6" s="468" t="s">
        <v>71</v>
      </c>
      <c r="C6" s="468"/>
      <c r="D6" s="468"/>
      <c r="E6" s="468" t="s">
        <v>94</v>
      </c>
      <c r="F6" s="468"/>
      <c r="G6" s="468"/>
      <c r="H6" s="468" t="s">
        <v>93</v>
      </c>
      <c r="I6" s="468"/>
      <c r="J6" s="468"/>
      <c r="K6" s="468" t="s">
        <v>92</v>
      </c>
      <c r="L6" s="468"/>
      <c r="M6" s="468"/>
    </row>
    <row r="7" spans="1:26" x14ac:dyDescent="0.25">
      <c r="B7" s="309" t="s">
        <v>105</v>
      </c>
      <c r="C7" s="309" t="s">
        <v>76</v>
      </c>
      <c r="D7" s="309" t="s">
        <v>224</v>
      </c>
      <c r="E7" s="309" t="s">
        <v>105</v>
      </c>
      <c r="F7" s="309" t="s">
        <v>76</v>
      </c>
      <c r="G7" s="309" t="s">
        <v>224</v>
      </c>
      <c r="H7" s="309" t="s">
        <v>105</v>
      </c>
      <c r="I7" s="309" t="s">
        <v>76</v>
      </c>
      <c r="J7" s="309" t="s">
        <v>224</v>
      </c>
      <c r="K7" s="309" t="s">
        <v>105</v>
      </c>
      <c r="L7" s="309" t="s">
        <v>76</v>
      </c>
      <c r="M7" s="309" t="s">
        <v>224</v>
      </c>
    </row>
    <row r="8" spans="1:26" x14ac:dyDescent="0.25">
      <c r="A8" s="256">
        <v>1</v>
      </c>
      <c r="B8" s="67" t="s">
        <v>225</v>
      </c>
      <c r="C8" s="67">
        <v>21000</v>
      </c>
      <c r="D8" s="68">
        <f t="shared" ref="D8:D17" si="0">C8/D$18</f>
        <v>0.19090909090909092</v>
      </c>
      <c r="E8" s="67" t="s">
        <v>226</v>
      </c>
      <c r="F8" s="67">
        <v>18000</v>
      </c>
      <c r="G8" s="68">
        <f t="shared" ref="G8:G17" si="1">F8/G$18</f>
        <v>0.2</v>
      </c>
      <c r="H8" s="67" t="s">
        <v>226</v>
      </c>
      <c r="I8" s="67">
        <v>18000</v>
      </c>
      <c r="J8" s="68">
        <f t="shared" ref="J8:J17" si="2">I8/J$18</f>
        <v>0.22500000000000001</v>
      </c>
      <c r="K8" s="67" t="s">
        <v>227</v>
      </c>
      <c r="L8" s="67">
        <v>15000</v>
      </c>
      <c r="M8" s="68">
        <f t="shared" ref="M8:M17" si="3">L8/M$18</f>
        <v>0.1875</v>
      </c>
    </row>
    <row r="9" spans="1:26" x14ac:dyDescent="0.25">
      <c r="A9" s="256">
        <v>2</v>
      </c>
      <c r="B9" s="67" t="s">
        <v>93</v>
      </c>
      <c r="C9" s="67">
        <v>20000</v>
      </c>
      <c r="D9" s="68">
        <f t="shared" si="0"/>
        <v>0.18181818181818182</v>
      </c>
      <c r="E9" s="67" t="s">
        <v>93</v>
      </c>
      <c r="F9" s="67">
        <v>14000</v>
      </c>
      <c r="G9" s="68">
        <f t="shared" si="1"/>
        <v>0.15555555555555556</v>
      </c>
      <c r="H9" s="67" t="s">
        <v>225</v>
      </c>
      <c r="I9" s="67">
        <v>14000</v>
      </c>
      <c r="J9" s="68">
        <f t="shared" si="2"/>
        <v>0.17499999999999999</v>
      </c>
      <c r="K9" s="67" t="s">
        <v>226</v>
      </c>
      <c r="L9" s="67">
        <v>12000</v>
      </c>
      <c r="M9" s="68">
        <f t="shared" si="3"/>
        <v>0.15</v>
      </c>
    </row>
    <row r="10" spans="1:26" x14ac:dyDescent="0.25">
      <c r="A10" s="256">
        <v>3</v>
      </c>
      <c r="B10" s="67" t="s">
        <v>92</v>
      </c>
      <c r="C10" s="67">
        <v>14000</v>
      </c>
      <c r="D10" s="68">
        <f t="shared" si="0"/>
        <v>0.12727272727272726</v>
      </c>
      <c r="E10" s="67" t="s">
        <v>111</v>
      </c>
      <c r="F10" s="67">
        <v>13000</v>
      </c>
      <c r="G10" s="68">
        <f t="shared" si="1"/>
        <v>0.14444444444444443</v>
      </c>
      <c r="H10" s="67" t="s">
        <v>92</v>
      </c>
      <c r="I10" s="67">
        <v>8000</v>
      </c>
      <c r="J10" s="68">
        <f t="shared" si="2"/>
        <v>0.1</v>
      </c>
      <c r="K10" s="67" t="s">
        <v>225</v>
      </c>
      <c r="L10" s="67">
        <v>12000</v>
      </c>
      <c r="M10" s="68">
        <f t="shared" si="3"/>
        <v>0.15</v>
      </c>
    </row>
    <row r="11" spans="1:26" x14ac:dyDescent="0.25">
      <c r="A11" s="256">
        <v>4</v>
      </c>
      <c r="B11" s="67" t="s">
        <v>111</v>
      </c>
      <c r="C11" s="67">
        <v>11000</v>
      </c>
      <c r="D11" s="68">
        <f t="shared" si="0"/>
        <v>0.1</v>
      </c>
      <c r="E11" s="67" t="s">
        <v>92</v>
      </c>
      <c r="F11" s="67">
        <v>10000</v>
      </c>
      <c r="G11" s="68">
        <f t="shared" si="1"/>
        <v>0.1111111111111111</v>
      </c>
      <c r="H11" s="67" t="s">
        <v>227</v>
      </c>
      <c r="I11" s="67">
        <v>8000</v>
      </c>
      <c r="J11" s="68">
        <f t="shared" si="2"/>
        <v>0.1</v>
      </c>
      <c r="K11" s="67" t="s">
        <v>93</v>
      </c>
      <c r="L11" s="67">
        <v>11000</v>
      </c>
      <c r="M11" s="68">
        <f t="shared" si="3"/>
        <v>0.13750000000000001</v>
      </c>
    </row>
    <row r="12" spans="1:26" x14ac:dyDescent="0.25">
      <c r="A12" s="256">
        <v>5</v>
      </c>
      <c r="B12" s="67" t="s">
        <v>227</v>
      </c>
      <c r="C12" s="67">
        <v>11000</v>
      </c>
      <c r="D12" s="68">
        <f t="shared" si="0"/>
        <v>0.1</v>
      </c>
      <c r="E12" s="67" t="s">
        <v>227</v>
      </c>
      <c r="F12" s="67">
        <v>10000</v>
      </c>
      <c r="G12" s="68">
        <f t="shared" si="1"/>
        <v>0.1111111111111111</v>
      </c>
      <c r="H12" s="67" t="s">
        <v>111</v>
      </c>
      <c r="I12" s="67">
        <v>6000</v>
      </c>
      <c r="J12" s="68">
        <f t="shared" si="2"/>
        <v>7.4999999999999997E-2</v>
      </c>
      <c r="K12" s="67" t="s">
        <v>111</v>
      </c>
      <c r="L12" s="67">
        <v>5000</v>
      </c>
      <c r="M12" s="68">
        <f t="shared" si="3"/>
        <v>6.25E-2</v>
      </c>
    </row>
    <row r="13" spans="1:26" ht="19.2" customHeight="1" x14ac:dyDescent="0.25">
      <c r="A13" s="256">
        <v>6</v>
      </c>
      <c r="B13" s="67" t="s">
        <v>122</v>
      </c>
      <c r="C13" s="67">
        <v>5000</v>
      </c>
      <c r="D13" s="68">
        <f t="shared" si="0"/>
        <v>4.5454545454545456E-2</v>
      </c>
      <c r="E13" s="67" t="s">
        <v>122</v>
      </c>
      <c r="F13" s="67">
        <v>4000</v>
      </c>
      <c r="G13" s="68">
        <f t="shared" si="1"/>
        <v>4.4444444444444446E-2</v>
      </c>
      <c r="H13" s="67" t="s">
        <v>121</v>
      </c>
      <c r="I13" s="67">
        <v>5000</v>
      </c>
      <c r="J13" s="68">
        <f t="shared" si="2"/>
        <v>6.25E-2</v>
      </c>
      <c r="K13" s="67" t="s">
        <v>114</v>
      </c>
      <c r="L13" s="67">
        <v>4000</v>
      </c>
      <c r="M13" s="68">
        <f t="shared" si="3"/>
        <v>0.05</v>
      </c>
    </row>
    <row r="14" spans="1:26" ht="19.2" customHeight="1" x14ac:dyDescent="0.25">
      <c r="A14" s="256">
        <v>7</v>
      </c>
      <c r="B14" s="67" t="s">
        <v>228</v>
      </c>
      <c r="C14" s="67">
        <v>5000</v>
      </c>
      <c r="D14" s="68">
        <f t="shared" si="0"/>
        <v>4.5454545454545456E-2</v>
      </c>
      <c r="E14" s="67" t="s">
        <v>228</v>
      </c>
      <c r="F14" s="67">
        <v>4000</v>
      </c>
      <c r="G14" s="68">
        <f t="shared" si="1"/>
        <v>4.4444444444444446E-2</v>
      </c>
      <c r="H14" s="67" t="s">
        <v>120</v>
      </c>
      <c r="I14" s="67">
        <v>4000</v>
      </c>
      <c r="J14" s="68">
        <f t="shared" si="2"/>
        <v>0.05</v>
      </c>
      <c r="K14" s="67" t="s">
        <v>120</v>
      </c>
      <c r="L14" s="67">
        <v>3000</v>
      </c>
      <c r="M14" s="68">
        <f t="shared" si="3"/>
        <v>3.7499999999999999E-2</v>
      </c>
    </row>
    <row r="15" spans="1:26" ht="19.2" customHeight="1" x14ac:dyDescent="0.25">
      <c r="A15" s="256">
        <v>8</v>
      </c>
      <c r="B15" s="67" t="s">
        <v>114</v>
      </c>
      <c r="C15" s="67">
        <v>4000</v>
      </c>
      <c r="D15" s="68">
        <f t="shared" si="0"/>
        <v>3.6363636363636362E-2</v>
      </c>
      <c r="E15" s="67" t="s">
        <v>229</v>
      </c>
      <c r="F15" s="67">
        <v>3000</v>
      </c>
      <c r="G15" s="68">
        <f t="shared" si="1"/>
        <v>3.3333333333333333E-2</v>
      </c>
      <c r="H15" s="67" t="s">
        <v>122</v>
      </c>
      <c r="I15" s="67">
        <v>3000</v>
      </c>
      <c r="J15" s="68">
        <f t="shared" si="2"/>
        <v>3.7499999999999999E-2</v>
      </c>
      <c r="K15" s="67" t="s">
        <v>121</v>
      </c>
      <c r="L15" s="67">
        <v>3000</v>
      </c>
      <c r="M15" s="68">
        <f t="shared" si="3"/>
        <v>3.7499999999999999E-2</v>
      </c>
    </row>
    <row r="16" spans="1:26" ht="19.2" customHeight="1" x14ac:dyDescent="0.25">
      <c r="A16" s="256">
        <v>9</v>
      </c>
      <c r="B16" s="67" t="s">
        <v>139</v>
      </c>
      <c r="C16" s="67">
        <v>4000</v>
      </c>
      <c r="D16" s="68">
        <f t="shared" si="0"/>
        <v>3.6363636363636362E-2</v>
      </c>
      <c r="E16" s="306" t="s">
        <v>230</v>
      </c>
      <c r="F16" s="306">
        <v>3000</v>
      </c>
      <c r="G16" s="68">
        <f t="shared" si="1"/>
        <v>3.3333333333333333E-2</v>
      </c>
      <c r="H16" s="306" t="s">
        <v>229</v>
      </c>
      <c r="I16" s="306">
        <v>3000</v>
      </c>
      <c r="J16" s="68">
        <f t="shared" si="2"/>
        <v>3.7499999999999999E-2</v>
      </c>
      <c r="K16" s="306" t="s">
        <v>122</v>
      </c>
      <c r="L16" s="306">
        <v>2000</v>
      </c>
      <c r="M16" s="68">
        <f t="shared" si="3"/>
        <v>2.5000000000000001E-2</v>
      </c>
    </row>
    <row r="17" spans="1:26" ht="19.2" customHeight="1" x14ac:dyDescent="0.25">
      <c r="A17" s="256">
        <v>10</v>
      </c>
      <c r="B17" s="67" t="s">
        <v>230</v>
      </c>
      <c r="C17" s="291">
        <v>4000</v>
      </c>
      <c r="D17" s="68">
        <f t="shared" si="0"/>
        <v>3.6363636363636362E-2</v>
      </c>
      <c r="E17" s="67" t="s">
        <v>120</v>
      </c>
      <c r="F17" s="67">
        <v>2000</v>
      </c>
      <c r="G17" s="68">
        <f t="shared" si="1"/>
        <v>2.2222222222222223E-2</v>
      </c>
      <c r="H17" s="67" t="s">
        <v>228</v>
      </c>
      <c r="I17" s="67">
        <v>3000</v>
      </c>
      <c r="J17" s="68">
        <f t="shared" si="2"/>
        <v>3.7499999999999999E-2</v>
      </c>
      <c r="K17" s="67" t="s">
        <v>229</v>
      </c>
      <c r="L17" s="67">
        <v>2000</v>
      </c>
      <c r="M17" s="68">
        <f t="shared" si="3"/>
        <v>2.5000000000000001E-2</v>
      </c>
    </row>
    <row r="18" spans="1:26" ht="19.2" customHeight="1" x14ac:dyDescent="0.25">
      <c r="D18" s="282">
        <v>110000</v>
      </c>
      <c r="G18" s="282">
        <v>90000</v>
      </c>
      <c r="I18" s="283"/>
      <c r="J18" s="283">
        <v>80000</v>
      </c>
      <c r="L18" s="283"/>
      <c r="M18" s="283">
        <v>80000</v>
      </c>
      <c r="R18" s="254"/>
      <c r="S18" s="255"/>
    </row>
    <row r="19" spans="1:26" ht="19.2" customHeight="1" x14ac:dyDescent="0.25">
      <c r="D19" s="282"/>
      <c r="G19" s="282"/>
      <c r="I19" s="283"/>
      <c r="J19" s="283"/>
      <c r="L19" s="283"/>
      <c r="M19" s="283"/>
      <c r="R19" s="254"/>
      <c r="S19" s="255"/>
    </row>
    <row r="20" spans="1:26" ht="19.2" customHeight="1" x14ac:dyDescent="0.25">
      <c r="D20" s="282"/>
      <c r="G20" s="282"/>
      <c r="I20" s="283"/>
      <c r="J20" s="283"/>
      <c r="L20" s="283"/>
      <c r="M20" s="283"/>
      <c r="R20" s="254"/>
      <c r="S20" s="255"/>
    </row>
    <row r="21" spans="1:26" ht="15.6" x14ac:dyDescent="0.25">
      <c r="A21" s="60" t="s">
        <v>231</v>
      </c>
      <c r="B21" s="60"/>
      <c r="C21" s="141"/>
      <c r="D21" s="141"/>
      <c r="E21" s="141"/>
      <c r="F21" s="141"/>
      <c r="G21" s="141"/>
      <c r="H21" s="141"/>
      <c r="I21" s="141"/>
      <c r="J21" s="141"/>
      <c r="K21" s="141"/>
      <c r="L21" s="141"/>
      <c r="M21" s="141"/>
      <c r="N21" s="141"/>
      <c r="O21" s="141"/>
      <c r="P21" s="141"/>
      <c r="Q21" s="141"/>
      <c r="R21" s="254"/>
      <c r="S21" s="255"/>
      <c r="T21" s="141"/>
      <c r="U21" s="141"/>
      <c r="V21" s="141"/>
      <c r="W21" s="141"/>
      <c r="X21" s="141"/>
      <c r="Y21" s="141"/>
      <c r="Z21" s="141"/>
    </row>
    <row r="22" spans="1:26" x14ac:dyDescent="0.25">
      <c r="R22" s="254"/>
      <c r="S22" s="255"/>
    </row>
    <row r="23" spans="1:26" x14ac:dyDescent="0.25">
      <c r="B23" s="468" t="s">
        <v>71</v>
      </c>
      <c r="C23" s="468"/>
      <c r="D23" s="468"/>
      <c r="E23" s="468"/>
      <c r="F23" s="468" t="s">
        <v>94</v>
      </c>
      <c r="G23" s="468"/>
      <c r="H23" s="468"/>
      <c r="I23" s="468"/>
      <c r="J23" s="468" t="s">
        <v>93</v>
      </c>
      <c r="K23" s="468"/>
      <c r="L23" s="468"/>
      <c r="M23" s="468"/>
      <c r="N23" s="468" t="s">
        <v>92</v>
      </c>
      <c r="O23" s="468"/>
      <c r="P23" s="468"/>
      <c r="Q23" s="468"/>
    </row>
    <row r="24" spans="1:26" x14ac:dyDescent="0.25">
      <c r="A24" s="473" t="s">
        <v>232</v>
      </c>
      <c r="B24" s="463" t="s">
        <v>233</v>
      </c>
      <c r="C24" s="463"/>
      <c r="D24" s="311" t="s">
        <v>76</v>
      </c>
      <c r="E24" s="311" t="s">
        <v>224</v>
      </c>
      <c r="F24" s="468" t="s">
        <v>233</v>
      </c>
      <c r="G24" s="468"/>
      <c r="H24" s="69" t="s">
        <v>76</v>
      </c>
      <c r="I24" s="311" t="s">
        <v>224</v>
      </c>
      <c r="J24" s="468" t="s">
        <v>233</v>
      </c>
      <c r="K24" s="468"/>
      <c r="L24" s="69" t="s">
        <v>76</v>
      </c>
      <c r="M24" s="311" t="s">
        <v>224</v>
      </c>
      <c r="N24" s="468" t="s">
        <v>233</v>
      </c>
      <c r="O24" s="468"/>
      <c r="P24" s="69" t="s">
        <v>76</v>
      </c>
      <c r="Q24" s="311" t="s">
        <v>224</v>
      </c>
    </row>
    <row r="25" spans="1:26" x14ac:dyDescent="0.25">
      <c r="A25" s="473"/>
      <c r="B25" s="301" t="s">
        <v>234</v>
      </c>
      <c r="C25" s="303"/>
      <c r="D25" s="299">
        <v>29000</v>
      </c>
      <c r="E25" s="68">
        <f t="shared" ref="E25:E34" si="4">D25/D$35</f>
        <v>0.20714285714285716</v>
      </c>
      <c r="F25" s="301" t="s">
        <v>235</v>
      </c>
      <c r="G25" s="303"/>
      <c r="H25" s="67">
        <v>17000</v>
      </c>
      <c r="I25" s="68">
        <f t="shared" ref="I25:I34" si="5">H25/H$35</f>
        <v>0.15454545454545454</v>
      </c>
      <c r="J25" s="470" t="s">
        <v>236</v>
      </c>
      <c r="K25" s="471"/>
      <c r="L25" s="67">
        <v>31000</v>
      </c>
      <c r="M25" s="68">
        <f t="shared" ref="M25:M34" si="6">L25/L$35</f>
        <v>0.25833333333333336</v>
      </c>
      <c r="N25" s="470" t="s">
        <v>237</v>
      </c>
      <c r="O25" s="471"/>
      <c r="P25" s="67">
        <v>25000</v>
      </c>
      <c r="Q25" s="68">
        <f t="shared" ref="Q25:Q34" si="7">P25/P$35</f>
        <v>0.17857142857142858</v>
      </c>
    </row>
    <row r="26" spans="1:26" x14ac:dyDescent="0.25">
      <c r="A26" s="473"/>
      <c r="B26" s="301" t="s">
        <v>238</v>
      </c>
      <c r="C26" s="303"/>
      <c r="D26" s="67">
        <v>19000</v>
      </c>
      <c r="E26" s="68">
        <f t="shared" si="4"/>
        <v>0.1357142857142857</v>
      </c>
      <c r="F26" s="301" t="s">
        <v>239</v>
      </c>
      <c r="G26" s="303"/>
      <c r="H26" s="67">
        <v>8000</v>
      </c>
      <c r="I26" s="68">
        <f t="shared" si="5"/>
        <v>7.2727272727272724E-2</v>
      </c>
      <c r="J26" s="470" t="s">
        <v>240</v>
      </c>
      <c r="K26" s="471"/>
      <c r="L26" s="67">
        <v>15000</v>
      </c>
      <c r="M26" s="68">
        <f t="shared" si="6"/>
        <v>0.125</v>
      </c>
      <c r="N26" s="470" t="s">
        <v>241</v>
      </c>
      <c r="O26" s="471"/>
      <c r="P26" s="67">
        <v>21000</v>
      </c>
      <c r="Q26" s="68">
        <f t="shared" si="7"/>
        <v>0.15</v>
      </c>
    </row>
    <row r="27" spans="1:26" x14ac:dyDescent="0.25">
      <c r="A27" s="473"/>
      <c r="B27" s="301" t="s">
        <v>242</v>
      </c>
      <c r="C27" s="303"/>
      <c r="D27" s="67">
        <v>18000</v>
      </c>
      <c r="E27" s="68">
        <f t="shared" si="4"/>
        <v>0.12857142857142856</v>
      </c>
      <c r="F27" s="301" t="s">
        <v>243</v>
      </c>
      <c r="G27" s="303"/>
      <c r="H27" s="67">
        <v>8000</v>
      </c>
      <c r="I27" s="68">
        <f t="shared" si="5"/>
        <v>7.2727272727272724E-2</v>
      </c>
      <c r="J27" s="470" t="s">
        <v>244</v>
      </c>
      <c r="K27" s="471"/>
      <c r="L27" s="67">
        <v>7000</v>
      </c>
      <c r="M27" s="68">
        <f t="shared" si="6"/>
        <v>5.8333333333333334E-2</v>
      </c>
      <c r="N27" s="470" t="s">
        <v>245</v>
      </c>
      <c r="O27" s="471"/>
      <c r="P27" s="67">
        <v>14000</v>
      </c>
      <c r="Q27" s="68">
        <f t="shared" si="7"/>
        <v>0.1</v>
      </c>
    </row>
    <row r="28" spans="1:26" x14ac:dyDescent="0.25">
      <c r="A28" s="473"/>
      <c r="B28" s="301" t="s">
        <v>246</v>
      </c>
      <c r="C28" s="303"/>
      <c r="D28" s="67">
        <v>15000</v>
      </c>
      <c r="E28" s="68">
        <f t="shared" si="4"/>
        <v>0.10714285714285714</v>
      </c>
      <c r="F28" s="301" t="s">
        <v>247</v>
      </c>
      <c r="G28" s="303"/>
      <c r="H28" s="67">
        <v>8000</v>
      </c>
      <c r="I28" s="68">
        <f t="shared" si="5"/>
        <v>7.2727272727272724E-2</v>
      </c>
      <c r="J28" s="470" t="s">
        <v>248</v>
      </c>
      <c r="K28" s="471"/>
      <c r="L28" s="67">
        <v>5000</v>
      </c>
      <c r="M28" s="68">
        <f t="shared" si="6"/>
        <v>4.1666666666666664E-2</v>
      </c>
      <c r="N28" s="470" t="s">
        <v>249</v>
      </c>
      <c r="O28" s="471"/>
      <c r="P28" s="67">
        <v>10000</v>
      </c>
      <c r="Q28" s="68">
        <f t="shared" si="7"/>
        <v>7.1428571428571425E-2</v>
      </c>
    </row>
    <row r="29" spans="1:26" x14ac:dyDescent="0.25">
      <c r="A29" s="473"/>
      <c r="B29" s="301" t="s">
        <v>250</v>
      </c>
      <c r="C29" s="303"/>
      <c r="D29" s="306">
        <v>14000</v>
      </c>
      <c r="E29" s="318">
        <f t="shared" si="4"/>
        <v>0.1</v>
      </c>
      <c r="F29" s="301" t="s">
        <v>251</v>
      </c>
      <c r="G29" s="303"/>
      <c r="H29" s="306">
        <v>7000</v>
      </c>
      <c r="I29" s="318">
        <f t="shared" si="5"/>
        <v>6.363636363636363E-2</v>
      </c>
      <c r="J29" s="470" t="s">
        <v>252</v>
      </c>
      <c r="K29" s="471"/>
      <c r="L29" s="306">
        <v>4000</v>
      </c>
      <c r="M29" s="318">
        <f t="shared" si="6"/>
        <v>3.3333333333333333E-2</v>
      </c>
      <c r="N29" s="470" t="s">
        <v>250</v>
      </c>
      <c r="O29" s="471"/>
      <c r="P29" s="306">
        <v>8000</v>
      </c>
      <c r="Q29" s="318">
        <f t="shared" si="7"/>
        <v>5.7142857142857141E-2</v>
      </c>
    </row>
    <row r="30" spans="1:26" ht="19.2" customHeight="1" x14ac:dyDescent="0.25">
      <c r="A30" s="473"/>
      <c r="B30" s="301" t="s">
        <v>253</v>
      </c>
      <c r="C30" s="303"/>
      <c r="D30" s="67">
        <v>7000</v>
      </c>
      <c r="E30" s="68">
        <f t="shared" si="4"/>
        <v>0.05</v>
      </c>
      <c r="F30" s="61" t="s">
        <v>254</v>
      </c>
      <c r="G30" s="303"/>
      <c r="H30" s="67">
        <v>5000</v>
      </c>
      <c r="I30" s="68">
        <f t="shared" si="5"/>
        <v>4.5454545454545456E-2</v>
      </c>
      <c r="J30" s="470" t="s">
        <v>250</v>
      </c>
      <c r="K30" s="471"/>
      <c r="L30" s="67">
        <v>4000</v>
      </c>
      <c r="M30" s="68">
        <f t="shared" si="6"/>
        <v>3.3333333333333333E-2</v>
      </c>
      <c r="N30" s="470" t="s">
        <v>255</v>
      </c>
      <c r="O30" s="471"/>
      <c r="P30" s="67">
        <v>6000</v>
      </c>
      <c r="Q30" s="68">
        <f t="shared" si="7"/>
        <v>4.2857142857142858E-2</v>
      </c>
    </row>
    <row r="31" spans="1:26" ht="19.2" customHeight="1" x14ac:dyDescent="0.25">
      <c r="A31" s="473"/>
      <c r="B31" s="301" t="s">
        <v>256</v>
      </c>
      <c r="C31" s="303"/>
      <c r="D31" s="67">
        <v>7000</v>
      </c>
      <c r="E31" s="68">
        <f t="shared" si="4"/>
        <v>0.05</v>
      </c>
      <c r="F31" s="301" t="s">
        <v>257</v>
      </c>
      <c r="G31" s="303"/>
      <c r="H31" s="67">
        <v>4000</v>
      </c>
      <c r="I31" s="68">
        <f t="shared" si="5"/>
        <v>3.6363636363636362E-2</v>
      </c>
      <c r="J31" s="470" t="s">
        <v>258</v>
      </c>
      <c r="K31" s="471"/>
      <c r="L31" s="67">
        <v>3000</v>
      </c>
      <c r="M31" s="68">
        <f t="shared" si="6"/>
        <v>2.5000000000000001E-2</v>
      </c>
      <c r="N31" s="470" t="s">
        <v>259</v>
      </c>
      <c r="O31" s="471"/>
      <c r="P31" s="67">
        <v>4000</v>
      </c>
      <c r="Q31" s="68">
        <f t="shared" si="7"/>
        <v>2.8571428571428571E-2</v>
      </c>
    </row>
    <row r="32" spans="1:26" ht="19.2" customHeight="1" x14ac:dyDescent="0.25">
      <c r="A32" s="473"/>
      <c r="B32" s="301" t="s">
        <v>260</v>
      </c>
      <c r="C32" s="303"/>
      <c r="D32" s="67">
        <v>6000</v>
      </c>
      <c r="E32" s="68">
        <f t="shared" si="4"/>
        <v>4.2857142857142858E-2</v>
      </c>
      <c r="F32" s="301" t="s">
        <v>261</v>
      </c>
      <c r="G32" s="303"/>
      <c r="H32" s="67">
        <v>3000</v>
      </c>
      <c r="I32" s="68">
        <f t="shared" si="5"/>
        <v>2.7272727272727271E-2</v>
      </c>
      <c r="J32" s="470" t="s">
        <v>262</v>
      </c>
      <c r="K32" s="471"/>
      <c r="L32" s="67">
        <v>3000</v>
      </c>
      <c r="M32" s="68">
        <f t="shared" si="6"/>
        <v>2.5000000000000001E-2</v>
      </c>
      <c r="N32" s="470" t="s">
        <v>263</v>
      </c>
      <c r="O32" s="471"/>
      <c r="P32" s="67">
        <v>4000</v>
      </c>
      <c r="Q32" s="68">
        <f t="shared" si="7"/>
        <v>2.8571428571428571E-2</v>
      </c>
    </row>
    <row r="33" spans="1:17" ht="19.2" customHeight="1" x14ac:dyDescent="0.25">
      <c r="A33" s="473"/>
      <c r="B33" s="301" t="s">
        <v>264</v>
      </c>
      <c r="C33" s="303"/>
      <c r="D33" s="67">
        <v>6000</v>
      </c>
      <c r="E33" s="68">
        <f t="shared" si="4"/>
        <v>4.2857142857142858E-2</v>
      </c>
      <c r="F33" s="301" t="s">
        <v>265</v>
      </c>
      <c r="G33" s="303"/>
      <c r="H33" s="67">
        <v>3000</v>
      </c>
      <c r="I33" s="68">
        <f t="shared" si="5"/>
        <v>2.7272727272727271E-2</v>
      </c>
      <c r="J33" s="470" t="s">
        <v>266</v>
      </c>
      <c r="K33" s="471"/>
      <c r="L33" s="67">
        <v>3000</v>
      </c>
      <c r="M33" s="68">
        <f t="shared" si="6"/>
        <v>2.5000000000000001E-2</v>
      </c>
      <c r="N33" s="470" t="s">
        <v>267</v>
      </c>
      <c r="O33" s="471"/>
      <c r="P33" s="67">
        <v>3000</v>
      </c>
      <c r="Q33" s="68">
        <f t="shared" si="7"/>
        <v>2.1428571428571429E-2</v>
      </c>
    </row>
    <row r="34" spans="1:17" ht="19.2" customHeight="1" x14ac:dyDescent="0.25">
      <c r="A34" s="473"/>
      <c r="B34" s="301" t="s">
        <v>268</v>
      </c>
      <c r="C34" s="303"/>
      <c r="D34" s="67">
        <v>5000</v>
      </c>
      <c r="E34" s="68">
        <f t="shared" si="4"/>
        <v>3.5714285714285712E-2</v>
      </c>
      <c r="F34" s="301" t="s">
        <v>269</v>
      </c>
      <c r="G34" s="303"/>
      <c r="H34" s="67">
        <v>3000</v>
      </c>
      <c r="I34" s="68">
        <f t="shared" si="5"/>
        <v>2.7272727272727271E-2</v>
      </c>
      <c r="J34" s="470" t="s">
        <v>270</v>
      </c>
      <c r="K34" s="471"/>
      <c r="L34" s="67">
        <v>2000</v>
      </c>
      <c r="M34" s="68">
        <f t="shared" si="6"/>
        <v>1.6666666666666666E-2</v>
      </c>
      <c r="N34" s="470" t="s">
        <v>271</v>
      </c>
      <c r="O34" s="471"/>
      <c r="P34" s="67">
        <v>3000</v>
      </c>
      <c r="Q34" s="68">
        <f t="shared" si="7"/>
        <v>2.1428571428571429E-2</v>
      </c>
    </row>
    <row r="35" spans="1:17" ht="19.2" hidden="1" customHeight="1" x14ac:dyDescent="0.25">
      <c r="A35" s="302"/>
      <c r="D35" s="327">
        <f>500000-360000</f>
        <v>140000</v>
      </c>
      <c r="H35" s="327">
        <f>380000-270000</f>
        <v>110000</v>
      </c>
      <c r="L35" s="327">
        <f>380000-260000</f>
        <v>120000</v>
      </c>
      <c r="P35" s="327">
        <f>400000-260000</f>
        <v>140000</v>
      </c>
    </row>
    <row r="36" spans="1:17" ht="19.2" customHeight="1" x14ac:dyDescent="0.25">
      <c r="A36" s="302"/>
    </row>
    <row r="37" spans="1:17" x14ac:dyDescent="0.25">
      <c r="A37" s="473" t="s">
        <v>272</v>
      </c>
      <c r="B37" s="463" t="s">
        <v>233</v>
      </c>
      <c r="C37" s="463"/>
      <c r="D37" s="311" t="s">
        <v>76</v>
      </c>
      <c r="E37" s="311" t="s">
        <v>224</v>
      </c>
      <c r="F37" s="463" t="s">
        <v>233</v>
      </c>
      <c r="G37" s="463"/>
      <c r="H37" s="311" t="s">
        <v>76</v>
      </c>
      <c r="I37" s="311" t="s">
        <v>224</v>
      </c>
      <c r="J37" s="463" t="s">
        <v>233</v>
      </c>
      <c r="K37" s="463"/>
      <c r="L37" s="311" t="s">
        <v>76</v>
      </c>
      <c r="M37" s="311" t="s">
        <v>224</v>
      </c>
      <c r="N37" s="463" t="s">
        <v>233</v>
      </c>
      <c r="O37" s="463"/>
      <c r="P37" s="311" t="s">
        <v>76</v>
      </c>
      <c r="Q37" s="311" t="s">
        <v>224</v>
      </c>
    </row>
    <row r="38" spans="1:17" x14ac:dyDescent="0.25">
      <c r="A38" s="473"/>
      <c r="B38" s="470" t="s">
        <v>234</v>
      </c>
      <c r="C38" s="471"/>
      <c r="D38" s="67">
        <v>14000</v>
      </c>
      <c r="E38" s="68">
        <f t="shared" ref="E38:E47" si="8">D38/D$48</f>
        <v>0.12727272727272726</v>
      </c>
      <c r="F38" s="470" t="s">
        <v>235</v>
      </c>
      <c r="G38" s="471"/>
      <c r="H38" s="67">
        <v>15000</v>
      </c>
      <c r="I38" s="68">
        <f t="shared" ref="I38:I47" si="9">H38/H$48</f>
        <v>0.16666666666666666</v>
      </c>
      <c r="J38" s="470" t="s">
        <v>236</v>
      </c>
      <c r="K38" s="471"/>
      <c r="L38" s="67">
        <v>15000</v>
      </c>
      <c r="M38" s="68">
        <f t="shared" ref="M38:M47" si="10">L38/L$48</f>
        <v>0.1875</v>
      </c>
      <c r="N38" s="470" t="s">
        <v>241</v>
      </c>
      <c r="O38" s="471"/>
      <c r="P38" s="67">
        <v>14000</v>
      </c>
      <c r="Q38" s="68">
        <f t="shared" ref="Q38:Q47" si="11">P38/P$48</f>
        <v>0.17499999999999999</v>
      </c>
    </row>
    <row r="39" spans="1:17" x14ac:dyDescent="0.25">
      <c r="A39" s="473"/>
      <c r="B39" s="470" t="s">
        <v>238</v>
      </c>
      <c r="C39" s="471"/>
      <c r="D39" s="67">
        <v>13000</v>
      </c>
      <c r="E39" s="68">
        <f t="shared" si="8"/>
        <v>0.11818181818181818</v>
      </c>
      <c r="F39" s="470" t="s">
        <v>239</v>
      </c>
      <c r="G39" s="471"/>
      <c r="H39" s="67">
        <v>7000</v>
      </c>
      <c r="I39" s="68">
        <f t="shared" si="9"/>
        <v>7.7777777777777779E-2</v>
      </c>
      <c r="J39" s="470" t="s">
        <v>240</v>
      </c>
      <c r="K39" s="471"/>
      <c r="L39" s="67">
        <v>10000</v>
      </c>
      <c r="M39" s="68">
        <f t="shared" si="10"/>
        <v>0.125</v>
      </c>
      <c r="N39" s="470" t="s">
        <v>249</v>
      </c>
      <c r="O39" s="471"/>
      <c r="P39" s="67">
        <v>9000</v>
      </c>
      <c r="Q39" s="68">
        <f t="shared" si="11"/>
        <v>0.1125</v>
      </c>
    </row>
    <row r="40" spans="1:17" x14ac:dyDescent="0.25">
      <c r="A40" s="473"/>
      <c r="B40" s="470" t="s">
        <v>250</v>
      </c>
      <c r="C40" s="471"/>
      <c r="D40" s="67">
        <v>12000</v>
      </c>
      <c r="E40" s="68">
        <f t="shared" si="8"/>
        <v>0.10909090909090909</v>
      </c>
      <c r="F40" s="470" t="s">
        <v>247</v>
      </c>
      <c r="G40" s="471"/>
      <c r="H40" s="67">
        <v>7000</v>
      </c>
      <c r="I40" s="68">
        <f t="shared" si="9"/>
        <v>7.7777777777777779E-2</v>
      </c>
      <c r="J40" s="470" t="s">
        <v>244</v>
      </c>
      <c r="K40" s="471"/>
      <c r="L40" s="67">
        <v>7000</v>
      </c>
      <c r="M40" s="68">
        <f t="shared" si="10"/>
        <v>8.7499999999999994E-2</v>
      </c>
      <c r="N40" s="470" t="s">
        <v>237</v>
      </c>
      <c r="O40" s="471"/>
      <c r="P40" s="67">
        <v>9000</v>
      </c>
      <c r="Q40" s="68">
        <f t="shared" si="11"/>
        <v>0.1125</v>
      </c>
    </row>
    <row r="41" spans="1:17" x14ac:dyDescent="0.25">
      <c r="A41" s="473"/>
      <c r="B41" s="470" t="s">
        <v>242</v>
      </c>
      <c r="C41" s="471"/>
      <c r="D41" s="306">
        <v>12000</v>
      </c>
      <c r="E41" s="68">
        <f t="shared" si="8"/>
        <v>0.10909090909090909</v>
      </c>
      <c r="F41" s="470" t="s">
        <v>243</v>
      </c>
      <c r="G41" s="471"/>
      <c r="H41" s="306">
        <v>6000</v>
      </c>
      <c r="I41" s="68">
        <f t="shared" si="9"/>
        <v>6.6666666666666666E-2</v>
      </c>
      <c r="J41" s="470" t="s">
        <v>252</v>
      </c>
      <c r="K41" s="471"/>
      <c r="L41" s="306">
        <v>4000</v>
      </c>
      <c r="M41" s="68">
        <f t="shared" si="10"/>
        <v>0.05</v>
      </c>
      <c r="N41" s="470" t="s">
        <v>245</v>
      </c>
      <c r="O41" s="471"/>
      <c r="P41" s="306">
        <v>5000</v>
      </c>
      <c r="Q41" s="68">
        <f t="shared" si="11"/>
        <v>6.25E-2</v>
      </c>
    </row>
    <row r="42" spans="1:17" x14ac:dyDescent="0.25">
      <c r="A42" s="473"/>
      <c r="B42" s="470" t="s">
        <v>264</v>
      </c>
      <c r="C42" s="471"/>
      <c r="D42" s="306">
        <v>8000</v>
      </c>
      <c r="E42" s="68">
        <f t="shared" si="8"/>
        <v>7.2727272727272724E-2</v>
      </c>
      <c r="F42" s="474" t="s">
        <v>254</v>
      </c>
      <c r="G42" s="471"/>
      <c r="H42" s="306">
        <v>5000</v>
      </c>
      <c r="I42" s="68">
        <f t="shared" si="9"/>
        <v>5.5555555555555552E-2</v>
      </c>
      <c r="J42" s="470" t="s">
        <v>273</v>
      </c>
      <c r="K42" s="471"/>
      <c r="L42" s="306">
        <v>4000</v>
      </c>
      <c r="M42" s="68">
        <f t="shared" si="10"/>
        <v>0.05</v>
      </c>
      <c r="N42" s="470" t="s">
        <v>250</v>
      </c>
      <c r="O42" s="471"/>
      <c r="P42" s="306">
        <v>4000</v>
      </c>
      <c r="Q42" s="68">
        <f t="shared" si="11"/>
        <v>0.05</v>
      </c>
    </row>
    <row r="43" spans="1:17" ht="19.2" customHeight="1" x14ac:dyDescent="0.25">
      <c r="A43" s="473"/>
      <c r="B43" s="470" t="s">
        <v>246</v>
      </c>
      <c r="C43" s="471"/>
      <c r="D43" s="67">
        <v>7000</v>
      </c>
      <c r="E43" s="68">
        <f t="shared" si="8"/>
        <v>6.363636363636363E-2</v>
      </c>
      <c r="F43" s="470" t="s">
        <v>257</v>
      </c>
      <c r="G43" s="471"/>
      <c r="H43" s="67">
        <v>4000</v>
      </c>
      <c r="I43" s="68">
        <f t="shared" si="9"/>
        <v>4.4444444444444446E-2</v>
      </c>
      <c r="J43" s="470" t="s">
        <v>248</v>
      </c>
      <c r="K43" s="471"/>
      <c r="L43" s="67">
        <v>3000</v>
      </c>
      <c r="M43" s="68">
        <f t="shared" si="10"/>
        <v>3.7499999999999999E-2</v>
      </c>
      <c r="N43" s="470" t="s">
        <v>267</v>
      </c>
      <c r="O43" s="471"/>
      <c r="P43" s="67">
        <v>3000</v>
      </c>
      <c r="Q43" s="68">
        <f t="shared" si="11"/>
        <v>3.7499999999999999E-2</v>
      </c>
    </row>
    <row r="44" spans="1:17" ht="19.2" customHeight="1" x14ac:dyDescent="0.25">
      <c r="A44" s="473"/>
      <c r="B44" s="470" t="s">
        <v>256</v>
      </c>
      <c r="C44" s="471"/>
      <c r="D44" s="67">
        <v>7000</v>
      </c>
      <c r="E44" s="68">
        <f t="shared" si="8"/>
        <v>6.363636363636363E-2</v>
      </c>
      <c r="F44" s="470" t="s">
        <v>251</v>
      </c>
      <c r="G44" s="471"/>
      <c r="H44" s="67">
        <v>4000</v>
      </c>
      <c r="I44" s="68">
        <f t="shared" si="9"/>
        <v>4.4444444444444446E-2</v>
      </c>
      <c r="J44" s="470" t="s">
        <v>262</v>
      </c>
      <c r="K44" s="471"/>
      <c r="L44" s="67">
        <v>3000</v>
      </c>
      <c r="M44" s="68">
        <f t="shared" si="10"/>
        <v>3.7499999999999999E-2</v>
      </c>
      <c r="N44" s="470" t="s">
        <v>274</v>
      </c>
      <c r="O44" s="471"/>
      <c r="P44" s="67">
        <v>2000</v>
      </c>
      <c r="Q44" s="68">
        <f t="shared" si="11"/>
        <v>2.5000000000000001E-2</v>
      </c>
    </row>
    <row r="45" spans="1:17" ht="19.2" customHeight="1" x14ac:dyDescent="0.25">
      <c r="A45" s="473"/>
      <c r="B45" s="470" t="s">
        <v>260</v>
      </c>
      <c r="C45" s="471"/>
      <c r="D45" s="67">
        <v>5000</v>
      </c>
      <c r="E45" s="68">
        <f t="shared" si="8"/>
        <v>4.5454545454545456E-2</v>
      </c>
      <c r="F45" s="470" t="s">
        <v>269</v>
      </c>
      <c r="G45" s="471"/>
      <c r="H45" s="67">
        <v>4000</v>
      </c>
      <c r="I45" s="68">
        <f t="shared" si="9"/>
        <v>4.4444444444444446E-2</v>
      </c>
      <c r="J45" s="470" t="s">
        <v>266</v>
      </c>
      <c r="K45" s="471"/>
      <c r="L45" s="67">
        <v>3000</v>
      </c>
      <c r="M45" s="68">
        <f t="shared" si="10"/>
        <v>3.7499999999999999E-2</v>
      </c>
      <c r="N45" s="470" t="s">
        <v>255</v>
      </c>
      <c r="O45" s="471"/>
      <c r="P45" s="67">
        <v>2000</v>
      </c>
      <c r="Q45" s="68">
        <f t="shared" si="11"/>
        <v>2.5000000000000001E-2</v>
      </c>
    </row>
    <row r="46" spans="1:17" ht="19.2" customHeight="1" x14ac:dyDescent="0.25">
      <c r="A46" s="473"/>
      <c r="B46" s="470" t="s">
        <v>253</v>
      </c>
      <c r="C46" s="471"/>
      <c r="D46" s="67">
        <v>4000</v>
      </c>
      <c r="E46" s="68">
        <f t="shared" si="8"/>
        <v>3.6363636363636362E-2</v>
      </c>
      <c r="F46" s="470" t="s">
        <v>265</v>
      </c>
      <c r="G46" s="471"/>
      <c r="H46" s="67">
        <v>3000</v>
      </c>
      <c r="I46" s="68">
        <f t="shared" si="9"/>
        <v>3.3333333333333333E-2</v>
      </c>
      <c r="J46" s="470" t="s">
        <v>270</v>
      </c>
      <c r="K46" s="471"/>
      <c r="L46" s="67">
        <v>2000</v>
      </c>
      <c r="M46" s="68">
        <f t="shared" si="10"/>
        <v>2.5000000000000001E-2</v>
      </c>
      <c r="N46" s="470" t="s">
        <v>263</v>
      </c>
      <c r="O46" s="471"/>
      <c r="P46" s="67">
        <v>2000</v>
      </c>
      <c r="Q46" s="68">
        <f t="shared" si="11"/>
        <v>2.5000000000000001E-2</v>
      </c>
    </row>
    <row r="47" spans="1:17" ht="19.2" customHeight="1" x14ac:dyDescent="0.25">
      <c r="A47" s="473"/>
      <c r="B47" s="470" t="s">
        <v>268</v>
      </c>
      <c r="C47" s="471"/>
      <c r="D47" s="67">
        <v>4000</v>
      </c>
      <c r="E47" s="68">
        <f t="shared" si="8"/>
        <v>3.6363636363636362E-2</v>
      </c>
      <c r="F47" s="470" t="s">
        <v>275</v>
      </c>
      <c r="G47" s="471"/>
      <c r="H47" s="67">
        <v>3000</v>
      </c>
      <c r="I47" s="68">
        <f t="shared" si="9"/>
        <v>3.3333333333333333E-2</v>
      </c>
      <c r="J47" s="470" t="s">
        <v>258</v>
      </c>
      <c r="K47" s="471"/>
      <c r="L47" s="67">
        <v>2000</v>
      </c>
      <c r="M47" s="68">
        <f t="shared" si="10"/>
        <v>2.5000000000000001E-2</v>
      </c>
      <c r="N47" s="470" t="s">
        <v>271</v>
      </c>
      <c r="O47" s="471"/>
      <c r="P47" s="67">
        <v>2000</v>
      </c>
      <c r="Q47" s="68">
        <f t="shared" si="11"/>
        <v>2.5000000000000001E-2</v>
      </c>
    </row>
    <row r="48" spans="1:17" ht="19.2" hidden="1" customHeight="1" x14ac:dyDescent="0.25">
      <c r="D48" s="329">
        <v>110000</v>
      </c>
      <c r="E48" s="179"/>
      <c r="F48" s="179"/>
      <c r="G48" s="179"/>
      <c r="H48" s="329">
        <v>90000</v>
      </c>
      <c r="I48" s="179"/>
      <c r="J48" s="179"/>
      <c r="K48" s="179"/>
      <c r="L48" s="330">
        <v>80000</v>
      </c>
      <c r="M48" s="179"/>
      <c r="N48" s="179"/>
      <c r="O48" s="179"/>
      <c r="P48" s="330">
        <v>80000</v>
      </c>
    </row>
    <row r="49" spans="1:16" ht="19.2" customHeight="1" x14ac:dyDescent="0.25"/>
    <row r="50" spans="1:16" ht="19.2" customHeight="1" x14ac:dyDescent="0.25">
      <c r="A50" s="60" t="s">
        <v>276</v>
      </c>
      <c r="B50" s="60"/>
    </row>
    <row r="51" spans="1:16" ht="19.2" customHeight="1" x14ac:dyDescent="0.25">
      <c r="C51" s="469" t="s">
        <v>17</v>
      </c>
      <c r="D51" s="469"/>
      <c r="E51" s="469"/>
      <c r="H51" s="469" t="s">
        <v>18</v>
      </c>
      <c r="I51" s="469"/>
      <c r="J51" s="469"/>
      <c r="M51" s="469" t="s">
        <v>19</v>
      </c>
      <c r="N51" s="469"/>
      <c r="O51" s="469"/>
    </row>
    <row r="52" spans="1:16" ht="19.2" customHeight="1" x14ac:dyDescent="0.25">
      <c r="C52" s="463" t="s">
        <v>277</v>
      </c>
      <c r="D52" s="463"/>
      <c r="E52" s="463"/>
      <c r="H52" s="463" t="s">
        <v>278</v>
      </c>
      <c r="I52" s="463"/>
      <c r="J52" s="463"/>
      <c r="M52" s="463" t="s">
        <v>278</v>
      </c>
      <c r="N52" s="463"/>
      <c r="O52" s="463"/>
    </row>
    <row r="53" spans="1:16" ht="19.2" customHeight="1" x14ac:dyDescent="0.25">
      <c r="C53" s="463" t="s">
        <v>105</v>
      </c>
      <c r="D53" s="463"/>
      <c r="E53" s="69" t="s">
        <v>76</v>
      </c>
      <c r="F53" s="282" t="s">
        <v>69</v>
      </c>
      <c r="H53" s="463" t="s">
        <v>105</v>
      </c>
      <c r="I53" s="463"/>
      <c r="J53" s="311" t="s">
        <v>76</v>
      </c>
      <c r="K53" s="282" t="s">
        <v>69</v>
      </c>
      <c r="M53" s="463" t="s">
        <v>105</v>
      </c>
      <c r="N53" s="463"/>
      <c r="O53" s="311" t="s">
        <v>76</v>
      </c>
    </row>
    <row r="54" spans="1:16" ht="19.2" customHeight="1" x14ac:dyDescent="0.25">
      <c r="C54" s="462" t="s">
        <v>3</v>
      </c>
      <c r="D54" s="462"/>
      <c r="E54" s="288">
        <v>110000</v>
      </c>
      <c r="F54" s="129">
        <f t="shared" ref="F54:F60" si="12">E54/VLOOKUP(C54,$C$88:$E$98,3,0)-1</f>
        <v>0.10000000000000009</v>
      </c>
      <c r="H54" s="462" t="s">
        <v>3</v>
      </c>
      <c r="I54" s="462"/>
      <c r="J54" s="289">
        <v>250000</v>
      </c>
      <c r="K54" s="129">
        <f t="shared" ref="K54:K60" si="13">J54/VLOOKUP(H54,$G$88:$I$98,3,0)-1</f>
        <v>-7.407407407407407E-2</v>
      </c>
      <c r="M54" s="462" t="s">
        <v>3</v>
      </c>
      <c r="N54" s="462"/>
      <c r="O54" s="287">
        <f>E54-J54</f>
        <v>-140000</v>
      </c>
      <c r="P54" s="290">
        <f t="shared" ref="P54:P64" si="14">O54/VLOOKUP(M54,$M$88:$O$108,3,0)-1</f>
        <v>-0.17647058823529416</v>
      </c>
    </row>
    <row r="55" spans="1:16" ht="19.2" customHeight="1" x14ac:dyDescent="0.25">
      <c r="B55" s="256">
        <v>1</v>
      </c>
      <c r="C55" s="464" t="s">
        <v>94</v>
      </c>
      <c r="D55" s="464"/>
      <c r="E55" s="299">
        <v>21000</v>
      </c>
      <c r="F55" s="129">
        <f t="shared" si="12"/>
        <v>0.5</v>
      </c>
      <c r="G55" s="256">
        <v>1</v>
      </c>
      <c r="H55" s="464" t="s">
        <v>93</v>
      </c>
      <c r="I55" s="464"/>
      <c r="J55" s="67">
        <v>38000</v>
      </c>
      <c r="K55" s="129">
        <f t="shared" si="13"/>
        <v>-5.0000000000000044E-2</v>
      </c>
      <c r="L55" s="256">
        <v>1</v>
      </c>
      <c r="M55" s="67" t="s">
        <v>93</v>
      </c>
      <c r="N55" s="67"/>
      <c r="O55" s="298">
        <v>-18000</v>
      </c>
      <c r="P55" s="290">
        <f t="shared" si="14"/>
        <v>-0.18181818181818177</v>
      </c>
    </row>
    <row r="56" spans="1:16" ht="19.2" customHeight="1" x14ac:dyDescent="0.25">
      <c r="B56" s="256">
        <v>2</v>
      </c>
      <c r="C56" s="465" t="s">
        <v>93</v>
      </c>
      <c r="D56" s="465"/>
      <c r="E56" s="299">
        <v>20000</v>
      </c>
      <c r="F56" s="129">
        <f t="shared" si="12"/>
        <v>0.11111111111111116</v>
      </c>
      <c r="G56" s="256">
        <v>2</v>
      </c>
      <c r="H56" s="465" t="s">
        <v>94</v>
      </c>
      <c r="I56" s="465"/>
      <c r="J56" s="67">
        <v>36000</v>
      </c>
      <c r="K56" s="129">
        <f t="shared" si="13"/>
        <v>-0.12195121951219512</v>
      </c>
      <c r="L56" s="256">
        <v>2</v>
      </c>
      <c r="M56" s="67" t="s">
        <v>94</v>
      </c>
      <c r="N56" s="67"/>
      <c r="O56" s="298">
        <v>-15000</v>
      </c>
      <c r="P56" s="290">
        <f t="shared" si="14"/>
        <v>-0.44444444444444442</v>
      </c>
    </row>
    <row r="57" spans="1:16" ht="19.2" customHeight="1" x14ac:dyDescent="0.25">
      <c r="B57" s="256">
        <v>3</v>
      </c>
      <c r="C57" s="465" t="s">
        <v>92</v>
      </c>
      <c r="D57" s="465"/>
      <c r="E57" s="299">
        <v>14000</v>
      </c>
      <c r="F57" s="129">
        <f t="shared" si="12"/>
        <v>0.27272727272727271</v>
      </c>
      <c r="G57" s="256">
        <v>3</v>
      </c>
      <c r="H57" s="465" t="s">
        <v>92</v>
      </c>
      <c r="I57" s="465"/>
      <c r="J57" s="67">
        <v>21000</v>
      </c>
      <c r="K57" s="129">
        <f t="shared" si="13"/>
        <v>0</v>
      </c>
      <c r="L57" s="256">
        <v>3</v>
      </c>
      <c r="M57" s="67" t="s">
        <v>92</v>
      </c>
      <c r="N57" s="67"/>
      <c r="O57" s="298">
        <v>-7000</v>
      </c>
      <c r="P57" s="290">
        <f t="shared" si="14"/>
        <v>-0.30000000000000004</v>
      </c>
    </row>
    <row r="58" spans="1:16" ht="19.2" customHeight="1" x14ac:dyDescent="0.25">
      <c r="B58" s="256">
        <v>4</v>
      </c>
      <c r="C58" s="465" t="s">
        <v>111</v>
      </c>
      <c r="D58" s="465"/>
      <c r="E58" s="299">
        <v>11000</v>
      </c>
      <c r="F58" s="129">
        <f t="shared" si="12"/>
        <v>-8.333333333333337E-2</v>
      </c>
      <c r="G58" s="256">
        <v>4</v>
      </c>
      <c r="H58" s="465" t="s">
        <v>111</v>
      </c>
      <c r="I58" s="465"/>
      <c r="J58" s="67">
        <v>16000</v>
      </c>
      <c r="K58" s="129">
        <f t="shared" si="13"/>
        <v>-0.36</v>
      </c>
      <c r="L58" s="256">
        <v>4</v>
      </c>
      <c r="M58" s="67" t="s">
        <v>113</v>
      </c>
      <c r="N58" s="67"/>
      <c r="O58" s="298">
        <v>-7000</v>
      </c>
      <c r="P58" s="290">
        <f t="shared" si="14"/>
        <v>-0.41666666666666663</v>
      </c>
    </row>
    <row r="59" spans="1:16" ht="19.2" customHeight="1" x14ac:dyDescent="0.25">
      <c r="B59" s="256">
        <v>5</v>
      </c>
      <c r="C59" s="465" t="s">
        <v>110</v>
      </c>
      <c r="D59" s="465"/>
      <c r="E59" s="299">
        <v>11000</v>
      </c>
      <c r="F59" s="129">
        <f t="shared" si="12"/>
        <v>0.10000000000000009</v>
      </c>
      <c r="G59" s="256">
        <v>5</v>
      </c>
      <c r="H59" s="465" t="s">
        <v>110</v>
      </c>
      <c r="I59" s="465"/>
      <c r="J59" s="67">
        <v>15000</v>
      </c>
      <c r="K59" s="129">
        <f t="shared" si="13"/>
        <v>-0.11764705882352944</v>
      </c>
      <c r="L59" s="256">
        <v>5</v>
      </c>
      <c r="M59" s="67" t="s">
        <v>111</v>
      </c>
      <c r="N59" s="67"/>
      <c r="O59" s="298">
        <v>-5000</v>
      </c>
      <c r="P59" s="290">
        <f t="shared" si="14"/>
        <v>-0.61538461538461542</v>
      </c>
    </row>
    <row r="60" spans="1:16" ht="19.2" customHeight="1" x14ac:dyDescent="0.25">
      <c r="B60" s="256">
        <v>6</v>
      </c>
      <c r="C60" s="465" t="s">
        <v>122</v>
      </c>
      <c r="D60" s="465"/>
      <c r="E60" s="299">
        <v>5000</v>
      </c>
      <c r="F60" s="129">
        <f t="shared" si="12"/>
        <v>-0.2857142857142857</v>
      </c>
      <c r="G60" s="256">
        <v>6</v>
      </c>
      <c r="H60" s="465" t="s">
        <v>113</v>
      </c>
      <c r="I60" s="465"/>
      <c r="J60" s="67">
        <v>12000</v>
      </c>
      <c r="K60" s="129">
        <f t="shared" si="13"/>
        <v>-0.29411764705882348</v>
      </c>
      <c r="L60" s="256">
        <v>6</v>
      </c>
      <c r="M60" s="67" t="s">
        <v>110</v>
      </c>
      <c r="N60" s="67"/>
      <c r="O60" s="298">
        <v>-4000</v>
      </c>
      <c r="P60" s="290">
        <f t="shared" si="14"/>
        <v>-0.4285714285714286</v>
      </c>
    </row>
    <row r="61" spans="1:16" ht="19.2" customHeight="1" x14ac:dyDescent="0.25">
      <c r="B61" s="256">
        <v>7</v>
      </c>
      <c r="C61" s="465" t="s">
        <v>113</v>
      </c>
      <c r="D61" s="465"/>
      <c r="E61" s="299">
        <v>5000</v>
      </c>
      <c r="F61" s="129">
        <f>E61/VLOOKUP(C61,$C$88:$E$101,3,0)-1</f>
        <v>0</v>
      </c>
      <c r="G61" s="256">
        <v>7</v>
      </c>
      <c r="H61" s="465" t="s">
        <v>114</v>
      </c>
      <c r="I61" s="465"/>
      <c r="J61" s="67">
        <v>8000</v>
      </c>
      <c r="K61" s="129" t="s">
        <v>124</v>
      </c>
      <c r="L61" s="256">
        <v>7</v>
      </c>
      <c r="M61" s="67" t="s">
        <v>114</v>
      </c>
      <c r="N61" s="67"/>
      <c r="O61" s="298">
        <v>-4000</v>
      </c>
      <c r="P61" s="290">
        <f t="shared" si="14"/>
        <v>-3</v>
      </c>
    </row>
    <row r="62" spans="1:16" ht="19.2" customHeight="1" x14ac:dyDescent="0.25">
      <c r="B62" s="256">
        <v>8</v>
      </c>
      <c r="C62" s="465" t="s">
        <v>114</v>
      </c>
      <c r="D62" s="465"/>
      <c r="E62" s="299">
        <v>4000</v>
      </c>
      <c r="F62" s="129">
        <f>E62/VLOOKUP(C62,$C$88:$E$101,3,0)-1</f>
        <v>1</v>
      </c>
      <c r="G62" s="256">
        <v>8</v>
      </c>
      <c r="H62" s="465" t="s">
        <v>122</v>
      </c>
      <c r="I62" s="465"/>
      <c r="J62" s="67">
        <v>7000</v>
      </c>
      <c r="K62" s="129">
        <f>J62/VLOOKUP(H62,$G$88:$I$98,3,0)-1</f>
        <v>-0.41666666666666663</v>
      </c>
      <c r="L62" s="256">
        <v>8</v>
      </c>
      <c r="M62" s="67" t="s">
        <v>122</v>
      </c>
      <c r="N62" s="67"/>
      <c r="O62" s="298">
        <v>-2000</v>
      </c>
      <c r="P62" s="290">
        <f t="shared" si="14"/>
        <v>-0.6</v>
      </c>
    </row>
    <row r="63" spans="1:16" ht="19.2" customHeight="1" x14ac:dyDescent="0.25">
      <c r="B63" s="256">
        <v>9</v>
      </c>
      <c r="C63" s="465" t="s">
        <v>139</v>
      </c>
      <c r="D63" s="465"/>
      <c r="E63" s="299">
        <v>4000</v>
      </c>
      <c r="F63" s="129">
        <f>E63/VLOOKUP(C63,$C$88:$E$101,3,0)-1</f>
        <v>1</v>
      </c>
      <c r="G63" s="256">
        <v>9</v>
      </c>
      <c r="H63" s="465" t="s">
        <v>117</v>
      </c>
      <c r="I63" s="465"/>
      <c r="J63" s="67">
        <v>6000</v>
      </c>
      <c r="K63" s="129">
        <f>J63/VLOOKUP(H63,$G$88:$I$98,3,0)-1</f>
        <v>-0.1428571428571429</v>
      </c>
      <c r="L63" s="256">
        <v>9</v>
      </c>
      <c r="M63" s="67" t="s">
        <v>117</v>
      </c>
      <c r="N63" s="67"/>
      <c r="O63" s="298">
        <v>-2000</v>
      </c>
      <c r="P63" s="290">
        <f t="shared" si="14"/>
        <v>0</v>
      </c>
    </row>
    <row r="64" spans="1:16" ht="19.2" customHeight="1" x14ac:dyDescent="0.25">
      <c r="B64" s="256">
        <v>10</v>
      </c>
      <c r="C64" s="465" t="s">
        <v>117</v>
      </c>
      <c r="D64" s="465"/>
      <c r="E64" s="317">
        <v>4000</v>
      </c>
      <c r="F64" s="129">
        <f>E64/VLOOKUP(C64,$C$88:$E$98,3,0)-1</f>
        <v>-0.19999999999999996</v>
      </c>
      <c r="G64" s="256">
        <v>10</v>
      </c>
      <c r="H64" s="465" t="s">
        <v>123</v>
      </c>
      <c r="I64" s="465"/>
      <c r="J64" s="67">
        <v>6000</v>
      </c>
      <c r="K64" s="129" t="s">
        <v>124</v>
      </c>
      <c r="L64" s="256">
        <v>10</v>
      </c>
      <c r="M64" s="67" t="s">
        <v>120</v>
      </c>
      <c r="N64" s="67"/>
      <c r="O64" s="298">
        <v>-2000</v>
      </c>
      <c r="P64" s="290">
        <f t="shared" si="14"/>
        <v>0</v>
      </c>
    </row>
    <row r="65" spans="2:11" ht="19.2" customHeight="1" x14ac:dyDescent="0.25"/>
    <row r="66" spans="2:11" ht="19.2" hidden="1" customHeight="1" x14ac:dyDescent="0.25">
      <c r="C66" s="468" t="s">
        <v>279</v>
      </c>
      <c r="D66" s="468"/>
      <c r="E66" s="468"/>
      <c r="H66" s="468" t="s">
        <v>280</v>
      </c>
      <c r="I66" s="468"/>
      <c r="J66" s="468"/>
      <c r="K66" s="468"/>
    </row>
    <row r="67" spans="2:11" ht="19.2" hidden="1" customHeight="1" x14ac:dyDescent="0.25">
      <c r="C67" s="476" t="s">
        <v>233</v>
      </c>
      <c r="D67" s="476"/>
      <c r="E67" s="309" t="s">
        <v>76</v>
      </c>
      <c r="H67" s="476" t="s">
        <v>233</v>
      </c>
      <c r="I67" s="476"/>
      <c r="J67" s="309" t="s">
        <v>76</v>
      </c>
      <c r="K67" s="309" t="s">
        <v>281</v>
      </c>
    </row>
    <row r="68" spans="2:11" ht="19.2" hidden="1" customHeight="1" x14ac:dyDescent="0.25">
      <c r="B68" s="256">
        <v>1</v>
      </c>
      <c r="C68" s="475"/>
      <c r="D68" s="475"/>
      <c r="E68" s="67"/>
      <c r="G68" s="256">
        <v>1</v>
      </c>
      <c r="H68" s="475" t="s">
        <v>282</v>
      </c>
      <c r="I68" s="475"/>
      <c r="J68" s="67">
        <v>7000</v>
      </c>
      <c r="K68" s="68" t="e">
        <f t="shared" ref="K68:K82" si="15">J68/$I$51</f>
        <v>#DIV/0!</v>
      </c>
    </row>
    <row r="69" spans="2:11" ht="19.2" hidden="1" customHeight="1" x14ac:dyDescent="0.25">
      <c r="B69" s="256">
        <v>2</v>
      </c>
      <c r="C69" s="475"/>
      <c r="D69" s="475"/>
      <c r="E69" s="67"/>
      <c r="G69" s="256">
        <v>2</v>
      </c>
      <c r="H69" s="475" t="s">
        <v>283</v>
      </c>
      <c r="I69" s="475"/>
      <c r="J69" s="67">
        <v>5000</v>
      </c>
      <c r="K69" s="68" t="e">
        <f t="shared" si="15"/>
        <v>#DIV/0!</v>
      </c>
    </row>
    <row r="70" spans="2:11" ht="19.2" hidden="1" customHeight="1" x14ac:dyDescent="0.25">
      <c r="B70" s="256">
        <v>3</v>
      </c>
      <c r="C70" s="475"/>
      <c r="D70" s="475"/>
      <c r="E70" s="67"/>
      <c r="G70" s="256">
        <v>3</v>
      </c>
      <c r="H70" s="475" t="s">
        <v>284</v>
      </c>
      <c r="I70" s="475"/>
      <c r="J70" s="67">
        <v>5000</v>
      </c>
      <c r="K70" s="68" t="e">
        <f t="shared" si="15"/>
        <v>#DIV/0!</v>
      </c>
    </row>
    <row r="71" spans="2:11" ht="19.2" hidden="1" customHeight="1" x14ac:dyDescent="0.25">
      <c r="B71" s="256">
        <v>4</v>
      </c>
      <c r="C71" s="475"/>
      <c r="D71" s="475"/>
      <c r="E71" s="67"/>
      <c r="G71" s="256">
        <v>4</v>
      </c>
      <c r="H71" s="475" t="s">
        <v>285</v>
      </c>
      <c r="I71" s="475"/>
      <c r="J71" s="67">
        <v>4000</v>
      </c>
      <c r="K71" s="68" t="e">
        <f t="shared" si="15"/>
        <v>#DIV/0!</v>
      </c>
    </row>
    <row r="72" spans="2:11" ht="19.2" hidden="1" customHeight="1" x14ac:dyDescent="0.25">
      <c r="B72" s="256">
        <v>5</v>
      </c>
      <c r="C72" s="475"/>
      <c r="D72" s="475"/>
      <c r="E72" s="67"/>
      <c r="G72" s="256">
        <v>5</v>
      </c>
      <c r="H72" s="475" t="s">
        <v>286</v>
      </c>
      <c r="I72" s="475"/>
      <c r="J72" s="67">
        <v>4000</v>
      </c>
      <c r="K72" s="68" t="e">
        <f t="shared" si="15"/>
        <v>#DIV/0!</v>
      </c>
    </row>
    <row r="73" spans="2:11" ht="19.2" hidden="1" customHeight="1" x14ac:dyDescent="0.25">
      <c r="B73" s="256">
        <v>6</v>
      </c>
      <c r="C73" s="475"/>
      <c r="D73" s="475"/>
      <c r="E73" s="67"/>
      <c r="G73" s="256">
        <v>6</v>
      </c>
      <c r="H73" s="475" t="s">
        <v>287</v>
      </c>
      <c r="I73" s="475"/>
      <c r="J73" s="67">
        <v>4000</v>
      </c>
      <c r="K73" s="68" t="e">
        <f t="shared" si="15"/>
        <v>#DIV/0!</v>
      </c>
    </row>
    <row r="74" spans="2:11" ht="19.2" hidden="1" customHeight="1" x14ac:dyDescent="0.25">
      <c r="B74" s="256">
        <v>7</v>
      </c>
      <c r="C74" s="475"/>
      <c r="D74" s="475"/>
      <c r="E74" s="67"/>
      <c r="G74" s="256">
        <v>7</v>
      </c>
      <c r="H74" s="475" t="s">
        <v>288</v>
      </c>
      <c r="I74" s="475"/>
      <c r="J74" s="67">
        <v>3000</v>
      </c>
      <c r="K74" s="68" t="e">
        <f t="shared" si="15"/>
        <v>#DIV/0!</v>
      </c>
    </row>
    <row r="75" spans="2:11" ht="19.2" hidden="1" customHeight="1" x14ac:dyDescent="0.25">
      <c r="B75" s="256">
        <v>8</v>
      </c>
      <c r="C75" s="475"/>
      <c r="D75" s="475"/>
      <c r="E75" s="67"/>
      <c r="G75" s="256">
        <v>8</v>
      </c>
      <c r="H75" s="475" t="s">
        <v>289</v>
      </c>
      <c r="I75" s="475"/>
      <c r="J75" s="67">
        <v>3000</v>
      </c>
      <c r="K75" s="68" t="e">
        <f t="shared" si="15"/>
        <v>#DIV/0!</v>
      </c>
    </row>
    <row r="76" spans="2:11" ht="19.2" hidden="1" customHeight="1" x14ac:dyDescent="0.25">
      <c r="B76" s="256">
        <v>9</v>
      </c>
      <c r="C76" s="475"/>
      <c r="D76" s="475"/>
      <c r="E76" s="67"/>
      <c r="G76" s="256">
        <v>9</v>
      </c>
      <c r="H76" s="475" t="s">
        <v>290</v>
      </c>
      <c r="I76" s="475"/>
      <c r="J76" s="67">
        <v>3000</v>
      </c>
      <c r="K76" s="68" t="e">
        <f t="shared" si="15"/>
        <v>#DIV/0!</v>
      </c>
    </row>
    <row r="77" spans="2:11" ht="19.2" hidden="1" customHeight="1" x14ac:dyDescent="0.25">
      <c r="B77" s="256">
        <v>10</v>
      </c>
      <c r="C77" s="475"/>
      <c r="D77" s="475"/>
      <c r="E77" s="291"/>
      <c r="G77" s="256">
        <v>10</v>
      </c>
      <c r="H77" s="475" t="s">
        <v>291</v>
      </c>
      <c r="I77" s="475"/>
      <c r="J77" s="291">
        <v>3000</v>
      </c>
      <c r="K77" s="68" t="e">
        <f t="shared" si="15"/>
        <v>#DIV/0!</v>
      </c>
    </row>
    <row r="78" spans="2:11" ht="19.2" hidden="1" customHeight="1" x14ac:dyDescent="0.25">
      <c r="B78" s="256">
        <v>11</v>
      </c>
      <c r="C78" s="475"/>
      <c r="D78" s="475"/>
      <c r="E78" s="291"/>
      <c r="G78" s="256">
        <v>11</v>
      </c>
      <c r="H78" s="475" t="s">
        <v>292</v>
      </c>
      <c r="I78" s="475"/>
      <c r="J78" s="291">
        <v>3000</v>
      </c>
      <c r="K78" s="68" t="e">
        <f t="shared" si="15"/>
        <v>#DIV/0!</v>
      </c>
    </row>
    <row r="79" spans="2:11" ht="19.2" hidden="1" customHeight="1" x14ac:dyDescent="0.25">
      <c r="B79" s="256">
        <v>12</v>
      </c>
      <c r="C79" s="475"/>
      <c r="D79" s="475"/>
      <c r="E79" s="291"/>
      <c r="G79" s="256">
        <v>12</v>
      </c>
      <c r="H79" s="475" t="s">
        <v>293</v>
      </c>
      <c r="I79" s="475"/>
      <c r="J79" s="291">
        <v>2000</v>
      </c>
      <c r="K79" s="68" t="e">
        <f t="shared" si="15"/>
        <v>#DIV/0!</v>
      </c>
    </row>
    <row r="80" spans="2:11" ht="19.2" hidden="1" customHeight="1" x14ac:dyDescent="0.25">
      <c r="B80" s="256">
        <v>13</v>
      </c>
      <c r="C80" s="475"/>
      <c r="D80" s="475"/>
      <c r="E80" s="291"/>
      <c r="G80" s="256">
        <v>13</v>
      </c>
      <c r="H80" s="475" t="s">
        <v>294</v>
      </c>
      <c r="I80" s="475"/>
      <c r="J80" s="291">
        <v>2000</v>
      </c>
      <c r="K80" s="68" t="e">
        <f t="shared" si="15"/>
        <v>#DIV/0!</v>
      </c>
    </row>
    <row r="81" spans="2:16" ht="19.2" hidden="1" customHeight="1" x14ac:dyDescent="0.25">
      <c r="B81" s="256">
        <v>14</v>
      </c>
      <c r="C81" s="475"/>
      <c r="D81" s="475"/>
      <c r="E81" s="291"/>
      <c r="G81" s="256">
        <v>14</v>
      </c>
      <c r="H81" s="475" t="s">
        <v>295</v>
      </c>
      <c r="I81" s="475"/>
      <c r="J81" s="291">
        <v>2000</v>
      </c>
      <c r="K81" s="68" t="e">
        <f t="shared" si="15"/>
        <v>#DIV/0!</v>
      </c>
    </row>
    <row r="82" spans="2:16" ht="19.2" hidden="1" customHeight="1" x14ac:dyDescent="0.25">
      <c r="B82" s="256">
        <v>15</v>
      </c>
      <c r="C82" s="475"/>
      <c r="D82" s="475"/>
      <c r="E82" s="291"/>
      <c r="G82" s="256">
        <v>15</v>
      </c>
      <c r="H82" s="475" t="s">
        <v>296</v>
      </c>
      <c r="I82" s="475"/>
      <c r="J82" s="291">
        <v>2000</v>
      </c>
      <c r="K82" s="68" t="e">
        <f t="shared" si="15"/>
        <v>#DIV/0!</v>
      </c>
    </row>
    <row r="83" spans="2:16" ht="19.2" customHeight="1" x14ac:dyDescent="0.25">
      <c r="C83" s="292" t="s">
        <v>297</v>
      </c>
      <c r="H83" s="292" t="s">
        <v>297</v>
      </c>
    </row>
    <row r="84" spans="2:16" ht="19.2" customHeight="1" x14ac:dyDescent="0.25"/>
    <row r="85" spans="2:16" ht="19.2" customHeight="1" x14ac:dyDescent="0.25"/>
    <row r="86" spans="2:16" ht="19.2" customHeight="1" x14ac:dyDescent="0.25">
      <c r="B86" s="304" t="s">
        <v>0</v>
      </c>
      <c r="C86" s="460" t="s">
        <v>8</v>
      </c>
      <c r="D86" s="460"/>
      <c r="E86" s="460"/>
      <c r="G86" s="460" t="s">
        <v>7</v>
      </c>
      <c r="H86" s="460"/>
      <c r="I86" s="460"/>
      <c r="L86" s="304" t="s">
        <v>0</v>
      </c>
      <c r="M86" s="460" t="s">
        <v>298</v>
      </c>
      <c r="N86" s="460"/>
      <c r="O86" s="460"/>
      <c r="P86" s="1"/>
    </row>
    <row r="87" spans="2:16" ht="19.2" customHeight="1" x14ac:dyDescent="0.25">
      <c r="B87" s="304" t="s">
        <v>0</v>
      </c>
      <c r="C87" s="461" t="s">
        <v>4</v>
      </c>
      <c r="D87" s="461"/>
      <c r="E87" s="305" t="s">
        <v>5</v>
      </c>
      <c r="G87" s="461" t="s">
        <v>4</v>
      </c>
      <c r="H87" s="461"/>
      <c r="I87" s="305" t="s">
        <v>6</v>
      </c>
      <c r="L87" s="304" t="s">
        <v>0</v>
      </c>
      <c r="M87" s="461" t="s">
        <v>299</v>
      </c>
      <c r="N87" s="461"/>
      <c r="O87" s="305" t="s">
        <v>300</v>
      </c>
      <c r="P87" s="305" t="s">
        <v>301</v>
      </c>
    </row>
    <row r="88" spans="2:16" ht="19.2" customHeight="1" x14ac:dyDescent="0.25">
      <c r="B88" s="304" t="s">
        <v>0</v>
      </c>
      <c r="C88" s="304" t="s">
        <v>3</v>
      </c>
      <c r="D88" s="304"/>
      <c r="E88" s="335">
        <v>100000</v>
      </c>
      <c r="G88" s="304" t="s">
        <v>3</v>
      </c>
      <c r="H88" s="304"/>
      <c r="I88" s="335">
        <v>270000</v>
      </c>
      <c r="L88" s="304" t="s">
        <v>0</v>
      </c>
      <c r="M88" s="304" t="s">
        <v>302</v>
      </c>
      <c r="N88" s="304"/>
      <c r="O88" s="335">
        <v>-170000</v>
      </c>
      <c r="P88" s="336"/>
    </row>
    <row r="89" spans="2:16" ht="19.2" customHeight="1" x14ac:dyDescent="0.25">
      <c r="B89" s="258" t="s">
        <v>12</v>
      </c>
      <c r="C89" s="257" t="s">
        <v>93</v>
      </c>
      <c r="D89" s="257"/>
      <c r="E89" s="259">
        <v>18000</v>
      </c>
      <c r="G89" s="257" t="s">
        <v>94</v>
      </c>
      <c r="H89" s="257"/>
      <c r="I89" s="259">
        <v>41000</v>
      </c>
      <c r="L89" s="258" t="s">
        <v>303</v>
      </c>
      <c r="M89" s="86" t="s">
        <v>94</v>
      </c>
      <c r="N89" s="86"/>
      <c r="O89" s="86">
        <v>-27000</v>
      </c>
      <c r="P89" s="260"/>
    </row>
    <row r="90" spans="2:16" ht="19.2" customHeight="1" x14ac:dyDescent="0.25">
      <c r="B90" s="258" t="s">
        <v>16</v>
      </c>
      <c r="C90" s="257" t="s">
        <v>94</v>
      </c>
      <c r="D90" s="257"/>
      <c r="E90" s="259">
        <v>14000</v>
      </c>
      <c r="G90" s="257" t="s">
        <v>93</v>
      </c>
      <c r="H90" s="257"/>
      <c r="I90" s="259">
        <v>40000</v>
      </c>
      <c r="L90" s="258" t="s">
        <v>304</v>
      </c>
      <c r="M90" s="86" t="s">
        <v>93</v>
      </c>
      <c r="N90" s="86"/>
      <c r="O90" s="86">
        <v>-22000</v>
      </c>
      <c r="P90" s="260"/>
    </row>
    <row r="91" spans="2:16" ht="19.2" customHeight="1" x14ac:dyDescent="0.25">
      <c r="B91" s="258" t="s">
        <v>11</v>
      </c>
      <c r="C91" s="257" t="s">
        <v>111</v>
      </c>
      <c r="D91" s="257"/>
      <c r="E91" s="259">
        <v>12000</v>
      </c>
      <c r="G91" s="257" t="s">
        <v>111</v>
      </c>
      <c r="H91" s="257"/>
      <c r="I91" s="259">
        <v>25000</v>
      </c>
      <c r="L91" s="258" t="s">
        <v>305</v>
      </c>
      <c r="M91" s="86" t="s">
        <v>111</v>
      </c>
      <c r="N91" s="86"/>
      <c r="O91" s="86">
        <v>-13000</v>
      </c>
      <c r="P91" s="260"/>
    </row>
    <row r="92" spans="2:16" ht="19.2" customHeight="1" x14ac:dyDescent="0.25">
      <c r="B92" s="258" t="s">
        <v>15</v>
      </c>
      <c r="C92" s="257" t="s">
        <v>92</v>
      </c>
      <c r="D92" s="257"/>
      <c r="E92" s="259">
        <v>11000</v>
      </c>
      <c r="G92" s="257" t="s">
        <v>92</v>
      </c>
      <c r="H92" s="257"/>
      <c r="I92" s="259">
        <v>21000</v>
      </c>
      <c r="L92" s="258" t="s">
        <v>306</v>
      </c>
      <c r="M92" s="67" t="s">
        <v>113</v>
      </c>
      <c r="N92" s="86"/>
      <c r="O92" s="86">
        <v>-12000</v>
      </c>
      <c r="P92" s="260"/>
    </row>
    <row r="93" spans="2:16" ht="19.2" customHeight="1" x14ac:dyDescent="0.25">
      <c r="B93" s="258" t="s">
        <v>2</v>
      </c>
      <c r="C93" s="257" t="s">
        <v>110</v>
      </c>
      <c r="D93" s="257"/>
      <c r="E93" s="259">
        <v>10000</v>
      </c>
      <c r="G93" s="257" t="s">
        <v>113</v>
      </c>
      <c r="H93" s="257"/>
      <c r="I93" s="259">
        <v>17000</v>
      </c>
      <c r="L93" s="258" t="s">
        <v>307</v>
      </c>
      <c r="M93" s="86" t="s">
        <v>92</v>
      </c>
      <c r="N93" s="86"/>
      <c r="O93" s="86">
        <v>-10000</v>
      </c>
      <c r="P93" s="260"/>
    </row>
    <row r="94" spans="2:16" ht="19.2" customHeight="1" x14ac:dyDescent="0.25">
      <c r="B94" s="258" t="s">
        <v>10</v>
      </c>
      <c r="C94" s="257" t="s">
        <v>122</v>
      </c>
      <c r="D94" s="257"/>
      <c r="E94" s="259">
        <v>7000</v>
      </c>
      <c r="G94" s="257" t="s">
        <v>110</v>
      </c>
      <c r="H94" s="257"/>
      <c r="I94" s="259">
        <v>17000</v>
      </c>
      <c r="L94" s="258" t="s">
        <v>308</v>
      </c>
      <c r="M94" s="67" t="s">
        <v>110</v>
      </c>
      <c r="N94" s="86"/>
      <c r="O94" s="86">
        <v>-7000</v>
      </c>
      <c r="P94" s="260"/>
    </row>
    <row r="95" spans="2:16" ht="19.2" customHeight="1" x14ac:dyDescent="0.25">
      <c r="B95" s="258" t="s">
        <v>1</v>
      </c>
      <c r="C95" s="257" t="s">
        <v>121</v>
      </c>
      <c r="D95" s="257"/>
      <c r="E95" s="259">
        <v>5000</v>
      </c>
      <c r="G95" s="257" t="s">
        <v>122</v>
      </c>
      <c r="H95" s="257"/>
      <c r="I95" s="259">
        <v>12000</v>
      </c>
      <c r="L95" s="258" t="s">
        <v>309</v>
      </c>
      <c r="M95" s="86" t="s">
        <v>122</v>
      </c>
      <c r="N95" s="86"/>
      <c r="O95" s="86">
        <v>-5000</v>
      </c>
      <c r="P95" s="260"/>
    </row>
    <row r="96" spans="2:16" ht="19.2" customHeight="1" x14ac:dyDescent="0.25">
      <c r="B96" s="258" t="s">
        <v>13</v>
      </c>
      <c r="C96" s="257" t="s">
        <v>117</v>
      </c>
      <c r="D96" s="257"/>
      <c r="E96" s="259">
        <v>5000</v>
      </c>
      <c r="G96" s="257" t="s">
        <v>121</v>
      </c>
      <c r="H96" s="257"/>
      <c r="I96" s="259">
        <v>10000</v>
      </c>
      <c r="L96" s="258" t="s">
        <v>310</v>
      </c>
      <c r="M96" s="86" t="s">
        <v>121</v>
      </c>
      <c r="N96" s="86"/>
      <c r="O96" s="86">
        <v>-5000</v>
      </c>
      <c r="P96" s="260"/>
    </row>
    <row r="97" spans="1:26" ht="19.2" customHeight="1" x14ac:dyDescent="0.25">
      <c r="B97" s="258" t="s">
        <v>9</v>
      </c>
      <c r="C97" s="257" t="s">
        <v>113</v>
      </c>
      <c r="D97" s="257"/>
      <c r="E97" s="259">
        <v>5000</v>
      </c>
      <c r="G97" s="257" t="s">
        <v>117</v>
      </c>
      <c r="H97" s="257"/>
      <c r="I97" s="259">
        <v>7000</v>
      </c>
      <c r="L97" s="258" t="s">
        <v>311</v>
      </c>
      <c r="M97" s="86" t="s">
        <v>139</v>
      </c>
      <c r="N97" s="86"/>
      <c r="O97" s="86">
        <v>-3000</v>
      </c>
      <c r="P97" s="319"/>
    </row>
    <row r="98" spans="1:26" ht="19.2" customHeight="1" x14ac:dyDescent="0.25">
      <c r="B98" s="258" t="s">
        <v>14</v>
      </c>
      <c r="C98" s="257" t="s">
        <v>120</v>
      </c>
      <c r="D98" s="257"/>
      <c r="E98" s="259">
        <v>3000</v>
      </c>
      <c r="G98" s="257" t="s">
        <v>120</v>
      </c>
      <c r="H98" s="257"/>
      <c r="I98" s="259">
        <v>5000</v>
      </c>
      <c r="L98" s="258" t="s">
        <v>312</v>
      </c>
      <c r="M98" s="67" t="s">
        <v>117</v>
      </c>
      <c r="N98" s="86"/>
      <c r="O98" s="86">
        <v>-2000</v>
      </c>
      <c r="P98" s="260"/>
    </row>
    <row r="99" spans="1:26" ht="19.2" customHeight="1" x14ac:dyDescent="0.25">
      <c r="C99" s="86" t="s">
        <v>114</v>
      </c>
      <c r="E99" s="321">
        <v>2000</v>
      </c>
      <c r="M99" s="86" t="s">
        <v>120</v>
      </c>
      <c r="N99" s="86"/>
      <c r="O99" s="86">
        <v>-2000</v>
      </c>
    </row>
    <row r="100" spans="1:26" ht="19.2" customHeight="1" x14ac:dyDescent="0.25">
      <c r="C100" s="86" t="s">
        <v>139</v>
      </c>
      <c r="E100" s="321">
        <v>2000</v>
      </c>
      <c r="M100" s="86" t="s">
        <v>118</v>
      </c>
      <c r="N100" s="86"/>
      <c r="O100" s="86">
        <v>-2000</v>
      </c>
    </row>
    <row r="101" spans="1:26" ht="19.2" customHeight="1" x14ac:dyDescent="0.25">
      <c r="M101" s="86" t="s">
        <v>125</v>
      </c>
      <c r="N101" s="86"/>
      <c r="O101" s="86">
        <v>-2000</v>
      </c>
    </row>
    <row r="102" spans="1:26" ht="19.2" customHeight="1" x14ac:dyDescent="0.25">
      <c r="M102" s="86" t="s">
        <v>112</v>
      </c>
      <c r="N102" s="86"/>
      <c r="O102" s="86">
        <v>-2000</v>
      </c>
    </row>
    <row r="103" spans="1:26" ht="19.2" customHeight="1" x14ac:dyDescent="0.25">
      <c r="M103" s="86" t="s">
        <v>121</v>
      </c>
      <c r="N103" s="86"/>
      <c r="O103" s="86">
        <v>0</v>
      </c>
    </row>
    <row r="104" spans="1:26" ht="19.2" customHeight="1" x14ac:dyDescent="0.25">
      <c r="M104" s="86" t="s">
        <v>313</v>
      </c>
      <c r="N104" s="86"/>
      <c r="O104" s="86">
        <v>1900</v>
      </c>
    </row>
    <row r="105" spans="1:26" ht="19.2" customHeight="1" x14ac:dyDescent="0.25">
      <c r="M105" s="86" t="s">
        <v>114</v>
      </c>
      <c r="N105" s="86"/>
      <c r="O105" s="86">
        <v>2000</v>
      </c>
    </row>
    <row r="106" spans="1:26" ht="19.2" customHeight="1" x14ac:dyDescent="0.25">
      <c r="M106" s="86" t="s">
        <v>314</v>
      </c>
      <c r="N106" s="86"/>
      <c r="O106" s="86">
        <v>2000</v>
      </c>
    </row>
    <row r="107" spans="1:26" ht="19.2" customHeight="1" x14ac:dyDescent="0.25">
      <c r="M107" s="86" t="s">
        <v>315</v>
      </c>
      <c r="N107" s="86"/>
      <c r="O107" s="86">
        <v>2000</v>
      </c>
    </row>
    <row r="108" spans="1:26" ht="19.2" customHeight="1" x14ac:dyDescent="0.25"/>
    <row r="109" spans="1:26" ht="15.6" x14ac:dyDescent="0.25">
      <c r="A109" s="60" t="s">
        <v>316</v>
      </c>
      <c r="B109" s="60"/>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1"/>
    </row>
    <row r="110" spans="1:26" ht="22.2" customHeight="1" x14ac:dyDescent="0.25">
      <c r="A110" s="115"/>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1"/>
    </row>
    <row r="111" spans="1:26" ht="13.8" x14ac:dyDescent="0.25">
      <c r="A111" s="467" t="s">
        <v>317</v>
      </c>
      <c r="B111" s="467" t="s">
        <v>318</v>
      </c>
      <c r="C111" s="467" t="s">
        <v>319</v>
      </c>
      <c r="D111" s="467"/>
      <c r="E111" s="467"/>
      <c r="F111" s="467"/>
      <c r="G111" s="467"/>
      <c r="H111" s="467"/>
      <c r="I111" s="467"/>
      <c r="J111" s="467"/>
      <c r="K111" s="467"/>
      <c r="L111" s="467"/>
      <c r="M111" s="72"/>
      <c r="N111" s="467" t="s">
        <v>320</v>
      </c>
      <c r="O111" s="467" t="s">
        <v>318</v>
      </c>
      <c r="P111" s="467" t="s">
        <v>321</v>
      </c>
      <c r="Q111" s="467"/>
      <c r="R111" s="467"/>
      <c r="S111" s="467"/>
      <c r="T111" s="467"/>
      <c r="U111" s="467"/>
      <c r="V111" s="467"/>
      <c r="W111" s="467"/>
      <c r="X111" s="467"/>
      <c r="Y111" s="467"/>
    </row>
    <row r="112" spans="1:26" ht="19.95" customHeight="1" x14ac:dyDescent="0.25">
      <c r="A112" s="467"/>
      <c r="B112" s="467"/>
      <c r="C112" s="295" t="s">
        <v>322</v>
      </c>
      <c r="D112" s="286" t="s">
        <v>323</v>
      </c>
      <c r="E112" s="295" t="s">
        <v>71</v>
      </c>
      <c r="F112" s="286" t="s">
        <v>323</v>
      </c>
      <c r="G112" s="295" t="s">
        <v>93</v>
      </c>
      <c r="H112" s="286" t="s">
        <v>323</v>
      </c>
      <c r="I112" s="295" t="s">
        <v>94</v>
      </c>
      <c r="J112" s="286" t="s">
        <v>323</v>
      </c>
      <c r="K112" s="295" t="s">
        <v>92</v>
      </c>
      <c r="L112" s="286" t="s">
        <v>323</v>
      </c>
      <c r="M112" s="72"/>
      <c r="N112" s="467"/>
      <c r="O112" s="467"/>
      <c r="P112" s="295" t="s">
        <v>322</v>
      </c>
      <c r="Q112" s="286" t="s">
        <v>323</v>
      </c>
      <c r="R112" s="295" t="s">
        <v>71</v>
      </c>
      <c r="S112" s="286" t="s">
        <v>323</v>
      </c>
      <c r="T112" s="295" t="s">
        <v>93</v>
      </c>
      <c r="U112" s="286" t="s">
        <v>323</v>
      </c>
      <c r="V112" s="295" t="s">
        <v>94</v>
      </c>
      <c r="W112" s="286" t="s">
        <v>323</v>
      </c>
      <c r="X112" s="295" t="s">
        <v>92</v>
      </c>
      <c r="Y112" s="286" t="s">
        <v>323</v>
      </c>
    </row>
    <row r="113" spans="1:25" ht="19.95" customHeight="1" x14ac:dyDescent="0.25">
      <c r="A113" s="467"/>
      <c r="B113" s="295" t="s">
        <v>324</v>
      </c>
      <c r="C113" s="296">
        <v>4400000</v>
      </c>
      <c r="D113" s="320">
        <f>C113/C146-1</f>
        <v>0.22222222222222232</v>
      </c>
      <c r="E113" s="296">
        <v>500000</v>
      </c>
      <c r="F113" s="320">
        <f>E113/E146-1</f>
        <v>0</v>
      </c>
      <c r="G113" s="294">
        <v>380000</v>
      </c>
      <c r="H113" s="320">
        <f>G113/G146-1</f>
        <v>0.31034482758620685</v>
      </c>
      <c r="I113" s="294">
        <v>380000</v>
      </c>
      <c r="J113" s="320">
        <f>I113/I146-1</f>
        <v>0.1875</v>
      </c>
      <c r="K113" s="294">
        <v>400000</v>
      </c>
      <c r="L113" s="320">
        <f>K113/K146-1</f>
        <v>0.33333333333333326</v>
      </c>
      <c r="M113" s="72"/>
      <c r="N113" s="467"/>
      <c r="O113" s="295" t="s">
        <v>324</v>
      </c>
      <c r="P113" s="296">
        <v>1300000</v>
      </c>
      <c r="Q113" s="320">
        <f>P113/P146-1</f>
        <v>0.30000000000000004</v>
      </c>
      <c r="R113" s="296">
        <v>280000</v>
      </c>
      <c r="S113" s="320">
        <f>R113/R146-1</f>
        <v>0.16666666666666674</v>
      </c>
      <c r="T113" s="294">
        <v>200000</v>
      </c>
      <c r="U113" s="320">
        <f>T113/T146-1</f>
        <v>0.33333333333333326</v>
      </c>
      <c r="V113" s="294">
        <v>200000</v>
      </c>
      <c r="W113" s="320">
        <f>V113/V146-1</f>
        <v>5.2631578947368363E-2</v>
      </c>
      <c r="X113" s="294">
        <v>220000</v>
      </c>
      <c r="Y113" s="320">
        <f>X113/X146-1</f>
        <v>0.46666666666666656</v>
      </c>
    </row>
    <row r="114" spans="1:25" ht="19.95" customHeight="1" x14ac:dyDescent="0.25">
      <c r="A114" s="272" t="s">
        <v>325</v>
      </c>
      <c r="B114" s="314"/>
      <c r="C114" s="314"/>
      <c r="D114" s="316"/>
      <c r="E114" s="314"/>
      <c r="F114" s="316"/>
      <c r="G114" s="314"/>
      <c r="H114" s="315"/>
      <c r="I114" s="314"/>
      <c r="J114" s="315"/>
      <c r="K114" s="314"/>
      <c r="L114" s="315"/>
      <c r="M114" s="72"/>
      <c r="N114" s="272" t="s">
        <v>325</v>
      </c>
      <c r="O114" s="314"/>
      <c r="P114" s="314"/>
      <c r="Q114" s="316"/>
      <c r="R114" s="314"/>
      <c r="S114" s="315"/>
      <c r="T114" s="314"/>
      <c r="U114" s="315"/>
      <c r="V114" s="314"/>
      <c r="W114" s="315"/>
      <c r="X114" s="314"/>
      <c r="Y114" s="315"/>
    </row>
    <row r="115" spans="1:25" ht="19.95" customHeight="1" x14ac:dyDescent="0.25">
      <c r="A115" s="262"/>
      <c r="B115" s="262" t="s">
        <v>326</v>
      </c>
      <c r="C115" s="264">
        <v>7.8899999999999998E-2</v>
      </c>
      <c r="D115" s="263">
        <f>C115-C148</f>
        <v>2.3199999999999998E-2</v>
      </c>
      <c r="E115" s="264">
        <v>5.2200000000000003E-2</v>
      </c>
      <c r="F115" s="263">
        <f>E115-E148</f>
        <v>1.0000000000000002E-2</v>
      </c>
      <c r="G115" s="264">
        <v>6.5299999999999997E-2</v>
      </c>
      <c r="H115" s="263">
        <f>G115-G148</f>
        <v>1.4899999999999997E-2</v>
      </c>
      <c r="I115" s="264">
        <v>5.9200000000000003E-2</v>
      </c>
      <c r="J115" s="263">
        <f>I115-I148</f>
        <v>2.06E-2</v>
      </c>
      <c r="K115" s="264">
        <v>7.0000000000000007E-2</v>
      </c>
      <c r="L115" s="263">
        <f>K115-K148</f>
        <v>1.6400000000000005E-2</v>
      </c>
      <c r="M115" s="72"/>
      <c r="N115" s="262"/>
      <c r="O115" s="262" t="s">
        <v>326</v>
      </c>
      <c r="P115" s="264">
        <v>0.13370000000000001</v>
      </c>
      <c r="Q115" s="263">
        <f>P115-P148</f>
        <v>3.8200000000000012E-2</v>
      </c>
      <c r="R115" s="264">
        <v>6.8500000000000005E-2</v>
      </c>
      <c r="S115" s="263">
        <f>R115-R148</f>
        <v>1.2600000000000007E-2</v>
      </c>
      <c r="T115" s="264">
        <v>8.43E-2</v>
      </c>
      <c r="U115" s="263">
        <f>T115-T148</f>
        <v>2.1099999999999994E-2</v>
      </c>
      <c r="V115" s="264">
        <v>7.7399999999999997E-2</v>
      </c>
      <c r="W115" s="263">
        <f>V115-V148</f>
        <v>3.1099999999999996E-2</v>
      </c>
      <c r="X115" s="264">
        <v>8.3799999999999999E-2</v>
      </c>
      <c r="Y115" s="263">
        <f>X115-X148</f>
        <v>2.0400000000000001E-2</v>
      </c>
    </row>
    <row r="116" spans="1:25" ht="19.95" customHeight="1" x14ac:dyDescent="0.25">
      <c r="A116" s="262"/>
      <c r="B116" s="262" t="s">
        <v>327</v>
      </c>
      <c r="C116" s="264">
        <v>0.92110000000000003</v>
      </c>
      <c r="D116" s="263">
        <f>C116-C149</f>
        <v>-2.3199999999999998E-2</v>
      </c>
      <c r="E116" s="264">
        <v>0.94779999999999998</v>
      </c>
      <c r="F116" s="263">
        <f>E116-E149</f>
        <v>-1.0000000000000009E-2</v>
      </c>
      <c r="G116" s="264">
        <v>0.93469999999999998</v>
      </c>
      <c r="H116" s="263">
        <f>G116-G149</f>
        <v>-1.4900000000000024E-2</v>
      </c>
      <c r="I116" s="264">
        <v>0.94079999999999997</v>
      </c>
      <c r="J116" s="263">
        <f>I116-I149</f>
        <v>-2.0600000000000063E-2</v>
      </c>
      <c r="K116" s="264">
        <v>0.93</v>
      </c>
      <c r="L116" s="263">
        <f>K116-K149</f>
        <v>-1.639999999999997E-2</v>
      </c>
      <c r="M116" s="72"/>
      <c r="N116" s="262"/>
      <c r="O116" s="262" t="s">
        <v>327</v>
      </c>
      <c r="P116" s="264">
        <v>0.86629999999999996</v>
      </c>
      <c r="Q116" s="263">
        <f>P116-P149</f>
        <v>-3.8200000000000012E-2</v>
      </c>
      <c r="R116" s="264">
        <v>0.93149999999999999</v>
      </c>
      <c r="S116" s="263">
        <f>R116-R149</f>
        <v>-1.2600000000000056E-2</v>
      </c>
      <c r="T116" s="264">
        <v>0.91569999999999996</v>
      </c>
      <c r="U116" s="263">
        <f>T116-T149</f>
        <v>-2.1100000000000008E-2</v>
      </c>
      <c r="V116" s="264">
        <v>0.92259999999999998</v>
      </c>
      <c r="W116" s="263">
        <f>V116-V149</f>
        <v>-3.1100000000000017E-2</v>
      </c>
      <c r="X116" s="264">
        <v>0.91620000000000001</v>
      </c>
      <c r="Y116" s="263">
        <f>X116-X149</f>
        <v>-2.0399999999999974E-2</v>
      </c>
    </row>
    <row r="117" spans="1:25" ht="19.95" customHeight="1" x14ac:dyDescent="0.25">
      <c r="A117" s="272" t="s">
        <v>328</v>
      </c>
      <c r="B117" s="274"/>
      <c r="C117" s="273"/>
      <c r="D117" s="284"/>
      <c r="E117" s="273"/>
      <c r="F117" s="284"/>
      <c r="G117" s="273"/>
      <c r="H117" s="284"/>
      <c r="I117" s="273"/>
      <c r="J117" s="284"/>
      <c r="K117" s="273"/>
      <c r="L117" s="284"/>
      <c r="M117" s="72"/>
      <c r="N117" s="272" t="s">
        <v>328</v>
      </c>
      <c r="O117" s="274"/>
      <c r="P117" s="273"/>
      <c r="Q117" s="284"/>
      <c r="R117" s="273"/>
      <c r="S117" s="284"/>
      <c r="T117" s="273"/>
      <c r="U117" s="284"/>
      <c r="V117" s="273"/>
      <c r="W117" s="284"/>
      <c r="X117" s="273"/>
      <c r="Y117" s="284"/>
    </row>
    <row r="118" spans="1:25" ht="19.95" customHeight="1" x14ac:dyDescent="0.25">
      <c r="A118" s="262"/>
      <c r="B118" s="262" t="s">
        <v>329</v>
      </c>
      <c r="C118" s="261">
        <v>0.39889999999999998</v>
      </c>
      <c r="D118" s="263">
        <f>C118-C151</f>
        <v>-2.2600000000000009E-2</v>
      </c>
      <c r="E118" s="261">
        <v>0.35980000000000001</v>
      </c>
      <c r="F118" s="263">
        <f>E118-E151</f>
        <v>-6.0999999999999999E-2</v>
      </c>
      <c r="G118" s="264">
        <v>0.37869999999999998</v>
      </c>
      <c r="H118" s="263">
        <f>G118-G151</f>
        <v>-1.4500000000000013E-2</v>
      </c>
      <c r="I118" s="261">
        <v>0.54620000000000002</v>
      </c>
      <c r="J118" s="263">
        <f>I118-I151</f>
        <v>-7.6199999999999934E-2</v>
      </c>
      <c r="K118" s="261">
        <v>0.38990000000000002</v>
      </c>
      <c r="L118" s="263">
        <f>K118-K151</f>
        <v>3.4299999999999997E-2</v>
      </c>
      <c r="M118" s="72"/>
      <c r="N118" s="262"/>
      <c r="O118" s="262" t="s">
        <v>329</v>
      </c>
      <c r="P118" s="261">
        <v>0.40479999999999999</v>
      </c>
      <c r="Q118" s="263">
        <f>P118-P151</f>
        <v>-3.2399999999999984E-2</v>
      </c>
      <c r="R118" s="261">
        <v>0.4138</v>
      </c>
      <c r="S118" s="263">
        <f>R118-R151</f>
        <v>-5.04E-2</v>
      </c>
      <c r="T118" s="264">
        <v>0.40739999999999998</v>
      </c>
      <c r="U118" s="263">
        <f>T118-T151</f>
        <v>0.25149999999999995</v>
      </c>
      <c r="V118" s="276">
        <v>0.54859999999999998</v>
      </c>
      <c r="W118" s="263">
        <f>V118-V151</f>
        <v>-8.9100000000000068E-2</v>
      </c>
      <c r="X118" s="261">
        <v>0.43440000000000001</v>
      </c>
      <c r="Y118" s="263">
        <f>X118-X151</f>
        <v>2.1600000000000008E-2</v>
      </c>
    </row>
    <row r="119" spans="1:25" ht="19.95" customHeight="1" x14ac:dyDescent="0.25">
      <c r="A119" s="262"/>
      <c r="B119" s="262" t="s">
        <v>330</v>
      </c>
      <c r="C119" s="264">
        <v>0.25850000000000001</v>
      </c>
      <c r="D119" s="263">
        <f>C119-C152</f>
        <v>-1.0000000000000009E-2</v>
      </c>
      <c r="E119" s="264">
        <v>0.31790000000000002</v>
      </c>
      <c r="F119" s="263">
        <f>E119-E152</f>
        <v>1.1400000000000021E-2</v>
      </c>
      <c r="G119" s="264">
        <v>0.27979999999999999</v>
      </c>
      <c r="H119" s="263">
        <f>G119-G152</f>
        <v>-2.6999999999999802E-3</v>
      </c>
      <c r="I119" s="264">
        <v>0.25130000000000002</v>
      </c>
      <c r="J119" s="263">
        <f>I119-I152</f>
        <v>3.1000000000000028E-2</v>
      </c>
      <c r="K119" s="264">
        <v>0.24460000000000001</v>
      </c>
      <c r="L119" s="263">
        <f>K119-K152</f>
        <v>-2.6299999999999962E-2</v>
      </c>
      <c r="M119" s="72"/>
      <c r="N119" s="262"/>
      <c r="O119" s="262" t="s">
        <v>330</v>
      </c>
      <c r="P119" s="264">
        <v>0.23400000000000001</v>
      </c>
      <c r="Q119" s="263">
        <f>P119-P152</f>
        <v>-1.4399999999999996E-2</v>
      </c>
      <c r="R119" s="264">
        <v>0.30080000000000001</v>
      </c>
      <c r="S119" s="263">
        <f>R119-R152</f>
        <v>1.0599999999999998E-2</v>
      </c>
      <c r="T119" s="264">
        <v>0.26619999999999999</v>
      </c>
      <c r="U119" s="263">
        <f>T119-T152</f>
        <v>1.529999999999998E-2</v>
      </c>
      <c r="V119" s="264">
        <v>0.2399</v>
      </c>
      <c r="W119" s="263">
        <f>V119-V152</f>
        <v>3.0799999999999994E-2</v>
      </c>
      <c r="X119" s="264">
        <v>0.23830000000000001</v>
      </c>
      <c r="Y119" s="263">
        <f>X119-X152</f>
        <v>-2.9299999999999993E-2</v>
      </c>
    </row>
    <row r="120" spans="1:25" ht="19.95" customHeight="1" x14ac:dyDescent="0.25">
      <c r="A120" s="262"/>
      <c r="B120" s="262" t="s">
        <v>331</v>
      </c>
      <c r="C120" s="264">
        <v>0.1467</v>
      </c>
      <c r="D120" s="263">
        <f>C120-C153</f>
        <v>-3.0000000000000027E-3</v>
      </c>
      <c r="E120" s="264">
        <v>0.16819999999999999</v>
      </c>
      <c r="F120" s="263">
        <f>E120-E153</f>
        <v>2.0099999999999979E-2</v>
      </c>
      <c r="G120" s="264">
        <v>0.16189999999999999</v>
      </c>
      <c r="H120" s="263">
        <f>G120-G153</f>
        <v>-9.6000000000000252E-3</v>
      </c>
      <c r="I120" s="264">
        <v>8.1600000000000006E-2</v>
      </c>
      <c r="J120" s="263">
        <f>I120-I153</f>
        <v>1.8100000000000005E-2</v>
      </c>
      <c r="K120" s="264">
        <v>0.16139999999999999</v>
      </c>
      <c r="L120" s="263">
        <f>K120-K153</f>
        <v>-2.8900000000000009E-2</v>
      </c>
      <c r="M120" s="72"/>
      <c r="N120" s="262"/>
      <c r="O120" s="262" t="s">
        <v>331</v>
      </c>
      <c r="P120" s="264">
        <v>0.1298</v>
      </c>
      <c r="Q120" s="263">
        <f>P120-P153</f>
        <v>-5.2000000000000102E-3</v>
      </c>
      <c r="R120" s="264">
        <v>0.1409</v>
      </c>
      <c r="S120" s="263">
        <f>R120-R153</f>
        <v>1.4600000000000002E-2</v>
      </c>
      <c r="T120" s="264">
        <v>0.14360000000000001</v>
      </c>
      <c r="U120" s="263">
        <f>T120-T153</f>
        <v>-8.879999999999999E-2</v>
      </c>
      <c r="V120" s="264">
        <v>7.6399999999999996E-2</v>
      </c>
      <c r="W120" s="263">
        <f>V120-V153</f>
        <v>2.1099999999999994E-2</v>
      </c>
      <c r="X120" s="264">
        <v>0.1381</v>
      </c>
      <c r="Y120" s="263">
        <f>X120-X153</f>
        <v>-2.3699999999999999E-2</v>
      </c>
    </row>
    <row r="121" spans="1:25" ht="19.95" customHeight="1" x14ac:dyDescent="0.25">
      <c r="A121" s="262"/>
      <c r="B121" s="262" t="s">
        <v>332</v>
      </c>
      <c r="C121" s="264">
        <v>7.8399999999999997E-2</v>
      </c>
      <c r="D121" s="263">
        <f>C121-C154</f>
        <v>6.9999999999999923E-3</v>
      </c>
      <c r="E121" s="264">
        <v>7.4300000000000005E-2</v>
      </c>
      <c r="F121" s="263">
        <f>E121-E154</f>
        <v>1.6400000000000005E-2</v>
      </c>
      <c r="G121" s="264">
        <v>8.3199999999999996E-2</v>
      </c>
      <c r="H121" s="263">
        <f>G121-G154</f>
        <v>4.7999999999999987E-3</v>
      </c>
      <c r="I121" s="264">
        <v>2.92E-2</v>
      </c>
      <c r="J121" s="263">
        <f>I121-I154</f>
        <v>8.5000000000000006E-3</v>
      </c>
      <c r="K121" s="264">
        <v>9.3899999999999997E-2</v>
      </c>
      <c r="L121" s="263">
        <f>K121-K154</f>
        <v>-4.2000000000000093E-3</v>
      </c>
      <c r="M121" s="72"/>
      <c r="N121" s="262"/>
      <c r="O121" s="262" t="s">
        <v>332</v>
      </c>
      <c r="P121" s="264">
        <v>7.2300000000000003E-2</v>
      </c>
      <c r="Q121" s="263">
        <f>P121-P154</f>
        <v>6.1999999999999972E-3</v>
      </c>
      <c r="R121" s="264">
        <v>5.7200000000000001E-2</v>
      </c>
      <c r="S121" s="263">
        <f>R121-R154</f>
        <v>1.1500000000000003E-2</v>
      </c>
      <c r="T121" s="264">
        <v>7.1900000000000006E-2</v>
      </c>
      <c r="U121" s="263">
        <f>T121-T154</f>
        <v>-0.12890000000000001</v>
      </c>
      <c r="V121" s="264">
        <v>2.8500000000000001E-2</v>
      </c>
      <c r="W121" s="263">
        <f>V121-V154</f>
        <v>1.03E-2</v>
      </c>
      <c r="X121" s="264">
        <v>7.4300000000000005E-2</v>
      </c>
      <c r="Y121" s="263">
        <f>X121-X154</f>
        <v>-2.5999999999999912E-3</v>
      </c>
    </row>
    <row r="122" spans="1:25" ht="19.95" customHeight="1" x14ac:dyDescent="0.25">
      <c r="A122" s="262"/>
      <c r="B122" s="262" t="s">
        <v>333</v>
      </c>
      <c r="C122" s="264">
        <v>0.11749999999999999</v>
      </c>
      <c r="D122" s="263">
        <f>C122-C155</f>
        <v>2.8699999999999989E-2</v>
      </c>
      <c r="E122" s="264">
        <v>7.9799999999999996E-2</v>
      </c>
      <c r="F122" s="263">
        <f>E122-E155</f>
        <v>1.3100000000000001E-2</v>
      </c>
      <c r="G122" s="264">
        <v>9.64E-2</v>
      </c>
      <c r="H122" s="263">
        <f>G122-G155</f>
        <v>2.2099999999999995E-2</v>
      </c>
      <c r="I122" s="264">
        <v>9.1700000000000004E-2</v>
      </c>
      <c r="J122" s="263">
        <f>I122-I155</f>
        <v>1.8500000000000003E-2</v>
      </c>
      <c r="K122" s="264">
        <v>0.11020000000000001</v>
      </c>
      <c r="L122" s="263">
        <f>K122-K155</f>
        <v>2.5100000000000011E-2</v>
      </c>
      <c r="M122" s="72"/>
      <c r="N122" s="262"/>
      <c r="O122" s="262" t="s">
        <v>333</v>
      </c>
      <c r="P122" s="264">
        <v>0.15909999999999999</v>
      </c>
      <c r="Q122" s="263">
        <f>P122-P155</f>
        <v>4.5799999999999993E-2</v>
      </c>
      <c r="R122" s="264">
        <v>8.7400000000000005E-2</v>
      </c>
      <c r="S122" s="263">
        <f>R122-R155</f>
        <v>1.3800000000000007E-2</v>
      </c>
      <c r="T122" s="264">
        <v>0.1109</v>
      </c>
      <c r="U122" s="263">
        <f>T122-T155</f>
        <v>-4.9100000000000005E-2</v>
      </c>
      <c r="V122" s="264">
        <v>0.1067</v>
      </c>
      <c r="W122" s="263">
        <f>V122-V155</f>
        <v>2.700000000000001E-2</v>
      </c>
      <c r="X122" s="264">
        <v>0.1148</v>
      </c>
      <c r="Y122" s="263">
        <f>X122-X155</f>
        <v>3.3799999999999997E-2</v>
      </c>
    </row>
    <row r="123" spans="1:25" ht="19.95" customHeight="1" x14ac:dyDescent="0.25">
      <c r="A123" s="272" t="s">
        <v>334</v>
      </c>
      <c r="B123" s="274"/>
      <c r="C123" s="273"/>
      <c r="D123" s="284"/>
      <c r="E123" s="273"/>
      <c r="F123" s="284"/>
      <c r="G123" s="273"/>
      <c r="H123" s="284"/>
      <c r="I123" s="273"/>
      <c r="J123" s="284"/>
      <c r="K123" s="273"/>
      <c r="L123" s="284"/>
      <c r="M123" s="72"/>
      <c r="N123" s="272" t="s">
        <v>334</v>
      </c>
      <c r="O123" s="274"/>
      <c r="P123" s="273"/>
      <c r="Q123" s="284"/>
      <c r="R123" s="273"/>
      <c r="S123" s="284"/>
      <c r="T123" s="273"/>
      <c r="U123" s="284"/>
      <c r="V123" s="273"/>
      <c r="W123" s="284"/>
      <c r="X123" s="273"/>
      <c r="Y123" s="284"/>
    </row>
    <row r="124" spans="1:25" ht="19.95" customHeight="1" x14ac:dyDescent="0.25">
      <c r="A124" s="262"/>
      <c r="B124" s="262">
        <v>1</v>
      </c>
      <c r="C124" s="264">
        <v>0.15890000000000001</v>
      </c>
      <c r="D124" s="285">
        <f>C124-C157</f>
        <v>4.0000000000001146E-4</v>
      </c>
      <c r="E124" s="264">
        <v>0.1996</v>
      </c>
      <c r="F124" s="263">
        <f>E124-E157</f>
        <v>9.5000000000000084E-3</v>
      </c>
      <c r="G124" s="264">
        <v>0.14180000000000001</v>
      </c>
      <c r="H124" s="263">
        <f>G124-G157</f>
        <v>9.000000000000119E-4</v>
      </c>
      <c r="I124" s="264">
        <v>0.152</v>
      </c>
      <c r="J124" s="263">
        <f>I124-I157</f>
        <v>1.3499999999999984E-2</v>
      </c>
      <c r="K124" s="264">
        <v>0.13150000000000001</v>
      </c>
      <c r="L124" s="263">
        <f>K124-K157</f>
        <v>-8.8000000000000023E-3</v>
      </c>
      <c r="M124" s="72"/>
      <c r="N124" s="262"/>
      <c r="O124" s="262">
        <v>1</v>
      </c>
      <c r="P124" s="264">
        <v>0.1358</v>
      </c>
      <c r="Q124" s="263">
        <f>P124-P157</f>
        <v>-1.7000000000000071E-3</v>
      </c>
      <c r="R124" s="264">
        <v>0.1734</v>
      </c>
      <c r="S124" s="263">
        <f>R124-R157</f>
        <v>7.7000000000000124E-3</v>
      </c>
      <c r="T124" s="264">
        <v>0.1308</v>
      </c>
      <c r="U124" s="263">
        <f>T124-T157</f>
        <v>-3.7000000000000088E-3</v>
      </c>
      <c r="V124" s="264">
        <v>0.14169999999999999</v>
      </c>
      <c r="W124" s="263">
        <f>V124-V157</f>
        <v>1.3600000000000001E-2</v>
      </c>
      <c r="X124" s="264">
        <v>0.1217</v>
      </c>
      <c r="Y124" s="263">
        <f>X124-X157</f>
        <v>-5.5000000000000049E-3</v>
      </c>
    </row>
    <row r="125" spans="1:25" ht="19.95" customHeight="1" x14ac:dyDescent="0.25">
      <c r="A125" s="262"/>
      <c r="B125" s="262">
        <v>2</v>
      </c>
      <c r="C125" s="264">
        <v>0.36359999999999998</v>
      </c>
      <c r="D125" s="285">
        <f>C125-C158</f>
        <v>2.9999999999996696E-4</v>
      </c>
      <c r="E125" s="264">
        <v>0.37880000000000003</v>
      </c>
      <c r="F125" s="263">
        <f>E125-E158</f>
        <v>-8.9999999999995639E-4</v>
      </c>
      <c r="G125" s="264">
        <v>0.35870000000000002</v>
      </c>
      <c r="H125" s="263">
        <f>G125-G158</f>
        <v>5.5999999999999939E-3</v>
      </c>
      <c r="I125" s="264">
        <v>0.3856</v>
      </c>
      <c r="J125" s="263">
        <f>I125-I158</f>
        <v>-9.000000000000119E-4</v>
      </c>
      <c r="K125" s="264">
        <v>0.36649999999999999</v>
      </c>
      <c r="L125" s="263">
        <f>K125-K158</f>
        <v>-4.699999999999982E-3</v>
      </c>
      <c r="M125" s="72"/>
      <c r="N125" s="262"/>
      <c r="O125" s="262">
        <v>2</v>
      </c>
      <c r="P125" s="264">
        <v>0.34339999999999998</v>
      </c>
      <c r="Q125" s="263">
        <f>P125-P158</f>
        <v>-2.2000000000000353E-3</v>
      </c>
      <c r="R125" s="264">
        <v>0.37290000000000001</v>
      </c>
      <c r="S125" s="263">
        <f>R125-R158</f>
        <v>1.3000000000000234E-3</v>
      </c>
      <c r="T125" s="264">
        <v>0.34920000000000001</v>
      </c>
      <c r="U125" s="263">
        <f>T125-T158</f>
        <v>2.5999999999999912E-3</v>
      </c>
      <c r="V125" s="264">
        <v>0.375</v>
      </c>
      <c r="W125" s="263">
        <f>V125-V158</f>
        <v>-2.0000000000000018E-3</v>
      </c>
      <c r="X125" s="264">
        <v>0.35820000000000002</v>
      </c>
      <c r="Y125" s="263">
        <f>X125-X158</f>
        <v>-6.8999999999999617E-3</v>
      </c>
    </row>
    <row r="126" spans="1:25" ht="19.95" customHeight="1" x14ac:dyDescent="0.25">
      <c r="A126" s="262"/>
      <c r="B126" s="262">
        <v>3</v>
      </c>
      <c r="C126" s="264">
        <v>0.19839999999999999</v>
      </c>
      <c r="D126" s="285">
        <f>C126-C159</f>
        <v>9.9999999999988987E-5</v>
      </c>
      <c r="E126" s="264">
        <v>0.1883</v>
      </c>
      <c r="F126" s="263">
        <f>E126-E159</f>
        <v>-2.0000000000000018E-3</v>
      </c>
      <c r="G126" s="264">
        <v>0.20480000000000001</v>
      </c>
      <c r="H126" s="263">
        <f>G126-G159</f>
        <v>-5.0000000000000044E-4</v>
      </c>
      <c r="I126" s="264">
        <v>0.20269999999999999</v>
      </c>
      <c r="J126" s="263">
        <f>I126-I159</f>
        <v>-2.9000000000000137E-3</v>
      </c>
      <c r="K126" s="264">
        <v>0.20050000000000001</v>
      </c>
      <c r="L126" s="263">
        <f>K126-K159</f>
        <v>5.7999999999999996E-3</v>
      </c>
      <c r="M126" s="72"/>
      <c r="N126" s="262"/>
      <c r="O126" s="262">
        <v>3</v>
      </c>
      <c r="P126" s="264">
        <v>0.2046</v>
      </c>
      <c r="Q126" s="263">
        <f>P126-P159</f>
        <v>1.799999999999996E-3</v>
      </c>
      <c r="R126" s="264">
        <v>0.1956</v>
      </c>
      <c r="S126" s="263">
        <f>R126-R159</f>
        <v>-1.4000000000000123E-3</v>
      </c>
      <c r="T126" s="264">
        <v>0.20830000000000001</v>
      </c>
      <c r="U126" s="263">
        <f>T126-T159</f>
        <v>1.1000000000000176E-3</v>
      </c>
      <c r="V126" s="264">
        <v>0.20549999999999999</v>
      </c>
      <c r="W126" s="263">
        <f>V126-V159</f>
        <v>-3.6000000000000199E-3</v>
      </c>
      <c r="X126" s="264">
        <v>0.2051</v>
      </c>
      <c r="Y126" s="263">
        <f>X126-X159</f>
        <v>6.3E-3</v>
      </c>
    </row>
    <row r="127" spans="1:25" ht="19.95" customHeight="1" x14ac:dyDescent="0.25">
      <c r="A127" s="262"/>
      <c r="B127" s="262">
        <v>4</v>
      </c>
      <c r="C127" s="264">
        <v>8.8499999999999995E-2</v>
      </c>
      <c r="D127" s="285">
        <f>C127-C160</f>
        <v>2.9999999999999472E-4</v>
      </c>
      <c r="E127" s="264">
        <v>7.7499999999999999E-2</v>
      </c>
      <c r="F127" s="263">
        <f>E127-E160</f>
        <v>-6.0000000000000331E-4</v>
      </c>
      <c r="G127" s="264">
        <v>9.2899999999999996E-2</v>
      </c>
      <c r="H127" s="263">
        <f>G127-G160</f>
        <v>3.9999999999999758E-4</v>
      </c>
      <c r="I127" s="264">
        <v>8.6099999999999996E-2</v>
      </c>
      <c r="J127" s="263">
        <f>I127-I160</f>
        <v>-2.7000000000000079E-3</v>
      </c>
      <c r="K127" s="264">
        <v>9.4500000000000001E-2</v>
      </c>
      <c r="L127" s="263">
        <f>K127-K160</f>
        <v>3.1000000000000055E-3</v>
      </c>
      <c r="M127" s="72"/>
      <c r="N127" s="262"/>
      <c r="O127" s="262">
        <v>4</v>
      </c>
      <c r="P127" s="264">
        <v>9.7699999999999995E-2</v>
      </c>
      <c r="Q127" s="263">
        <f>P127-P160</f>
        <v>1.3999999999999985E-3</v>
      </c>
      <c r="R127" s="264">
        <v>8.48E-2</v>
      </c>
      <c r="S127" s="263">
        <f>R127-R160</f>
        <v>-5.0000000000000044E-4</v>
      </c>
      <c r="T127" s="264">
        <v>9.7500000000000003E-2</v>
      </c>
      <c r="U127" s="263">
        <f>T127-T160</f>
        <v>1.3000000000000095E-3</v>
      </c>
      <c r="V127" s="264">
        <v>9.1600000000000001E-2</v>
      </c>
      <c r="W127" s="263">
        <f>V127-V160</f>
        <v>-1.1999999999999927E-3</v>
      </c>
      <c r="X127" s="264">
        <v>9.7699999999999995E-2</v>
      </c>
      <c r="Y127" s="263">
        <f>X127-X160</f>
        <v>1.8999999999999989E-3</v>
      </c>
    </row>
    <row r="128" spans="1:25" ht="19.95" customHeight="1" x14ac:dyDescent="0.25">
      <c r="A128" s="262"/>
      <c r="B128" s="262" t="s">
        <v>335</v>
      </c>
      <c r="C128" s="264">
        <v>0.19070000000000001</v>
      </c>
      <c r="D128" s="263">
        <f>C128-C161</f>
        <v>-1.0000000000000009E-3</v>
      </c>
      <c r="E128" s="264">
        <v>0.15570000000000001</v>
      </c>
      <c r="F128" s="263">
        <f>E128-E161</f>
        <v>-6.0999999999999943E-3</v>
      </c>
      <c r="G128" s="264">
        <v>0.20180000000000001</v>
      </c>
      <c r="H128" s="263">
        <f>G128-G161</f>
        <v>-6.399999999999989E-3</v>
      </c>
      <c r="I128" s="264">
        <v>0.1736</v>
      </c>
      <c r="J128" s="263">
        <f>I128-I161</f>
        <v>-7.0000000000000062E-3</v>
      </c>
      <c r="K128" s="264">
        <v>0.2069</v>
      </c>
      <c r="L128" s="263">
        <f>K128-K161</f>
        <v>4.500000000000004E-3</v>
      </c>
      <c r="M128" s="72"/>
      <c r="N128" s="262"/>
      <c r="O128" s="262" t="s">
        <v>335</v>
      </c>
      <c r="P128" s="264">
        <v>0.21840000000000001</v>
      </c>
      <c r="Q128" s="263">
        <f>P128-P161</f>
        <v>6.0000000000001719E-4</v>
      </c>
      <c r="R128" s="264">
        <v>0.1734</v>
      </c>
      <c r="S128" s="263">
        <f>R128-R161</f>
        <v>-7.0000000000000062E-3</v>
      </c>
      <c r="T128" s="264">
        <v>0.2142</v>
      </c>
      <c r="U128" s="263">
        <f>T128-T161</f>
        <v>-1.2999999999999956E-3</v>
      </c>
      <c r="V128" s="264">
        <v>0.1862</v>
      </c>
      <c r="W128" s="263">
        <f>V128-V161</f>
        <v>-6.8000000000000005E-3</v>
      </c>
      <c r="X128" s="264">
        <v>0.21740000000000001</v>
      </c>
      <c r="Y128" s="263">
        <f>X128-X161</f>
        <v>4.2999999999999983E-3</v>
      </c>
    </row>
    <row r="129" spans="1:25" ht="19.95" customHeight="1" x14ac:dyDescent="0.25">
      <c r="A129" s="272" t="s">
        <v>336</v>
      </c>
      <c r="B129" s="274"/>
      <c r="C129" s="273"/>
      <c r="D129" s="284"/>
      <c r="E129" s="273"/>
      <c r="F129" s="284"/>
      <c r="G129" s="273"/>
      <c r="H129" s="284"/>
      <c r="I129" s="273"/>
      <c r="J129" s="284"/>
      <c r="K129" s="273"/>
      <c r="L129" s="284"/>
      <c r="M129" s="72"/>
      <c r="N129" s="272" t="s">
        <v>336</v>
      </c>
      <c r="O129" s="274"/>
      <c r="P129" s="273"/>
      <c r="Q129" s="284"/>
      <c r="R129" s="273"/>
      <c r="S129" s="284"/>
      <c r="T129" s="273"/>
      <c r="U129" s="284"/>
      <c r="V129" s="273"/>
      <c r="W129" s="284"/>
      <c r="X129" s="273"/>
      <c r="Y129" s="284"/>
    </row>
    <row r="130" spans="1:25" ht="19.95" customHeight="1" x14ac:dyDescent="0.25">
      <c r="A130" s="262"/>
      <c r="B130" s="262" t="s">
        <v>337</v>
      </c>
      <c r="C130" s="264">
        <v>0.13</v>
      </c>
      <c r="D130" s="263">
        <f>C130-C163</f>
        <v>1.730000000000001E-2</v>
      </c>
      <c r="E130" s="264">
        <v>6.6600000000000006E-2</v>
      </c>
      <c r="F130" s="263">
        <f>E130-E163</f>
        <v>-3.5999999999999921E-3</v>
      </c>
      <c r="G130" s="264">
        <v>0.12280000000000001</v>
      </c>
      <c r="H130" s="263">
        <f>G130-G163</f>
        <v>1.4300000000000007E-2</v>
      </c>
      <c r="I130" s="264">
        <v>0.1022</v>
      </c>
      <c r="J130" s="263">
        <f>I130-I163</f>
        <v>-1.0400000000000006E-2</v>
      </c>
      <c r="K130" s="264">
        <v>0.12429999999999999</v>
      </c>
      <c r="L130" s="263">
        <f>K130-K163</f>
        <v>2.6999999999999996E-2</v>
      </c>
      <c r="M130" s="72"/>
      <c r="N130" s="262"/>
      <c r="O130" s="262" t="s">
        <v>337</v>
      </c>
      <c r="P130" s="264">
        <v>0.22239999999999999</v>
      </c>
      <c r="Q130" s="263">
        <f>P130-P163</f>
        <v>2.47E-2</v>
      </c>
      <c r="R130" s="264">
        <v>0.1018</v>
      </c>
      <c r="S130" s="263">
        <f>R130-R163</f>
        <v>-8.9000000000000051E-3</v>
      </c>
      <c r="T130" s="264">
        <v>0.16950000000000001</v>
      </c>
      <c r="U130" s="263">
        <f>T130-T163</f>
        <v>-0.26619999999999999</v>
      </c>
      <c r="V130" s="264">
        <v>0.14269999999999999</v>
      </c>
      <c r="W130" s="263">
        <f>V130-V163</f>
        <v>-5.0000000000000044E-3</v>
      </c>
      <c r="X130" s="264">
        <v>0.16850000000000001</v>
      </c>
      <c r="Y130" s="263">
        <f>X130-X163</f>
        <v>2.9499999999999998E-2</v>
      </c>
    </row>
    <row r="131" spans="1:25" ht="19.95" customHeight="1" x14ac:dyDescent="0.25">
      <c r="A131" s="262"/>
      <c r="B131" s="262" t="s">
        <v>338</v>
      </c>
      <c r="C131" s="264">
        <v>0.22559999999999999</v>
      </c>
      <c r="D131" s="263">
        <f>C131-C164</f>
        <v>-9.8999999999999921E-3</v>
      </c>
      <c r="E131" s="264">
        <v>0.1782</v>
      </c>
      <c r="F131" s="263">
        <f>E131-E164</f>
        <v>-2.2900000000000004E-2</v>
      </c>
      <c r="G131" s="264">
        <v>0.2127</v>
      </c>
      <c r="H131" s="263">
        <f>G131-G164</f>
        <v>-1.3300000000000006E-2</v>
      </c>
      <c r="I131" s="264">
        <v>0.24310000000000001</v>
      </c>
      <c r="J131" s="263">
        <f>I131-I164</f>
        <v>-4.0899999999999964E-2</v>
      </c>
      <c r="K131" s="264">
        <v>0.25130000000000002</v>
      </c>
      <c r="L131" s="263">
        <f>K131-K164</f>
        <v>7.7000000000000124E-3</v>
      </c>
      <c r="M131" s="72"/>
      <c r="N131" s="262"/>
      <c r="O131" s="262" t="s">
        <v>338</v>
      </c>
      <c r="P131" s="264">
        <v>0.25280000000000002</v>
      </c>
      <c r="Q131" s="263">
        <f>P131-P164</f>
        <v>-1.2299999999999978E-2</v>
      </c>
      <c r="R131" s="264">
        <v>0.22220000000000001</v>
      </c>
      <c r="S131" s="263">
        <f>R131-R164</f>
        <v>-2.0999999999999991E-2</v>
      </c>
      <c r="T131" s="264">
        <v>0.2344</v>
      </c>
      <c r="U131" s="263">
        <f>T131-T164</f>
        <v>-3.2000000000000028E-2</v>
      </c>
      <c r="V131" s="264">
        <v>0.26800000000000002</v>
      </c>
      <c r="W131" s="263">
        <f>V131-V164</f>
        <v>-3.4899999999999987E-2</v>
      </c>
      <c r="X131" s="264">
        <v>0.27639999999999998</v>
      </c>
      <c r="Y131" s="263">
        <f>X131-X164</f>
        <v>-3.0000000000000027E-3</v>
      </c>
    </row>
    <row r="132" spans="1:25" ht="19.95" customHeight="1" x14ac:dyDescent="0.25">
      <c r="A132" s="262"/>
      <c r="B132" s="262" t="s">
        <v>339</v>
      </c>
      <c r="C132" s="264">
        <v>0.24210000000000001</v>
      </c>
      <c r="D132" s="263">
        <f>C132-C165</f>
        <v>-7.5999999999999956E-3</v>
      </c>
      <c r="E132" s="264">
        <v>0.2369</v>
      </c>
      <c r="F132" s="263">
        <f>E132-E165</f>
        <v>-1.5100000000000002E-2</v>
      </c>
      <c r="G132" s="264">
        <v>0.22889999999999999</v>
      </c>
      <c r="H132" s="263">
        <f>G132-G165</f>
        <v>-1.0599999999999998E-2</v>
      </c>
      <c r="I132" s="264">
        <v>0.27210000000000001</v>
      </c>
      <c r="J132" s="263">
        <f>I132-I165</f>
        <v>-6.9000000000000172E-3</v>
      </c>
      <c r="K132" s="264">
        <v>0.26</v>
      </c>
      <c r="L132" s="263">
        <f>K132-K165</f>
        <v>-9.199999999999986E-3</v>
      </c>
      <c r="M132" s="72"/>
      <c r="N132" s="262"/>
      <c r="O132" s="262" t="s">
        <v>339</v>
      </c>
      <c r="P132" s="264">
        <v>0.2243</v>
      </c>
      <c r="Q132" s="263">
        <f>P132-P165</f>
        <v>-7.8999999999999904E-3</v>
      </c>
      <c r="R132" s="264">
        <v>0.25040000000000001</v>
      </c>
      <c r="S132" s="263">
        <f>R132-R165</f>
        <v>-9.3999999999999639E-3</v>
      </c>
      <c r="T132" s="264">
        <v>0.22309999999999999</v>
      </c>
      <c r="U132" s="263">
        <f>T132-T165</f>
        <v>7.5499999999999984E-2</v>
      </c>
      <c r="V132" s="264">
        <v>0.26019999999999999</v>
      </c>
      <c r="W132" s="263">
        <f>V132-V165</f>
        <v>-8.6999999999999855E-3</v>
      </c>
      <c r="X132" s="264">
        <v>0.25230000000000002</v>
      </c>
      <c r="Y132" s="263">
        <f>X132-X165</f>
        <v>-1.5699999999999992E-2</v>
      </c>
    </row>
    <row r="133" spans="1:25" ht="19.95" customHeight="1" x14ac:dyDescent="0.25">
      <c r="A133" s="262"/>
      <c r="B133" s="262" t="s">
        <v>340</v>
      </c>
      <c r="C133" s="264">
        <v>0.21640000000000001</v>
      </c>
      <c r="D133" s="263">
        <f>C133-C166</f>
        <v>-2.1999999999999797E-3</v>
      </c>
      <c r="E133" s="264">
        <v>0.25650000000000001</v>
      </c>
      <c r="F133" s="263">
        <f>E133-E166</f>
        <v>3.0999999999999917E-3</v>
      </c>
      <c r="G133" s="264">
        <v>0.22309999999999999</v>
      </c>
      <c r="H133" s="263">
        <f>G133-G166</f>
        <v>-3.5000000000000031E-3</v>
      </c>
      <c r="I133" s="264">
        <v>0.2266</v>
      </c>
      <c r="J133" s="263">
        <f>I133-I166</f>
        <v>2.4199999999999999E-2</v>
      </c>
      <c r="K133" s="264">
        <v>0.21829999999999999</v>
      </c>
      <c r="L133" s="263">
        <f>K133-K166</f>
        <v>-1.4500000000000013E-2</v>
      </c>
      <c r="M133" s="72"/>
      <c r="N133" s="262"/>
      <c r="O133" s="262" t="s">
        <v>340</v>
      </c>
      <c r="P133" s="264">
        <v>0.17510000000000001</v>
      </c>
      <c r="Q133" s="263">
        <f>P133-P166</f>
        <v>-4.699999999999982E-3</v>
      </c>
      <c r="R133" s="264">
        <v>0.22950000000000001</v>
      </c>
      <c r="S133" s="263">
        <f>R133-R166</f>
        <v>2.9000000000000137E-3</v>
      </c>
      <c r="T133" s="264">
        <v>0.1996</v>
      </c>
      <c r="U133" s="263">
        <f>T133-T166</f>
        <v>0.13369999999999999</v>
      </c>
      <c r="V133" s="264">
        <v>0.2001</v>
      </c>
      <c r="W133" s="263">
        <f>V133-V166</f>
        <v>1.9600000000000006E-2</v>
      </c>
      <c r="X133" s="264">
        <v>0.19059999999999999</v>
      </c>
      <c r="Y133" s="263">
        <f>X133-X166</f>
        <v>-1.1800000000000005E-2</v>
      </c>
    </row>
    <row r="134" spans="1:25" ht="19.95" customHeight="1" x14ac:dyDescent="0.25">
      <c r="A134" s="262"/>
      <c r="B134" s="262" t="s">
        <v>341</v>
      </c>
      <c r="C134" s="264">
        <v>0.18590000000000001</v>
      </c>
      <c r="D134" s="263">
        <f>C134-C167</f>
        <v>2.2999999999999965E-3</v>
      </c>
      <c r="E134" s="264">
        <v>0.26179999999999998</v>
      </c>
      <c r="F134" s="263">
        <f>E134-E167</f>
        <v>3.8599999999999968E-2</v>
      </c>
      <c r="G134" s="261">
        <v>0.21260000000000001</v>
      </c>
      <c r="H134" s="263">
        <f>G134-G167</f>
        <v>1.3200000000000017E-2</v>
      </c>
      <c r="I134" s="261">
        <v>0.156</v>
      </c>
      <c r="J134" s="263">
        <f>I134-I167</f>
        <v>3.4000000000000002E-2</v>
      </c>
      <c r="K134" s="261">
        <v>0.1462</v>
      </c>
      <c r="L134" s="263">
        <f>K134-K167</f>
        <v>-1.0899999999999993E-2</v>
      </c>
      <c r="M134" s="72"/>
      <c r="N134" s="262"/>
      <c r="O134" s="262" t="s">
        <v>341</v>
      </c>
      <c r="P134" s="264">
        <v>0.12529999999999999</v>
      </c>
      <c r="Q134" s="263">
        <f>P134-P167</f>
        <v>2.0000000000000573E-4</v>
      </c>
      <c r="R134" s="264">
        <v>0.19620000000000001</v>
      </c>
      <c r="S134" s="263">
        <f>R134-R167</f>
        <v>3.6500000000000005E-2</v>
      </c>
      <c r="T134" s="300">
        <v>0.1734</v>
      </c>
      <c r="U134" s="263">
        <f>T134-T167</f>
        <v>8.8899999999999993E-2</v>
      </c>
      <c r="V134" s="261">
        <v>0.129</v>
      </c>
      <c r="W134" s="263">
        <f>V134-V167</f>
        <v>2.8999999999999998E-2</v>
      </c>
      <c r="X134" s="261">
        <v>0.11219999999999999</v>
      </c>
      <c r="Y134" s="263">
        <f>X134-X167</f>
        <v>1.0999999999999899E-3</v>
      </c>
    </row>
    <row r="135" spans="1:25" ht="19.95" customHeight="1" x14ac:dyDescent="0.25">
      <c r="A135" s="272" t="s">
        <v>342</v>
      </c>
      <c r="B135" s="274"/>
      <c r="C135" s="273"/>
      <c r="D135" s="284"/>
      <c r="E135" s="273"/>
      <c r="F135" s="284"/>
      <c r="G135" s="273"/>
      <c r="H135" s="284"/>
      <c r="I135" s="273"/>
      <c r="J135" s="284"/>
      <c r="K135" s="273"/>
      <c r="L135" s="284"/>
      <c r="M135" s="72"/>
      <c r="N135" s="272" t="s">
        <v>342</v>
      </c>
      <c r="O135" s="274"/>
      <c r="P135" s="273"/>
      <c r="Q135" s="284"/>
      <c r="R135" s="273"/>
      <c r="S135" s="284"/>
      <c r="T135" s="273"/>
      <c r="U135" s="284"/>
      <c r="V135" s="273"/>
      <c r="W135" s="284"/>
      <c r="X135" s="273"/>
      <c r="Y135" s="284"/>
    </row>
    <row r="136" spans="1:25" ht="19.95" customHeight="1" x14ac:dyDescent="0.25">
      <c r="A136" s="262"/>
      <c r="B136" s="262" t="s">
        <v>343</v>
      </c>
      <c r="C136" s="264">
        <v>7.7000000000000002E-3</v>
      </c>
      <c r="D136" s="263">
        <f t="shared" ref="D136:D142" si="16">C136-C169</f>
        <v>-8.9999999999999976E-4</v>
      </c>
      <c r="E136" s="264">
        <v>5.7999999999999996E-3</v>
      </c>
      <c r="F136" s="263">
        <f t="shared" ref="F136:F142" si="17">E136-E169</f>
        <v>-1.3000000000000008E-3</v>
      </c>
      <c r="G136" s="264">
        <v>6.0000000000000001E-3</v>
      </c>
      <c r="H136" s="263">
        <f t="shared" ref="H136:H142" si="18">G136-G169</f>
        <v>-1.1000000000000003E-3</v>
      </c>
      <c r="I136" s="264">
        <v>6.0000000000000001E-3</v>
      </c>
      <c r="J136" s="263">
        <f t="shared" ref="J136:J142" si="19">I136-I169</f>
        <v>-5.9999999999999984E-4</v>
      </c>
      <c r="K136" s="264">
        <v>6.8999999999999999E-3</v>
      </c>
      <c r="L136" s="263">
        <f t="shared" ref="L136:L142" si="20">K136-K169</f>
        <v>-5.9999999999999984E-4</v>
      </c>
      <c r="M136" s="72"/>
      <c r="N136" s="262"/>
      <c r="O136" s="262" t="s">
        <v>343</v>
      </c>
      <c r="P136" s="264">
        <v>1.06E-2</v>
      </c>
      <c r="Q136" s="263">
        <f t="shared" ref="Q136:Q142" si="21">P136-P169</f>
        <v>-6.0000000000000001E-3</v>
      </c>
      <c r="R136" s="264">
        <v>7.4000000000000003E-3</v>
      </c>
      <c r="S136" s="263">
        <f t="shared" ref="S136:S142" si="22">R136-R169</f>
        <v>-3.1999999999999997E-3</v>
      </c>
      <c r="T136" s="264">
        <v>6.7999999999999996E-3</v>
      </c>
      <c r="U136" s="263">
        <f t="shared" ref="U136:U142" si="23">T136-T169</f>
        <v>-2.9000000000000007E-3</v>
      </c>
      <c r="V136" s="264">
        <v>8.2000000000000007E-3</v>
      </c>
      <c r="W136" s="263">
        <f t="shared" ref="W136:W142" si="24">V136-V169</f>
        <v>-7.9999999999999863E-4</v>
      </c>
      <c r="X136" s="264">
        <v>7.9000000000000008E-3</v>
      </c>
      <c r="Y136" s="263">
        <f t="shared" ref="Y136:Y142" si="25">X136-X169</f>
        <v>-2.1999999999999988E-3</v>
      </c>
    </row>
    <row r="137" spans="1:25" ht="19.95" customHeight="1" x14ac:dyDescent="0.25">
      <c r="A137" s="262"/>
      <c r="B137" s="262" t="s">
        <v>344</v>
      </c>
      <c r="C137" s="264">
        <v>7.6700000000000004E-2</v>
      </c>
      <c r="D137" s="263">
        <f t="shared" si="16"/>
        <v>-2.2999999999999965E-3</v>
      </c>
      <c r="E137" s="264">
        <v>8.7599999999999997E-2</v>
      </c>
      <c r="F137" s="263">
        <f t="shared" si="17"/>
        <v>-1.3700000000000004E-2</v>
      </c>
      <c r="G137" s="264">
        <v>7.2700000000000001E-2</v>
      </c>
      <c r="H137" s="263">
        <f t="shared" si="18"/>
        <v>0</v>
      </c>
      <c r="I137" s="264">
        <v>0.1187</v>
      </c>
      <c r="J137" s="263">
        <f t="shared" si="19"/>
        <v>3.0000000000000027E-3</v>
      </c>
      <c r="K137" s="264">
        <v>5.6500000000000002E-2</v>
      </c>
      <c r="L137" s="263">
        <f t="shared" si="20"/>
        <v>4.4000000000000011E-3</v>
      </c>
      <c r="M137" s="72"/>
      <c r="N137" s="262"/>
      <c r="O137" s="262" t="s">
        <v>344</v>
      </c>
      <c r="P137" s="264">
        <v>4.2799999999999998E-2</v>
      </c>
      <c r="Q137" s="263">
        <f t="shared" si="21"/>
        <v>-1.0500000000000002E-2</v>
      </c>
      <c r="R137" s="264">
        <v>7.5200000000000003E-2</v>
      </c>
      <c r="S137" s="263">
        <f t="shared" si="22"/>
        <v>-1.0499999999999995E-2</v>
      </c>
      <c r="T137" s="264">
        <v>6.2100000000000002E-2</v>
      </c>
      <c r="U137" s="263">
        <f t="shared" si="23"/>
        <v>-2.6999999999999941E-3</v>
      </c>
      <c r="V137" s="264">
        <v>9.3700000000000006E-2</v>
      </c>
      <c r="W137" s="263">
        <f t="shared" si="24"/>
        <v>-7.1999999999999981E-3</v>
      </c>
      <c r="X137" s="264">
        <v>5.1799999999999999E-2</v>
      </c>
      <c r="Y137" s="263">
        <f t="shared" si="25"/>
        <v>3.2000000000000015E-3</v>
      </c>
    </row>
    <row r="138" spans="1:25" ht="19.95" customHeight="1" x14ac:dyDescent="0.25">
      <c r="A138" s="262"/>
      <c r="B138" s="262" t="s">
        <v>345</v>
      </c>
      <c r="C138" s="261">
        <v>3.2000000000000001E-2</v>
      </c>
      <c r="D138" s="263">
        <f t="shared" si="16"/>
        <v>-1.0000000000000002E-2</v>
      </c>
      <c r="E138" s="261">
        <v>1.8800000000000001E-2</v>
      </c>
      <c r="F138" s="263">
        <f t="shared" si="17"/>
        <v>-5.9999999999999984E-3</v>
      </c>
      <c r="G138" s="261">
        <v>3.1099999999999999E-2</v>
      </c>
      <c r="H138" s="263">
        <f t="shared" si="18"/>
        <v>-5.899999999999999E-3</v>
      </c>
      <c r="I138" s="261">
        <v>2.93E-2</v>
      </c>
      <c r="J138" s="263">
        <f t="shared" si="19"/>
        <v>-1.3999999999999999E-2</v>
      </c>
      <c r="K138" s="261">
        <v>3.2800000000000003E-2</v>
      </c>
      <c r="L138" s="263">
        <f t="shared" si="20"/>
        <v>-1.799999999999996E-3</v>
      </c>
      <c r="M138" s="72"/>
      <c r="N138" s="262"/>
      <c r="O138" s="262" t="s">
        <v>345</v>
      </c>
      <c r="P138" s="264">
        <v>4.0099999999999997E-2</v>
      </c>
      <c r="Q138" s="263">
        <f t="shared" si="21"/>
        <v>-2.6000000000000009E-2</v>
      </c>
      <c r="R138" s="264">
        <v>2.75E-2</v>
      </c>
      <c r="S138" s="263">
        <f t="shared" si="22"/>
        <v>-9.6000000000000009E-3</v>
      </c>
      <c r="T138" s="264">
        <v>3.9399999999999998E-2</v>
      </c>
      <c r="U138" s="263">
        <f t="shared" si="23"/>
        <v>-1.1800000000000005E-2</v>
      </c>
      <c r="V138" s="264">
        <v>3.6999999999999998E-2</v>
      </c>
      <c r="W138" s="263">
        <f t="shared" si="24"/>
        <v>-1.84E-2</v>
      </c>
      <c r="X138" s="264">
        <v>4.1200000000000001E-2</v>
      </c>
      <c r="Y138" s="263">
        <f t="shared" si="25"/>
        <v>-8.199999999999999E-3</v>
      </c>
    </row>
    <row r="139" spans="1:25" ht="19.95" customHeight="1" x14ac:dyDescent="0.25">
      <c r="A139" s="262"/>
      <c r="B139" s="262" t="s">
        <v>346</v>
      </c>
      <c r="C139" s="261">
        <v>0.1079</v>
      </c>
      <c r="D139" s="263">
        <f t="shared" si="16"/>
        <v>-2.3100000000000009E-2</v>
      </c>
      <c r="E139" s="261">
        <v>9.7199999999999995E-2</v>
      </c>
      <c r="F139" s="263">
        <f t="shared" si="17"/>
        <v>-3.0100000000000002E-2</v>
      </c>
      <c r="G139" s="261">
        <v>0.10589999999999999</v>
      </c>
      <c r="H139" s="263">
        <f t="shared" si="18"/>
        <v>-2.2800000000000015E-2</v>
      </c>
      <c r="I139" s="261">
        <v>0.15690000000000001</v>
      </c>
      <c r="J139" s="263">
        <f t="shared" si="19"/>
        <v>-4.8199999999999993E-2</v>
      </c>
      <c r="K139" s="261">
        <v>0.1169</v>
      </c>
      <c r="L139" s="263">
        <f t="shared" si="20"/>
        <v>-5.499999999999991E-3</v>
      </c>
      <c r="M139" s="72"/>
      <c r="N139" s="262"/>
      <c r="O139" s="262" t="s">
        <v>346</v>
      </c>
      <c r="P139" s="264">
        <v>8.7499999999999994E-2</v>
      </c>
      <c r="Q139" s="263">
        <f t="shared" si="21"/>
        <v>-3.670000000000001E-2</v>
      </c>
      <c r="R139" s="264">
        <v>0.1119</v>
      </c>
      <c r="S139" s="263">
        <f t="shared" si="22"/>
        <v>-3.0499999999999999E-2</v>
      </c>
      <c r="T139" s="264">
        <v>0.1048</v>
      </c>
      <c r="U139" s="263">
        <f t="shared" si="23"/>
        <v>-3.0700000000000005E-2</v>
      </c>
      <c r="V139" s="264">
        <v>0.15210000000000001</v>
      </c>
      <c r="W139" s="263">
        <f t="shared" si="24"/>
        <v>-5.62E-2</v>
      </c>
      <c r="X139" s="264">
        <v>0.11990000000000001</v>
      </c>
      <c r="Y139" s="263">
        <f t="shared" si="25"/>
        <v>-1.8699999999999994E-2</v>
      </c>
    </row>
    <row r="140" spans="1:25" ht="19.95" customHeight="1" x14ac:dyDescent="0.25">
      <c r="A140" s="262"/>
      <c r="B140" s="262" t="s">
        <v>347</v>
      </c>
      <c r="C140" s="261">
        <v>0.2072</v>
      </c>
      <c r="D140" s="310">
        <f t="shared" si="16"/>
        <v>-1.8000000000000016E-2</v>
      </c>
      <c r="E140" s="261">
        <v>0.29949999999999999</v>
      </c>
      <c r="F140" s="263">
        <f t="shared" si="17"/>
        <v>1.0199999999999987E-2</v>
      </c>
      <c r="G140" s="261">
        <v>0.24379999999999999</v>
      </c>
      <c r="H140" s="263">
        <f t="shared" si="18"/>
        <v>-1.1899999999999994E-2</v>
      </c>
      <c r="I140" s="261">
        <v>0.19389999999999999</v>
      </c>
      <c r="J140" s="263">
        <f t="shared" si="19"/>
        <v>2.7599999999999986E-2</v>
      </c>
      <c r="K140" s="261">
        <v>0.1855</v>
      </c>
      <c r="L140" s="263">
        <f t="shared" si="20"/>
        <v>-4.300000000000001E-2</v>
      </c>
      <c r="M140" s="72"/>
      <c r="N140" s="262"/>
      <c r="O140" s="262" t="s">
        <v>347</v>
      </c>
      <c r="P140" s="276">
        <v>0.1221</v>
      </c>
      <c r="Q140" s="263">
        <f t="shared" si="21"/>
        <v>-3.9499999999999993E-2</v>
      </c>
      <c r="R140" s="276">
        <v>0.222</v>
      </c>
      <c r="S140" s="263">
        <f t="shared" si="22"/>
        <v>-5.5999999999999939E-3</v>
      </c>
      <c r="T140" s="276">
        <v>0.1948</v>
      </c>
      <c r="U140" s="263">
        <f t="shared" si="23"/>
        <v>-1.4399999999999996E-2</v>
      </c>
      <c r="V140" s="276">
        <v>0.15970000000000001</v>
      </c>
      <c r="W140" s="263">
        <f t="shared" si="24"/>
        <v>1.9400000000000001E-2</v>
      </c>
      <c r="X140" s="276">
        <v>0.1416</v>
      </c>
      <c r="Y140" s="263">
        <f t="shared" si="25"/>
        <v>-4.1500000000000009E-2</v>
      </c>
    </row>
    <row r="141" spans="1:25" ht="19.95" customHeight="1" x14ac:dyDescent="0.25">
      <c r="A141" s="262"/>
      <c r="B141" s="262" t="s">
        <v>348</v>
      </c>
      <c r="C141" s="312">
        <v>0.1285</v>
      </c>
      <c r="D141" s="263">
        <f t="shared" si="16"/>
        <v>-2.0900000000000002E-2</v>
      </c>
      <c r="E141" s="313">
        <v>0.12609999999999999</v>
      </c>
      <c r="F141" s="263">
        <f t="shared" si="17"/>
        <v>-6.3E-3</v>
      </c>
      <c r="G141" s="261">
        <v>0.13159999999999999</v>
      </c>
      <c r="H141" s="263">
        <f t="shared" si="18"/>
        <v>-2.1900000000000003E-2</v>
      </c>
      <c r="I141" s="261">
        <v>9.6100000000000005E-2</v>
      </c>
      <c r="J141" s="263">
        <f t="shared" si="19"/>
        <v>4.0000000000000036E-3</v>
      </c>
      <c r="K141" s="261">
        <v>0.1479</v>
      </c>
      <c r="L141" s="263">
        <f t="shared" si="20"/>
        <v>-4.1800000000000004E-2</v>
      </c>
      <c r="M141" s="72"/>
      <c r="N141" s="262"/>
      <c r="O141" s="262" t="s">
        <v>348</v>
      </c>
      <c r="P141" s="264">
        <v>0.10340000000000001</v>
      </c>
      <c r="Q141" s="263">
        <f t="shared" si="21"/>
        <v>-4.7799999999999995E-2</v>
      </c>
      <c r="R141" s="264">
        <v>0.1244</v>
      </c>
      <c r="S141" s="263">
        <f t="shared" si="22"/>
        <v>-1.7700000000000007E-2</v>
      </c>
      <c r="T141" s="264">
        <v>0.1201</v>
      </c>
      <c r="U141" s="263">
        <f t="shared" si="23"/>
        <v>-2.6099999999999998E-2</v>
      </c>
      <c r="V141" s="264">
        <v>9.69E-2</v>
      </c>
      <c r="W141" s="263">
        <f t="shared" si="24"/>
        <v>3.1000000000000055E-3</v>
      </c>
      <c r="X141" s="264">
        <v>0.1318</v>
      </c>
      <c r="Y141" s="263">
        <f t="shared" si="25"/>
        <v>-5.8700000000000002E-2</v>
      </c>
    </row>
    <row r="142" spans="1:25" ht="19.95" customHeight="1" x14ac:dyDescent="0.25">
      <c r="A142" s="1"/>
      <c r="B142" s="1"/>
      <c r="C142" s="28">
        <f>SUM(C136:C141)</f>
        <v>0.56000000000000005</v>
      </c>
      <c r="D142" s="331">
        <f t="shared" si="16"/>
        <v>-7.5199999999999934E-2</v>
      </c>
      <c r="E142" s="28">
        <f>SUM(E136:E141)</f>
        <v>0.6349999999999999</v>
      </c>
      <c r="F142" s="331">
        <f t="shared" si="17"/>
        <v>-4.720000000000002E-2</v>
      </c>
      <c r="G142" s="28">
        <f>SUM(G136:G141)</f>
        <v>0.59109999999999996</v>
      </c>
      <c r="H142" s="331">
        <f t="shared" si="18"/>
        <v>-6.359999999999999E-2</v>
      </c>
      <c r="I142" s="28">
        <f>SUM(I136:I141)</f>
        <v>0.60089999999999999</v>
      </c>
      <c r="J142" s="331">
        <f t="shared" si="19"/>
        <v>-2.8200000000000003E-2</v>
      </c>
      <c r="K142" s="28">
        <f>SUM(K136:K141)</f>
        <v>0.54649999999999999</v>
      </c>
      <c r="L142" s="331">
        <f t="shared" si="20"/>
        <v>-8.8300000000000045E-2</v>
      </c>
      <c r="M142" s="28"/>
      <c r="N142" s="1"/>
      <c r="O142" s="1"/>
      <c r="P142" s="28">
        <f>SUM(P136:P141)</f>
        <v>0.40649999999999997</v>
      </c>
      <c r="Q142" s="332">
        <f t="shared" si="21"/>
        <v>-0.16649999999999998</v>
      </c>
      <c r="R142" s="28">
        <f>SUM(R136:R141)</f>
        <v>0.56840000000000002</v>
      </c>
      <c r="S142" s="332">
        <f t="shared" si="22"/>
        <v>-7.7099999999999946E-2</v>
      </c>
      <c r="T142" s="28">
        <f>SUM(T136:T141)</f>
        <v>0.52800000000000002</v>
      </c>
      <c r="U142" s="332">
        <f t="shared" si="23"/>
        <v>-8.8600000000000012E-2</v>
      </c>
      <c r="V142" s="28">
        <f>SUM(V136:V141)</f>
        <v>0.54760000000000009</v>
      </c>
      <c r="W142" s="332">
        <f t="shared" si="24"/>
        <v>-6.0099999999999931E-2</v>
      </c>
      <c r="X142" s="28">
        <f>SUM(X136:X141)</f>
        <v>0.49419999999999997</v>
      </c>
      <c r="Y142" s="332">
        <f t="shared" si="25"/>
        <v>-0.1261000000000001</v>
      </c>
    </row>
    <row r="143" spans="1:25" ht="19.95" customHeight="1" x14ac:dyDescent="0.25"/>
    <row r="144" spans="1:25" ht="19.2" hidden="1" customHeight="1" x14ac:dyDescent="0.25">
      <c r="A144" s="467" t="s">
        <v>349</v>
      </c>
      <c r="B144" s="467" t="s">
        <v>318</v>
      </c>
      <c r="C144" s="467" t="s">
        <v>319</v>
      </c>
      <c r="D144" s="467"/>
      <c r="E144" s="467"/>
      <c r="F144" s="467"/>
      <c r="G144" s="467"/>
      <c r="H144" s="467"/>
      <c r="I144" s="467"/>
      <c r="J144" s="467"/>
      <c r="K144" s="467"/>
      <c r="L144" s="467"/>
      <c r="M144" s="72"/>
      <c r="N144" s="467" t="s">
        <v>320</v>
      </c>
      <c r="O144" s="467" t="s">
        <v>318</v>
      </c>
      <c r="P144" s="467" t="s">
        <v>321</v>
      </c>
      <c r="Q144" s="467"/>
      <c r="R144" s="467"/>
      <c r="S144" s="467"/>
      <c r="T144" s="467"/>
      <c r="U144" s="467"/>
      <c r="V144" s="467"/>
      <c r="W144" s="467"/>
      <c r="X144" s="467"/>
      <c r="Y144" s="467"/>
    </row>
    <row r="145" spans="1:25" ht="19.2" hidden="1" customHeight="1" x14ac:dyDescent="0.25">
      <c r="A145" s="467"/>
      <c r="B145" s="467"/>
      <c r="C145" s="295" t="s">
        <v>322</v>
      </c>
      <c r="D145" s="286" t="s">
        <v>323</v>
      </c>
      <c r="E145" s="295" t="s">
        <v>71</v>
      </c>
      <c r="F145" s="286" t="s">
        <v>323</v>
      </c>
      <c r="G145" s="295" t="s">
        <v>93</v>
      </c>
      <c r="H145" s="286" t="s">
        <v>323</v>
      </c>
      <c r="I145" s="295" t="s">
        <v>94</v>
      </c>
      <c r="J145" s="286" t="s">
        <v>323</v>
      </c>
      <c r="K145" s="295" t="s">
        <v>92</v>
      </c>
      <c r="L145" s="286" t="s">
        <v>323</v>
      </c>
      <c r="M145" s="72"/>
      <c r="N145" s="467"/>
      <c r="O145" s="467"/>
      <c r="P145" s="295" t="s">
        <v>322</v>
      </c>
      <c r="Q145" s="286" t="s">
        <v>323</v>
      </c>
      <c r="R145" s="295" t="s">
        <v>71</v>
      </c>
      <c r="S145" s="286" t="s">
        <v>323</v>
      </c>
      <c r="T145" s="295" t="s">
        <v>93</v>
      </c>
      <c r="U145" s="286" t="s">
        <v>323</v>
      </c>
      <c r="V145" s="295" t="s">
        <v>94</v>
      </c>
      <c r="W145" s="286" t="s">
        <v>323</v>
      </c>
      <c r="X145" s="295" t="s">
        <v>92</v>
      </c>
      <c r="Y145" s="286" t="s">
        <v>323</v>
      </c>
    </row>
    <row r="146" spans="1:25" ht="19.2" hidden="1" customHeight="1" x14ac:dyDescent="0.25">
      <c r="A146" s="467"/>
      <c r="B146" s="295" t="s">
        <v>324</v>
      </c>
      <c r="C146" s="296">
        <v>3600000</v>
      </c>
      <c r="D146" s="293"/>
      <c r="E146" s="296">
        <v>500000</v>
      </c>
      <c r="F146" s="293"/>
      <c r="G146" s="294">
        <v>290000</v>
      </c>
      <c r="H146" s="293"/>
      <c r="I146" s="294">
        <v>320000</v>
      </c>
      <c r="J146" s="293"/>
      <c r="K146" s="294">
        <v>300000</v>
      </c>
      <c r="L146" s="293"/>
      <c r="M146" s="72"/>
      <c r="N146" s="467"/>
      <c r="O146" s="295" t="s">
        <v>324</v>
      </c>
      <c r="P146" s="296">
        <v>1000000</v>
      </c>
      <c r="Q146" s="293"/>
      <c r="R146" s="296">
        <v>240000</v>
      </c>
      <c r="S146" s="293"/>
      <c r="T146" s="294">
        <v>150000</v>
      </c>
      <c r="U146" s="293"/>
      <c r="V146" s="294">
        <v>190000</v>
      </c>
      <c r="W146" s="293"/>
      <c r="X146" s="294">
        <v>150000</v>
      </c>
      <c r="Y146" s="293"/>
    </row>
    <row r="147" spans="1:25" ht="19.2" hidden="1" customHeight="1" x14ac:dyDescent="0.25">
      <c r="A147" s="272" t="s">
        <v>325</v>
      </c>
      <c r="B147" s="314"/>
      <c r="C147" s="314"/>
      <c r="D147" s="328"/>
      <c r="E147" s="314"/>
      <c r="F147" s="328"/>
      <c r="G147" s="314"/>
      <c r="H147" s="271"/>
      <c r="I147" s="314"/>
      <c r="J147" s="271"/>
      <c r="K147" s="314"/>
      <c r="L147" s="271"/>
      <c r="M147" s="72"/>
      <c r="N147" s="272" t="s">
        <v>325</v>
      </c>
      <c r="O147" s="314"/>
      <c r="P147" s="314"/>
      <c r="Q147" s="328"/>
      <c r="R147" s="314"/>
      <c r="S147" s="271"/>
      <c r="T147" s="314"/>
      <c r="U147" s="271"/>
      <c r="V147" s="314"/>
      <c r="W147" s="271"/>
      <c r="X147" s="314"/>
      <c r="Y147" s="271"/>
    </row>
    <row r="148" spans="1:25" ht="19.2" hidden="1" customHeight="1" x14ac:dyDescent="0.25">
      <c r="A148" s="262"/>
      <c r="B148" s="262" t="s">
        <v>326</v>
      </c>
      <c r="C148" s="264">
        <v>5.57E-2</v>
      </c>
      <c r="D148" s="268"/>
      <c r="E148" s="264">
        <v>4.2200000000000001E-2</v>
      </c>
      <c r="F148" s="267"/>
      <c r="G148" s="264">
        <v>5.04E-2</v>
      </c>
      <c r="H148" s="308"/>
      <c r="I148" s="264">
        <v>3.8600000000000002E-2</v>
      </c>
      <c r="J148" s="277"/>
      <c r="K148" s="264">
        <v>5.3600000000000002E-2</v>
      </c>
      <c r="L148" s="277"/>
      <c r="M148" s="72"/>
      <c r="N148" s="262"/>
      <c r="O148" s="262" t="s">
        <v>326</v>
      </c>
      <c r="P148" s="264">
        <v>9.5500000000000002E-2</v>
      </c>
      <c r="Q148" s="268"/>
      <c r="R148" s="264">
        <v>5.5899999999999998E-2</v>
      </c>
      <c r="S148" s="265"/>
      <c r="T148" s="264">
        <v>6.3200000000000006E-2</v>
      </c>
      <c r="U148" s="267"/>
      <c r="V148" s="264">
        <v>4.6300000000000001E-2</v>
      </c>
      <c r="W148" s="277"/>
      <c r="X148" s="264">
        <v>6.3399999999999998E-2</v>
      </c>
      <c r="Y148" s="269"/>
    </row>
    <row r="149" spans="1:25" ht="19.2" hidden="1" customHeight="1" x14ac:dyDescent="0.25">
      <c r="A149" s="262"/>
      <c r="B149" s="262" t="s">
        <v>327</v>
      </c>
      <c r="C149" s="264">
        <v>0.94430000000000003</v>
      </c>
      <c r="D149" s="268"/>
      <c r="E149" s="264">
        <v>0.95779999999999998</v>
      </c>
      <c r="F149" s="277"/>
      <c r="G149" s="264">
        <v>0.9496</v>
      </c>
      <c r="H149" s="307"/>
      <c r="I149" s="264">
        <v>0.96140000000000003</v>
      </c>
      <c r="J149" s="267"/>
      <c r="K149" s="264">
        <v>0.94640000000000002</v>
      </c>
      <c r="L149" s="267"/>
      <c r="M149" s="72"/>
      <c r="N149" s="262"/>
      <c r="O149" s="262" t="s">
        <v>327</v>
      </c>
      <c r="P149" s="264">
        <v>0.90449999999999997</v>
      </c>
      <c r="Q149" s="268"/>
      <c r="R149" s="264">
        <v>0.94410000000000005</v>
      </c>
      <c r="S149" s="269"/>
      <c r="T149" s="264">
        <v>0.93679999999999997</v>
      </c>
      <c r="U149" s="277"/>
      <c r="V149" s="264">
        <v>0.95369999999999999</v>
      </c>
      <c r="W149" s="267"/>
      <c r="X149" s="264">
        <v>0.93659999999999999</v>
      </c>
      <c r="Y149" s="265"/>
    </row>
    <row r="150" spans="1:25" ht="19.2" hidden="1" customHeight="1" x14ac:dyDescent="0.25">
      <c r="A150" s="272" t="s">
        <v>328</v>
      </c>
      <c r="B150" s="274"/>
      <c r="C150" s="273"/>
      <c r="D150" s="275"/>
      <c r="E150" s="273"/>
      <c r="F150" s="271"/>
      <c r="G150" s="273"/>
      <c r="H150" s="271"/>
      <c r="I150" s="273"/>
      <c r="J150" s="271"/>
      <c r="K150" s="273"/>
      <c r="L150" s="271"/>
      <c r="M150" s="72"/>
      <c r="N150" s="272" t="s">
        <v>328</v>
      </c>
      <c r="O150" s="274"/>
      <c r="P150" s="273"/>
      <c r="Q150" s="275"/>
      <c r="R150" s="273"/>
      <c r="S150" s="271"/>
      <c r="T150" s="273"/>
      <c r="U150" s="271"/>
      <c r="V150" s="273"/>
      <c r="W150" s="271"/>
      <c r="X150" s="273"/>
      <c r="Y150" s="271"/>
    </row>
    <row r="151" spans="1:25" ht="19.2" hidden="1" customHeight="1" x14ac:dyDescent="0.25">
      <c r="A151" s="262"/>
      <c r="B151" s="262" t="s">
        <v>329</v>
      </c>
      <c r="C151" s="261">
        <v>0.42149999999999999</v>
      </c>
      <c r="D151" s="268"/>
      <c r="E151" s="261">
        <v>0.42080000000000001</v>
      </c>
      <c r="F151" s="269"/>
      <c r="G151" s="264">
        <v>0.39319999999999999</v>
      </c>
      <c r="H151" s="269"/>
      <c r="I151" s="276">
        <v>0.62239999999999995</v>
      </c>
      <c r="J151" s="269"/>
      <c r="K151" s="261">
        <v>0.35560000000000003</v>
      </c>
      <c r="L151" s="269"/>
      <c r="M151" s="72"/>
      <c r="N151" s="262"/>
      <c r="O151" s="262" t="s">
        <v>329</v>
      </c>
      <c r="P151" s="261">
        <v>0.43719999999999998</v>
      </c>
      <c r="Q151" s="268"/>
      <c r="R151" s="261">
        <v>0.4642</v>
      </c>
      <c r="S151" s="269"/>
      <c r="T151" s="264">
        <v>0.15590000000000001</v>
      </c>
      <c r="U151" s="269"/>
      <c r="V151" s="276">
        <v>0.63770000000000004</v>
      </c>
      <c r="W151" s="269"/>
      <c r="X151" s="261">
        <v>0.4128</v>
      </c>
      <c r="Y151" s="269"/>
    </row>
    <row r="152" spans="1:25" ht="19.2" hidden="1" customHeight="1" x14ac:dyDescent="0.25">
      <c r="A152" s="262"/>
      <c r="B152" s="262" t="s">
        <v>330</v>
      </c>
      <c r="C152" s="264">
        <v>0.26850000000000002</v>
      </c>
      <c r="D152" s="268"/>
      <c r="E152" s="264">
        <v>0.30649999999999999</v>
      </c>
      <c r="F152" s="265"/>
      <c r="G152" s="264">
        <v>0.28249999999999997</v>
      </c>
      <c r="H152" s="265"/>
      <c r="I152" s="264">
        <v>0.2203</v>
      </c>
      <c r="J152" s="265"/>
      <c r="K152" s="264">
        <v>0.27089999999999997</v>
      </c>
      <c r="L152" s="267"/>
      <c r="M152" s="72"/>
      <c r="N152" s="262"/>
      <c r="O152" s="262" t="s">
        <v>330</v>
      </c>
      <c r="P152" s="264">
        <v>0.24840000000000001</v>
      </c>
      <c r="Q152" s="268"/>
      <c r="R152" s="264">
        <v>0.29020000000000001</v>
      </c>
      <c r="S152" s="265"/>
      <c r="T152" s="264">
        <v>0.25090000000000001</v>
      </c>
      <c r="U152" s="267"/>
      <c r="V152" s="264">
        <v>0.20910000000000001</v>
      </c>
      <c r="W152" s="265"/>
      <c r="X152" s="264">
        <v>0.2676</v>
      </c>
      <c r="Y152" s="265"/>
    </row>
    <row r="153" spans="1:25" ht="19.2" hidden="1" customHeight="1" x14ac:dyDescent="0.25">
      <c r="A153" s="262"/>
      <c r="B153" s="262" t="s">
        <v>331</v>
      </c>
      <c r="C153" s="264">
        <v>0.1497</v>
      </c>
      <c r="D153" s="268"/>
      <c r="E153" s="264">
        <v>0.14810000000000001</v>
      </c>
      <c r="F153" s="265"/>
      <c r="G153" s="264">
        <v>0.17150000000000001</v>
      </c>
      <c r="H153" s="265"/>
      <c r="I153" s="264">
        <v>6.3500000000000001E-2</v>
      </c>
      <c r="J153" s="269"/>
      <c r="K153" s="264">
        <v>0.1903</v>
      </c>
      <c r="L153" s="308"/>
      <c r="M153" s="72"/>
      <c r="N153" s="262"/>
      <c r="O153" s="262" t="s">
        <v>331</v>
      </c>
      <c r="P153" s="264">
        <v>0.13500000000000001</v>
      </c>
      <c r="Q153" s="268"/>
      <c r="R153" s="264">
        <v>0.1263</v>
      </c>
      <c r="S153" s="265"/>
      <c r="T153" s="264">
        <v>0.2324</v>
      </c>
      <c r="U153" s="265"/>
      <c r="V153" s="264">
        <v>5.5300000000000002E-2</v>
      </c>
      <c r="W153" s="277"/>
      <c r="X153" s="264">
        <v>0.1618</v>
      </c>
      <c r="Y153" s="267"/>
    </row>
    <row r="154" spans="1:25" ht="19.2" hidden="1" customHeight="1" x14ac:dyDescent="0.25">
      <c r="A154" s="262"/>
      <c r="B154" s="262" t="s">
        <v>332</v>
      </c>
      <c r="C154" s="264">
        <v>7.1400000000000005E-2</v>
      </c>
      <c r="D154" s="268"/>
      <c r="E154" s="264">
        <v>5.79E-2</v>
      </c>
      <c r="F154" s="265"/>
      <c r="G154" s="264">
        <v>7.8399999999999997E-2</v>
      </c>
      <c r="H154" s="265"/>
      <c r="I154" s="264">
        <v>2.07E-2</v>
      </c>
      <c r="J154" s="267"/>
      <c r="K154" s="264">
        <v>9.8100000000000007E-2</v>
      </c>
      <c r="L154" s="265"/>
      <c r="M154" s="72"/>
      <c r="N154" s="262"/>
      <c r="O154" s="262" t="s">
        <v>332</v>
      </c>
      <c r="P154" s="264">
        <v>6.6100000000000006E-2</v>
      </c>
      <c r="Q154" s="268"/>
      <c r="R154" s="264">
        <v>4.5699999999999998E-2</v>
      </c>
      <c r="S154" s="265"/>
      <c r="T154" s="264">
        <v>0.20080000000000001</v>
      </c>
      <c r="U154" s="265"/>
      <c r="V154" s="264">
        <v>1.8200000000000001E-2</v>
      </c>
      <c r="W154" s="277"/>
      <c r="X154" s="264">
        <v>7.6899999999999996E-2</v>
      </c>
      <c r="Y154" s="265"/>
    </row>
    <row r="155" spans="1:25" ht="19.2" hidden="1" customHeight="1" x14ac:dyDescent="0.25">
      <c r="A155" s="262"/>
      <c r="B155" s="262" t="s">
        <v>333</v>
      </c>
      <c r="C155" s="264">
        <v>8.8800000000000004E-2</v>
      </c>
      <c r="D155" s="268"/>
      <c r="E155" s="264">
        <v>6.6699999999999995E-2</v>
      </c>
      <c r="F155" s="265"/>
      <c r="G155" s="264">
        <v>7.4300000000000005E-2</v>
      </c>
      <c r="H155" s="265"/>
      <c r="I155" s="264">
        <v>7.3200000000000001E-2</v>
      </c>
      <c r="J155" s="267"/>
      <c r="K155" s="264">
        <v>8.5099999999999995E-2</v>
      </c>
      <c r="L155" s="265"/>
      <c r="M155" s="72"/>
      <c r="N155" s="262"/>
      <c r="O155" s="262" t="s">
        <v>333</v>
      </c>
      <c r="P155" s="264">
        <v>0.1133</v>
      </c>
      <c r="Q155" s="268"/>
      <c r="R155" s="264">
        <v>7.3599999999999999E-2</v>
      </c>
      <c r="S155" s="267"/>
      <c r="T155" s="264">
        <v>0.16</v>
      </c>
      <c r="U155" s="265"/>
      <c r="V155" s="264">
        <v>7.9699999999999993E-2</v>
      </c>
      <c r="W155" s="265"/>
      <c r="X155" s="264">
        <v>8.1000000000000003E-2</v>
      </c>
      <c r="Y155" s="265"/>
    </row>
    <row r="156" spans="1:25" ht="19.2" hidden="1" customHeight="1" x14ac:dyDescent="0.25">
      <c r="A156" s="272" t="s">
        <v>334</v>
      </c>
      <c r="B156" s="274"/>
      <c r="C156" s="273"/>
      <c r="D156" s="275"/>
      <c r="E156" s="273"/>
      <c r="F156" s="271"/>
      <c r="G156" s="273"/>
      <c r="H156" s="271"/>
      <c r="I156" s="273"/>
      <c r="J156" s="271"/>
      <c r="K156" s="273"/>
      <c r="L156" s="271"/>
      <c r="M156" s="72"/>
      <c r="N156" s="272" t="s">
        <v>334</v>
      </c>
      <c r="O156" s="274"/>
      <c r="P156" s="273"/>
      <c r="Q156" s="275"/>
      <c r="R156" s="273"/>
      <c r="S156" s="271"/>
      <c r="T156" s="273"/>
      <c r="U156" s="271"/>
      <c r="V156" s="273"/>
      <c r="W156" s="271"/>
      <c r="X156" s="273"/>
      <c r="Y156" s="271"/>
    </row>
    <row r="157" spans="1:25" ht="19.2" hidden="1" customHeight="1" x14ac:dyDescent="0.25">
      <c r="A157" s="262"/>
      <c r="B157" s="262">
        <v>1</v>
      </c>
      <c r="C157" s="264">
        <v>0.1585</v>
      </c>
      <c r="D157" s="268"/>
      <c r="E157" s="264">
        <v>0.19009999999999999</v>
      </c>
      <c r="F157" s="265"/>
      <c r="G157" s="264">
        <v>0.1409</v>
      </c>
      <c r="H157" s="265"/>
      <c r="I157" s="264">
        <v>0.13850000000000001</v>
      </c>
      <c r="J157" s="269"/>
      <c r="K157" s="264">
        <v>0.14030000000000001</v>
      </c>
      <c r="L157" s="308"/>
      <c r="M157" s="72"/>
      <c r="N157" s="262"/>
      <c r="O157" s="262">
        <v>1</v>
      </c>
      <c r="P157" s="264">
        <v>0.13750000000000001</v>
      </c>
      <c r="Q157" s="268"/>
      <c r="R157" s="264">
        <v>0.16569999999999999</v>
      </c>
      <c r="S157" s="265"/>
      <c r="T157" s="264">
        <v>0.13450000000000001</v>
      </c>
      <c r="U157" s="269"/>
      <c r="V157" s="264">
        <v>0.12809999999999999</v>
      </c>
      <c r="W157" s="269"/>
      <c r="X157" s="264">
        <v>0.12720000000000001</v>
      </c>
      <c r="Y157" s="277"/>
    </row>
    <row r="158" spans="1:25" ht="19.2" hidden="1" customHeight="1" x14ac:dyDescent="0.25">
      <c r="A158" s="262"/>
      <c r="B158" s="262">
        <v>2</v>
      </c>
      <c r="C158" s="264">
        <v>0.36330000000000001</v>
      </c>
      <c r="D158" s="268"/>
      <c r="E158" s="264">
        <v>0.37969999999999998</v>
      </c>
      <c r="F158" s="265"/>
      <c r="G158" s="264">
        <v>0.35310000000000002</v>
      </c>
      <c r="H158" s="267"/>
      <c r="I158" s="264">
        <v>0.38650000000000001</v>
      </c>
      <c r="J158" s="265"/>
      <c r="K158" s="264">
        <v>0.37119999999999997</v>
      </c>
      <c r="L158" s="265"/>
      <c r="M158" s="72"/>
      <c r="N158" s="262"/>
      <c r="O158" s="262">
        <v>2</v>
      </c>
      <c r="P158" s="264">
        <v>0.34560000000000002</v>
      </c>
      <c r="Q158" s="268"/>
      <c r="R158" s="264">
        <v>0.37159999999999999</v>
      </c>
      <c r="S158" s="265"/>
      <c r="T158" s="264">
        <v>0.34660000000000002</v>
      </c>
      <c r="U158" s="265"/>
      <c r="V158" s="264">
        <v>0.377</v>
      </c>
      <c r="W158" s="265"/>
      <c r="X158" s="264">
        <v>0.36509999999999998</v>
      </c>
      <c r="Y158" s="265"/>
    </row>
    <row r="159" spans="1:25" ht="19.2" hidden="1" customHeight="1" x14ac:dyDescent="0.25">
      <c r="A159" s="262"/>
      <c r="B159" s="262">
        <v>3</v>
      </c>
      <c r="C159" s="264">
        <v>0.1983</v>
      </c>
      <c r="D159" s="268"/>
      <c r="E159" s="264">
        <v>0.1903</v>
      </c>
      <c r="F159" s="269"/>
      <c r="G159" s="264">
        <v>0.20530000000000001</v>
      </c>
      <c r="H159" s="277"/>
      <c r="I159" s="264">
        <v>0.2056</v>
      </c>
      <c r="J159" s="265"/>
      <c r="K159" s="264">
        <v>0.19470000000000001</v>
      </c>
      <c r="L159" s="269"/>
      <c r="M159" s="72"/>
      <c r="N159" s="262"/>
      <c r="O159" s="262">
        <v>3</v>
      </c>
      <c r="P159" s="264">
        <v>0.20280000000000001</v>
      </c>
      <c r="Q159" s="268"/>
      <c r="R159" s="264">
        <v>0.19700000000000001</v>
      </c>
      <c r="S159" s="277"/>
      <c r="T159" s="264">
        <v>0.2072</v>
      </c>
      <c r="U159" s="265"/>
      <c r="V159" s="264">
        <v>0.20910000000000001</v>
      </c>
      <c r="W159" s="277"/>
      <c r="X159" s="264">
        <v>0.1988</v>
      </c>
      <c r="Y159" s="277"/>
    </row>
    <row r="160" spans="1:25" ht="19.2" hidden="1" customHeight="1" x14ac:dyDescent="0.25">
      <c r="A160" s="262"/>
      <c r="B160" s="262">
        <v>4</v>
      </c>
      <c r="C160" s="264">
        <v>8.8200000000000001E-2</v>
      </c>
      <c r="D160" s="268"/>
      <c r="E160" s="264">
        <v>7.8100000000000003E-2</v>
      </c>
      <c r="F160" s="269"/>
      <c r="G160" s="264">
        <v>9.2499999999999999E-2</v>
      </c>
      <c r="H160" s="269"/>
      <c r="I160" s="264">
        <v>8.8800000000000004E-2</v>
      </c>
      <c r="J160" s="277"/>
      <c r="K160" s="264">
        <v>9.1399999999999995E-2</v>
      </c>
      <c r="L160" s="267"/>
      <c r="M160" s="72"/>
      <c r="N160" s="262"/>
      <c r="O160" s="262">
        <v>4</v>
      </c>
      <c r="P160" s="264">
        <v>9.6299999999999997E-2</v>
      </c>
      <c r="Q160" s="268"/>
      <c r="R160" s="264">
        <v>8.5300000000000001E-2</v>
      </c>
      <c r="S160" s="277"/>
      <c r="T160" s="264">
        <v>9.6199999999999994E-2</v>
      </c>
      <c r="U160" s="277"/>
      <c r="V160" s="264">
        <v>9.2799999999999994E-2</v>
      </c>
      <c r="W160" s="267"/>
      <c r="X160" s="264">
        <v>9.5799999999999996E-2</v>
      </c>
      <c r="Y160" s="277"/>
    </row>
    <row r="161" spans="1:25" ht="19.2" hidden="1" customHeight="1" x14ac:dyDescent="0.25">
      <c r="A161" s="262"/>
      <c r="B161" s="262" t="s">
        <v>335</v>
      </c>
      <c r="C161" s="264">
        <v>0.19170000000000001</v>
      </c>
      <c r="D161" s="268"/>
      <c r="E161" s="264">
        <v>0.1618</v>
      </c>
      <c r="F161" s="269"/>
      <c r="G161" s="264">
        <v>0.2082</v>
      </c>
      <c r="H161" s="269"/>
      <c r="I161" s="264">
        <v>0.18060000000000001</v>
      </c>
      <c r="J161" s="267"/>
      <c r="K161" s="264">
        <v>0.2024</v>
      </c>
      <c r="L161" s="269"/>
      <c r="M161" s="72"/>
      <c r="N161" s="262"/>
      <c r="O161" s="262" t="s">
        <v>335</v>
      </c>
      <c r="P161" s="264">
        <v>0.21779999999999999</v>
      </c>
      <c r="Q161" s="268"/>
      <c r="R161" s="264">
        <v>0.1804</v>
      </c>
      <c r="S161" s="269"/>
      <c r="T161" s="264">
        <v>0.2155</v>
      </c>
      <c r="U161" s="269"/>
      <c r="V161" s="264">
        <v>0.193</v>
      </c>
      <c r="W161" s="267"/>
      <c r="X161" s="264">
        <v>0.21310000000000001</v>
      </c>
      <c r="Y161" s="269"/>
    </row>
    <row r="162" spans="1:25" ht="19.2" hidden="1" customHeight="1" x14ac:dyDescent="0.25">
      <c r="A162" s="272" t="s">
        <v>336</v>
      </c>
      <c r="B162" s="274"/>
      <c r="C162" s="273"/>
      <c r="D162" s="275"/>
      <c r="E162" s="273"/>
      <c r="F162" s="271"/>
      <c r="G162" s="273"/>
      <c r="H162" s="271"/>
      <c r="I162" s="273"/>
      <c r="J162" s="271"/>
      <c r="K162" s="273"/>
      <c r="L162" s="271"/>
      <c r="M162" s="72"/>
      <c r="N162" s="272" t="s">
        <v>336</v>
      </c>
      <c r="O162" s="274"/>
      <c r="P162" s="273"/>
      <c r="Q162" s="275"/>
      <c r="R162" s="273"/>
      <c r="S162" s="271"/>
      <c r="T162" s="273"/>
      <c r="U162" s="271"/>
      <c r="V162" s="273"/>
      <c r="W162" s="271"/>
      <c r="X162" s="273"/>
      <c r="Y162" s="271"/>
    </row>
    <row r="163" spans="1:25" ht="19.2" hidden="1" customHeight="1" x14ac:dyDescent="0.25">
      <c r="A163" s="262"/>
      <c r="B163" s="262" t="s">
        <v>337</v>
      </c>
      <c r="C163" s="264">
        <v>0.11269999999999999</v>
      </c>
      <c r="D163" s="268"/>
      <c r="E163" s="264">
        <v>7.0199999999999999E-2</v>
      </c>
      <c r="F163" s="269"/>
      <c r="G163" s="264">
        <v>0.1085</v>
      </c>
      <c r="H163" s="277"/>
      <c r="I163" s="264">
        <v>0.11260000000000001</v>
      </c>
      <c r="J163" s="267"/>
      <c r="K163" s="264">
        <v>9.7299999999999998E-2</v>
      </c>
      <c r="L163" s="277"/>
      <c r="M163" s="72"/>
      <c r="N163" s="262"/>
      <c r="O163" s="262" t="s">
        <v>337</v>
      </c>
      <c r="P163" s="264">
        <v>0.19769999999999999</v>
      </c>
      <c r="Q163" s="268"/>
      <c r="R163" s="264">
        <v>0.11070000000000001</v>
      </c>
      <c r="S163" s="269"/>
      <c r="T163" s="264">
        <v>0.43569999999999998</v>
      </c>
      <c r="U163" s="265"/>
      <c r="V163" s="264">
        <v>0.1477</v>
      </c>
      <c r="W163" s="265"/>
      <c r="X163" s="264">
        <v>0.13900000000000001</v>
      </c>
      <c r="Y163" s="277"/>
    </row>
    <row r="164" spans="1:25" ht="19.2" hidden="1" customHeight="1" x14ac:dyDescent="0.25">
      <c r="A164" s="262"/>
      <c r="B164" s="262" t="s">
        <v>338</v>
      </c>
      <c r="C164" s="264">
        <v>0.23549999999999999</v>
      </c>
      <c r="D164" s="268"/>
      <c r="E164" s="264">
        <v>0.2011</v>
      </c>
      <c r="F164" s="269"/>
      <c r="G164" s="264">
        <v>0.22600000000000001</v>
      </c>
      <c r="H164" s="269"/>
      <c r="I164" s="264">
        <v>0.28399999999999997</v>
      </c>
      <c r="J164" s="265"/>
      <c r="K164" s="264">
        <v>0.24360000000000001</v>
      </c>
      <c r="L164" s="267"/>
      <c r="M164" s="72"/>
      <c r="N164" s="262"/>
      <c r="O164" s="262" t="s">
        <v>338</v>
      </c>
      <c r="P164" s="264">
        <v>0.2651</v>
      </c>
      <c r="Q164" s="268"/>
      <c r="R164" s="264">
        <v>0.2432</v>
      </c>
      <c r="S164" s="269"/>
      <c r="T164" s="264">
        <v>0.26640000000000003</v>
      </c>
      <c r="U164" s="269"/>
      <c r="V164" s="264">
        <v>0.3029</v>
      </c>
      <c r="W164" s="265"/>
      <c r="X164" s="264">
        <v>0.27939999999999998</v>
      </c>
      <c r="Y164" s="265"/>
    </row>
    <row r="165" spans="1:25" ht="19.2" hidden="1" customHeight="1" x14ac:dyDescent="0.25">
      <c r="A165" s="262"/>
      <c r="B165" s="262" t="s">
        <v>339</v>
      </c>
      <c r="C165" s="264">
        <v>0.24970000000000001</v>
      </c>
      <c r="D165" s="268"/>
      <c r="E165" s="264">
        <v>0.252</v>
      </c>
      <c r="F165" s="267"/>
      <c r="G165" s="264">
        <v>0.23949999999999999</v>
      </c>
      <c r="H165" s="277"/>
      <c r="I165" s="264">
        <v>0.27900000000000003</v>
      </c>
      <c r="J165" s="265"/>
      <c r="K165" s="264">
        <v>0.26919999999999999</v>
      </c>
      <c r="L165" s="265"/>
      <c r="M165" s="72"/>
      <c r="N165" s="262"/>
      <c r="O165" s="262" t="s">
        <v>339</v>
      </c>
      <c r="P165" s="264">
        <v>0.23219999999999999</v>
      </c>
      <c r="Q165" s="268"/>
      <c r="R165" s="264">
        <v>0.25979999999999998</v>
      </c>
      <c r="S165" s="265"/>
      <c r="T165" s="264">
        <v>0.14760000000000001</v>
      </c>
      <c r="U165" s="269"/>
      <c r="V165" s="264">
        <v>0.26889999999999997</v>
      </c>
      <c r="W165" s="277"/>
      <c r="X165" s="264">
        <v>0.26800000000000002</v>
      </c>
      <c r="Y165" s="265"/>
    </row>
    <row r="166" spans="1:25" ht="19.2" hidden="1" customHeight="1" x14ac:dyDescent="0.25">
      <c r="A166" s="262"/>
      <c r="B166" s="262" t="s">
        <v>340</v>
      </c>
      <c r="C166" s="264">
        <v>0.21859999999999999</v>
      </c>
      <c r="D166" s="268"/>
      <c r="E166" s="264">
        <v>0.25340000000000001</v>
      </c>
      <c r="F166" s="265"/>
      <c r="G166" s="264">
        <v>0.2266</v>
      </c>
      <c r="H166" s="265"/>
      <c r="I166" s="264">
        <v>0.2024</v>
      </c>
      <c r="J166" s="269"/>
      <c r="K166" s="264">
        <v>0.23280000000000001</v>
      </c>
      <c r="L166" s="267"/>
      <c r="M166" s="72"/>
      <c r="N166" s="262"/>
      <c r="O166" s="262" t="s">
        <v>340</v>
      </c>
      <c r="P166" s="264">
        <v>0.17979999999999999</v>
      </c>
      <c r="Q166" s="268"/>
      <c r="R166" s="264">
        <v>0.2266</v>
      </c>
      <c r="S166" s="265"/>
      <c r="T166" s="264">
        <v>6.59E-2</v>
      </c>
      <c r="U166" s="269"/>
      <c r="V166" s="264">
        <v>0.18049999999999999</v>
      </c>
      <c r="W166" s="269"/>
      <c r="X166" s="264">
        <v>0.2024</v>
      </c>
      <c r="Y166" s="269"/>
    </row>
    <row r="167" spans="1:25" ht="19.2" hidden="1" customHeight="1" x14ac:dyDescent="0.25">
      <c r="A167" s="262"/>
      <c r="B167" s="262" t="s">
        <v>341</v>
      </c>
      <c r="C167" s="264">
        <v>0.18360000000000001</v>
      </c>
      <c r="D167" s="268"/>
      <c r="E167" s="264">
        <v>0.22320000000000001</v>
      </c>
      <c r="F167" s="265"/>
      <c r="G167" s="261">
        <v>0.19939999999999999</v>
      </c>
      <c r="H167" s="265"/>
      <c r="I167" s="261">
        <v>0.122</v>
      </c>
      <c r="J167" s="269"/>
      <c r="K167" s="261">
        <v>0.15709999999999999</v>
      </c>
      <c r="L167" s="269"/>
      <c r="M167" s="72"/>
      <c r="N167" s="262"/>
      <c r="O167" s="262" t="s">
        <v>341</v>
      </c>
      <c r="P167" s="264">
        <v>0.12509999999999999</v>
      </c>
      <c r="Q167" s="268"/>
      <c r="R167" s="264">
        <v>0.15970000000000001</v>
      </c>
      <c r="S167" s="265"/>
      <c r="T167" s="300">
        <v>8.4500000000000006E-2</v>
      </c>
      <c r="U167" s="269"/>
      <c r="V167" s="261">
        <v>0.1</v>
      </c>
      <c r="W167" s="269"/>
      <c r="X167" s="261">
        <v>0.1111</v>
      </c>
      <c r="Y167" s="269"/>
    </row>
    <row r="168" spans="1:25" ht="19.2" hidden="1" customHeight="1" x14ac:dyDescent="0.25">
      <c r="A168" s="272" t="s">
        <v>342</v>
      </c>
      <c r="B168" s="274"/>
      <c r="C168" s="273"/>
      <c r="D168" s="275"/>
      <c r="E168" s="273"/>
      <c r="F168" s="271"/>
      <c r="G168" s="273"/>
      <c r="H168" s="271"/>
      <c r="I168" s="273"/>
      <c r="J168" s="271"/>
      <c r="K168" s="273"/>
      <c r="L168" s="271"/>
      <c r="M168" s="72"/>
      <c r="N168" s="272" t="s">
        <v>342</v>
      </c>
      <c r="O168" s="274"/>
      <c r="P168" s="273"/>
      <c r="Q168" s="275"/>
      <c r="R168" s="273"/>
      <c r="S168" s="271"/>
      <c r="T168" s="273"/>
      <c r="U168" s="271"/>
      <c r="V168" s="273"/>
      <c r="W168" s="271"/>
      <c r="X168" s="273"/>
      <c r="Y168" s="271"/>
    </row>
    <row r="169" spans="1:25" ht="19.2" hidden="1" customHeight="1" x14ac:dyDescent="0.25">
      <c r="A169" s="262"/>
      <c r="B169" s="262" t="s">
        <v>343</v>
      </c>
      <c r="C169" s="264">
        <v>8.6E-3</v>
      </c>
      <c r="D169" s="268"/>
      <c r="E169" s="264">
        <v>7.1000000000000004E-3</v>
      </c>
      <c r="F169" s="269"/>
      <c r="G169" s="264">
        <v>7.1000000000000004E-3</v>
      </c>
      <c r="H169" s="277"/>
      <c r="I169" s="264">
        <v>6.6E-3</v>
      </c>
      <c r="J169" s="277"/>
      <c r="K169" s="264">
        <v>7.4999999999999997E-3</v>
      </c>
      <c r="L169" s="277"/>
      <c r="M169" s="72"/>
      <c r="N169" s="262"/>
      <c r="O169" s="262" t="s">
        <v>343</v>
      </c>
      <c r="P169" s="264">
        <v>1.66E-2</v>
      </c>
      <c r="Q169" s="268"/>
      <c r="R169" s="264">
        <v>1.06E-2</v>
      </c>
      <c r="S169" s="267"/>
      <c r="T169" s="264">
        <v>9.7000000000000003E-3</v>
      </c>
      <c r="U169" s="277"/>
      <c r="V169" s="264">
        <v>8.9999999999999993E-3</v>
      </c>
      <c r="W169" s="277"/>
      <c r="X169" s="264">
        <v>1.01E-2</v>
      </c>
      <c r="Y169" s="267"/>
    </row>
    <row r="170" spans="1:25" ht="19.2" hidden="1" customHeight="1" x14ac:dyDescent="0.25">
      <c r="A170" s="262"/>
      <c r="B170" s="262" t="s">
        <v>344</v>
      </c>
      <c r="C170" s="264">
        <v>7.9000000000000001E-2</v>
      </c>
      <c r="D170" s="268"/>
      <c r="E170" s="264">
        <v>0.1013</v>
      </c>
      <c r="F170" s="269"/>
      <c r="G170" s="264">
        <v>7.2700000000000001E-2</v>
      </c>
      <c r="H170" s="269"/>
      <c r="I170" s="264">
        <v>0.1157</v>
      </c>
      <c r="J170" s="269"/>
      <c r="K170" s="264">
        <v>5.21E-2</v>
      </c>
      <c r="L170" s="269"/>
      <c r="M170" s="72"/>
      <c r="N170" s="262"/>
      <c r="O170" s="262" t="s">
        <v>344</v>
      </c>
      <c r="P170" s="264">
        <v>5.33E-2</v>
      </c>
      <c r="Q170" s="268"/>
      <c r="R170" s="264">
        <v>8.5699999999999998E-2</v>
      </c>
      <c r="S170" s="277"/>
      <c r="T170" s="264">
        <v>6.4799999999999996E-2</v>
      </c>
      <c r="U170" s="269"/>
      <c r="V170" s="264">
        <v>0.1009</v>
      </c>
      <c r="W170" s="269"/>
      <c r="X170" s="264">
        <v>4.8599999999999997E-2</v>
      </c>
      <c r="Y170" s="269"/>
    </row>
    <row r="171" spans="1:25" ht="19.2" hidden="1" customHeight="1" x14ac:dyDescent="0.25">
      <c r="A171" s="262"/>
      <c r="B171" s="262" t="s">
        <v>345</v>
      </c>
      <c r="C171" s="264">
        <v>4.2000000000000003E-2</v>
      </c>
      <c r="D171" s="268"/>
      <c r="E171" s="264">
        <v>2.4799999999999999E-2</v>
      </c>
      <c r="F171" s="269"/>
      <c r="G171" s="264">
        <v>3.6999999999999998E-2</v>
      </c>
      <c r="H171" s="277"/>
      <c r="I171" s="264">
        <v>4.3299999999999998E-2</v>
      </c>
      <c r="J171" s="267"/>
      <c r="K171" s="264">
        <v>3.4599999999999999E-2</v>
      </c>
      <c r="L171" s="267"/>
      <c r="M171" s="72"/>
      <c r="N171" s="262"/>
      <c r="O171" s="262" t="s">
        <v>345</v>
      </c>
      <c r="P171" s="264">
        <v>6.6100000000000006E-2</v>
      </c>
      <c r="Q171" s="268"/>
      <c r="R171" s="264">
        <v>3.7100000000000001E-2</v>
      </c>
      <c r="S171" s="269"/>
      <c r="T171" s="264">
        <v>5.1200000000000002E-2</v>
      </c>
      <c r="U171" s="269"/>
      <c r="V171" s="264">
        <v>5.5399999999999998E-2</v>
      </c>
      <c r="W171" s="277"/>
      <c r="X171" s="264">
        <v>4.9399999999999999E-2</v>
      </c>
      <c r="Y171" s="277"/>
    </row>
    <row r="172" spans="1:25" ht="19.2" hidden="1" customHeight="1" x14ac:dyDescent="0.25">
      <c r="A172" s="262"/>
      <c r="B172" s="262" t="s">
        <v>346</v>
      </c>
      <c r="C172" s="264">
        <v>0.13100000000000001</v>
      </c>
      <c r="D172" s="268"/>
      <c r="E172" s="264">
        <v>0.1273</v>
      </c>
      <c r="F172" s="269"/>
      <c r="G172" s="264">
        <v>0.12870000000000001</v>
      </c>
      <c r="H172" s="269"/>
      <c r="I172" s="276">
        <v>0.2051</v>
      </c>
      <c r="J172" s="277"/>
      <c r="K172" s="264">
        <v>0.12239999999999999</v>
      </c>
      <c r="L172" s="269"/>
      <c r="M172" s="72"/>
      <c r="N172" s="262"/>
      <c r="O172" s="262" t="s">
        <v>346</v>
      </c>
      <c r="P172" s="264">
        <v>0.1242</v>
      </c>
      <c r="Q172" s="268"/>
      <c r="R172" s="264">
        <v>0.1424</v>
      </c>
      <c r="S172" s="269"/>
      <c r="T172" s="264">
        <v>0.13550000000000001</v>
      </c>
      <c r="U172" s="269"/>
      <c r="V172" s="264">
        <v>0.20830000000000001</v>
      </c>
      <c r="W172" s="269"/>
      <c r="X172" s="264">
        <v>0.1386</v>
      </c>
      <c r="Y172" s="269"/>
    </row>
    <row r="173" spans="1:25" ht="19.2" hidden="1" customHeight="1" x14ac:dyDescent="0.25">
      <c r="A173" s="262"/>
      <c r="B173" s="262" t="s">
        <v>347</v>
      </c>
      <c r="C173" s="276">
        <v>0.22520000000000001</v>
      </c>
      <c r="D173" s="268"/>
      <c r="E173" s="276">
        <v>0.2893</v>
      </c>
      <c r="F173" s="265"/>
      <c r="G173" s="276">
        <v>0.25569999999999998</v>
      </c>
      <c r="H173" s="277"/>
      <c r="I173" s="261">
        <v>0.1663</v>
      </c>
      <c r="J173" s="269"/>
      <c r="K173" s="276">
        <v>0.22850000000000001</v>
      </c>
      <c r="L173" s="269"/>
      <c r="M173" s="72"/>
      <c r="N173" s="262"/>
      <c r="O173" s="262" t="s">
        <v>347</v>
      </c>
      <c r="P173" s="276">
        <v>0.16159999999999999</v>
      </c>
      <c r="Q173" s="268"/>
      <c r="R173" s="276">
        <v>0.2276</v>
      </c>
      <c r="S173" s="265"/>
      <c r="T173" s="276">
        <v>0.2092</v>
      </c>
      <c r="U173" s="277"/>
      <c r="V173" s="276">
        <v>0.14030000000000001</v>
      </c>
      <c r="W173" s="269"/>
      <c r="X173" s="276">
        <v>0.18310000000000001</v>
      </c>
      <c r="Y173" s="269"/>
    </row>
    <row r="174" spans="1:25" ht="19.2" hidden="1" customHeight="1" x14ac:dyDescent="0.25">
      <c r="A174" s="262"/>
      <c r="B174" s="262" t="s">
        <v>348</v>
      </c>
      <c r="C174" s="264">
        <v>0.14940000000000001</v>
      </c>
      <c r="D174" s="268"/>
      <c r="E174" s="264">
        <v>0.13239999999999999</v>
      </c>
      <c r="F174" s="265"/>
      <c r="G174" s="264">
        <v>0.1535</v>
      </c>
      <c r="H174" s="267"/>
      <c r="I174" s="264">
        <v>9.2100000000000001E-2</v>
      </c>
      <c r="J174" s="265"/>
      <c r="K174" s="264">
        <v>0.18970000000000001</v>
      </c>
      <c r="L174" s="265"/>
      <c r="M174" s="72"/>
      <c r="N174" s="262"/>
      <c r="O174" s="262" t="s">
        <v>348</v>
      </c>
      <c r="P174" s="264">
        <v>0.1512</v>
      </c>
      <c r="Q174" s="268"/>
      <c r="R174" s="264">
        <v>0.1421</v>
      </c>
      <c r="S174" s="265"/>
      <c r="T174" s="264">
        <v>0.1462</v>
      </c>
      <c r="U174" s="277"/>
      <c r="V174" s="264">
        <v>9.3799999999999994E-2</v>
      </c>
      <c r="W174" s="265"/>
      <c r="X174" s="264">
        <v>0.1905</v>
      </c>
      <c r="Y174" s="265"/>
    </row>
    <row r="175" spans="1:25" ht="19.2" hidden="1" customHeight="1" x14ac:dyDescent="0.25">
      <c r="A175" s="1"/>
      <c r="B175" s="1"/>
      <c r="C175" s="28">
        <f>SUM(C169:C174)</f>
        <v>0.63519999999999999</v>
      </c>
      <c r="D175" s="28"/>
      <c r="E175" s="28">
        <f>SUM(E169:E174)</f>
        <v>0.68219999999999992</v>
      </c>
      <c r="F175" s="28"/>
      <c r="G175" s="28">
        <f>SUM(G169:G174)</f>
        <v>0.65469999999999995</v>
      </c>
      <c r="H175" s="28"/>
      <c r="I175" s="28">
        <f>SUM(I169:I174)</f>
        <v>0.62909999999999999</v>
      </c>
      <c r="J175" s="28"/>
      <c r="K175" s="28">
        <f>SUM(K169:K174)</f>
        <v>0.63480000000000003</v>
      </c>
      <c r="L175" s="1"/>
      <c r="M175" s="28"/>
      <c r="N175" s="1"/>
      <c r="O175" s="1"/>
      <c r="P175" s="28">
        <f>SUM(P169:P174)</f>
        <v>0.57299999999999995</v>
      </c>
      <c r="Q175" s="28"/>
      <c r="R175" s="28">
        <f>SUM(R169:R174)</f>
        <v>0.64549999999999996</v>
      </c>
      <c r="S175" s="28"/>
      <c r="T175" s="28">
        <f>SUM(T169:T174)</f>
        <v>0.61660000000000004</v>
      </c>
      <c r="U175" s="28"/>
      <c r="V175" s="28">
        <f>SUM(V169:V174)</f>
        <v>0.60770000000000002</v>
      </c>
      <c r="W175" s="28"/>
      <c r="X175" s="28">
        <f>SUM(X169:X174)</f>
        <v>0.62030000000000007</v>
      </c>
      <c r="Y175" s="1"/>
    </row>
    <row r="177" spans="1:21" ht="19.2" customHeight="1" x14ac:dyDescent="0.25">
      <c r="A177" s="466" t="s">
        <v>350</v>
      </c>
      <c r="B177" s="466" t="s">
        <v>318</v>
      </c>
      <c r="C177" s="466" t="s">
        <v>319</v>
      </c>
      <c r="D177" s="466"/>
      <c r="E177" s="466"/>
      <c r="F177" s="466"/>
      <c r="G177" s="466"/>
      <c r="H177" s="466"/>
      <c r="I177" s="466"/>
      <c r="J177" s="466"/>
      <c r="L177" s="466" t="s">
        <v>320</v>
      </c>
      <c r="M177" s="466" t="s">
        <v>318</v>
      </c>
      <c r="N177" s="466" t="s">
        <v>321</v>
      </c>
      <c r="O177" s="466"/>
      <c r="P177" s="466"/>
      <c r="Q177" s="466"/>
      <c r="R177" s="466"/>
      <c r="S177" s="466"/>
      <c r="T177" s="466"/>
      <c r="U177" s="466"/>
    </row>
    <row r="178" spans="1:21" ht="19.2" customHeight="1" x14ac:dyDescent="0.25">
      <c r="A178" s="466"/>
      <c r="B178" s="466"/>
      <c r="C178" s="278" t="s">
        <v>351</v>
      </c>
      <c r="D178" s="286" t="s">
        <v>323</v>
      </c>
      <c r="E178" s="278" t="s">
        <v>71</v>
      </c>
      <c r="F178" s="286" t="s">
        <v>323</v>
      </c>
      <c r="G178" s="278" t="s">
        <v>92</v>
      </c>
      <c r="H178" s="286" t="s">
        <v>323</v>
      </c>
      <c r="I178" s="278" t="s">
        <v>94</v>
      </c>
      <c r="J178" s="286" t="s">
        <v>323</v>
      </c>
      <c r="L178" s="466"/>
      <c r="M178" s="466"/>
      <c r="N178" s="278" t="s">
        <v>351</v>
      </c>
      <c r="O178" s="286" t="s">
        <v>323</v>
      </c>
      <c r="P178" s="278" t="s">
        <v>71</v>
      </c>
      <c r="Q178" s="286" t="s">
        <v>323</v>
      </c>
      <c r="R178" s="278" t="s">
        <v>92</v>
      </c>
      <c r="S178" s="286" t="s">
        <v>323</v>
      </c>
      <c r="T178" s="278" t="s">
        <v>94</v>
      </c>
      <c r="U178" s="286" t="s">
        <v>323</v>
      </c>
    </row>
    <row r="179" spans="1:21" ht="19.2" customHeight="1" x14ac:dyDescent="0.25">
      <c r="A179" s="466"/>
      <c r="B179" s="278" t="s">
        <v>324</v>
      </c>
      <c r="C179" s="324">
        <v>2300000</v>
      </c>
      <c r="D179" s="325">
        <f>C179/C212-1</f>
        <v>0.27777777777777768</v>
      </c>
      <c r="E179" s="324">
        <v>20000</v>
      </c>
      <c r="F179" s="325">
        <f>E179/E212-1</f>
        <v>-0.33333333333333337</v>
      </c>
      <c r="G179" s="322">
        <v>440000</v>
      </c>
      <c r="H179" s="325">
        <f>G179/G212-1</f>
        <v>4.7619047619047672E-2</v>
      </c>
      <c r="I179" s="322">
        <v>150000</v>
      </c>
      <c r="J179" s="325">
        <f>I179/I212-1</f>
        <v>0.15384615384615374</v>
      </c>
      <c r="L179" s="466"/>
      <c r="M179" s="278" t="s">
        <v>324</v>
      </c>
      <c r="N179" s="324">
        <v>900000</v>
      </c>
      <c r="O179" s="325">
        <f>N179/N212-1</f>
        <v>0.125</v>
      </c>
      <c r="P179" s="324">
        <v>11000</v>
      </c>
      <c r="Q179" s="325">
        <f>P179/P212-1</f>
        <v>-0.38888888888888884</v>
      </c>
      <c r="R179" s="323">
        <v>210000</v>
      </c>
      <c r="S179" s="325">
        <f>R179/R212-1</f>
        <v>5.0000000000000044E-2</v>
      </c>
      <c r="T179" s="323">
        <v>80000</v>
      </c>
      <c r="U179" s="325">
        <f>T179/T212-1</f>
        <v>0.14285714285714279</v>
      </c>
    </row>
    <row r="180" spans="1:21" ht="19.2" customHeight="1" x14ac:dyDescent="0.25">
      <c r="A180" s="280" t="s">
        <v>325</v>
      </c>
      <c r="B180" s="333"/>
      <c r="C180" s="333"/>
      <c r="D180" s="316"/>
      <c r="E180" s="333"/>
      <c r="F180" s="316"/>
      <c r="G180" s="333"/>
      <c r="H180" s="284"/>
      <c r="I180" s="333"/>
      <c r="J180" s="337"/>
      <c r="L180" s="280" t="s">
        <v>325</v>
      </c>
      <c r="M180" s="333"/>
      <c r="N180" s="333"/>
      <c r="O180" s="316"/>
      <c r="P180" s="333"/>
      <c r="Q180" s="316"/>
      <c r="R180" s="333"/>
      <c r="S180" s="284"/>
      <c r="T180" s="333"/>
      <c r="U180" s="284"/>
    </row>
    <row r="181" spans="1:21" ht="19.2" customHeight="1" x14ac:dyDescent="0.25">
      <c r="A181" s="262"/>
      <c r="B181" s="262" t="s">
        <v>326</v>
      </c>
      <c r="C181" s="264">
        <v>0.16350000000000001</v>
      </c>
      <c r="D181" s="263">
        <v>1.3000000000000095E-3</v>
      </c>
      <c r="E181" s="264">
        <v>8.5500000000000007E-2</v>
      </c>
      <c r="F181" s="263">
        <f>E181-E214</f>
        <v>1.3000000000000095E-3</v>
      </c>
      <c r="G181" s="264">
        <v>0.19750000000000001</v>
      </c>
      <c r="H181" s="263">
        <f>G181-G214</f>
        <v>1.1900000000000022E-2</v>
      </c>
      <c r="I181" s="264">
        <v>7.6100000000000001E-2</v>
      </c>
      <c r="J181" s="263">
        <f>I181-I214</f>
        <v>-5.5000000000000049E-3</v>
      </c>
      <c r="L181" s="262"/>
      <c r="M181" s="262" t="s">
        <v>326</v>
      </c>
      <c r="N181" s="264">
        <v>0.18959999999999999</v>
      </c>
      <c r="O181" s="263">
        <f>N181-N214</f>
        <v>1.5100000000000002E-2</v>
      </c>
      <c r="P181" s="264">
        <v>8.3799999999999999E-2</v>
      </c>
      <c r="Q181" s="263">
        <f>P181-P214</f>
        <v>-3.5000000000000031E-3</v>
      </c>
      <c r="R181" s="264">
        <v>0.2041</v>
      </c>
      <c r="S181" s="263">
        <f>R181-R214</f>
        <v>1.2800000000000006E-2</v>
      </c>
      <c r="T181" s="264">
        <v>9.2700000000000005E-2</v>
      </c>
      <c r="U181" s="263">
        <f>T181-T214</f>
        <v>-1.5199999999999991E-2</v>
      </c>
    </row>
    <row r="182" spans="1:21" ht="19.2" customHeight="1" x14ac:dyDescent="0.25">
      <c r="A182" s="262"/>
      <c r="B182" s="262" t="s">
        <v>327</v>
      </c>
      <c r="C182" s="264">
        <v>0.83650000000000002</v>
      </c>
      <c r="D182" s="263">
        <v>-1.2999999999999678E-3</v>
      </c>
      <c r="E182" s="264">
        <v>0.91449999999999998</v>
      </c>
      <c r="F182" s="263">
        <f>E182-E215</f>
        <v>-1.2999999999999678E-3</v>
      </c>
      <c r="G182" s="264">
        <v>0.80249999999999999</v>
      </c>
      <c r="H182" s="263">
        <f>G182-G215</f>
        <v>-1.1900000000000022E-2</v>
      </c>
      <c r="I182" s="264">
        <v>0.92390000000000005</v>
      </c>
      <c r="J182" s="263">
        <f>I182-I215</f>
        <v>5.5000000000000604E-3</v>
      </c>
      <c r="L182" s="262"/>
      <c r="M182" s="262" t="s">
        <v>327</v>
      </c>
      <c r="N182" s="264">
        <v>0.81040000000000001</v>
      </c>
      <c r="O182" s="263">
        <f>N182-N215</f>
        <v>-1.5100000000000002E-2</v>
      </c>
      <c r="P182" s="264">
        <v>0.91620000000000001</v>
      </c>
      <c r="Q182" s="263">
        <f>P182-P215</f>
        <v>3.5000000000000586E-3</v>
      </c>
      <c r="R182" s="264">
        <v>0.79590000000000005</v>
      </c>
      <c r="S182" s="263">
        <f>R182-R215</f>
        <v>-1.2799999999999923E-2</v>
      </c>
      <c r="T182" s="264">
        <v>0.9073</v>
      </c>
      <c r="U182" s="263">
        <f>T182-T215</f>
        <v>1.5199999999999991E-2</v>
      </c>
    </row>
    <row r="183" spans="1:21" ht="19.2" customHeight="1" x14ac:dyDescent="0.25">
      <c r="A183" s="280" t="s">
        <v>328</v>
      </c>
      <c r="B183" s="281"/>
      <c r="C183" s="279"/>
      <c r="D183" s="284"/>
      <c r="E183" s="279"/>
      <c r="F183" s="284"/>
      <c r="G183" s="279"/>
      <c r="H183" s="284"/>
      <c r="I183" s="279"/>
      <c r="J183" s="284"/>
      <c r="L183" s="280" t="s">
        <v>328</v>
      </c>
      <c r="M183" s="281"/>
      <c r="N183" s="279"/>
      <c r="O183" s="284"/>
      <c r="P183" s="279"/>
      <c r="Q183" s="284"/>
      <c r="R183" s="279"/>
      <c r="S183" s="284"/>
      <c r="T183" s="279"/>
      <c r="U183" s="284"/>
    </row>
    <row r="184" spans="1:21" ht="19.2" customHeight="1" x14ac:dyDescent="0.25">
      <c r="A184" s="262"/>
      <c r="B184" s="262" t="s">
        <v>329</v>
      </c>
      <c r="C184" s="261">
        <v>0.30359999999999998</v>
      </c>
      <c r="D184" s="263">
        <v>-0.10290000000000005</v>
      </c>
      <c r="E184" s="261">
        <v>0.36259999999999998</v>
      </c>
      <c r="F184" s="263">
        <f>E184-E217</f>
        <v>-0.10290000000000005</v>
      </c>
      <c r="G184" s="261">
        <v>0.31290000000000001</v>
      </c>
      <c r="H184" s="263">
        <f>G184-G217</f>
        <v>-4.880000000000001E-2</v>
      </c>
      <c r="I184" s="261">
        <v>0.436</v>
      </c>
      <c r="J184" s="263">
        <f>I184-I217</f>
        <v>-4.8899999999999999E-2</v>
      </c>
      <c r="L184" s="262"/>
      <c r="M184" s="262" t="s">
        <v>329</v>
      </c>
      <c r="N184" s="261">
        <v>0.33040000000000003</v>
      </c>
      <c r="O184" s="263">
        <f>N184-N217</f>
        <v>1.2700000000000045E-2</v>
      </c>
      <c r="P184" s="261">
        <v>0.37269999999999998</v>
      </c>
      <c r="Q184" s="263">
        <f>P184-P217</f>
        <v>-0.10630000000000001</v>
      </c>
      <c r="R184" s="261">
        <v>0.33639999999999998</v>
      </c>
      <c r="S184" s="263">
        <f>R184-R217</f>
        <v>-5.6600000000000039E-2</v>
      </c>
      <c r="T184" s="261">
        <v>0.47199999999999998</v>
      </c>
      <c r="U184" s="263">
        <f>T184-T217</f>
        <v>-2.860000000000007E-2</v>
      </c>
    </row>
    <row r="185" spans="1:21" ht="19.2" customHeight="1" x14ac:dyDescent="0.25">
      <c r="A185" s="262"/>
      <c r="B185" s="262" t="s">
        <v>330</v>
      </c>
      <c r="C185" s="264">
        <v>0.2873</v>
      </c>
      <c r="D185" s="263">
        <v>5.9699999999999975E-2</v>
      </c>
      <c r="E185" s="264">
        <v>0.3644</v>
      </c>
      <c r="F185" s="263">
        <f>E185-E218</f>
        <v>5.9699999999999975E-2</v>
      </c>
      <c r="G185" s="264">
        <v>0.27800000000000002</v>
      </c>
      <c r="H185" s="263">
        <f>G185-G218</f>
        <v>9.4000000000000195E-3</v>
      </c>
      <c r="I185" s="264">
        <v>0.30599999999999999</v>
      </c>
      <c r="J185" s="263">
        <f>I185-I218</f>
        <v>2.2299999999999986E-2</v>
      </c>
      <c r="L185" s="262"/>
      <c r="M185" s="262" t="s">
        <v>330</v>
      </c>
      <c r="N185" s="264">
        <v>0.27800000000000002</v>
      </c>
      <c r="O185" s="263">
        <f>N185-N218</f>
        <v>-2.0699999999999996E-2</v>
      </c>
      <c r="P185" s="264">
        <v>0.37119999999999997</v>
      </c>
      <c r="Q185" s="263">
        <f>P185-P218</f>
        <v>7.4799999999999978E-2</v>
      </c>
      <c r="R185" s="264">
        <v>0.2772</v>
      </c>
      <c r="S185" s="263">
        <f>R185-R218</f>
        <v>1.2500000000000011E-2</v>
      </c>
      <c r="T185" s="264">
        <v>0.29210000000000003</v>
      </c>
      <c r="U185" s="263">
        <f>T185-T218</f>
        <v>1.8800000000000039E-2</v>
      </c>
    </row>
    <row r="186" spans="1:21" ht="19.2" customHeight="1" x14ac:dyDescent="0.25">
      <c r="A186" s="262"/>
      <c r="B186" s="262" t="s">
        <v>331</v>
      </c>
      <c r="C186" s="264">
        <v>0.17349999999999999</v>
      </c>
      <c r="D186" s="263">
        <v>2.2600000000000009E-2</v>
      </c>
      <c r="E186" s="264">
        <v>0.1474</v>
      </c>
      <c r="F186" s="263">
        <f>E186-E219</f>
        <v>2.2600000000000009E-2</v>
      </c>
      <c r="G186" s="264">
        <v>0.1764</v>
      </c>
      <c r="H186" s="263">
        <f>G186-G219</f>
        <v>8.7000000000000133E-3</v>
      </c>
      <c r="I186" s="264">
        <v>0.1265</v>
      </c>
      <c r="J186" s="263">
        <f>I186-I219</f>
        <v>1.1499999999999996E-2</v>
      </c>
      <c r="L186" s="262"/>
      <c r="M186" s="262" t="s">
        <v>331</v>
      </c>
      <c r="N186" s="264">
        <v>0.16259999999999999</v>
      </c>
      <c r="O186" s="263">
        <f>N186-N219</f>
        <v>-6.4000000000000168E-3</v>
      </c>
      <c r="P186" s="264">
        <v>0.14499999999999999</v>
      </c>
      <c r="Q186" s="263">
        <f>P186-P219</f>
        <v>2.8299999999999992E-2</v>
      </c>
      <c r="R186" s="264">
        <v>0.16619999999999999</v>
      </c>
      <c r="S186" s="263">
        <f>R186-R219</f>
        <v>1.1399999999999993E-2</v>
      </c>
      <c r="T186" s="264">
        <v>0.10680000000000001</v>
      </c>
      <c r="U186" s="263">
        <f>T186-T219</f>
        <v>-2.2999999999999965E-3</v>
      </c>
    </row>
    <row r="187" spans="1:21" ht="19.2" customHeight="1" x14ac:dyDescent="0.25">
      <c r="A187" s="262"/>
      <c r="B187" s="262" t="s">
        <v>332</v>
      </c>
      <c r="C187" s="264">
        <v>0.10150000000000001</v>
      </c>
      <c r="D187" s="263">
        <v>1.6E-2</v>
      </c>
      <c r="E187" s="264">
        <v>6.2100000000000002E-2</v>
      </c>
      <c r="F187" s="263">
        <f>E187-E220</f>
        <v>1.6E-2</v>
      </c>
      <c r="G187" s="264">
        <v>0.10730000000000001</v>
      </c>
      <c r="H187" s="263">
        <f>G187-G220</f>
        <v>1.390000000000001E-2</v>
      </c>
      <c r="I187" s="264">
        <v>5.3800000000000001E-2</v>
      </c>
      <c r="J187" s="263">
        <f>I187-I220</f>
        <v>8.6999999999999994E-3</v>
      </c>
      <c r="L187" s="262"/>
      <c r="M187" s="262" t="s">
        <v>332</v>
      </c>
      <c r="N187" s="264">
        <v>9.0499999999999997E-2</v>
      </c>
      <c r="O187" s="263">
        <f>N187-N220</f>
        <v>-1.5000000000000013E-3</v>
      </c>
      <c r="P187" s="264">
        <v>5.0299999999999997E-2</v>
      </c>
      <c r="Q187" s="263">
        <f>P187-P220</f>
        <v>9.099999999999997E-3</v>
      </c>
      <c r="R187" s="264">
        <v>9.6299999999999997E-2</v>
      </c>
      <c r="S187" s="263">
        <f>R187-R220</f>
        <v>1.3999999999999999E-2</v>
      </c>
      <c r="T187" s="264">
        <v>4.3400000000000001E-2</v>
      </c>
      <c r="U187" s="263">
        <f>T187-T220</f>
        <v>2.700000000000001E-3</v>
      </c>
    </row>
    <row r="188" spans="1:21" ht="19.2" customHeight="1" x14ac:dyDescent="0.25">
      <c r="A188" s="262"/>
      <c r="B188" s="262" t="s">
        <v>333</v>
      </c>
      <c r="C188" s="264">
        <v>0.1341</v>
      </c>
      <c r="D188" s="263">
        <v>4.5999999999999999E-3</v>
      </c>
      <c r="E188" s="264">
        <v>6.3399999999999998E-2</v>
      </c>
      <c r="F188" s="263">
        <f>E188-E221</f>
        <v>4.5999999999999999E-3</v>
      </c>
      <c r="G188" s="264">
        <v>0.12540000000000001</v>
      </c>
      <c r="H188" s="263">
        <f>G188-G221</f>
        <v>1.6800000000000009E-2</v>
      </c>
      <c r="I188" s="264">
        <v>7.7700000000000005E-2</v>
      </c>
      <c r="J188" s="263">
        <f>I188-I221</f>
        <v>6.4000000000000029E-3</v>
      </c>
      <c r="L188" s="262"/>
      <c r="M188" s="262" t="s">
        <v>333</v>
      </c>
      <c r="N188" s="264">
        <v>0.1384</v>
      </c>
      <c r="O188" s="263">
        <f>N188-N221</f>
        <v>1.5799999999999995E-2</v>
      </c>
      <c r="P188" s="264">
        <v>6.0699999999999997E-2</v>
      </c>
      <c r="Q188" s="263">
        <f>P188-P221</f>
        <v>-6.1000000000000013E-3</v>
      </c>
      <c r="R188" s="264">
        <v>0.1239</v>
      </c>
      <c r="S188" s="263">
        <f>R188-R221</f>
        <v>1.8599999999999992E-2</v>
      </c>
      <c r="T188" s="264">
        <v>8.5800000000000001E-2</v>
      </c>
      <c r="U188" s="263">
        <f>T188-T221</f>
        <v>9.4999999999999946E-3</v>
      </c>
    </row>
    <row r="189" spans="1:21" ht="19.2" customHeight="1" x14ac:dyDescent="0.25">
      <c r="A189" s="280" t="s">
        <v>334</v>
      </c>
      <c r="B189" s="281"/>
      <c r="C189" s="279"/>
      <c r="D189" s="284"/>
      <c r="E189" s="279"/>
      <c r="F189" s="284"/>
      <c r="G189" s="279"/>
      <c r="H189" s="284"/>
      <c r="I189" s="279"/>
      <c r="J189" s="284"/>
      <c r="L189" s="280" t="s">
        <v>334</v>
      </c>
      <c r="M189" s="281"/>
      <c r="N189" s="279"/>
      <c r="O189" s="284"/>
      <c r="P189" s="279"/>
      <c r="Q189" s="284"/>
      <c r="R189" s="279"/>
      <c r="S189" s="284"/>
      <c r="T189" s="279"/>
      <c r="U189" s="284"/>
    </row>
    <row r="190" spans="1:21" ht="19.2" customHeight="1" x14ac:dyDescent="0.25">
      <c r="A190" s="262"/>
      <c r="B190" s="262">
        <v>1</v>
      </c>
      <c r="C190" s="264">
        <v>0.16159999999999999</v>
      </c>
      <c r="D190" s="263">
        <v>9.6999999999999864E-3</v>
      </c>
      <c r="E190" s="264">
        <v>0.19259999999999999</v>
      </c>
      <c r="F190" s="263">
        <f>E190-E223</f>
        <v>9.6999999999999864E-3</v>
      </c>
      <c r="G190" s="264">
        <v>0.12920000000000001</v>
      </c>
      <c r="H190" s="263">
        <f>G190-G223</f>
        <v>-3.1999999999999806E-3</v>
      </c>
      <c r="I190" s="264">
        <v>0.15110000000000001</v>
      </c>
      <c r="J190" s="263">
        <f>I190-I223</f>
        <v>8.5000000000000075E-3</v>
      </c>
      <c r="L190" s="262"/>
      <c r="M190" s="262">
        <v>1</v>
      </c>
      <c r="N190" s="264">
        <v>0.14949999999999999</v>
      </c>
      <c r="O190" s="263">
        <f>N190-N223</f>
        <v>-1.0899999999999993E-2</v>
      </c>
      <c r="P190" s="264">
        <v>0.17849999999999999</v>
      </c>
      <c r="Q190" s="263">
        <f>P190-P223</f>
        <v>1.1300000000000004E-2</v>
      </c>
      <c r="R190" s="264">
        <v>0.1241</v>
      </c>
      <c r="S190" s="263">
        <f>R190-R223</f>
        <v>-2.6999999999999941E-3</v>
      </c>
      <c r="T190" s="264">
        <v>0.13750000000000001</v>
      </c>
      <c r="U190" s="263">
        <f>T190-T223</f>
        <v>1.0099999999999998E-2</v>
      </c>
    </row>
    <row r="191" spans="1:21" ht="19.2" customHeight="1" x14ac:dyDescent="0.25">
      <c r="A191" s="262"/>
      <c r="B191" s="262">
        <v>2</v>
      </c>
      <c r="C191" s="264">
        <v>0.36430000000000001</v>
      </c>
      <c r="D191" s="263">
        <v>2.5999999999999912E-3</v>
      </c>
      <c r="E191" s="264">
        <v>0.36899999999999999</v>
      </c>
      <c r="F191" s="263">
        <f>E191-E224</f>
        <v>2.5999999999999912E-3</v>
      </c>
      <c r="G191" s="264">
        <v>0.36830000000000002</v>
      </c>
      <c r="H191" s="263">
        <f>G191-G224</f>
        <v>-1.8999999999999573E-3</v>
      </c>
      <c r="I191" s="264">
        <v>0.36880000000000002</v>
      </c>
      <c r="J191" s="263">
        <f>I191-I224</f>
        <v>3.5999999999999921E-3</v>
      </c>
      <c r="L191" s="262"/>
      <c r="M191" s="262">
        <v>2</v>
      </c>
      <c r="N191" s="264">
        <v>0.35560000000000003</v>
      </c>
      <c r="O191" s="263">
        <f>N191-N224</f>
        <v>-4.699999999999982E-3</v>
      </c>
      <c r="P191" s="264">
        <v>0.36830000000000002</v>
      </c>
      <c r="Q191" s="263">
        <f>P191-P224</f>
        <v>-8.9999999999995639E-4</v>
      </c>
      <c r="R191" s="264">
        <v>0.36220000000000002</v>
      </c>
      <c r="S191" s="263">
        <f>R191-R224</f>
        <v>-1.9999999999997797E-4</v>
      </c>
      <c r="T191" s="264">
        <v>0.36470000000000002</v>
      </c>
      <c r="U191" s="263">
        <f>T191-T224</f>
        <v>6.7000000000000393E-3</v>
      </c>
    </row>
    <row r="192" spans="1:21" ht="19.2" customHeight="1" x14ac:dyDescent="0.25">
      <c r="A192" s="262"/>
      <c r="B192" s="262">
        <v>3</v>
      </c>
      <c r="C192" s="264">
        <v>0.18959999999999999</v>
      </c>
      <c r="D192" s="263">
        <v>-3.8999999999999868E-3</v>
      </c>
      <c r="E192" s="264">
        <v>0.19400000000000001</v>
      </c>
      <c r="F192" s="263">
        <f>E192-E225</f>
        <v>-3.8999999999999868E-3</v>
      </c>
      <c r="G192" s="264">
        <v>0.19109999999999999</v>
      </c>
      <c r="H192" s="263">
        <f>G192-G225</f>
        <v>1.899999999999985E-3</v>
      </c>
      <c r="I192" s="264">
        <v>0.1986</v>
      </c>
      <c r="J192" s="263">
        <f>I192-I225</f>
        <v>-5.7999999999999996E-3</v>
      </c>
      <c r="L192" s="262"/>
      <c r="M192" s="262">
        <v>3</v>
      </c>
      <c r="N192" s="264">
        <v>0.19670000000000001</v>
      </c>
      <c r="O192" s="263">
        <f>N192-N225</f>
        <v>4.7000000000000097E-3</v>
      </c>
      <c r="P192" s="264">
        <v>0.1961</v>
      </c>
      <c r="Q192" s="263">
        <f>P192-P225</f>
        <v>-5.5999999999999939E-3</v>
      </c>
      <c r="R192" s="264">
        <v>0.19550000000000001</v>
      </c>
      <c r="S192" s="263">
        <f>R192-R225</f>
        <v>2.4000000000000132E-3</v>
      </c>
      <c r="T192" s="264">
        <v>0.20330000000000001</v>
      </c>
      <c r="U192" s="263">
        <f>T192-T225</f>
        <v>-4.8999999999999877E-3</v>
      </c>
    </row>
    <row r="193" spans="1:21" ht="19.2" customHeight="1" x14ac:dyDescent="0.25">
      <c r="A193" s="262"/>
      <c r="B193" s="262">
        <v>4</v>
      </c>
      <c r="C193" s="264">
        <v>8.5999999999999993E-2</v>
      </c>
      <c r="D193" s="263">
        <v>-4.9000000000000016E-3</v>
      </c>
      <c r="E193" s="264">
        <v>7.5200000000000003E-2</v>
      </c>
      <c r="F193" s="263">
        <f>E193-E226</f>
        <v>-4.9000000000000016E-3</v>
      </c>
      <c r="G193" s="264">
        <v>9.1499999999999998E-2</v>
      </c>
      <c r="H193" s="263">
        <f>G193-G226</f>
        <v>1.3999999999999985E-3</v>
      </c>
      <c r="I193" s="264">
        <v>8.7599999999999997E-2</v>
      </c>
      <c r="J193" s="263">
        <f>I193-I226</f>
        <v>-1.3000000000000095E-3</v>
      </c>
      <c r="L193" s="262"/>
      <c r="M193" s="262">
        <v>4</v>
      </c>
      <c r="N193" s="264">
        <v>9.1300000000000006E-2</v>
      </c>
      <c r="O193" s="263">
        <f>N193-N226</f>
        <v>3.7000000000000088E-3</v>
      </c>
      <c r="P193" s="264">
        <v>7.85E-2</v>
      </c>
      <c r="Q193" s="263">
        <f>P193-P226</f>
        <v>-1.6999999999999932E-3</v>
      </c>
      <c r="R193" s="264">
        <v>9.3100000000000002E-2</v>
      </c>
      <c r="S193" s="263">
        <f>R193-R226</f>
        <v>1.0000000000000009E-3</v>
      </c>
      <c r="T193" s="264">
        <v>9.2399999999999996E-2</v>
      </c>
      <c r="U193" s="263">
        <f>T193-T226</f>
        <v>-3.1000000000000055E-3</v>
      </c>
    </row>
    <row r="194" spans="1:21" ht="19.2" customHeight="1" x14ac:dyDescent="0.25">
      <c r="A194" s="262"/>
      <c r="B194" s="262" t="s">
        <v>335</v>
      </c>
      <c r="C194" s="264">
        <v>0.19850000000000001</v>
      </c>
      <c r="D194" s="263">
        <v>-3.6000000000000199E-3</v>
      </c>
      <c r="E194" s="264">
        <v>0.16919999999999999</v>
      </c>
      <c r="F194" s="263">
        <f>E194-E227</f>
        <v>-3.6000000000000199E-3</v>
      </c>
      <c r="G194" s="264">
        <v>0.21990000000000001</v>
      </c>
      <c r="H194" s="263">
        <f>G194-G227</f>
        <v>1.7000000000000071E-3</v>
      </c>
      <c r="I194" s="264">
        <v>0.19389999999999999</v>
      </c>
      <c r="J194" s="263">
        <f>I194-I227</f>
        <v>-4.9000000000000155E-3</v>
      </c>
      <c r="L194" s="262"/>
      <c r="M194" s="262" t="s">
        <v>335</v>
      </c>
      <c r="N194" s="264">
        <v>0.2069</v>
      </c>
      <c r="O194" s="263">
        <f>N194-N227</f>
        <v>7.2000000000000119E-3</v>
      </c>
      <c r="P194" s="264">
        <v>0.1787</v>
      </c>
      <c r="Q194" s="263">
        <f>P194-P227</f>
        <v>-3.0000000000000027E-3</v>
      </c>
      <c r="R194" s="264">
        <v>0.22509999999999999</v>
      </c>
      <c r="S194" s="263">
        <f>R194-R227</f>
        <v>-5.0000000000000044E-4</v>
      </c>
      <c r="T194" s="264">
        <v>0.2021</v>
      </c>
      <c r="U194" s="263">
        <f>T194-T227</f>
        <v>-8.8000000000000023E-3</v>
      </c>
    </row>
    <row r="195" spans="1:21" ht="19.2" customHeight="1" x14ac:dyDescent="0.25">
      <c r="A195" s="280" t="s">
        <v>336</v>
      </c>
      <c r="B195" s="281"/>
      <c r="C195" s="279"/>
      <c r="D195" s="284"/>
      <c r="E195" s="279"/>
      <c r="F195" s="284"/>
      <c r="G195" s="279"/>
      <c r="H195" s="284"/>
      <c r="I195" s="279"/>
      <c r="J195" s="284"/>
      <c r="L195" s="280" t="s">
        <v>336</v>
      </c>
      <c r="M195" s="281"/>
      <c r="N195" s="279"/>
      <c r="O195" s="284"/>
      <c r="P195" s="279"/>
      <c r="Q195" s="284"/>
      <c r="R195" s="279"/>
      <c r="S195" s="284"/>
      <c r="T195" s="279"/>
      <c r="U195" s="284"/>
    </row>
    <row r="196" spans="1:21" ht="19.2" customHeight="1" x14ac:dyDescent="0.25">
      <c r="A196" s="262"/>
      <c r="B196" s="262" t="s">
        <v>337</v>
      </c>
      <c r="C196" s="264">
        <v>0.1153</v>
      </c>
      <c r="D196" s="263">
        <v>-2.5300000000000003E-2</v>
      </c>
      <c r="E196" s="264">
        <v>7.0499999999999993E-2</v>
      </c>
      <c r="F196" s="263">
        <f>E196-E229</f>
        <v>-2.5300000000000003E-2</v>
      </c>
      <c r="G196" s="264">
        <v>0.1215</v>
      </c>
      <c r="H196" s="263">
        <f>G196-G229</f>
        <v>-1.4800000000000008E-2</v>
      </c>
      <c r="I196" s="264">
        <v>9.9900000000000003E-2</v>
      </c>
      <c r="J196" s="263">
        <f>I196-I229</f>
        <v>6.1000000000000082E-3</v>
      </c>
      <c r="L196" s="262"/>
      <c r="M196" s="262" t="s">
        <v>337</v>
      </c>
      <c r="N196" s="264">
        <v>0.16320000000000001</v>
      </c>
      <c r="O196" s="263">
        <f>N196-N229</f>
        <v>3.4300000000000025E-2</v>
      </c>
      <c r="P196" s="264">
        <v>0.08</v>
      </c>
      <c r="Q196" s="263">
        <f>P196-P229</f>
        <v>-3.5900000000000001E-2</v>
      </c>
      <c r="R196" s="264">
        <v>0.14960000000000001</v>
      </c>
      <c r="S196" s="263">
        <f>R196-R229</f>
        <v>-2.5099999999999983E-2</v>
      </c>
      <c r="T196" s="264">
        <v>0.13439999999999999</v>
      </c>
      <c r="U196" s="263">
        <f>T196-T229</f>
        <v>2.8999999999999859E-3</v>
      </c>
    </row>
    <row r="197" spans="1:21" ht="19.2" customHeight="1" x14ac:dyDescent="0.25">
      <c r="A197" s="262"/>
      <c r="B197" s="262" t="s">
        <v>338</v>
      </c>
      <c r="C197" s="264">
        <v>0.2268</v>
      </c>
      <c r="D197" s="263">
        <v>-3.9200000000000013E-2</v>
      </c>
      <c r="E197" s="264">
        <v>0.2044</v>
      </c>
      <c r="F197" s="263">
        <f>E197-E230</f>
        <v>-3.9200000000000013E-2</v>
      </c>
      <c r="G197" s="264">
        <v>0.25190000000000001</v>
      </c>
      <c r="H197" s="263">
        <f>G197-G230</f>
        <v>-2.1100000000000008E-2</v>
      </c>
      <c r="I197" s="264">
        <v>0.24340000000000001</v>
      </c>
      <c r="J197" s="263">
        <f>I197-I230</f>
        <v>-2.9700000000000004E-2</v>
      </c>
      <c r="L197" s="262"/>
      <c r="M197" s="262" t="s">
        <v>338</v>
      </c>
      <c r="N197" s="264">
        <v>0.24990000000000001</v>
      </c>
      <c r="O197" s="263">
        <f>N197-N230</f>
        <v>-1.4000000000000123E-3</v>
      </c>
      <c r="P197" s="264">
        <v>0.2248</v>
      </c>
      <c r="Q197" s="263">
        <f>P197-P230</f>
        <v>-3.1299999999999994E-2</v>
      </c>
      <c r="R197" s="264">
        <v>0.26279999999999998</v>
      </c>
      <c r="S197" s="263">
        <f>R197-R230</f>
        <v>-2.1300000000000041E-2</v>
      </c>
      <c r="T197" s="264">
        <v>0.2762</v>
      </c>
      <c r="U197" s="263">
        <f>T197-T230</f>
        <v>-4.1100000000000025E-2</v>
      </c>
    </row>
    <row r="198" spans="1:21" ht="19.2" customHeight="1" x14ac:dyDescent="0.25">
      <c r="A198" s="262"/>
      <c r="B198" s="262" t="s">
        <v>339</v>
      </c>
      <c r="C198" s="264">
        <v>0.24940000000000001</v>
      </c>
      <c r="D198" s="263">
        <v>-5.5000000000000049E-3</v>
      </c>
      <c r="E198" s="264">
        <v>0.2646</v>
      </c>
      <c r="F198" s="263">
        <f>E198-E231</f>
        <v>-5.5000000000000049E-3</v>
      </c>
      <c r="G198" s="261">
        <v>0.26419999999999999</v>
      </c>
      <c r="H198" s="263">
        <f>G198-G231</f>
        <v>4.0000000000001146E-4</v>
      </c>
      <c r="I198" s="261">
        <v>0.27289999999999998</v>
      </c>
      <c r="J198" s="263">
        <f>I198-I231</f>
        <v>-1.5000000000000013E-2</v>
      </c>
      <c r="L198" s="262"/>
      <c r="M198" s="262" t="s">
        <v>339</v>
      </c>
      <c r="N198" s="264">
        <v>0.2437</v>
      </c>
      <c r="O198" s="263">
        <f>N198-N231</f>
        <v>-1.3800000000000007E-2</v>
      </c>
      <c r="P198" s="264">
        <v>0.26779999999999998</v>
      </c>
      <c r="Q198" s="263">
        <f>P198-P231</f>
        <v>-9.000000000000119E-4</v>
      </c>
      <c r="R198" s="261">
        <v>0.26</v>
      </c>
      <c r="S198" s="263">
        <f>R198-R231</f>
        <v>5.8000000000000274E-3</v>
      </c>
      <c r="T198" s="261">
        <v>0.27</v>
      </c>
      <c r="U198" s="263">
        <f>T198-T231</f>
        <v>-1.4899999999999969E-2</v>
      </c>
    </row>
    <row r="199" spans="1:21" ht="19.2" customHeight="1" x14ac:dyDescent="0.25">
      <c r="A199" s="262"/>
      <c r="B199" s="262" t="s">
        <v>340</v>
      </c>
      <c r="C199" s="264">
        <v>0.2263</v>
      </c>
      <c r="D199" s="263">
        <v>3.6099999999999965E-2</v>
      </c>
      <c r="E199" s="264">
        <v>0.26329999999999998</v>
      </c>
      <c r="F199" s="263">
        <f>E199-E232</f>
        <v>3.6099999999999965E-2</v>
      </c>
      <c r="G199" s="261">
        <v>0.2228</v>
      </c>
      <c r="H199" s="263">
        <f>G199-G232</f>
        <v>1.6999999999999987E-2</v>
      </c>
      <c r="I199" s="261">
        <v>0.23050000000000001</v>
      </c>
      <c r="J199" s="263">
        <f>I199-I232</f>
        <v>1.4700000000000019E-2</v>
      </c>
      <c r="L199" s="262"/>
      <c r="M199" s="262" t="s">
        <v>340</v>
      </c>
      <c r="N199" s="264">
        <v>0.20130000000000001</v>
      </c>
      <c r="O199" s="263">
        <f>N199-N232</f>
        <v>-1.1699999999999988E-2</v>
      </c>
      <c r="P199" s="264">
        <v>0.24940000000000001</v>
      </c>
      <c r="Q199" s="263">
        <f>P199-P232</f>
        <v>3.0900000000000011E-2</v>
      </c>
      <c r="R199" s="261">
        <v>0.2072</v>
      </c>
      <c r="S199" s="263">
        <f>R199-R232</f>
        <v>1.9400000000000001E-2</v>
      </c>
      <c r="T199" s="261">
        <v>0.20419999999999999</v>
      </c>
      <c r="U199" s="263">
        <f>T199-T232</f>
        <v>2.579999999999999E-2</v>
      </c>
    </row>
    <row r="200" spans="1:21" ht="19.2" customHeight="1" x14ac:dyDescent="0.25">
      <c r="A200" s="262"/>
      <c r="B200" s="262" t="s">
        <v>341</v>
      </c>
      <c r="C200" s="264">
        <v>0.1822</v>
      </c>
      <c r="D200" s="263">
        <v>3.3899999999999986E-2</v>
      </c>
      <c r="E200" s="264">
        <v>0.1971</v>
      </c>
      <c r="F200" s="263">
        <f>E200-E233</f>
        <v>3.3899999999999986E-2</v>
      </c>
      <c r="G200" s="261">
        <v>0.1396</v>
      </c>
      <c r="H200" s="263">
        <f>G200-G233</f>
        <v>1.8600000000000005E-2</v>
      </c>
      <c r="I200" s="261">
        <v>0.1532</v>
      </c>
      <c r="J200" s="263">
        <f>I200-I233</f>
        <v>2.3800000000000016E-2</v>
      </c>
      <c r="L200" s="262"/>
      <c r="M200" s="262" t="s">
        <v>341</v>
      </c>
      <c r="N200" s="264">
        <v>0.14199999999999999</v>
      </c>
      <c r="O200" s="263">
        <f>N200-N233</f>
        <v>-7.4000000000000177E-3</v>
      </c>
      <c r="P200" s="264">
        <v>0.1779</v>
      </c>
      <c r="Q200" s="263">
        <f>P200-P233</f>
        <v>3.7099999999999994E-2</v>
      </c>
      <c r="R200" s="261">
        <v>0.1205</v>
      </c>
      <c r="S200" s="263">
        <f>R200-R233</f>
        <v>2.1400000000000002E-2</v>
      </c>
      <c r="T200" s="261">
        <v>0.11509999999999999</v>
      </c>
      <c r="U200" s="263">
        <f>T200-T233</f>
        <v>2.7099999999999999E-2</v>
      </c>
    </row>
    <row r="201" spans="1:21" ht="19.2" customHeight="1" x14ac:dyDescent="0.25">
      <c r="A201" s="280" t="s">
        <v>342</v>
      </c>
      <c r="B201" s="281"/>
      <c r="C201" s="279"/>
      <c r="D201" s="284"/>
      <c r="E201" s="279"/>
      <c r="F201" s="284"/>
      <c r="G201" s="279"/>
      <c r="H201" s="284"/>
      <c r="I201" s="279"/>
      <c r="J201" s="284"/>
      <c r="L201" s="280" t="s">
        <v>342</v>
      </c>
      <c r="M201" s="281"/>
      <c r="N201" s="279"/>
      <c r="O201" s="284"/>
      <c r="P201" s="279"/>
      <c r="Q201" s="284"/>
      <c r="R201" s="279"/>
      <c r="S201" s="284"/>
      <c r="T201" s="279"/>
      <c r="U201" s="284"/>
    </row>
    <row r="202" spans="1:21" ht="19.2" customHeight="1" x14ac:dyDescent="0.25">
      <c r="A202" s="262"/>
      <c r="B202" s="262" t="s">
        <v>343</v>
      </c>
      <c r="C202" s="264">
        <v>2.8000000000000001E-2</v>
      </c>
      <c r="D202" s="263">
        <v>-6.8999999999999999E-3</v>
      </c>
      <c r="E202" s="264">
        <v>2.2800000000000001E-2</v>
      </c>
      <c r="F202" s="263">
        <f t="shared" ref="F202:F207" si="26">E202-E235</f>
        <v>-6.8999999999999999E-3</v>
      </c>
      <c r="G202" s="270">
        <v>3.7999999999999999E-2</v>
      </c>
      <c r="H202" s="263">
        <f t="shared" ref="H202:H207" si="27">G202-G235</f>
        <v>-1.0599999999999998E-2</v>
      </c>
      <c r="I202" s="261">
        <v>1.43E-2</v>
      </c>
      <c r="J202" s="263">
        <f t="shared" ref="J202:J207" si="28">I202-I235</f>
        <v>-8.0000000000000002E-3</v>
      </c>
      <c r="L202" s="262"/>
      <c r="M202" s="262" t="s">
        <v>343</v>
      </c>
      <c r="N202" s="264">
        <v>2.3E-2</v>
      </c>
      <c r="O202" s="263">
        <f t="shared" ref="O202:O207" si="29">N202-N235</f>
        <v>-1.1799999999999998E-2</v>
      </c>
      <c r="P202" s="264">
        <v>0.01</v>
      </c>
      <c r="Q202" s="263">
        <f t="shared" ref="Q202:Q207" si="30">P202-P235</f>
        <v>-1.9499999999999997E-2</v>
      </c>
      <c r="R202" s="270">
        <v>3.0300000000000001E-2</v>
      </c>
      <c r="S202" s="263">
        <f t="shared" ref="S202:S207" si="31">R202-R235</f>
        <v>-1.9599999999999999E-2</v>
      </c>
      <c r="T202" s="270">
        <v>1.5900000000000001E-2</v>
      </c>
      <c r="U202" s="263">
        <f t="shared" ref="U202:U207" si="32">T202-T235</f>
        <v>-1.2799999999999999E-2</v>
      </c>
    </row>
    <row r="203" spans="1:21" ht="19.2" customHeight="1" x14ac:dyDescent="0.25">
      <c r="A203" s="262"/>
      <c r="B203" s="262" t="s">
        <v>344</v>
      </c>
      <c r="C203" s="264">
        <v>4.7300000000000002E-2</v>
      </c>
      <c r="D203" s="263">
        <v>-3.7999999999999978E-3</v>
      </c>
      <c r="E203" s="264">
        <v>7.2300000000000003E-2</v>
      </c>
      <c r="F203" s="263">
        <f t="shared" si="26"/>
        <v>-3.7999999999999978E-3</v>
      </c>
      <c r="G203" s="261">
        <v>3.9E-2</v>
      </c>
      <c r="H203" s="263">
        <f t="shared" si="27"/>
        <v>1.0000000000000009E-3</v>
      </c>
      <c r="I203" s="261">
        <v>7.9500000000000001E-2</v>
      </c>
      <c r="J203" s="263">
        <f t="shared" si="28"/>
        <v>-7.8000000000000014E-3</v>
      </c>
      <c r="L203" s="262"/>
      <c r="M203" s="262" t="s">
        <v>344</v>
      </c>
      <c r="N203" s="264">
        <v>3.9399999999999998E-2</v>
      </c>
      <c r="O203" s="263">
        <f t="shared" si="29"/>
        <v>-5.2000000000000032E-3</v>
      </c>
      <c r="P203" s="264">
        <v>6.9900000000000004E-2</v>
      </c>
      <c r="Q203" s="263">
        <f t="shared" si="30"/>
        <v>-3.4000000000000002E-3</v>
      </c>
      <c r="R203" s="261">
        <v>3.6299999999999999E-2</v>
      </c>
      <c r="S203" s="263">
        <f t="shared" si="31"/>
        <v>1.9999999999999879E-4</v>
      </c>
      <c r="T203" s="261">
        <v>7.1099999999999997E-2</v>
      </c>
      <c r="U203" s="263">
        <f t="shared" si="32"/>
        <v>4.1999999999999954E-3</v>
      </c>
    </row>
    <row r="204" spans="1:21" ht="19.2" customHeight="1" x14ac:dyDescent="0.25">
      <c r="A204" s="262"/>
      <c r="B204" s="262" t="s">
        <v>345</v>
      </c>
      <c r="C204" s="261">
        <v>2.46E-2</v>
      </c>
      <c r="D204" s="263">
        <v>-1.54E-2</v>
      </c>
      <c r="E204" s="261">
        <v>1.9800000000000002E-2</v>
      </c>
      <c r="F204" s="263">
        <f t="shared" si="26"/>
        <v>-1.54E-2</v>
      </c>
      <c r="G204" s="261">
        <v>2.5000000000000001E-2</v>
      </c>
      <c r="H204" s="263">
        <f t="shared" si="27"/>
        <v>-1.3999999999999999E-2</v>
      </c>
      <c r="I204" s="261">
        <v>3.1600000000000003E-2</v>
      </c>
      <c r="J204" s="263">
        <f t="shared" si="28"/>
        <v>-3.599999999999999E-3</v>
      </c>
      <c r="L204" s="262"/>
      <c r="M204" s="262" t="s">
        <v>345</v>
      </c>
      <c r="N204" s="261">
        <v>2.81E-2</v>
      </c>
      <c r="O204" s="263">
        <f t="shared" si="29"/>
        <v>-3.599999999999999E-3</v>
      </c>
      <c r="P204" s="261">
        <v>1.89E-2</v>
      </c>
      <c r="Q204" s="263">
        <f t="shared" si="30"/>
        <v>-2.2400000000000003E-2</v>
      </c>
      <c r="R204" s="261">
        <v>2.7099999999999999E-2</v>
      </c>
      <c r="S204" s="263">
        <f t="shared" si="31"/>
        <v>-2.3E-2</v>
      </c>
      <c r="T204" s="261">
        <v>3.8600000000000002E-2</v>
      </c>
      <c r="U204" s="263">
        <f t="shared" si="32"/>
        <v>-7.7999999999999944E-3</v>
      </c>
    </row>
    <row r="205" spans="1:21" ht="19.2" customHeight="1" x14ac:dyDescent="0.25">
      <c r="A205" s="262"/>
      <c r="B205" s="262" t="s">
        <v>346</v>
      </c>
      <c r="C205" s="261">
        <v>7.7600000000000002E-2</v>
      </c>
      <c r="D205" s="263">
        <v>-3.910000000000001E-2</v>
      </c>
      <c r="E205" s="261">
        <v>0.10249999999999999</v>
      </c>
      <c r="F205" s="263">
        <f t="shared" si="26"/>
        <v>-3.910000000000001E-2</v>
      </c>
      <c r="G205" s="261">
        <v>7.8299999999999995E-2</v>
      </c>
      <c r="H205" s="263">
        <f t="shared" si="27"/>
        <v>-2.4199999999999999E-2</v>
      </c>
      <c r="I205" s="261">
        <v>0.1333</v>
      </c>
      <c r="J205" s="263">
        <f t="shared" si="28"/>
        <v>-2.8400000000000009E-2</v>
      </c>
      <c r="L205" s="262"/>
      <c r="M205" s="262" t="s">
        <v>346</v>
      </c>
      <c r="N205" s="261">
        <v>7.3400000000000007E-2</v>
      </c>
      <c r="O205" s="263">
        <f t="shared" si="29"/>
        <v>-1.0999999999999996E-2</v>
      </c>
      <c r="P205" s="261">
        <v>0.1109</v>
      </c>
      <c r="Q205" s="263">
        <f t="shared" si="30"/>
        <v>-3.570000000000001E-2</v>
      </c>
      <c r="R205" s="261">
        <v>7.6799999999999993E-2</v>
      </c>
      <c r="S205" s="263">
        <f t="shared" si="31"/>
        <v>-3.1200000000000006E-2</v>
      </c>
      <c r="T205" s="270">
        <v>0.14119999999999999</v>
      </c>
      <c r="U205" s="263">
        <f t="shared" si="32"/>
        <v>-2.4600000000000011E-2</v>
      </c>
    </row>
    <row r="206" spans="1:21" ht="19.2" customHeight="1" x14ac:dyDescent="0.25">
      <c r="A206" s="262"/>
      <c r="B206" s="262" t="s">
        <v>347</v>
      </c>
      <c r="C206" s="261">
        <v>0.19589999999999999</v>
      </c>
      <c r="D206" s="263">
        <v>3.7199999999999983E-2</v>
      </c>
      <c r="E206" s="261">
        <v>0.27379999999999999</v>
      </c>
      <c r="F206" s="263">
        <f t="shared" si="26"/>
        <v>3.7199999999999983E-2</v>
      </c>
      <c r="G206" s="261">
        <v>0.16320000000000001</v>
      </c>
      <c r="H206" s="263">
        <f t="shared" si="27"/>
        <v>1.7000000000000071E-3</v>
      </c>
      <c r="I206" s="261">
        <v>0.2165</v>
      </c>
      <c r="J206" s="263">
        <f t="shared" si="28"/>
        <v>2.6400000000000007E-2</v>
      </c>
      <c r="L206" s="262"/>
      <c r="M206" s="262" t="s">
        <v>347</v>
      </c>
      <c r="N206" s="261">
        <v>0.1426</v>
      </c>
      <c r="O206" s="263">
        <f t="shared" si="29"/>
        <v>-3.5500000000000004E-2</v>
      </c>
      <c r="P206" s="297">
        <v>0.24179999999999999</v>
      </c>
      <c r="Q206" s="263">
        <f t="shared" si="30"/>
        <v>2.1899999999999975E-2</v>
      </c>
      <c r="R206" s="261">
        <v>0.1348</v>
      </c>
      <c r="S206" s="263">
        <f t="shared" si="31"/>
        <v>-8.0000000000000071E-3</v>
      </c>
      <c r="T206" s="261">
        <v>0.1696</v>
      </c>
      <c r="U206" s="263">
        <f t="shared" si="32"/>
        <v>2.6700000000000002E-2</v>
      </c>
    </row>
    <row r="207" spans="1:21" ht="19.2" customHeight="1" x14ac:dyDescent="0.25">
      <c r="A207" s="262"/>
      <c r="B207" s="262" t="s">
        <v>348</v>
      </c>
      <c r="C207" s="312">
        <v>0.15240000000000001</v>
      </c>
      <c r="D207" s="263">
        <v>2.3900000000000005E-2</v>
      </c>
      <c r="E207" s="312">
        <v>0.17180000000000001</v>
      </c>
      <c r="F207" s="263">
        <f t="shared" si="26"/>
        <v>2.3900000000000005E-2</v>
      </c>
      <c r="G207" s="313">
        <v>0.1595</v>
      </c>
      <c r="H207" s="263">
        <f t="shared" si="27"/>
        <v>-1.8699999999999994E-2</v>
      </c>
      <c r="I207" s="261">
        <v>0.1578</v>
      </c>
      <c r="J207" s="263">
        <f t="shared" si="28"/>
        <v>-1.2999999999999956E-3</v>
      </c>
      <c r="L207" s="262"/>
      <c r="M207" s="339" t="s">
        <v>348</v>
      </c>
      <c r="N207" s="312">
        <v>0.12920000000000001</v>
      </c>
      <c r="O207" s="263">
        <f t="shared" si="29"/>
        <v>-4.5899999999999996E-2</v>
      </c>
      <c r="P207" s="261">
        <v>0.16470000000000001</v>
      </c>
      <c r="Q207" s="263">
        <f t="shared" si="30"/>
        <v>1.2700000000000017E-2</v>
      </c>
      <c r="R207" s="313">
        <v>0.14169999999999999</v>
      </c>
      <c r="S207" s="263">
        <f t="shared" si="31"/>
        <v>-3.4100000000000019E-2</v>
      </c>
      <c r="T207" s="270">
        <v>0.15229999999999999</v>
      </c>
      <c r="U207" s="263">
        <f t="shared" si="32"/>
        <v>-2.0600000000000007E-2</v>
      </c>
    </row>
    <row r="208" spans="1:21" ht="19.2" customHeight="1" x14ac:dyDescent="0.25">
      <c r="C208" s="28">
        <f>SUM(C202:C207)</f>
        <v>0.52579999999999993</v>
      </c>
      <c r="D208" s="28"/>
      <c r="E208" s="28">
        <f>SUM(E202:E207)</f>
        <v>0.66300000000000003</v>
      </c>
      <c r="F208" s="28"/>
      <c r="G208" s="28">
        <f>SUM(G202:G207)</f>
        <v>0.503</v>
      </c>
      <c r="H208" s="28"/>
      <c r="I208" s="28">
        <f>SUM(I202:I207)</f>
        <v>0.63300000000000001</v>
      </c>
      <c r="N208" s="28">
        <f>SUM(N202:N207)</f>
        <v>0.43569999999999998</v>
      </c>
      <c r="O208" s="28"/>
      <c r="P208" s="28">
        <f>SUM(P202:P207)</f>
        <v>0.61620000000000008</v>
      </c>
      <c r="Q208" s="28"/>
      <c r="R208" s="28">
        <f>SUM(R202:R207)</f>
        <v>0.44700000000000001</v>
      </c>
      <c r="S208" s="28"/>
      <c r="T208" s="28">
        <f>SUM(T202:T207)</f>
        <v>0.5887</v>
      </c>
    </row>
    <row r="209" spans="1:21" ht="19.2" customHeight="1" x14ac:dyDescent="0.25">
      <c r="C209" s="28"/>
      <c r="D209" s="28"/>
      <c r="E209" s="28"/>
      <c r="F209" s="28"/>
      <c r="G209" s="28"/>
      <c r="H209" s="28"/>
      <c r="I209" s="28"/>
      <c r="N209" s="255"/>
    </row>
    <row r="210" spans="1:21" ht="19.2" hidden="1" customHeight="1" x14ac:dyDescent="0.25">
      <c r="A210" s="466" t="s">
        <v>352</v>
      </c>
      <c r="B210" s="466" t="s">
        <v>318</v>
      </c>
      <c r="C210" s="466" t="s">
        <v>319</v>
      </c>
      <c r="D210" s="466"/>
      <c r="E210" s="466"/>
      <c r="F210" s="466"/>
      <c r="G210" s="466"/>
      <c r="H210" s="466"/>
      <c r="I210" s="466"/>
      <c r="J210" s="466"/>
      <c r="L210" s="466" t="s">
        <v>320</v>
      </c>
      <c r="M210" s="466" t="s">
        <v>318</v>
      </c>
      <c r="N210" s="466" t="s">
        <v>321</v>
      </c>
      <c r="O210" s="466"/>
      <c r="P210" s="466"/>
      <c r="Q210" s="466"/>
      <c r="R210" s="466"/>
      <c r="S210" s="466"/>
      <c r="T210" s="466"/>
      <c r="U210" s="466"/>
    </row>
    <row r="211" spans="1:21" ht="19.2" hidden="1" customHeight="1" x14ac:dyDescent="0.25">
      <c r="A211" s="466"/>
      <c r="B211" s="466"/>
      <c r="C211" s="278" t="s">
        <v>351</v>
      </c>
      <c r="D211" s="286"/>
      <c r="E211" s="278" t="s">
        <v>71</v>
      </c>
      <c r="F211" s="286" t="s">
        <v>323</v>
      </c>
      <c r="G211" s="278" t="s">
        <v>92</v>
      </c>
      <c r="H211" s="286" t="s">
        <v>323</v>
      </c>
      <c r="I211" s="278" t="s">
        <v>94</v>
      </c>
      <c r="J211" s="286" t="s">
        <v>323</v>
      </c>
      <c r="L211" s="466"/>
      <c r="M211" s="466"/>
      <c r="N211" s="278" t="s">
        <v>351</v>
      </c>
      <c r="O211" s="286" t="s">
        <v>323</v>
      </c>
      <c r="P211" s="278" t="s">
        <v>71</v>
      </c>
      <c r="Q211" s="286" t="s">
        <v>323</v>
      </c>
      <c r="R211" s="278" t="s">
        <v>92</v>
      </c>
      <c r="S211" s="286" t="s">
        <v>323</v>
      </c>
      <c r="T211" s="278" t="s">
        <v>94</v>
      </c>
      <c r="U211" s="286" t="s">
        <v>323</v>
      </c>
    </row>
    <row r="212" spans="1:21" ht="19.2" hidden="1" customHeight="1" x14ac:dyDescent="0.25">
      <c r="A212" s="466"/>
      <c r="B212" s="278" t="s">
        <v>324</v>
      </c>
      <c r="C212" s="324">
        <v>1800000</v>
      </c>
      <c r="D212" s="338"/>
      <c r="E212" s="324">
        <v>30000</v>
      </c>
      <c r="F212" s="338"/>
      <c r="G212" s="323">
        <v>420000</v>
      </c>
      <c r="H212" s="286" t="s">
        <v>109</v>
      </c>
      <c r="I212" s="323">
        <v>130000</v>
      </c>
      <c r="J212" s="286"/>
      <c r="L212" s="466"/>
      <c r="M212" s="278" t="s">
        <v>324</v>
      </c>
      <c r="N212" s="324">
        <v>800000</v>
      </c>
      <c r="O212" s="338"/>
      <c r="P212" s="324">
        <v>18000</v>
      </c>
      <c r="Q212" s="286"/>
      <c r="R212" s="323">
        <v>200000</v>
      </c>
      <c r="S212" s="286" t="s">
        <v>109</v>
      </c>
      <c r="T212" s="323">
        <v>70000</v>
      </c>
      <c r="U212" s="286"/>
    </row>
    <row r="213" spans="1:21" ht="19.2" hidden="1" customHeight="1" x14ac:dyDescent="0.25">
      <c r="A213" s="280" t="s">
        <v>325</v>
      </c>
      <c r="B213" s="333"/>
      <c r="C213" s="333"/>
      <c r="D213" s="334"/>
      <c r="E213" s="333"/>
      <c r="F213" s="334"/>
      <c r="G213" s="333"/>
      <c r="H213" s="275"/>
      <c r="I213" s="333"/>
      <c r="J213" s="275"/>
      <c r="L213" s="280" t="s">
        <v>325</v>
      </c>
      <c r="M213" s="333"/>
      <c r="N213" s="333"/>
      <c r="O213" s="334"/>
      <c r="P213" s="333"/>
      <c r="Q213" s="328"/>
      <c r="R213" s="333"/>
      <c r="S213" s="275"/>
      <c r="T213" s="333"/>
      <c r="U213" s="275"/>
    </row>
    <row r="214" spans="1:21" ht="19.2" hidden="1" customHeight="1" x14ac:dyDescent="0.25">
      <c r="A214" s="262"/>
      <c r="B214" s="262" t="s">
        <v>326</v>
      </c>
      <c r="C214" s="264">
        <v>0.15440000000000001</v>
      </c>
      <c r="D214" s="269"/>
      <c r="E214" s="264">
        <v>8.4199999999999997E-2</v>
      </c>
      <c r="F214" s="269"/>
      <c r="G214" s="264">
        <v>0.18559999999999999</v>
      </c>
      <c r="H214" s="268" t="s">
        <v>109</v>
      </c>
      <c r="I214" s="264">
        <v>8.1600000000000006E-2</v>
      </c>
      <c r="J214" s="265"/>
      <c r="L214" s="262"/>
      <c r="M214" s="262" t="s">
        <v>326</v>
      </c>
      <c r="N214" s="264">
        <v>0.17449999999999999</v>
      </c>
      <c r="O214" s="266"/>
      <c r="P214" s="264">
        <v>8.7300000000000003E-2</v>
      </c>
      <c r="Q214" s="269"/>
      <c r="R214" s="264">
        <v>0.1913</v>
      </c>
      <c r="S214" s="268" t="s">
        <v>109</v>
      </c>
      <c r="T214" s="264">
        <v>0.1079</v>
      </c>
      <c r="U214" s="265"/>
    </row>
    <row r="215" spans="1:21" ht="19.2" hidden="1" customHeight="1" x14ac:dyDescent="0.25">
      <c r="A215" s="262"/>
      <c r="B215" s="262" t="s">
        <v>327</v>
      </c>
      <c r="C215" s="264">
        <v>0.84560000000000002</v>
      </c>
      <c r="D215" s="265"/>
      <c r="E215" s="264">
        <v>0.91579999999999995</v>
      </c>
      <c r="F215" s="265"/>
      <c r="G215" s="264">
        <v>0.81440000000000001</v>
      </c>
      <c r="H215" s="268" t="s">
        <v>109</v>
      </c>
      <c r="I215" s="264">
        <v>0.91839999999999999</v>
      </c>
      <c r="J215" s="269"/>
      <c r="L215" s="262"/>
      <c r="M215" s="262" t="s">
        <v>327</v>
      </c>
      <c r="N215" s="264">
        <v>0.82550000000000001</v>
      </c>
      <c r="O215" s="266"/>
      <c r="P215" s="264">
        <v>0.91269999999999996</v>
      </c>
      <c r="Q215" s="265"/>
      <c r="R215" s="264">
        <v>0.80869999999999997</v>
      </c>
      <c r="S215" s="268" t="s">
        <v>109</v>
      </c>
      <c r="T215" s="264">
        <v>0.8921</v>
      </c>
      <c r="U215" s="266"/>
    </row>
    <row r="216" spans="1:21" ht="19.2" hidden="1" customHeight="1" x14ac:dyDescent="0.25">
      <c r="A216" s="280" t="s">
        <v>328</v>
      </c>
      <c r="B216" s="281"/>
      <c r="C216" s="279"/>
      <c r="D216" s="271"/>
      <c r="E216" s="279"/>
      <c r="F216" s="271"/>
      <c r="G216" s="279"/>
      <c r="H216" s="275"/>
      <c r="I216" s="279"/>
      <c r="J216" s="275"/>
      <c r="L216" s="280" t="s">
        <v>328</v>
      </c>
      <c r="M216" s="281"/>
      <c r="N216" s="279"/>
      <c r="O216" s="275"/>
      <c r="P216" s="279"/>
      <c r="Q216" s="271"/>
      <c r="R216" s="279"/>
      <c r="S216" s="275"/>
      <c r="T216" s="279"/>
      <c r="U216" s="275"/>
    </row>
    <row r="217" spans="1:21" ht="19.2" hidden="1" customHeight="1" x14ac:dyDescent="0.25">
      <c r="A217" s="262"/>
      <c r="B217" s="262" t="s">
        <v>329</v>
      </c>
      <c r="C217" s="261">
        <v>0.28960000000000002</v>
      </c>
      <c r="D217" s="269"/>
      <c r="E217" s="261">
        <v>0.46550000000000002</v>
      </c>
      <c r="F217" s="269"/>
      <c r="G217" s="261">
        <v>0.36170000000000002</v>
      </c>
      <c r="H217" s="268" t="s">
        <v>109</v>
      </c>
      <c r="I217" s="261">
        <v>0.4849</v>
      </c>
      <c r="J217" s="269"/>
      <c r="L217" s="262"/>
      <c r="M217" s="262" t="s">
        <v>329</v>
      </c>
      <c r="N217" s="261">
        <v>0.31769999999999998</v>
      </c>
      <c r="O217" s="266"/>
      <c r="P217" s="261">
        <v>0.47899999999999998</v>
      </c>
      <c r="Q217" s="269"/>
      <c r="R217" s="261">
        <v>0.39300000000000002</v>
      </c>
      <c r="S217" s="268" t="s">
        <v>109</v>
      </c>
      <c r="T217" s="261">
        <v>0.50060000000000004</v>
      </c>
      <c r="U217" s="266"/>
    </row>
    <row r="218" spans="1:21" ht="19.2" hidden="1" customHeight="1" x14ac:dyDescent="0.25">
      <c r="A218" s="262"/>
      <c r="B218" s="262" t="s">
        <v>330</v>
      </c>
      <c r="C218" s="264">
        <v>0.30130000000000001</v>
      </c>
      <c r="D218" s="265"/>
      <c r="E218" s="264">
        <v>0.30470000000000003</v>
      </c>
      <c r="F218" s="265"/>
      <c r="G218" s="264">
        <v>0.26860000000000001</v>
      </c>
      <c r="H218" s="268" t="s">
        <v>109</v>
      </c>
      <c r="I218" s="264">
        <v>0.28370000000000001</v>
      </c>
      <c r="J218" s="265"/>
      <c r="L218" s="262"/>
      <c r="M218" s="262" t="s">
        <v>330</v>
      </c>
      <c r="N218" s="264">
        <v>0.29870000000000002</v>
      </c>
      <c r="O218" s="266"/>
      <c r="P218" s="264">
        <v>0.2964</v>
      </c>
      <c r="Q218" s="265"/>
      <c r="R218" s="264">
        <v>0.26469999999999999</v>
      </c>
      <c r="S218" s="268" t="s">
        <v>109</v>
      </c>
      <c r="T218" s="264">
        <v>0.27329999999999999</v>
      </c>
      <c r="U218" s="265"/>
    </row>
    <row r="219" spans="1:21" ht="19.2" hidden="1" customHeight="1" x14ac:dyDescent="0.25">
      <c r="A219" s="262"/>
      <c r="B219" s="262" t="s">
        <v>331</v>
      </c>
      <c r="C219" s="264">
        <v>0.17949999999999999</v>
      </c>
      <c r="D219" s="265"/>
      <c r="E219" s="264">
        <v>0.12479999999999999</v>
      </c>
      <c r="F219" s="265"/>
      <c r="G219" s="264">
        <v>0.16769999999999999</v>
      </c>
      <c r="H219" s="268" t="s">
        <v>109</v>
      </c>
      <c r="I219" s="264">
        <v>0.115</v>
      </c>
      <c r="J219" s="265"/>
      <c r="L219" s="262"/>
      <c r="M219" s="262" t="s">
        <v>331</v>
      </c>
      <c r="N219" s="264">
        <v>0.16900000000000001</v>
      </c>
      <c r="O219" s="266"/>
      <c r="P219" s="264">
        <v>0.1167</v>
      </c>
      <c r="Q219" s="265"/>
      <c r="R219" s="264">
        <v>0.15479999999999999</v>
      </c>
      <c r="S219" s="268" t="s">
        <v>109</v>
      </c>
      <c r="T219" s="264">
        <v>0.1091</v>
      </c>
      <c r="U219" s="265"/>
    </row>
    <row r="220" spans="1:21" ht="19.2" hidden="1" customHeight="1" x14ac:dyDescent="0.25">
      <c r="A220" s="262"/>
      <c r="B220" s="262" t="s">
        <v>332</v>
      </c>
      <c r="C220" s="264">
        <v>0.10349999999999999</v>
      </c>
      <c r="D220" s="265"/>
      <c r="E220" s="264">
        <v>4.6100000000000002E-2</v>
      </c>
      <c r="F220" s="265"/>
      <c r="G220" s="264">
        <v>9.3399999999999997E-2</v>
      </c>
      <c r="H220" s="268" t="s">
        <v>109</v>
      </c>
      <c r="I220" s="264">
        <v>4.5100000000000001E-2</v>
      </c>
      <c r="J220" s="265"/>
      <c r="L220" s="262"/>
      <c r="M220" s="262" t="s">
        <v>332</v>
      </c>
      <c r="N220" s="264">
        <v>9.1999999999999998E-2</v>
      </c>
      <c r="O220" s="266"/>
      <c r="P220" s="264">
        <v>4.1200000000000001E-2</v>
      </c>
      <c r="Q220" s="265"/>
      <c r="R220" s="264">
        <v>8.2299999999999998E-2</v>
      </c>
      <c r="S220" s="268" t="s">
        <v>109</v>
      </c>
      <c r="T220" s="264">
        <v>4.07E-2</v>
      </c>
      <c r="U220" s="265"/>
    </row>
    <row r="221" spans="1:21" ht="19.2" hidden="1" customHeight="1" x14ac:dyDescent="0.25">
      <c r="A221" s="262"/>
      <c r="B221" s="262" t="s">
        <v>333</v>
      </c>
      <c r="C221" s="264">
        <v>0.12609999999999999</v>
      </c>
      <c r="D221" s="277"/>
      <c r="E221" s="264">
        <v>5.8799999999999998E-2</v>
      </c>
      <c r="F221" s="277"/>
      <c r="G221" s="264">
        <v>0.1086</v>
      </c>
      <c r="H221" s="268" t="s">
        <v>109</v>
      </c>
      <c r="I221" s="264">
        <v>7.1300000000000002E-2</v>
      </c>
      <c r="J221" s="265"/>
      <c r="L221" s="262"/>
      <c r="M221" s="262" t="s">
        <v>333</v>
      </c>
      <c r="N221" s="264">
        <v>0.1226</v>
      </c>
      <c r="O221" s="266"/>
      <c r="P221" s="264">
        <v>6.6799999999999998E-2</v>
      </c>
      <c r="Q221" s="265"/>
      <c r="R221" s="264">
        <v>0.1053</v>
      </c>
      <c r="S221" s="268" t="s">
        <v>109</v>
      </c>
      <c r="T221" s="264">
        <v>7.6300000000000007E-2</v>
      </c>
      <c r="U221" s="265"/>
    </row>
    <row r="222" spans="1:21" ht="19.2" hidden="1" customHeight="1" x14ac:dyDescent="0.25">
      <c r="A222" s="280" t="s">
        <v>334</v>
      </c>
      <c r="B222" s="281"/>
      <c r="C222" s="279"/>
      <c r="D222" s="271"/>
      <c r="E222" s="279"/>
      <c r="F222" s="271"/>
      <c r="G222" s="279"/>
      <c r="H222" s="275"/>
      <c r="I222" s="279"/>
      <c r="J222" s="275"/>
      <c r="L222" s="280" t="s">
        <v>334</v>
      </c>
      <c r="M222" s="281"/>
      <c r="N222" s="279"/>
      <c r="O222" s="275"/>
      <c r="P222" s="279"/>
      <c r="Q222" s="271"/>
      <c r="R222" s="279"/>
      <c r="S222" s="275"/>
      <c r="T222" s="279"/>
      <c r="U222" s="275"/>
    </row>
    <row r="223" spans="1:21" ht="19.2" hidden="1" customHeight="1" x14ac:dyDescent="0.25">
      <c r="A223" s="262"/>
      <c r="B223" s="262">
        <v>1</v>
      </c>
      <c r="C223" s="264">
        <v>0.1691</v>
      </c>
      <c r="D223" s="265"/>
      <c r="E223" s="264">
        <v>0.18290000000000001</v>
      </c>
      <c r="F223" s="265"/>
      <c r="G223" s="264">
        <v>0.13239999999999999</v>
      </c>
      <c r="H223" s="268" t="s">
        <v>109</v>
      </c>
      <c r="I223" s="264">
        <v>0.1426</v>
      </c>
      <c r="J223" s="267"/>
      <c r="L223" s="262"/>
      <c r="M223" s="262">
        <v>1</v>
      </c>
      <c r="N223" s="264">
        <v>0.16039999999999999</v>
      </c>
      <c r="O223" s="266"/>
      <c r="P223" s="264">
        <v>0.16719999999999999</v>
      </c>
      <c r="Q223" s="265"/>
      <c r="R223" s="264">
        <v>0.1268</v>
      </c>
      <c r="S223" s="268" t="s">
        <v>109</v>
      </c>
      <c r="T223" s="264">
        <v>0.12740000000000001</v>
      </c>
      <c r="U223" s="268"/>
    </row>
    <row r="224" spans="1:21" ht="19.2" hidden="1" customHeight="1" x14ac:dyDescent="0.25">
      <c r="A224" s="262"/>
      <c r="B224" s="262">
        <v>2</v>
      </c>
      <c r="C224" s="264">
        <v>0.36649999999999999</v>
      </c>
      <c r="D224" s="265"/>
      <c r="E224" s="264">
        <v>0.3664</v>
      </c>
      <c r="F224" s="265"/>
      <c r="G224" s="264">
        <v>0.37019999999999997</v>
      </c>
      <c r="H224" s="268" t="s">
        <v>109</v>
      </c>
      <c r="I224" s="264">
        <v>0.36520000000000002</v>
      </c>
      <c r="J224" s="265"/>
      <c r="L224" s="262"/>
      <c r="M224" s="262">
        <v>2</v>
      </c>
      <c r="N224" s="264">
        <v>0.36030000000000001</v>
      </c>
      <c r="O224" s="266"/>
      <c r="P224" s="264">
        <v>0.36919999999999997</v>
      </c>
      <c r="Q224" s="265"/>
      <c r="R224" s="264">
        <v>0.3624</v>
      </c>
      <c r="S224" s="268" t="s">
        <v>109</v>
      </c>
      <c r="T224" s="264">
        <v>0.35799999999999998</v>
      </c>
      <c r="U224" s="268"/>
    </row>
    <row r="225" spans="1:21" ht="19.2" hidden="1" customHeight="1" x14ac:dyDescent="0.25">
      <c r="A225" s="262"/>
      <c r="B225" s="262">
        <v>3</v>
      </c>
      <c r="C225" s="264">
        <v>0.18720000000000001</v>
      </c>
      <c r="D225" s="269"/>
      <c r="E225" s="264">
        <v>0.19789999999999999</v>
      </c>
      <c r="F225" s="269"/>
      <c r="G225" s="264">
        <v>0.18920000000000001</v>
      </c>
      <c r="H225" s="268" t="s">
        <v>109</v>
      </c>
      <c r="I225" s="264">
        <v>0.2044</v>
      </c>
      <c r="J225" s="267"/>
      <c r="L225" s="262"/>
      <c r="M225" s="262">
        <v>3</v>
      </c>
      <c r="N225" s="264">
        <v>0.192</v>
      </c>
      <c r="O225" s="266"/>
      <c r="P225" s="264">
        <v>0.20169999999999999</v>
      </c>
      <c r="Q225" s="269"/>
      <c r="R225" s="264">
        <v>0.19309999999999999</v>
      </c>
      <c r="S225" s="268" t="s">
        <v>109</v>
      </c>
      <c r="T225" s="264">
        <v>0.2082</v>
      </c>
      <c r="U225" s="268"/>
    </row>
    <row r="226" spans="1:21" ht="19.2" hidden="1" customHeight="1" x14ac:dyDescent="0.25">
      <c r="A226" s="262"/>
      <c r="B226" s="262">
        <v>4</v>
      </c>
      <c r="C226" s="264">
        <v>8.3699999999999997E-2</v>
      </c>
      <c r="D226" s="269"/>
      <c r="E226" s="264">
        <v>8.0100000000000005E-2</v>
      </c>
      <c r="F226" s="269"/>
      <c r="G226" s="264">
        <v>9.01E-2</v>
      </c>
      <c r="H226" s="268" t="s">
        <v>109</v>
      </c>
      <c r="I226" s="264">
        <v>8.8900000000000007E-2</v>
      </c>
      <c r="J226" s="277"/>
      <c r="L226" s="262"/>
      <c r="M226" s="262">
        <v>4</v>
      </c>
      <c r="N226" s="264">
        <v>8.7599999999999997E-2</v>
      </c>
      <c r="O226" s="266"/>
      <c r="P226" s="264">
        <v>8.0199999999999994E-2</v>
      </c>
      <c r="Q226" s="269"/>
      <c r="R226" s="264">
        <v>9.2100000000000001E-2</v>
      </c>
      <c r="S226" s="268" t="s">
        <v>109</v>
      </c>
      <c r="T226" s="264">
        <v>9.5500000000000002E-2</v>
      </c>
      <c r="U226" s="265"/>
    </row>
    <row r="227" spans="1:21" ht="19.2" hidden="1" customHeight="1" x14ac:dyDescent="0.25">
      <c r="A227" s="262"/>
      <c r="B227" s="262" t="s">
        <v>335</v>
      </c>
      <c r="C227" s="264">
        <v>0.19350000000000001</v>
      </c>
      <c r="D227" s="269"/>
      <c r="E227" s="264">
        <v>0.17280000000000001</v>
      </c>
      <c r="F227" s="269"/>
      <c r="G227" s="264">
        <v>0.21820000000000001</v>
      </c>
      <c r="H227" s="268" t="s">
        <v>109</v>
      </c>
      <c r="I227" s="264">
        <v>0.1988</v>
      </c>
      <c r="J227" s="277"/>
      <c r="L227" s="262"/>
      <c r="M227" s="262" t="s">
        <v>335</v>
      </c>
      <c r="N227" s="264">
        <v>0.19969999999999999</v>
      </c>
      <c r="O227" s="266"/>
      <c r="P227" s="264">
        <v>0.1817</v>
      </c>
      <c r="Q227" s="269"/>
      <c r="R227" s="264">
        <v>0.22559999999999999</v>
      </c>
      <c r="S227" s="268" t="s">
        <v>109</v>
      </c>
      <c r="T227" s="264">
        <v>0.2109</v>
      </c>
      <c r="U227" s="267"/>
    </row>
    <row r="228" spans="1:21" ht="19.2" hidden="1" customHeight="1" x14ac:dyDescent="0.25">
      <c r="A228" s="280" t="s">
        <v>336</v>
      </c>
      <c r="B228" s="281"/>
      <c r="C228" s="279"/>
      <c r="D228" s="271"/>
      <c r="E228" s="279"/>
      <c r="F228" s="271"/>
      <c r="G228" s="279"/>
      <c r="H228" s="275"/>
      <c r="I228" s="279"/>
      <c r="J228" s="275"/>
      <c r="L228" s="280" t="s">
        <v>336</v>
      </c>
      <c r="M228" s="281"/>
      <c r="N228" s="279"/>
      <c r="O228" s="275"/>
      <c r="P228" s="279"/>
      <c r="Q228" s="271"/>
      <c r="R228" s="279"/>
      <c r="S228" s="275"/>
      <c r="T228" s="279"/>
      <c r="U228" s="275"/>
    </row>
    <row r="229" spans="1:21" ht="19.2" hidden="1" customHeight="1" x14ac:dyDescent="0.25">
      <c r="A229" s="262"/>
      <c r="B229" s="262" t="s">
        <v>337</v>
      </c>
      <c r="C229" s="264">
        <v>9.7500000000000003E-2</v>
      </c>
      <c r="D229" s="269"/>
      <c r="E229" s="264">
        <v>9.5799999999999996E-2</v>
      </c>
      <c r="F229" s="269"/>
      <c r="G229" s="264">
        <v>0.1363</v>
      </c>
      <c r="H229" s="268" t="s">
        <v>109</v>
      </c>
      <c r="I229" s="264">
        <v>9.3799999999999994E-2</v>
      </c>
      <c r="J229" s="269"/>
      <c r="L229" s="262"/>
      <c r="M229" s="262" t="s">
        <v>337</v>
      </c>
      <c r="N229" s="264">
        <v>0.12889999999999999</v>
      </c>
      <c r="O229" s="266"/>
      <c r="P229" s="264">
        <v>0.1159</v>
      </c>
      <c r="Q229" s="269"/>
      <c r="R229" s="264">
        <v>0.17469999999999999</v>
      </c>
      <c r="S229" s="268" t="s">
        <v>109</v>
      </c>
      <c r="T229" s="264">
        <v>0.13150000000000001</v>
      </c>
      <c r="U229" s="266"/>
    </row>
    <row r="230" spans="1:21" ht="19.2" hidden="1" customHeight="1" x14ac:dyDescent="0.25">
      <c r="A230" s="262"/>
      <c r="B230" s="262" t="s">
        <v>338</v>
      </c>
      <c r="C230" s="264">
        <v>0.224</v>
      </c>
      <c r="D230" s="269"/>
      <c r="E230" s="264">
        <v>0.24360000000000001</v>
      </c>
      <c r="F230" s="269"/>
      <c r="G230" s="264">
        <v>0.27300000000000002</v>
      </c>
      <c r="H230" s="268" t="s">
        <v>109</v>
      </c>
      <c r="I230" s="264">
        <v>0.27310000000000001</v>
      </c>
      <c r="J230" s="265"/>
      <c r="L230" s="262"/>
      <c r="M230" s="262" t="s">
        <v>338</v>
      </c>
      <c r="N230" s="264">
        <v>0.25130000000000002</v>
      </c>
      <c r="O230" s="266"/>
      <c r="P230" s="264">
        <v>0.25609999999999999</v>
      </c>
      <c r="Q230" s="269"/>
      <c r="R230" s="264">
        <v>0.28410000000000002</v>
      </c>
      <c r="S230" s="268" t="s">
        <v>109</v>
      </c>
      <c r="T230" s="264">
        <v>0.31730000000000003</v>
      </c>
      <c r="U230" s="265"/>
    </row>
    <row r="231" spans="1:21" ht="19.2" hidden="1" customHeight="1" x14ac:dyDescent="0.25">
      <c r="A231" s="262"/>
      <c r="B231" s="262" t="s">
        <v>339</v>
      </c>
      <c r="C231" s="264">
        <v>0.25480000000000003</v>
      </c>
      <c r="D231" s="265"/>
      <c r="E231" s="264">
        <v>0.27010000000000001</v>
      </c>
      <c r="F231" s="265"/>
      <c r="G231" s="261">
        <v>0.26379999999999998</v>
      </c>
      <c r="H231" s="268" t="s">
        <v>109</v>
      </c>
      <c r="I231" s="261">
        <v>0.28789999999999999</v>
      </c>
      <c r="J231" s="265"/>
      <c r="L231" s="262"/>
      <c r="M231" s="262" t="s">
        <v>339</v>
      </c>
      <c r="N231" s="264">
        <v>0.25750000000000001</v>
      </c>
      <c r="O231" s="266"/>
      <c r="P231" s="264">
        <v>0.26869999999999999</v>
      </c>
      <c r="Q231" s="265"/>
      <c r="R231" s="261">
        <v>0.25419999999999998</v>
      </c>
      <c r="S231" s="268" t="s">
        <v>109</v>
      </c>
      <c r="T231" s="261">
        <v>0.28489999999999999</v>
      </c>
      <c r="U231" s="267"/>
    </row>
    <row r="232" spans="1:21" ht="19.2" hidden="1" customHeight="1" x14ac:dyDescent="0.25">
      <c r="A232" s="262"/>
      <c r="B232" s="262" t="s">
        <v>340</v>
      </c>
      <c r="C232" s="264">
        <v>0.23369999999999999</v>
      </c>
      <c r="D232" s="265"/>
      <c r="E232" s="264">
        <v>0.22720000000000001</v>
      </c>
      <c r="F232" s="265"/>
      <c r="G232" s="261">
        <v>0.20580000000000001</v>
      </c>
      <c r="H232" s="268" t="s">
        <v>109</v>
      </c>
      <c r="I232" s="261">
        <v>0.21579999999999999</v>
      </c>
      <c r="J232" s="267"/>
      <c r="L232" s="262"/>
      <c r="M232" s="262" t="s">
        <v>340</v>
      </c>
      <c r="N232" s="264">
        <v>0.21299999999999999</v>
      </c>
      <c r="O232" s="266"/>
      <c r="P232" s="264">
        <v>0.2185</v>
      </c>
      <c r="Q232" s="265"/>
      <c r="R232" s="261">
        <v>0.18779999999999999</v>
      </c>
      <c r="S232" s="268" t="s">
        <v>109</v>
      </c>
      <c r="T232" s="261">
        <v>0.1784</v>
      </c>
      <c r="U232" s="266"/>
    </row>
    <row r="233" spans="1:21" ht="19.2" hidden="1" customHeight="1" x14ac:dyDescent="0.25">
      <c r="A233" s="262"/>
      <c r="B233" s="262" t="s">
        <v>341</v>
      </c>
      <c r="C233" s="264">
        <v>0.19</v>
      </c>
      <c r="D233" s="265"/>
      <c r="E233" s="264">
        <v>0.16320000000000001</v>
      </c>
      <c r="F233" s="265"/>
      <c r="G233" s="261">
        <v>0.121</v>
      </c>
      <c r="H233" s="268" t="s">
        <v>109</v>
      </c>
      <c r="I233" s="261">
        <v>0.12939999999999999</v>
      </c>
      <c r="J233" s="277"/>
      <c r="L233" s="262"/>
      <c r="M233" s="262" t="s">
        <v>341</v>
      </c>
      <c r="N233" s="264">
        <v>0.14940000000000001</v>
      </c>
      <c r="O233" s="266"/>
      <c r="P233" s="264">
        <v>0.14080000000000001</v>
      </c>
      <c r="Q233" s="265"/>
      <c r="R233" s="261">
        <v>9.9099999999999994E-2</v>
      </c>
      <c r="S233" s="268" t="s">
        <v>109</v>
      </c>
      <c r="T233" s="261">
        <v>8.7999999999999995E-2</v>
      </c>
      <c r="U233" s="266"/>
    </row>
    <row r="234" spans="1:21" ht="19.2" hidden="1" customHeight="1" x14ac:dyDescent="0.25">
      <c r="A234" s="280" t="s">
        <v>342</v>
      </c>
      <c r="B234" s="281"/>
      <c r="C234" s="279"/>
      <c r="D234" s="271"/>
      <c r="E234" s="279"/>
      <c r="F234" s="271"/>
      <c r="G234" s="279"/>
      <c r="H234" s="275"/>
      <c r="I234" s="279"/>
      <c r="J234" s="275"/>
      <c r="L234" s="280" t="s">
        <v>342</v>
      </c>
      <c r="M234" s="281"/>
      <c r="N234" s="279"/>
      <c r="O234" s="275"/>
      <c r="P234" s="279"/>
      <c r="Q234" s="271"/>
      <c r="R234" s="279"/>
      <c r="S234" s="275"/>
      <c r="T234" s="279"/>
      <c r="U234" s="275"/>
    </row>
    <row r="235" spans="1:21" ht="19.2" hidden="1" customHeight="1" x14ac:dyDescent="0.25">
      <c r="A235" s="262"/>
      <c r="B235" s="262" t="s">
        <v>343</v>
      </c>
      <c r="C235" s="264">
        <v>3.09E-2</v>
      </c>
      <c r="D235" s="269"/>
      <c r="E235" s="264">
        <v>2.9700000000000001E-2</v>
      </c>
      <c r="F235" s="269"/>
      <c r="G235" s="270">
        <v>4.8599999999999997E-2</v>
      </c>
      <c r="H235" s="268" t="s">
        <v>109</v>
      </c>
      <c r="I235" s="261">
        <v>2.23E-2</v>
      </c>
      <c r="J235" s="308"/>
      <c r="L235" s="262"/>
      <c r="M235" s="262" t="s">
        <v>343</v>
      </c>
      <c r="N235" s="264">
        <v>3.4799999999999998E-2</v>
      </c>
      <c r="O235" s="266"/>
      <c r="P235" s="264">
        <v>2.9499999999999998E-2</v>
      </c>
      <c r="Q235" s="269"/>
      <c r="R235" s="270">
        <v>4.99E-2</v>
      </c>
      <c r="S235" s="268" t="s">
        <v>109</v>
      </c>
      <c r="T235" s="270">
        <v>2.87E-2</v>
      </c>
      <c r="U235" s="265"/>
    </row>
    <row r="236" spans="1:21" ht="19.2" hidden="1" customHeight="1" x14ac:dyDescent="0.25">
      <c r="A236" s="262"/>
      <c r="B236" s="262" t="s">
        <v>344</v>
      </c>
      <c r="C236" s="264">
        <v>4.82E-2</v>
      </c>
      <c r="D236" s="265"/>
      <c r="E236" s="264">
        <v>7.6100000000000001E-2</v>
      </c>
      <c r="F236" s="265"/>
      <c r="G236" s="261">
        <v>3.7999999999999999E-2</v>
      </c>
      <c r="H236" s="268" t="s">
        <v>109</v>
      </c>
      <c r="I236" s="261">
        <v>8.7300000000000003E-2</v>
      </c>
      <c r="J236" s="269"/>
      <c r="L236" s="262"/>
      <c r="M236" s="262" t="s">
        <v>344</v>
      </c>
      <c r="N236" s="264">
        <v>4.4600000000000001E-2</v>
      </c>
      <c r="O236" s="266"/>
      <c r="P236" s="264">
        <v>7.3300000000000004E-2</v>
      </c>
      <c r="Q236" s="267"/>
      <c r="R236" s="261">
        <v>3.61E-2</v>
      </c>
      <c r="S236" s="268" t="s">
        <v>109</v>
      </c>
      <c r="T236" s="261">
        <v>6.6900000000000001E-2</v>
      </c>
      <c r="U236" s="266"/>
    </row>
    <row r="237" spans="1:21" ht="19.2" hidden="1" customHeight="1" x14ac:dyDescent="0.25">
      <c r="A237" s="262"/>
      <c r="B237" s="262" t="s">
        <v>345</v>
      </c>
      <c r="C237" s="261">
        <v>2.4799999999999999E-2</v>
      </c>
      <c r="D237" s="269"/>
      <c r="E237" s="261">
        <v>3.5200000000000002E-2</v>
      </c>
      <c r="F237" s="269"/>
      <c r="G237" s="261">
        <v>3.9E-2</v>
      </c>
      <c r="H237" s="268" t="s">
        <v>109</v>
      </c>
      <c r="I237" s="261">
        <v>3.5200000000000002E-2</v>
      </c>
      <c r="J237" s="265"/>
      <c r="L237" s="262"/>
      <c r="M237" s="262" t="s">
        <v>345</v>
      </c>
      <c r="N237" s="261">
        <v>3.1699999999999999E-2</v>
      </c>
      <c r="O237" s="266"/>
      <c r="P237" s="261">
        <v>4.1300000000000003E-2</v>
      </c>
      <c r="Q237" s="269"/>
      <c r="R237" s="261">
        <v>5.0099999999999999E-2</v>
      </c>
      <c r="S237" s="268" t="s">
        <v>109</v>
      </c>
      <c r="T237" s="261">
        <v>4.6399999999999997E-2</v>
      </c>
      <c r="U237" s="268"/>
    </row>
    <row r="238" spans="1:21" ht="19.2" hidden="1" customHeight="1" x14ac:dyDescent="0.25">
      <c r="A238" s="262"/>
      <c r="B238" s="262" t="s">
        <v>346</v>
      </c>
      <c r="C238" s="261">
        <v>7.9000000000000001E-2</v>
      </c>
      <c r="D238" s="269"/>
      <c r="E238" s="261">
        <v>0.1416</v>
      </c>
      <c r="F238" s="269"/>
      <c r="G238" s="261">
        <v>0.10249999999999999</v>
      </c>
      <c r="H238" s="268" t="s">
        <v>109</v>
      </c>
      <c r="I238" s="261">
        <v>0.16170000000000001</v>
      </c>
      <c r="J238" s="269"/>
      <c r="L238" s="262"/>
      <c r="M238" s="262" t="s">
        <v>346</v>
      </c>
      <c r="N238" s="261">
        <v>8.4400000000000003E-2</v>
      </c>
      <c r="O238" s="266"/>
      <c r="P238" s="261">
        <v>0.14660000000000001</v>
      </c>
      <c r="Q238" s="269"/>
      <c r="R238" s="261">
        <v>0.108</v>
      </c>
      <c r="S238" s="268" t="s">
        <v>109</v>
      </c>
      <c r="T238" s="270">
        <v>0.1658</v>
      </c>
      <c r="U238" s="266"/>
    </row>
    <row r="239" spans="1:21" ht="19.2" hidden="1" customHeight="1" x14ac:dyDescent="0.25">
      <c r="A239" s="262"/>
      <c r="B239" s="262" t="s">
        <v>347</v>
      </c>
      <c r="C239" s="261">
        <v>0.21279999999999999</v>
      </c>
      <c r="D239" s="326"/>
      <c r="E239" s="261">
        <v>0.2366</v>
      </c>
      <c r="F239" s="326"/>
      <c r="G239" s="261">
        <v>0.1615</v>
      </c>
      <c r="H239" s="268" t="s">
        <v>109</v>
      </c>
      <c r="I239" s="261">
        <v>0.19009999999999999</v>
      </c>
      <c r="J239" s="269"/>
      <c r="L239" s="262"/>
      <c r="M239" s="262" t="s">
        <v>347</v>
      </c>
      <c r="N239" s="261">
        <v>0.17810000000000001</v>
      </c>
      <c r="O239" s="266"/>
      <c r="P239" s="261">
        <v>0.21990000000000001</v>
      </c>
      <c r="Q239" s="265"/>
      <c r="R239" s="261">
        <v>0.14280000000000001</v>
      </c>
      <c r="S239" s="268" t="s">
        <v>109</v>
      </c>
      <c r="T239" s="261">
        <v>0.1429</v>
      </c>
      <c r="U239" s="266"/>
    </row>
    <row r="240" spans="1:21" ht="19.2" hidden="1" customHeight="1" x14ac:dyDescent="0.25">
      <c r="A240" s="262"/>
      <c r="B240" s="262" t="s">
        <v>348</v>
      </c>
      <c r="C240" s="312">
        <v>0.17150000000000001</v>
      </c>
      <c r="D240" s="265"/>
      <c r="E240" s="312">
        <v>0.1479</v>
      </c>
      <c r="F240" s="265"/>
      <c r="G240" s="313">
        <v>0.1782</v>
      </c>
      <c r="H240" s="268" t="s">
        <v>109</v>
      </c>
      <c r="I240" s="261">
        <v>0.15909999999999999</v>
      </c>
      <c r="J240" s="265"/>
      <c r="L240" s="262"/>
      <c r="M240" s="262" t="s">
        <v>348</v>
      </c>
      <c r="N240" s="312">
        <v>0.17510000000000001</v>
      </c>
      <c r="O240" s="266"/>
      <c r="P240" s="261">
        <v>0.152</v>
      </c>
      <c r="Q240" s="326"/>
      <c r="R240" s="261">
        <v>0.17580000000000001</v>
      </c>
      <c r="S240" s="268" t="s">
        <v>109</v>
      </c>
      <c r="T240" s="270">
        <v>0.1729</v>
      </c>
      <c r="U240" s="265"/>
    </row>
    <row r="241" spans="3:20" ht="19.2" hidden="1" customHeight="1" x14ac:dyDescent="0.25">
      <c r="C241" s="28">
        <f>SUM(C235:C240)</f>
        <v>0.56720000000000004</v>
      </c>
      <c r="D241" s="28"/>
      <c r="E241" s="28">
        <f>SUM(E235:E240)</f>
        <v>0.66710000000000003</v>
      </c>
      <c r="F241" s="28"/>
      <c r="G241" s="28">
        <f>SUM(G235:G240)</f>
        <v>0.56779999999999997</v>
      </c>
      <c r="H241" s="28"/>
      <c r="I241" s="28">
        <f>SUM(I235:I240)</f>
        <v>0.65569999999999995</v>
      </c>
      <c r="N241" s="28">
        <f>SUM(N235:N240)</f>
        <v>0.54870000000000008</v>
      </c>
      <c r="O241" s="28"/>
      <c r="P241" s="28">
        <f>SUM(P235:P240)</f>
        <v>0.66260000000000008</v>
      </c>
      <c r="Q241" s="28"/>
      <c r="R241" s="28">
        <f>SUM(R235:R240)</f>
        <v>0.56269999999999998</v>
      </c>
      <c r="S241" s="28"/>
      <c r="T241" s="28">
        <f>SUM(T235:T240)</f>
        <v>0.62359999999999993</v>
      </c>
    </row>
  </sheetData>
  <mergeCells count="175">
    <mergeCell ref="C74:D74"/>
    <mergeCell ref="C73:D73"/>
    <mergeCell ref="C82:D82"/>
    <mergeCell ref="C81:D81"/>
    <mergeCell ref="C80:D80"/>
    <mergeCell ref="C79:D79"/>
    <mergeCell ref="C78:D78"/>
    <mergeCell ref="C67:D67"/>
    <mergeCell ref="H82:I82"/>
    <mergeCell ref="H81:I81"/>
    <mergeCell ref="H80:I80"/>
    <mergeCell ref="H79:I79"/>
    <mergeCell ref="H78:I78"/>
    <mergeCell ref="H77:I77"/>
    <mergeCell ref="H76:I76"/>
    <mergeCell ref="H75:I75"/>
    <mergeCell ref="H74:I74"/>
    <mergeCell ref="H73:I73"/>
    <mergeCell ref="H72:I72"/>
    <mergeCell ref="H71:I71"/>
    <mergeCell ref="H70:I70"/>
    <mergeCell ref="H69:I69"/>
    <mergeCell ref="H68:I68"/>
    <mergeCell ref="C72:D72"/>
    <mergeCell ref="C71:D71"/>
    <mergeCell ref="C70:D70"/>
    <mergeCell ref="C69:D69"/>
    <mergeCell ref="C68:D68"/>
    <mergeCell ref="C77:D77"/>
    <mergeCell ref="C76:D76"/>
    <mergeCell ref="C75:D75"/>
    <mergeCell ref="N34:O34"/>
    <mergeCell ref="N33:O33"/>
    <mergeCell ref="N45:O45"/>
    <mergeCell ref="N44:O44"/>
    <mergeCell ref="N43:O43"/>
    <mergeCell ref="N42:O42"/>
    <mergeCell ref="N41:O41"/>
    <mergeCell ref="H67:I67"/>
    <mergeCell ref="H66:K66"/>
    <mergeCell ref="H53:I53"/>
    <mergeCell ref="N47:O47"/>
    <mergeCell ref="N46:O46"/>
    <mergeCell ref="H57:I57"/>
    <mergeCell ref="H58:I58"/>
    <mergeCell ref="H61:I61"/>
    <mergeCell ref="H62:I62"/>
    <mergeCell ref="H64:I64"/>
    <mergeCell ref="H59:I59"/>
    <mergeCell ref="H60:I60"/>
    <mergeCell ref="H63:I63"/>
    <mergeCell ref="N27:O27"/>
    <mergeCell ref="N26:O26"/>
    <mergeCell ref="N25:O25"/>
    <mergeCell ref="J47:K47"/>
    <mergeCell ref="J46:K46"/>
    <mergeCell ref="J45:K45"/>
    <mergeCell ref="J44:K44"/>
    <mergeCell ref="J43:K43"/>
    <mergeCell ref="J42:K42"/>
    <mergeCell ref="J41:K41"/>
    <mergeCell ref="J40:K40"/>
    <mergeCell ref="J39:K39"/>
    <mergeCell ref="J38:K38"/>
    <mergeCell ref="J34:K34"/>
    <mergeCell ref="J33:K33"/>
    <mergeCell ref="J32:K32"/>
    <mergeCell ref="N32:O32"/>
    <mergeCell ref="N31:O31"/>
    <mergeCell ref="N30:O30"/>
    <mergeCell ref="N29:O29"/>
    <mergeCell ref="N28:O28"/>
    <mergeCell ref="N40:O40"/>
    <mergeCell ref="N39:O39"/>
    <mergeCell ref="N38:O38"/>
    <mergeCell ref="F47:G47"/>
    <mergeCell ref="F46:G46"/>
    <mergeCell ref="F45:G45"/>
    <mergeCell ref="F44:G44"/>
    <mergeCell ref="J31:K31"/>
    <mergeCell ref="J30:K30"/>
    <mergeCell ref="J29:K29"/>
    <mergeCell ref="J28:K28"/>
    <mergeCell ref="J27:K27"/>
    <mergeCell ref="B46:C46"/>
    <mergeCell ref="B45:C45"/>
    <mergeCell ref="B44:C44"/>
    <mergeCell ref="B43:C43"/>
    <mergeCell ref="B42:C42"/>
    <mergeCell ref="B41:C41"/>
    <mergeCell ref="B40:C40"/>
    <mergeCell ref="B39:C39"/>
    <mergeCell ref="B38:C38"/>
    <mergeCell ref="N24:O24"/>
    <mergeCell ref="J23:M23"/>
    <mergeCell ref="J24:K24"/>
    <mergeCell ref="F38:G38"/>
    <mergeCell ref="A1:A2"/>
    <mergeCell ref="A37:A47"/>
    <mergeCell ref="A24:A34"/>
    <mergeCell ref="B37:C37"/>
    <mergeCell ref="F37:G37"/>
    <mergeCell ref="F23:I23"/>
    <mergeCell ref="B23:E23"/>
    <mergeCell ref="F24:G24"/>
    <mergeCell ref="B24:C24"/>
    <mergeCell ref="B6:D6"/>
    <mergeCell ref="E6:G6"/>
    <mergeCell ref="H6:J6"/>
    <mergeCell ref="F43:G43"/>
    <mergeCell ref="F42:G42"/>
    <mergeCell ref="F41:G41"/>
    <mergeCell ref="F40:G40"/>
    <mergeCell ref="F39:G39"/>
    <mergeCell ref="J26:K26"/>
    <mergeCell ref="J25:K25"/>
    <mergeCell ref="B47:C47"/>
    <mergeCell ref="C62:D62"/>
    <mergeCell ref="C63:D63"/>
    <mergeCell ref="C64:D64"/>
    <mergeCell ref="B177:B178"/>
    <mergeCell ref="B111:B112"/>
    <mergeCell ref="K6:M6"/>
    <mergeCell ref="C52:E52"/>
    <mergeCell ref="C66:E66"/>
    <mergeCell ref="H52:J52"/>
    <mergeCell ref="C51:E51"/>
    <mergeCell ref="H51:J51"/>
    <mergeCell ref="M51:O51"/>
    <mergeCell ref="M52:O52"/>
    <mergeCell ref="M53:N53"/>
    <mergeCell ref="C55:D55"/>
    <mergeCell ref="C56:D56"/>
    <mergeCell ref="C57:D57"/>
    <mergeCell ref="C58:D58"/>
    <mergeCell ref="C59:D59"/>
    <mergeCell ref="C60:D60"/>
    <mergeCell ref="C61:D61"/>
    <mergeCell ref="J37:K37"/>
    <mergeCell ref="N37:O37"/>
    <mergeCell ref="N23:Q23"/>
    <mergeCell ref="N144:N146"/>
    <mergeCell ref="C111:L111"/>
    <mergeCell ref="C144:L144"/>
    <mergeCell ref="P111:Y111"/>
    <mergeCell ref="P144:Y144"/>
    <mergeCell ref="A111:A113"/>
    <mergeCell ref="B144:B145"/>
    <mergeCell ref="A144:A146"/>
    <mergeCell ref="A177:A179"/>
    <mergeCell ref="L177:L179"/>
    <mergeCell ref="M86:O86"/>
    <mergeCell ref="M87:N87"/>
    <mergeCell ref="M54:N54"/>
    <mergeCell ref="C53:D53"/>
    <mergeCell ref="C54:D54"/>
    <mergeCell ref="H54:I54"/>
    <mergeCell ref="H55:I55"/>
    <mergeCell ref="H56:I56"/>
    <mergeCell ref="A210:A212"/>
    <mergeCell ref="C86:E86"/>
    <mergeCell ref="C87:D87"/>
    <mergeCell ref="G86:I86"/>
    <mergeCell ref="G87:H87"/>
    <mergeCell ref="N210:U210"/>
    <mergeCell ref="C210:J210"/>
    <mergeCell ref="M210:M211"/>
    <mergeCell ref="L210:L212"/>
    <mergeCell ref="B210:B211"/>
    <mergeCell ref="M177:M178"/>
    <mergeCell ref="C177:J177"/>
    <mergeCell ref="N177:U177"/>
    <mergeCell ref="O111:O112"/>
    <mergeCell ref="N111:N113"/>
    <mergeCell ref="O144:O145"/>
  </mergeCells>
  <phoneticPr fontId="466" type="noConversion"/>
  <conditionalFormatting sqref="D114:D141 F114:F141 H114:H141 J114:J141 L114:L141 Q114:Q141 S114:S141 U114:U141 W114:W141 Y114:Y141">
    <cfRule type="cellIs" dxfId="7" priority="4" stopIfTrue="1" operator="lessThan">
      <formula>0</formula>
    </cfRule>
    <cfRule type="cellIs" dxfId="6" priority="5" stopIfTrue="1" operator="greaterThan">
      <formula>0</formula>
    </cfRule>
  </conditionalFormatting>
  <conditionalFormatting sqref="D180:D207 F180:F207 H180:H207 J180:J207 O180:O207 Q180:Q207 S180:S207 U180:U207">
    <cfRule type="cellIs" dxfId="5" priority="2" stopIfTrue="1" operator="lessThan">
      <formula>0</formula>
    </cfRule>
    <cfRule type="cellIs" dxfId="4" priority="3" stopIfTrue="1" operator="greaterThan">
      <formula>0</formula>
    </cfRule>
  </conditionalFormatting>
  <pageMargins left="0.7" right="0.7" top="0.75" bottom="0.75" header="0.3" footer="0.3"/>
  <pictur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D978-BD6B-42F6-BC1A-B0603BBCED31}">
  <sheetPr>
    <outlinePr summaryBelow="0" summaryRight="0"/>
  </sheetPr>
  <dimension ref="A1:Q138"/>
  <sheetViews>
    <sheetView showGridLines="0" topLeftCell="D1" workbookViewId="0"/>
  </sheetViews>
  <sheetFormatPr defaultColWidth="14" defaultRowHeight="13.2" x14ac:dyDescent="0.25"/>
  <cols>
    <col min="4" max="4" width="25" customWidth="1"/>
    <col min="5" max="5" width="21" customWidth="1"/>
    <col min="6" max="7" width="14" customWidth="1"/>
  </cols>
  <sheetData>
    <row r="1" spans="1:17" ht="13.8" x14ac:dyDescent="0.25">
      <c r="A1" s="86" t="s">
        <v>353</v>
      </c>
      <c r="B1" s="84"/>
      <c r="C1" s="84"/>
      <c r="D1" s="351"/>
      <c r="E1" s="84"/>
      <c r="F1" s="84"/>
      <c r="G1" s="84"/>
      <c r="H1" s="84"/>
      <c r="I1" s="84"/>
      <c r="J1" s="84"/>
      <c r="K1" s="84"/>
      <c r="L1" s="84"/>
      <c r="M1" s="84"/>
      <c r="N1" s="84"/>
      <c r="O1" s="84"/>
      <c r="P1" s="84"/>
    </row>
    <row r="2" spans="1:17" x14ac:dyDescent="0.25">
      <c r="B2" s="84"/>
      <c r="C2" s="84"/>
      <c r="D2" s="351"/>
      <c r="E2" s="84"/>
      <c r="F2" s="84"/>
      <c r="G2" s="84"/>
      <c r="H2" s="84"/>
      <c r="I2" s="84"/>
      <c r="J2" s="84"/>
      <c r="K2" s="84"/>
      <c r="L2" s="84"/>
      <c r="M2" s="84"/>
      <c r="N2" s="84"/>
      <c r="O2" s="84"/>
      <c r="P2" s="84"/>
    </row>
    <row r="3" spans="1:17" x14ac:dyDescent="0.25">
      <c r="B3" s="84"/>
      <c r="C3" s="84"/>
      <c r="D3" s="351"/>
      <c r="E3" s="84"/>
      <c r="F3" s="84"/>
      <c r="G3" s="84"/>
      <c r="H3" s="84"/>
      <c r="I3" s="84"/>
      <c r="J3" s="84"/>
      <c r="K3" s="84"/>
      <c r="L3" s="84"/>
      <c r="M3" s="84"/>
      <c r="N3" s="84"/>
      <c r="O3" s="84"/>
      <c r="P3" s="84"/>
    </row>
    <row r="4" spans="1:17" ht="13.8" x14ac:dyDescent="0.25">
      <c r="A4" s="340"/>
      <c r="B4" s="482" t="s">
        <v>354</v>
      </c>
      <c r="C4" s="484" t="s">
        <v>355</v>
      </c>
      <c r="D4" s="486" t="s">
        <v>356</v>
      </c>
      <c r="E4" s="477" t="s">
        <v>357</v>
      </c>
      <c r="F4" s="478"/>
      <c r="G4" s="479"/>
      <c r="H4" s="480" t="s">
        <v>358</v>
      </c>
      <c r="I4" s="478"/>
      <c r="J4" s="481"/>
      <c r="K4" s="477" t="s">
        <v>359</v>
      </c>
      <c r="L4" s="478"/>
      <c r="M4" s="481"/>
      <c r="N4" s="477" t="s">
        <v>360</v>
      </c>
      <c r="O4" s="478"/>
      <c r="P4" s="481"/>
      <c r="Q4" s="340"/>
    </row>
    <row r="5" spans="1:17" ht="13.8" x14ac:dyDescent="0.25">
      <c r="A5" s="340"/>
      <c r="B5" s="483"/>
      <c r="C5" s="485"/>
      <c r="D5" s="487"/>
      <c r="E5" s="356" t="s">
        <v>361</v>
      </c>
      <c r="F5" s="376" t="s">
        <v>362</v>
      </c>
      <c r="G5" s="378" t="s">
        <v>363</v>
      </c>
      <c r="H5" s="377" t="s">
        <v>361</v>
      </c>
      <c r="I5" s="376" t="s">
        <v>362</v>
      </c>
      <c r="J5" s="375" t="s">
        <v>363</v>
      </c>
      <c r="K5" s="356" t="s">
        <v>361</v>
      </c>
      <c r="L5" s="376" t="s">
        <v>362</v>
      </c>
      <c r="M5" s="375" t="s">
        <v>363</v>
      </c>
      <c r="N5" s="356" t="s">
        <v>361</v>
      </c>
      <c r="O5" s="376" t="s">
        <v>362</v>
      </c>
      <c r="P5" s="375" t="s">
        <v>363</v>
      </c>
      <c r="Q5" s="340"/>
    </row>
    <row r="6" spans="1:17" ht="13.8" x14ac:dyDescent="0.25">
      <c r="A6" s="340"/>
      <c r="B6" s="488" t="s">
        <v>364</v>
      </c>
      <c r="C6" s="372" t="s">
        <v>109</v>
      </c>
      <c r="D6" s="373" t="s">
        <v>109</v>
      </c>
      <c r="E6" s="369">
        <v>1855636</v>
      </c>
      <c r="F6" s="370">
        <v>163751</v>
      </c>
      <c r="G6" s="374">
        <v>8.8200000000000001E-2</v>
      </c>
      <c r="H6" s="371" t="s">
        <v>365</v>
      </c>
      <c r="I6" s="366" t="s">
        <v>366</v>
      </c>
      <c r="J6" s="368" t="s">
        <v>367</v>
      </c>
      <c r="K6" s="367" t="s">
        <v>368</v>
      </c>
      <c r="L6" s="366" t="s">
        <v>369</v>
      </c>
      <c r="M6" s="368" t="s">
        <v>367</v>
      </c>
      <c r="N6" s="367" t="s">
        <v>370</v>
      </c>
      <c r="O6" s="366" t="s">
        <v>366</v>
      </c>
      <c r="P6" s="368" t="s">
        <v>371</v>
      </c>
      <c r="Q6" s="340"/>
    </row>
    <row r="7" spans="1:17" ht="13.8" x14ac:dyDescent="0.25">
      <c r="A7" s="340"/>
      <c r="B7" s="488"/>
      <c r="C7" s="489" t="s">
        <v>372</v>
      </c>
      <c r="D7" s="352" t="s">
        <v>373</v>
      </c>
      <c r="E7" s="343">
        <v>412116</v>
      </c>
      <c r="F7" s="347">
        <v>46476</v>
      </c>
      <c r="G7" s="341">
        <v>0.1128</v>
      </c>
      <c r="H7" s="344" t="s">
        <v>374</v>
      </c>
      <c r="I7" s="342" t="s">
        <v>369</v>
      </c>
      <c r="J7" s="345" t="s">
        <v>371</v>
      </c>
      <c r="K7" s="348" t="s">
        <v>375</v>
      </c>
      <c r="L7" s="342" t="s">
        <v>376</v>
      </c>
      <c r="M7" s="345" t="s">
        <v>377</v>
      </c>
      <c r="N7" s="348" t="s">
        <v>368</v>
      </c>
      <c r="O7" s="342" t="s">
        <v>378</v>
      </c>
      <c r="P7" s="345" t="s">
        <v>377</v>
      </c>
      <c r="Q7" s="340"/>
    </row>
    <row r="8" spans="1:17" ht="13.8" x14ac:dyDescent="0.25">
      <c r="A8" s="340"/>
      <c r="B8" s="488"/>
      <c r="C8" s="489"/>
      <c r="D8" s="352" t="s">
        <v>379</v>
      </c>
      <c r="E8" s="343">
        <v>370589</v>
      </c>
      <c r="F8" s="347">
        <v>7829</v>
      </c>
      <c r="G8" s="341">
        <v>2.1100000000000001E-2</v>
      </c>
      <c r="H8" s="344" t="s">
        <v>368</v>
      </c>
      <c r="I8" s="342" t="s">
        <v>380</v>
      </c>
      <c r="J8" s="345" t="s">
        <v>381</v>
      </c>
      <c r="K8" s="348" t="s">
        <v>382</v>
      </c>
      <c r="L8" s="342" t="s">
        <v>380</v>
      </c>
      <c r="M8" s="345" t="s">
        <v>367</v>
      </c>
      <c r="N8" s="348" t="s">
        <v>368</v>
      </c>
      <c r="O8" s="342" t="s">
        <v>380</v>
      </c>
      <c r="P8" s="345" t="s">
        <v>381</v>
      </c>
      <c r="Q8" s="340"/>
    </row>
    <row r="9" spans="1:17" ht="13.8" x14ac:dyDescent="0.25">
      <c r="A9" s="340"/>
      <c r="B9" s="488"/>
      <c r="C9" s="489"/>
      <c r="D9" s="352" t="s">
        <v>383</v>
      </c>
      <c r="E9" s="343">
        <v>368536</v>
      </c>
      <c r="F9" s="347">
        <v>34295</v>
      </c>
      <c r="G9" s="341">
        <v>9.3100000000000002E-2</v>
      </c>
      <c r="H9" s="344" t="s">
        <v>368</v>
      </c>
      <c r="I9" s="342" t="s">
        <v>369</v>
      </c>
      <c r="J9" s="345" t="s">
        <v>371</v>
      </c>
      <c r="K9" s="348" t="s">
        <v>374</v>
      </c>
      <c r="L9" s="342" t="s">
        <v>369</v>
      </c>
      <c r="M9" s="345" t="s">
        <v>371</v>
      </c>
      <c r="N9" s="350" t="s">
        <v>365</v>
      </c>
      <c r="O9" s="342" t="s">
        <v>378</v>
      </c>
      <c r="P9" s="345" t="s">
        <v>371</v>
      </c>
      <c r="Q9" s="340"/>
    </row>
    <row r="10" spans="1:17" ht="13.8" x14ac:dyDescent="0.25">
      <c r="A10" s="340"/>
      <c r="B10" s="488"/>
      <c r="C10" s="489" t="s">
        <v>384</v>
      </c>
      <c r="D10" s="352" t="s">
        <v>385</v>
      </c>
      <c r="E10" s="355">
        <v>226802</v>
      </c>
      <c r="F10" s="342">
        <v>0</v>
      </c>
      <c r="G10" s="341">
        <v>0</v>
      </c>
      <c r="H10" s="344" t="s">
        <v>386</v>
      </c>
      <c r="I10" s="342">
        <v>0</v>
      </c>
      <c r="J10" s="345" t="s">
        <v>381</v>
      </c>
      <c r="K10" s="348" t="s">
        <v>387</v>
      </c>
      <c r="L10" s="342">
        <v>0</v>
      </c>
      <c r="M10" s="345" t="s">
        <v>381</v>
      </c>
      <c r="N10" s="348" t="s">
        <v>382</v>
      </c>
      <c r="O10" s="342">
        <v>0</v>
      </c>
      <c r="P10" s="345" t="s">
        <v>381</v>
      </c>
      <c r="Q10" s="340"/>
    </row>
    <row r="11" spans="1:17" ht="13.8" x14ac:dyDescent="0.25">
      <c r="A11" s="340"/>
      <c r="B11" s="488"/>
      <c r="C11" s="489"/>
      <c r="D11" s="352" t="s">
        <v>388</v>
      </c>
      <c r="E11" s="343">
        <v>170113</v>
      </c>
      <c r="F11" s="347">
        <v>29374</v>
      </c>
      <c r="G11" s="341">
        <v>0.17269999999999999</v>
      </c>
      <c r="H11" s="344" t="s">
        <v>374</v>
      </c>
      <c r="I11" s="342" t="s">
        <v>369</v>
      </c>
      <c r="J11" s="345" t="s">
        <v>371</v>
      </c>
      <c r="K11" s="348" t="s">
        <v>109</v>
      </c>
      <c r="L11" s="342" t="s">
        <v>109</v>
      </c>
      <c r="M11" s="345" t="s">
        <v>109</v>
      </c>
      <c r="N11" s="350" t="s">
        <v>368</v>
      </c>
      <c r="O11" s="342" t="s">
        <v>378</v>
      </c>
      <c r="P11" s="345" t="s">
        <v>377</v>
      </c>
      <c r="Q11" s="340"/>
    </row>
    <row r="12" spans="1:17" ht="13.8" x14ac:dyDescent="0.25">
      <c r="A12" s="340"/>
      <c r="B12" s="488"/>
      <c r="C12" s="489"/>
      <c r="D12" s="352" t="s">
        <v>389</v>
      </c>
      <c r="E12" s="343">
        <v>90606</v>
      </c>
      <c r="F12" s="342">
        <v>0</v>
      </c>
      <c r="G12" s="341">
        <v>0</v>
      </c>
      <c r="H12" s="344" t="s">
        <v>390</v>
      </c>
      <c r="I12" s="342">
        <v>0</v>
      </c>
      <c r="J12" s="345" t="s">
        <v>381</v>
      </c>
      <c r="K12" s="348" t="s">
        <v>109</v>
      </c>
      <c r="L12" s="342" t="s">
        <v>109</v>
      </c>
      <c r="M12" s="345" t="s">
        <v>109</v>
      </c>
      <c r="N12" s="348" t="s">
        <v>390</v>
      </c>
      <c r="O12" s="342">
        <v>0</v>
      </c>
      <c r="P12" s="345" t="s">
        <v>381</v>
      </c>
      <c r="Q12" s="340"/>
    </row>
    <row r="13" spans="1:17" ht="13.8" x14ac:dyDescent="0.25">
      <c r="A13" s="340"/>
      <c r="B13" s="488"/>
      <c r="C13" s="489"/>
      <c r="D13" s="352" t="s">
        <v>391</v>
      </c>
      <c r="E13" s="348" t="s">
        <v>109</v>
      </c>
      <c r="F13" s="342" t="s">
        <v>109</v>
      </c>
      <c r="G13" s="379" t="s">
        <v>109</v>
      </c>
      <c r="H13" s="344" t="s">
        <v>109</v>
      </c>
      <c r="I13" s="342" t="s">
        <v>109</v>
      </c>
      <c r="J13" s="345" t="s">
        <v>109</v>
      </c>
      <c r="K13" s="348" t="s">
        <v>109</v>
      </c>
      <c r="L13" s="342" t="s">
        <v>109</v>
      </c>
      <c r="M13" s="345" t="s">
        <v>109</v>
      </c>
      <c r="N13" s="350" t="s">
        <v>392</v>
      </c>
      <c r="O13" s="342">
        <v>0</v>
      </c>
      <c r="P13" s="345" t="s">
        <v>381</v>
      </c>
      <c r="Q13" s="340"/>
    </row>
    <row r="14" spans="1:17" ht="13.8" x14ac:dyDescent="0.25">
      <c r="A14" s="340"/>
      <c r="B14" s="488"/>
      <c r="C14" s="489"/>
      <c r="D14" s="352" t="s">
        <v>393</v>
      </c>
      <c r="E14" s="348" t="s">
        <v>109</v>
      </c>
      <c r="F14" s="342" t="s">
        <v>109</v>
      </c>
      <c r="G14" s="379" t="s">
        <v>109</v>
      </c>
      <c r="H14" s="344" t="s">
        <v>109</v>
      </c>
      <c r="I14" s="342" t="s">
        <v>109</v>
      </c>
      <c r="J14" s="345" t="s">
        <v>109</v>
      </c>
      <c r="K14" s="348" t="s">
        <v>109</v>
      </c>
      <c r="L14" s="342" t="s">
        <v>109</v>
      </c>
      <c r="M14" s="345" t="s">
        <v>109</v>
      </c>
      <c r="N14" s="350" t="s">
        <v>375</v>
      </c>
      <c r="O14" s="342">
        <v>0</v>
      </c>
      <c r="P14" s="345" t="s">
        <v>381</v>
      </c>
      <c r="Q14" s="340"/>
    </row>
    <row r="15" spans="1:17" ht="13.8" x14ac:dyDescent="0.25">
      <c r="A15" s="340"/>
      <c r="B15" s="488"/>
      <c r="C15" s="489" t="s">
        <v>394</v>
      </c>
      <c r="D15" s="352" t="s">
        <v>395</v>
      </c>
      <c r="E15" s="353">
        <v>344503</v>
      </c>
      <c r="F15" s="347">
        <v>62455</v>
      </c>
      <c r="G15" s="341">
        <v>0.18129999999999999</v>
      </c>
      <c r="H15" s="344" t="s">
        <v>382</v>
      </c>
      <c r="I15" s="342" t="s">
        <v>369</v>
      </c>
      <c r="J15" s="345" t="s">
        <v>396</v>
      </c>
      <c r="K15" s="348" t="s">
        <v>382</v>
      </c>
      <c r="L15" s="342" t="s">
        <v>376</v>
      </c>
      <c r="M15" s="345" t="s">
        <v>381</v>
      </c>
      <c r="N15" s="388" t="s">
        <v>374</v>
      </c>
      <c r="O15" s="342" t="s">
        <v>369</v>
      </c>
      <c r="P15" s="345" t="s">
        <v>397</v>
      </c>
      <c r="Q15" s="340"/>
    </row>
    <row r="16" spans="1:17" ht="13.8" x14ac:dyDescent="0.25">
      <c r="A16" s="340"/>
      <c r="B16" s="488"/>
      <c r="C16" s="489"/>
      <c r="D16" s="352" t="s">
        <v>398</v>
      </c>
      <c r="E16" s="343">
        <v>43729</v>
      </c>
      <c r="F16" s="342">
        <v>0</v>
      </c>
      <c r="G16" s="341">
        <v>0</v>
      </c>
      <c r="H16" s="344" t="s">
        <v>382</v>
      </c>
      <c r="I16" s="342">
        <v>0</v>
      </c>
      <c r="J16" s="345" t="s">
        <v>381</v>
      </c>
      <c r="K16" s="348" t="s">
        <v>386</v>
      </c>
      <c r="L16" s="342">
        <v>0</v>
      </c>
      <c r="M16" s="345" t="s">
        <v>381</v>
      </c>
      <c r="N16" s="348" t="s">
        <v>399</v>
      </c>
      <c r="O16" s="342">
        <v>0</v>
      </c>
      <c r="P16" s="345" t="s">
        <v>381</v>
      </c>
      <c r="Q16" s="340"/>
    </row>
    <row r="17" spans="1:17" ht="13.8" x14ac:dyDescent="0.25">
      <c r="A17" s="340"/>
      <c r="B17" s="488"/>
      <c r="C17" s="490"/>
      <c r="D17" s="352" t="s">
        <v>400</v>
      </c>
      <c r="E17" s="343">
        <v>1372</v>
      </c>
      <c r="F17" s="342">
        <v>0</v>
      </c>
      <c r="G17" s="341">
        <v>0</v>
      </c>
      <c r="H17" s="344" t="s">
        <v>401</v>
      </c>
      <c r="I17" s="342">
        <v>0</v>
      </c>
      <c r="J17" s="345" t="s">
        <v>381</v>
      </c>
      <c r="K17" s="348" t="s">
        <v>401</v>
      </c>
      <c r="L17" s="342">
        <v>0</v>
      </c>
      <c r="M17" s="345" t="s">
        <v>381</v>
      </c>
      <c r="N17" s="348" t="s">
        <v>401</v>
      </c>
      <c r="O17" s="342">
        <v>0</v>
      </c>
      <c r="P17" s="345" t="s">
        <v>381</v>
      </c>
      <c r="Q17" s="340"/>
    </row>
    <row r="18" spans="1:17" ht="13.8" x14ac:dyDescent="0.25">
      <c r="A18" s="340"/>
      <c r="B18" s="488"/>
      <c r="C18" s="491" t="s">
        <v>402</v>
      </c>
      <c r="D18" s="352" t="s">
        <v>403</v>
      </c>
      <c r="E18" s="353">
        <v>192092</v>
      </c>
      <c r="F18" s="342">
        <v>0</v>
      </c>
      <c r="G18" s="341">
        <v>0</v>
      </c>
      <c r="H18" s="344" t="s">
        <v>390</v>
      </c>
      <c r="I18" s="342">
        <v>0</v>
      </c>
      <c r="J18" s="345" t="s">
        <v>381</v>
      </c>
      <c r="K18" s="348" t="s">
        <v>392</v>
      </c>
      <c r="L18" s="342">
        <v>0</v>
      </c>
      <c r="M18" s="345" t="s">
        <v>381</v>
      </c>
      <c r="N18" s="348" t="s">
        <v>390</v>
      </c>
      <c r="O18" s="342">
        <v>0</v>
      </c>
      <c r="P18" s="345" t="s">
        <v>381</v>
      </c>
      <c r="Q18" s="340"/>
    </row>
    <row r="19" spans="1:17" ht="13.8" x14ac:dyDescent="0.25">
      <c r="A19" s="340"/>
      <c r="B19" s="488"/>
      <c r="C19" s="491"/>
      <c r="D19" s="352" t="s">
        <v>404</v>
      </c>
      <c r="E19" s="348">
        <v>75</v>
      </c>
      <c r="F19" s="342">
        <v>0</v>
      </c>
      <c r="G19" s="341">
        <v>0</v>
      </c>
      <c r="H19" s="344" t="s">
        <v>387</v>
      </c>
      <c r="I19" s="342">
        <v>0</v>
      </c>
      <c r="J19" s="345" t="s">
        <v>381</v>
      </c>
      <c r="K19" s="348" t="s">
        <v>387</v>
      </c>
      <c r="L19" s="342">
        <v>0</v>
      </c>
      <c r="M19" s="345" t="s">
        <v>381</v>
      </c>
      <c r="N19" s="348" t="s">
        <v>386</v>
      </c>
      <c r="O19" s="342">
        <v>0</v>
      </c>
      <c r="P19" s="345" t="s">
        <v>381</v>
      </c>
      <c r="Q19" s="340"/>
    </row>
    <row r="20" spans="1:17" ht="13.8" x14ac:dyDescent="0.25">
      <c r="A20" s="340"/>
      <c r="B20" s="483"/>
      <c r="C20" s="491"/>
      <c r="D20" s="390" t="s">
        <v>405</v>
      </c>
      <c r="E20" s="358">
        <v>22</v>
      </c>
      <c r="F20" s="359">
        <v>0</v>
      </c>
      <c r="G20" s="360">
        <v>0</v>
      </c>
      <c r="H20" s="361" t="s">
        <v>392</v>
      </c>
      <c r="I20" s="359">
        <v>0</v>
      </c>
      <c r="J20" s="364" t="s">
        <v>381</v>
      </c>
      <c r="K20" s="358" t="s">
        <v>387</v>
      </c>
      <c r="L20" s="359">
        <v>0</v>
      </c>
      <c r="M20" s="364" t="s">
        <v>381</v>
      </c>
      <c r="N20" s="389" t="s">
        <v>374</v>
      </c>
      <c r="O20" s="359">
        <v>0</v>
      </c>
      <c r="P20" s="364" t="s">
        <v>381</v>
      </c>
      <c r="Q20" s="340"/>
    </row>
    <row r="21" spans="1:17" ht="13.8" x14ac:dyDescent="0.25">
      <c r="A21" s="340"/>
      <c r="B21" s="488" t="s">
        <v>406</v>
      </c>
      <c r="C21" s="357" t="s">
        <v>407</v>
      </c>
      <c r="D21" s="383" t="s">
        <v>109</v>
      </c>
      <c r="E21" s="380">
        <v>583751</v>
      </c>
      <c r="F21" s="387">
        <v>37209</v>
      </c>
      <c r="G21" s="385">
        <v>6.3700000000000007E-2</v>
      </c>
      <c r="H21" s="386" t="s">
        <v>374</v>
      </c>
      <c r="I21" s="381" t="s">
        <v>369</v>
      </c>
      <c r="J21" s="382" t="s">
        <v>367</v>
      </c>
      <c r="K21" s="384" t="s">
        <v>374</v>
      </c>
      <c r="L21" s="381" t="s">
        <v>369</v>
      </c>
      <c r="M21" s="382" t="s">
        <v>367</v>
      </c>
      <c r="N21" s="384" t="s">
        <v>374</v>
      </c>
      <c r="O21" s="381" t="s">
        <v>369</v>
      </c>
      <c r="P21" s="382" t="s">
        <v>367</v>
      </c>
      <c r="Q21" s="340"/>
    </row>
    <row r="22" spans="1:17" ht="13.8" x14ac:dyDescent="0.25">
      <c r="A22" s="340"/>
      <c r="B22" s="488"/>
      <c r="C22" s="489" t="s">
        <v>408</v>
      </c>
      <c r="D22" s="346" t="s">
        <v>409</v>
      </c>
      <c r="E22" s="343">
        <v>314769</v>
      </c>
      <c r="F22" s="347">
        <v>11632</v>
      </c>
      <c r="G22" s="341">
        <v>3.6999999999999998E-2</v>
      </c>
      <c r="H22" s="344" t="s">
        <v>374</v>
      </c>
      <c r="I22" s="342" t="s">
        <v>380</v>
      </c>
      <c r="J22" s="345" t="s">
        <v>381</v>
      </c>
      <c r="K22" s="365" t="s">
        <v>368</v>
      </c>
      <c r="L22" s="342" t="s">
        <v>369</v>
      </c>
      <c r="M22" s="345" t="s">
        <v>381</v>
      </c>
      <c r="N22" s="365" t="s">
        <v>368</v>
      </c>
      <c r="O22" s="342" t="s">
        <v>369</v>
      </c>
      <c r="P22" s="345" t="s">
        <v>381</v>
      </c>
      <c r="Q22" s="340"/>
    </row>
    <row r="23" spans="1:17" ht="13.8" x14ac:dyDescent="0.25">
      <c r="A23" s="340"/>
      <c r="B23" s="488"/>
      <c r="C23" s="489"/>
      <c r="D23" s="346" t="s">
        <v>410</v>
      </c>
      <c r="E23" s="353">
        <v>105979</v>
      </c>
      <c r="F23" s="347">
        <v>1261</v>
      </c>
      <c r="G23" s="341">
        <v>1.1900000000000001E-2</v>
      </c>
      <c r="H23" s="344" t="s">
        <v>390</v>
      </c>
      <c r="I23" s="342" t="s">
        <v>376</v>
      </c>
      <c r="J23" s="345" t="s">
        <v>367</v>
      </c>
      <c r="K23" s="348" t="s">
        <v>390</v>
      </c>
      <c r="L23" s="342" t="s">
        <v>376</v>
      </c>
      <c r="M23" s="345" t="s">
        <v>381</v>
      </c>
      <c r="N23" s="348" t="s">
        <v>392</v>
      </c>
      <c r="O23" s="342" t="s">
        <v>411</v>
      </c>
      <c r="P23" s="345" t="s">
        <v>381</v>
      </c>
      <c r="Q23" s="340"/>
    </row>
    <row r="24" spans="1:17" ht="13.8" x14ac:dyDescent="0.25">
      <c r="A24" s="340"/>
      <c r="B24" s="488"/>
      <c r="C24" s="489"/>
      <c r="D24" s="346" t="s">
        <v>412</v>
      </c>
      <c r="E24" s="343">
        <v>74329</v>
      </c>
      <c r="F24" s="347">
        <v>7609</v>
      </c>
      <c r="G24" s="341">
        <v>0.1024</v>
      </c>
      <c r="H24" s="344" t="s">
        <v>390</v>
      </c>
      <c r="I24" s="342" t="s">
        <v>380</v>
      </c>
      <c r="J24" s="345" t="s">
        <v>367</v>
      </c>
      <c r="K24" s="348" t="s">
        <v>392</v>
      </c>
      <c r="L24" s="342" t="s">
        <v>380</v>
      </c>
      <c r="M24" s="345" t="s">
        <v>371</v>
      </c>
      <c r="N24" s="348" t="s">
        <v>382</v>
      </c>
      <c r="O24" s="342" t="s">
        <v>380</v>
      </c>
      <c r="P24" s="345" t="s">
        <v>367</v>
      </c>
      <c r="Q24" s="340"/>
    </row>
    <row r="25" spans="1:17" ht="13.8" x14ac:dyDescent="0.25">
      <c r="A25" s="340"/>
      <c r="B25" s="488"/>
      <c r="C25" s="489"/>
      <c r="D25" s="346" t="s">
        <v>413</v>
      </c>
      <c r="E25" s="343">
        <v>25109</v>
      </c>
      <c r="F25" s="342">
        <v>9</v>
      </c>
      <c r="G25" s="341">
        <v>4.0000000000000002E-4</v>
      </c>
      <c r="H25" s="344" t="s">
        <v>392</v>
      </c>
      <c r="I25" s="342" t="s">
        <v>414</v>
      </c>
      <c r="J25" s="345" t="s">
        <v>381</v>
      </c>
      <c r="K25" s="348" t="s">
        <v>380</v>
      </c>
      <c r="L25" s="342">
        <v>5</v>
      </c>
      <c r="M25" s="345" t="s">
        <v>381</v>
      </c>
      <c r="N25" s="348" t="s">
        <v>375</v>
      </c>
      <c r="O25" s="342">
        <v>3</v>
      </c>
      <c r="P25" s="345" t="s">
        <v>381</v>
      </c>
      <c r="Q25" s="340"/>
    </row>
    <row r="26" spans="1:17" ht="13.8" x14ac:dyDescent="0.25">
      <c r="A26" s="340"/>
      <c r="B26" s="488"/>
      <c r="C26" s="489"/>
      <c r="D26" s="346" t="s">
        <v>415</v>
      </c>
      <c r="E26" s="343">
        <v>11742</v>
      </c>
      <c r="F26" s="342">
        <v>168</v>
      </c>
      <c r="G26" s="341">
        <v>1.43E-2</v>
      </c>
      <c r="H26" s="391" t="s">
        <v>392</v>
      </c>
      <c r="I26" s="342" t="s">
        <v>416</v>
      </c>
      <c r="J26" s="345" t="s">
        <v>381</v>
      </c>
      <c r="K26" s="348" t="s">
        <v>417</v>
      </c>
      <c r="L26" s="342" t="s">
        <v>411</v>
      </c>
      <c r="M26" s="345" t="s">
        <v>381</v>
      </c>
      <c r="N26" s="348" t="s">
        <v>380</v>
      </c>
      <c r="O26" s="342" t="s">
        <v>411</v>
      </c>
      <c r="P26" s="345" t="s">
        <v>381</v>
      </c>
      <c r="Q26" s="340"/>
    </row>
    <row r="27" spans="1:17" ht="13.8" x14ac:dyDescent="0.25">
      <c r="A27" s="340"/>
      <c r="B27" s="488"/>
      <c r="C27" s="489"/>
      <c r="D27" s="346" t="s">
        <v>418</v>
      </c>
      <c r="E27" s="343">
        <v>1123</v>
      </c>
      <c r="F27" s="342">
        <v>54</v>
      </c>
      <c r="G27" s="341">
        <v>4.8099999999999997E-2</v>
      </c>
      <c r="H27" s="344" t="s">
        <v>419</v>
      </c>
      <c r="I27" s="342" t="s">
        <v>414</v>
      </c>
      <c r="J27" s="345" t="s">
        <v>381</v>
      </c>
      <c r="K27" s="348" t="s">
        <v>419</v>
      </c>
      <c r="L27" s="342" t="s">
        <v>414</v>
      </c>
      <c r="M27" s="345" t="s">
        <v>367</v>
      </c>
      <c r="N27" s="348" t="s">
        <v>401</v>
      </c>
      <c r="O27" s="342" t="s">
        <v>414</v>
      </c>
      <c r="P27" s="345" t="s">
        <v>381</v>
      </c>
      <c r="Q27" s="340"/>
    </row>
    <row r="28" spans="1:17" ht="13.8" x14ac:dyDescent="0.25">
      <c r="A28" s="340"/>
      <c r="B28" s="488"/>
      <c r="C28" s="349" t="s">
        <v>420</v>
      </c>
      <c r="D28" s="346" t="s">
        <v>109</v>
      </c>
      <c r="E28" s="343">
        <v>492573</v>
      </c>
      <c r="F28" s="347">
        <v>220556</v>
      </c>
      <c r="G28" s="341">
        <v>0.44779999999999998</v>
      </c>
      <c r="H28" s="344" t="s">
        <v>368</v>
      </c>
      <c r="I28" s="342" t="s">
        <v>366</v>
      </c>
      <c r="J28" s="345" t="s">
        <v>421</v>
      </c>
      <c r="K28" s="348" t="s">
        <v>374</v>
      </c>
      <c r="L28" s="342" t="s">
        <v>366</v>
      </c>
      <c r="M28" s="345" t="s">
        <v>422</v>
      </c>
      <c r="N28" s="348" t="s">
        <v>368</v>
      </c>
      <c r="O28" s="342" t="s">
        <v>366</v>
      </c>
      <c r="P28" s="345" t="s">
        <v>422</v>
      </c>
      <c r="Q28" s="340"/>
    </row>
    <row r="29" spans="1:17" ht="13.8" x14ac:dyDescent="0.25">
      <c r="A29" s="340"/>
      <c r="B29" s="488"/>
      <c r="C29" s="349" t="s">
        <v>423</v>
      </c>
      <c r="D29" s="346" t="s">
        <v>109</v>
      </c>
      <c r="E29" s="343">
        <v>426242</v>
      </c>
      <c r="F29" s="347">
        <v>78392</v>
      </c>
      <c r="G29" s="341">
        <v>0.18390000000000001</v>
      </c>
      <c r="H29" s="344" t="s">
        <v>368</v>
      </c>
      <c r="I29" s="342" t="s">
        <v>378</v>
      </c>
      <c r="J29" s="345" t="s">
        <v>377</v>
      </c>
      <c r="K29" s="348" t="s">
        <v>368</v>
      </c>
      <c r="L29" s="342" t="s">
        <v>378</v>
      </c>
      <c r="M29" s="345" t="s">
        <v>397</v>
      </c>
      <c r="N29" s="348" t="s">
        <v>368</v>
      </c>
      <c r="O29" s="342" t="s">
        <v>366</v>
      </c>
      <c r="P29" s="345" t="s">
        <v>397</v>
      </c>
      <c r="Q29" s="340"/>
    </row>
    <row r="30" spans="1:17" ht="13.8" x14ac:dyDescent="0.25">
      <c r="A30" s="340"/>
      <c r="B30" s="488"/>
      <c r="C30" s="489" t="s">
        <v>424</v>
      </c>
      <c r="D30" s="346" t="s">
        <v>425</v>
      </c>
      <c r="E30" s="343">
        <v>405234</v>
      </c>
      <c r="F30" s="347">
        <v>42954</v>
      </c>
      <c r="G30" s="341">
        <v>0.106</v>
      </c>
      <c r="H30" s="344" t="s">
        <v>368</v>
      </c>
      <c r="I30" s="342" t="s">
        <v>369</v>
      </c>
      <c r="J30" s="345" t="s">
        <v>371</v>
      </c>
      <c r="K30" s="348" t="s">
        <v>368</v>
      </c>
      <c r="L30" s="342" t="s">
        <v>378</v>
      </c>
      <c r="M30" s="345" t="s">
        <v>371</v>
      </c>
      <c r="N30" s="350" t="s">
        <v>365</v>
      </c>
      <c r="O30" s="342" t="s">
        <v>378</v>
      </c>
      <c r="P30" s="345" t="s">
        <v>371</v>
      </c>
      <c r="Q30" s="340"/>
    </row>
    <row r="31" spans="1:17" ht="13.8" x14ac:dyDescent="0.25">
      <c r="A31" s="340"/>
      <c r="B31" s="488"/>
      <c r="C31" s="489"/>
      <c r="D31" s="346" t="s">
        <v>426</v>
      </c>
      <c r="E31" s="343">
        <v>14241</v>
      </c>
      <c r="F31" s="347">
        <v>1083</v>
      </c>
      <c r="G31" s="341">
        <v>7.5999999999999998E-2</v>
      </c>
      <c r="H31" s="344" t="s">
        <v>375</v>
      </c>
      <c r="I31" s="342" t="s">
        <v>427</v>
      </c>
      <c r="J31" s="345" t="s">
        <v>367</v>
      </c>
      <c r="K31" s="348" t="s">
        <v>375</v>
      </c>
      <c r="L31" s="342" t="s">
        <v>376</v>
      </c>
      <c r="M31" s="345" t="s">
        <v>367</v>
      </c>
      <c r="N31" s="348" t="s">
        <v>380</v>
      </c>
      <c r="O31" s="342" t="s">
        <v>427</v>
      </c>
      <c r="P31" s="345" t="s">
        <v>371</v>
      </c>
      <c r="Q31" s="340"/>
    </row>
    <row r="32" spans="1:17" ht="13.8" x14ac:dyDescent="0.25">
      <c r="A32" s="340"/>
      <c r="B32" s="488"/>
      <c r="C32" s="489"/>
      <c r="D32" s="346" t="s">
        <v>428</v>
      </c>
      <c r="E32" s="343">
        <v>4153</v>
      </c>
      <c r="F32" s="342">
        <v>273</v>
      </c>
      <c r="G32" s="341">
        <v>6.5699999999999995E-2</v>
      </c>
      <c r="H32" s="344" t="s">
        <v>429</v>
      </c>
      <c r="I32" s="342" t="s">
        <v>411</v>
      </c>
      <c r="J32" s="345" t="s">
        <v>367</v>
      </c>
      <c r="K32" s="348" t="s">
        <v>429</v>
      </c>
      <c r="L32" s="342" t="s">
        <v>411</v>
      </c>
      <c r="M32" s="345" t="s">
        <v>367</v>
      </c>
      <c r="N32" s="348" t="s">
        <v>417</v>
      </c>
      <c r="O32" s="342" t="s">
        <v>411</v>
      </c>
      <c r="P32" s="345" t="s">
        <v>367</v>
      </c>
      <c r="Q32" s="340"/>
    </row>
    <row r="33" spans="1:17" ht="13.8" x14ac:dyDescent="0.25">
      <c r="A33" s="340"/>
      <c r="B33" s="488"/>
      <c r="C33" s="349" t="s">
        <v>430</v>
      </c>
      <c r="D33" s="346" t="s">
        <v>109</v>
      </c>
      <c r="E33" s="343">
        <v>393491</v>
      </c>
      <c r="F33" s="347">
        <v>50880</v>
      </c>
      <c r="G33" s="341">
        <v>0.1293</v>
      </c>
      <c r="H33" s="344" t="s">
        <v>368</v>
      </c>
      <c r="I33" s="342" t="s">
        <v>369</v>
      </c>
      <c r="J33" s="345" t="s">
        <v>367</v>
      </c>
      <c r="K33" s="348" t="s">
        <v>374</v>
      </c>
      <c r="L33" s="342" t="s">
        <v>369</v>
      </c>
      <c r="M33" s="345" t="s">
        <v>377</v>
      </c>
      <c r="N33" s="348" t="s">
        <v>368</v>
      </c>
      <c r="O33" s="342" t="s">
        <v>378</v>
      </c>
      <c r="P33" s="345" t="s">
        <v>367</v>
      </c>
      <c r="Q33" s="340"/>
    </row>
    <row r="34" spans="1:17" ht="13.8" x14ac:dyDescent="0.25">
      <c r="A34" s="340"/>
      <c r="B34" s="488"/>
      <c r="C34" s="349" t="s">
        <v>431</v>
      </c>
      <c r="D34" s="346" t="s">
        <v>109</v>
      </c>
      <c r="E34" s="343">
        <v>106383</v>
      </c>
      <c r="F34" s="347">
        <v>8784</v>
      </c>
      <c r="G34" s="341">
        <v>8.2600000000000007E-2</v>
      </c>
      <c r="H34" s="344" t="s">
        <v>390</v>
      </c>
      <c r="I34" s="342" t="s">
        <v>376</v>
      </c>
      <c r="J34" s="345" t="s">
        <v>367</v>
      </c>
      <c r="K34" s="348" t="s">
        <v>392</v>
      </c>
      <c r="L34" s="342" t="s">
        <v>376</v>
      </c>
      <c r="M34" s="345" t="s">
        <v>371</v>
      </c>
      <c r="N34" s="348" t="s">
        <v>390</v>
      </c>
      <c r="O34" s="342" t="s">
        <v>380</v>
      </c>
      <c r="P34" s="345" t="s">
        <v>371</v>
      </c>
      <c r="Q34" s="340"/>
    </row>
    <row r="35" spans="1:17" ht="13.8" x14ac:dyDescent="0.25">
      <c r="A35" s="340"/>
      <c r="B35" s="488"/>
      <c r="C35" s="349" t="s">
        <v>431</v>
      </c>
      <c r="D35" s="346" t="s">
        <v>432</v>
      </c>
      <c r="E35" s="343">
        <v>72645</v>
      </c>
      <c r="F35" s="347">
        <v>6185</v>
      </c>
      <c r="G35" s="341">
        <v>8.5099999999999995E-2</v>
      </c>
      <c r="H35" s="344" t="s">
        <v>392</v>
      </c>
      <c r="I35" s="342" t="s">
        <v>376</v>
      </c>
      <c r="J35" s="345" t="s">
        <v>371</v>
      </c>
      <c r="K35" s="348" t="s">
        <v>392</v>
      </c>
      <c r="L35" s="342" t="s">
        <v>376</v>
      </c>
      <c r="M35" s="345" t="s">
        <v>371</v>
      </c>
      <c r="N35" s="348" t="s">
        <v>392</v>
      </c>
      <c r="O35" s="342" t="s">
        <v>380</v>
      </c>
      <c r="P35" s="345" t="s">
        <v>377</v>
      </c>
      <c r="Q35" s="340"/>
    </row>
    <row r="36" spans="1:17" ht="13.8" x14ac:dyDescent="0.25">
      <c r="A36" s="340"/>
      <c r="B36" s="488"/>
      <c r="C36" s="349" t="s">
        <v>431</v>
      </c>
      <c r="D36" s="346" t="s">
        <v>433</v>
      </c>
      <c r="E36" s="343">
        <v>37354</v>
      </c>
      <c r="F36" s="347">
        <v>2676</v>
      </c>
      <c r="G36" s="341">
        <v>7.1599999999999997E-2</v>
      </c>
      <c r="H36" s="344" t="s">
        <v>375</v>
      </c>
      <c r="I36" s="342" t="s">
        <v>427</v>
      </c>
      <c r="J36" s="345" t="s">
        <v>367</v>
      </c>
      <c r="K36" s="348" t="s">
        <v>375</v>
      </c>
      <c r="L36" s="342" t="s">
        <v>376</v>
      </c>
      <c r="M36" s="345" t="s">
        <v>367</v>
      </c>
      <c r="N36" s="348" t="s">
        <v>392</v>
      </c>
      <c r="O36" s="342" t="s">
        <v>376</v>
      </c>
      <c r="P36" s="345" t="s">
        <v>367</v>
      </c>
      <c r="Q36" s="340"/>
    </row>
    <row r="37" spans="1:17" ht="13.8" x14ac:dyDescent="0.25">
      <c r="A37" s="340"/>
      <c r="B37" s="488"/>
      <c r="C37" s="349" t="s">
        <v>434</v>
      </c>
      <c r="D37" s="346" t="s">
        <v>109</v>
      </c>
      <c r="E37" s="343">
        <v>98944</v>
      </c>
      <c r="F37" s="347">
        <v>18188</v>
      </c>
      <c r="G37" s="341">
        <v>0.18379999999999999</v>
      </c>
      <c r="H37" s="344" t="s">
        <v>382</v>
      </c>
      <c r="I37" s="342" t="s">
        <v>369</v>
      </c>
      <c r="J37" s="345" t="s">
        <v>377</v>
      </c>
      <c r="K37" s="348" t="s">
        <v>382</v>
      </c>
      <c r="L37" s="342" t="s">
        <v>369</v>
      </c>
      <c r="M37" s="345" t="s">
        <v>377</v>
      </c>
      <c r="N37" s="350" t="s">
        <v>374</v>
      </c>
      <c r="O37" s="342" t="s">
        <v>369</v>
      </c>
      <c r="P37" s="345" t="s">
        <v>377</v>
      </c>
      <c r="Q37" s="340"/>
    </row>
    <row r="38" spans="1:17" ht="13.8" x14ac:dyDescent="0.25">
      <c r="A38" s="340"/>
      <c r="B38" s="488"/>
      <c r="C38" s="349" t="s">
        <v>435</v>
      </c>
      <c r="D38" s="346" t="s">
        <v>436</v>
      </c>
      <c r="E38" s="343">
        <v>20608</v>
      </c>
      <c r="F38" s="347">
        <v>1876</v>
      </c>
      <c r="G38" s="341">
        <v>9.0999999999999998E-2</v>
      </c>
      <c r="H38" s="344" t="s">
        <v>380</v>
      </c>
      <c r="I38" s="342" t="s">
        <v>427</v>
      </c>
      <c r="J38" s="345" t="s">
        <v>367</v>
      </c>
      <c r="K38" s="348" t="s">
        <v>380</v>
      </c>
      <c r="L38" s="342" t="s">
        <v>427</v>
      </c>
      <c r="M38" s="345" t="s">
        <v>367</v>
      </c>
      <c r="N38" s="348" t="s">
        <v>392</v>
      </c>
      <c r="O38" s="342" t="s">
        <v>376</v>
      </c>
      <c r="P38" s="354" t="s">
        <v>371</v>
      </c>
      <c r="Q38" s="340"/>
    </row>
    <row r="39" spans="1:17" ht="13.8" x14ac:dyDescent="0.25">
      <c r="A39" s="340"/>
      <c r="B39" s="488"/>
      <c r="C39" s="349" t="s">
        <v>437</v>
      </c>
      <c r="D39" s="346" t="s">
        <v>438</v>
      </c>
      <c r="E39" s="343">
        <v>8561</v>
      </c>
      <c r="F39" s="342">
        <v>624</v>
      </c>
      <c r="G39" s="341">
        <v>7.2900000000000006E-2</v>
      </c>
      <c r="H39" s="344" t="s">
        <v>380</v>
      </c>
      <c r="I39" s="342" t="s">
        <v>411</v>
      </c>
      <c r="J39" s="345" t="s">
        <v>367</v>
      </c>
      <c r="K39" s="348" t="s">
        <v>380</v>
      </c>
      <c r="L39" s="342" t="s">
        <v>427</v>
      </c>
      <c r="M39" s="345" t="s">
        <v>371</v>
      </c>
      <c r="N39" s="350" t="s">
        <v>375</v>
      </c>
      <c r="O39" s="342" t="s">
        <v>376</v>
      </c>
      <c r="P39" s="345" t="s">
        <v>367</v>
      </c>
      <c r="Q39" s="340"/>
    </row>
    <row r="40" spans="1:17" ht="13.8" x14ac:dyDescent="0.25">
      <c r="A40" s="340"/>
      <c r="B40" s="488"/>
      <c r="C40" s="349" t="s">
        <v>439</v>
      </c>
      <c r="D40" s="346" t="s">
        <v>109</v>
      </c>
      <c r="E40" s="343">
        <v>31209</v>
      </c>
      <c r="F40" s="347">
        <v>4090</v>
      </c>
      <c r="G40" s="341">
        <v>0.13109999999999999</v>
      </c>
      <c r="H40" s="344" t="s">
        <v>392</v>
      </c>
      <c r="I40" s="342" t="s">
        <v>376</v>
      </c>
      <c r="J40" s="345" t="s">
        <v>371</v>
      </c>
      <c r="K40" s="348" t="s">
        <v>392</v>
      </c>
      <c r="L40" s="342" t="s">
        <v>376</v>
      </c>
      <c r="M40" s="345" t="s">
        <v>377</v>
      </c>
      <c r="N40" s="350" t="s">
        <v>390</v>
      </c>
      <c r="O40" s="342" t="s">
        <v>376</v>
      </c>
      <c r="P40" s="345" t="s">
        <v>367</v>
      </c>
      <c r="Q40" s="340"/>
    </row>
    <row r="41" spans="1:17" ht="13.8" x14ac:dyDescent="0.25">
      <c r="A41" s="340"/>
      <c r="B41" s="488"/>
      <c r="C41" s="349" t="s">
        <v>440</v>
      </c>
      <c r="D41" s="346" t="s">
        <v>109</v>
      </c>
      <c r="E41" s="343">
        <v>22218</v>
      </c>
      <c r="F41" s="342">
        <v>229</v>
      </c>
      <c r="G41" s="341">
        <v>1.03E-2</v>
      </c>
      <c r="H41" s="344" t="s">
        <v>392</v>
      </c>
      <c r="I41" s="342" t="s">
        <v>411</v>
      </c>
      <c r="J41" s="345" t="s">
        <v>381</v>
      </c>
      <c r="K41" s="348" t="s">
        <v>417</v>
      </c>
      <c r="L41" s="342" t="s">
        <v>411</v>
      </c>
      <c r="M41" s="345" t="s">
        <v>371</v>
      </c>
      <c r="N41" s="350" t="s">
        <v>382</v>
      </c>
      <c r="O41" s="342" t="s">
        <v>427</v>
      </c>
      <c r="P41" s="345" t="s">
        <v>381</v>
      </c>
      <c r="Q41" s="340"/>
    </row>
    <row r="42" spans="1:17" ht="13.8" x14ac:dyDescent="0.25">
      <c r="A42" s="340"/>
      <c r="B42" s="488"/>
      <c r="C42" s="489" t="s">
        <v>441</v>
      </c>
      <c r="D42" s="346" t="s">
        <v>442</v>
      </c>
      <c r="E42" s="343">
        <v>5388</v>
      </c>
      <c r="F42" s="342">
        <v>2</v>
      </c>
      <c r="G42" s="341">
        <v>4.0000000000000002E-4</v>
      </c>
      <c r="H42" s="344" t="s">
        <v>380</v>
      </c>
      <c r="I42" s="342">
        <v>1</v>
      </c>
      <c r="J42" s="345" t="s">
        <v>381</v>
      </c>
      <c r="K42" s="348" t="s">
        <v>419</v>
      </c>
      <c r="L42" s="342">
        <v>1</v>
      </c>
      <c r="M42" s="345" t="s">
        <v>381</v>
      </c>
      <c r="N42" s="350" t="s">
        <v>382</v>
      </c>
      <c r="O42" s="342">
        <v>3</v>
      </c>
      <c r="P42" s="345" t="s">
        <v>381</v>
      </c>
      <c r="Q42" s="340"/>
    </row>
    <row r="43" spans="1:17" ht="13.8" x14ac:dyDescent="0.25">
      <c r="A43" s="340"/>
      <c r="B43" s="488"/>
      <c r="C43" s="489"/>
      <c r="D43" s="346" t="s">
        <v>443</v>
      </c>
      <c r="E43" s="343">
        <v>1838</v>
      </c>
      <c r="F43" s="342">
        <v>212</v>
      </c>
      <c r="G43" s="341">
        <v>0.1153</v>
      </c>
      <c r="H43" s="344" t="s">
        <v>401</v>
      </c>
      <c r="I43" s="342" t="s">
        <v>411</v>
      </c>
      <c r="J43" s="345" t="s">
        <v>371</v>
      </c>
      <c r="K43" s="348" t="s">
        <v>429</v>
      </c>
      <c r="L43" s="342" t="s">
        <v>411</v>
      </c>
      <c r="M43" s="345" t="s">
        <v>371</v>
      </c>
      <c r="N43" s="350" t="s">
        <v>380</v>
      </c>
      <c r="O43" s="342" t="s">
        <v>427</v>
      </c>
      <c r="P43" s="345" t="s">
        <v>377</v>
      </c>
      <c r="Q43" s="340"/>
    </row>
    <row r="44" spans="1:17" ht="13.8" x14ac:dyDescent="0.25">
      <c r="A44" s="340"/>
      <c r="B44" s="488"/>
      <c r="C44" s="349" t="s">
        <v>444</v>
      </c>
      <c r="D44" s="346" t="s">
        <v>109</v>
      </c>
      <c r="E44" s="343">
        <v>5958</v>
      </c>
      <c r="F44" s="342">
        <v>0</v>
      </c>
      <c r="G44" s="341">
        <v>0</v>
      </c>
      <c r="H44" s="344" t="s">
        <v>375</v>
      </c>
      <c r="I44" s="342">
        <v>0</v>
      </c>
      <c r="J44" s="345" t="s">
        <v>381</v>
      </c>
      <c r="K44" s="348" t="s">
        <v>401</v>
      </c>
      <c r="L44" s="342">
        <v>0</v>
      </c>
      <c r="M44" s="345" t="s">
        <v>381</v>
      </c>
      <c r="N44" s="350" t="s">
        <v>392</v>
      </c>
      <c r="O44" s="342">
        <v>0</v>
      </c>
      <c r="P44" s="345" t="s">
        <v>381</v>
      </c>
      <c r="Q44" s="340"/>
    </row>
    <row r="45" spans="1:17" ht="13.8" x14ac:dyDescent="0.25">
      <c r="A45" s="340"/>
      <c r="B45" s="488"/>
      <c r="C45" s="349" t="s">
        <v>445</v>
      </c>
      <c r="D45" s="346" t="s">
        <v>109</v>
      </c>
      <c r="E45" s="348">
        <v>572</v>
      </c>
      <c r="F45" s="342">
        <v>36</v>
      </c>
      <c r="G45" s="341">
        <v>6.2899999999999998E-2</v>
      </c>
      <c r="H45" s="344" t="s">
        <v>446</v>
      </c>
      <c r="I45" s="342">
        <v>0</v>
      </c>
      <c r="J45" s="345" t="s">
        <v>381</v>
      </c>
      <c r="K45" s="348" t="s">
        <v>447</v>
      </c>
      <c r="L45" s="342">
        <v>2</v>
      </c>
      <c r="M45" s="345" t="s">
        <v>381</v>
      </c>
      <c r="N45" s="350" t="s">
        <v>390</v>
      </c>
      <c r="O45" s="342" t="s">
        <v>376</v>
      </c>
      <c r="P45" s="345" t="s">
        <v>381</v>
      </c>
      <c r="Q45" s="340"/>
    </row>
    <row r="46" spans="1:17" ht="13.8" x14ac:dyDescent="0.25">
      <c r="A46" s="340"/>
      <c r="B46" s="483"/>
      <c r="C46" s="362" t="s">
        <v>448</v>
      </c>
      <c r="D46" s="363" t="s">
        <v>109</v>
      </c>
      <c r="E46" s="358">
        <v>36</v>
      </c>
      <c r="F46" s="359">
        <v>3</v>
      </c>
      <c r="G46" s="360">
        <v>8.3299999999999999E-2</v>
      </c>
      <c r="H46" s="361" t="s">
        <v>386</v>
      </c>
      <c r="I46" s="359">
        <v>3</v>
      </c>
      <c r="J46" s="364" t="s">
        <v>367</v>
      </c>
      <c r="K46" s="358" t="s">
        <v>386</v>
      </c>
      <c r="L46" s="359">
        <v>1</v>
      </c>
      <c r="M46" s="364" t="s">
        <v>381</v>
      </c>
      <c r="N46" s="358" t="s">
        <v>401</v>
      </c>
      <c r="O46" s="359" t="s">
        <v>414</v>
      </c>
      <c r="P46" s="364" t="s">
        <v>381</v>
      </c>
      <c r="Q46" s="340"/>
    </row>
    <row r="47" spans="1:17" x14ac:dyDescent="0.25">
      <c r="B47" s="84"/>
      <c r="C47" s="84"/>
      <c r="D47" s="351"/>
      <c r="E47" s="84"/>
      <c r="F47" s="84"/>
      <c r="G47" s="84"/>
      <c r="H47" s="84"/>
      <c r="I47" s="84"/>
      <c r="J47" s="84"/>
      <c r="K47" s="84"/>
      <c r="L47" s="84"/>
      <c r="M47" s="84"/>
      <c r="N47" s="84"/>
      <c r="O47" s="84"/>
      <c r="P47" s="84"/>
    </row>
    <row r="48" spans="1:17" x14ac:dyDescent="0.25">
      <c r="B48" s="84"/>
      <c r="C48" s="84"/>
      <c r="D48" s="351"/>
      <c r="E48" s="84"/>
      <c r="F48" s="84"/>
      <c r="G48" s="84"/>
      <c r="H48" s="84"/>
      <c r="I48" s="84"/>
      <c r="J48" s="84"/>
      <c r="K48" s="84"/>
      <c r="L48" s="84"/>
      <c r="M48" s="84"/>
      <c r="N48" s="84"/>
      <c r="O48" s="84"/>
      <c r="P48" s="84"/>
    </row>
    <row r="49" spans="2:16" x14ac:dyDescent="0.25">
      <c r="B49" s="84"/>
      <c r="C49" s="84"/>
      <c r="D49" s="351"/>
      <c r="E49" s="84"/>
      <c r="F49" s="84"/>
      <c r="G49" s="84"/>
      <c r="H49" s="84"/>
      <c r="I49" s="84"/>
      <c r="J49" s="84"/>
      <c r="K49" s="84"/>
      <c r="L49" s="84"/>
      <c r="M49" s="84"/>
      <c r="N49" s="84"/>
      <c r="O49" s="84"/>
      <c r="P49" s="84"/>
    </row>
    <row r="50" spans="2:16" x14ac:dyDescent="0.25">
      <c r="B50" s="84"/>
      <c r="C50" s="84"/>
      <c r="D50" s="351"/>
      <c r="E50" s="84"/>
      <c r="F50" s="84"/>
      <c r="G50" s="84"/>
      <c r="H50" s="84"/>
      <c r="I50" s="84"/>
      <c r="J50" s="84"/>
      <c r="K50" s="84"/>
      <c r="L50" s="84"/>
      <c r="M50" s="84"/>
      <c r="N50" s="84"/>
      <c r="O50" s="84"/>
      <c r="P50" s="84"/>
    </row>
    <row r="51" spans="2:16" x14ac:dyDescent="0.25">
      <c r="B51" s="84"/>
      <c r="C51" s="84"/>
      <c r="D51" s="351"/>
      <c r="E51" s="84"/>
      <c r="F51" s="84"/>
      <c r="G51" s="84"/>
      <c r="H51" s="84"/>
      <c r="I51" s="84"/>
      <c r="J51" s="84"/>
      <c r="K51" s="84"/>
      <c r="L51" s="84"/>
      <c r="M51" s="84"/>
      <c r="N51" s="84"/>
      <c r="O51" s="84"/>
      <c r="P51" s="84"/>
    </row>
    <row r="52" spans="2:16" x14ac:dyDescent="0.25">
      <c r="B52" s="84"/>
      <c r="C52" s="84"/>
      <c r="D52" s="351"/>
      <c r="E52" s="84"/>
      <c r="F52" s="84"/>
      <c r="G52" s="84"/>
      <c r="H52" s="84"/>
      <c r="I52" s="84"/>
      <c r="J52" s="84"/>
      <c r="K52" s="84"/>
      <c r="L52" s="84"/>
      <c r="M52" s="84"/>
      <c r="N52" s="84"/>
      <c r="O52" s="84"/>
      <c r="P52" s="84"/>
    </row>
    <row r="53" spans="2:16" x14ac:dyDescent="0.25">
      <c r="B53" s="84"/>
      <c r="C53" s="84"/>
      <c r="D53" s="351"/>
      <c r="E53" s="84"/>
      <c r="F53" s="84"/>
      <c r="G53" s="84"/>
      <c r="H53" s="84"/>
      <c r="I53" s="84"/>
      <c r="J53" s="84"/>
      <c r="K53" s="84"/>
      <c r="L53" s="84"/>
      <c r="M53" s="84"/>
      <c r="N53" s="84"/>
      <c r="O53" s="84"/>
      <c r="P53" s="84"/>
    </row>
    <row r="54" spans="2:16" x14ac:dyDescent="0.25">
      <c r="B54" s="84"/>
      <c r="C54" s="84"/>
      <c r="D54" s="351"/>
      <c r="E54" s="84"/>
      <c r="F54" s="84"/>
      <c r="G54" s="84"/>
      <c r="H54" s="84"/>
      <c r="I54" s="84"/>
      <c r="J54" s="84"/>
      <c r="K54" s="84"/>
      <c r="L54" s="84"/>
      <c r="M54" s="84"/>
      <c r="N54" s="84"/>
      <c r="O54" s="84"/>
      <c r="P54" s="84"/>
    </row>
    <row r="55" spans="2:16" x14ac:dyDescent="0.25">
      <c r="B55" s="84"/>
      <c r="C55" s="84"/>
      <c r="D55" s="351"/>
      <c r="E55" s="84"/>
      <c r="F55" s="84"/>
      <c r="G55" s="84"/>
      <c r="H55" s="84"/>
      <c r="I55" s="84"/>
      <c r="J55" s="84"/>
      <c r="K55" s="84"/>
      <c r="L55" s="84"/>
      <c r="M55" s="84"/>
      <c r="N55" s="84"/>
      <c r="O55" s="84"/>
      <c r="P55" s="84"/>
    </row>
    <row r="56" spans="2:16" x14ac:dyDescent="0.25">
      <c r="B56" s="84"/>
      <c r="C56" s="84"/>
      <c r="D56" s="351"/>
      <c r="E56" s="84"/>
      <c r="F56" s="84"/>
      <c r="G56" s="84"/>
      <c r="H56" s="84"/>
      <c r="I56" s="84"/>
      <c r="J56" s="84"/>
      <c r="K56" s="84"/>
      <c r="L56" s="84"/>
      <c r="M56" s="84"/>
      <c r="N56" s="84"/>
      <c r="O56" s="84"/>
      <c r="P56" s="84"/>
    </row>
    <row r="57" spans="2:16" x14ac:dyDescent="0.25">
      <c r="B57" s="84"/>
      <c r="C57" s="84"/>
      <c r="D57" s="351"/>
      <c r="E57" s="84"/>
      <c r="F57" s="84"/>
      <c r="G57" s="84"/>
      <c r="H57" s="84"/>
      <c r="I57" s="84"/>
      <c r="J57" s="84"/>
      <c r="K57" s="84"/>
      <c r="L57" s="84"/>
      <c r="M57" s="84"/>
      <c r="N57" s="84"/>
      <c r="O57" s="84"/>
      <c r="P57" s="84"/>
    </row>
    <row r="58" spans="2:16" x14ac:dyDescent="0.25">
      <c r="B58" s="84"/>
      <c r="C58" s="84"/>
      <c r="D58" s="351"/>
      <c r="E58" s="84"/>
      <c r="F58" s="84"/>
      <c r="G58" s="84"/>
      <c r="H58" s="84"/>
      <c r="I58" s="84"/>
      <c r="J58" s="84"/>
      <c r="K58" s="84"/>
      <c r="L58" s="84"/>
      <c r="M58" s="84"/>
      <c r="N58" s="84"/>
      <c r="O58" s="84"/>
      <c r="P58" s="84"/>
    </row>
    <row r="59" spans="2:16" x14ac:dyDescent="0.25">
      <c r="B59" s="84"/>
      <c r="C59" s="84"/>
      <c r="D59" s="351"/>
      <c r="E59" s="84"/>
      <c r="F59" s="84"/>
      <c r="G59" s="84"/>
      <c r="H59" s="84"/>
      <c r="I59" s="84"/>
      <c r="J59" s="84"/>
      <c r="K59" s="84"/>
      <c r="L59" s="84"/>
      <c r="M59" s="84"/>
      <c r="N59" s="84"/>
      <c r="O59" s="84"/>
      <c r="P59" s="84"/>
    </row>
    <row r="60" spans="2:16" x14ac:dyDescent="0.25">
      <c r="B60" s="84"/>
      <c r="C60" s="84"/>
      <c r="D60" s="351"/>
      <c r="E60" s="84"/>
      <c r="F60" s="84"/>
      <c r="G60" s="84"/>
      <c r="H60" s="84"/>
      <c r="I60" s="84"/>
      <c r="J60" s="84"/>
      <c r="K60" s="84"/>
      <c r="L60" s="84"/>
      <c r="M60" s="84"/>
      <c r="N60" s="84"/>
      <c r="O60" s="84"/>
      <c r="P60" s="84"/>
    </row>
    <row r="61" spans="2:16" x14ac:dyDescent="0.25">
      <c r="B61" s="84"/>
      <c r="C61" s="84"/>
      <c r="D61" s="351"/>
      <c r="E61" s="84"/>
      <c r="F61" s="84"/>
      <c r="G61" s="84"/>
      <c r="H61" s="84"/>
      <c r="I61" s="84"/>
      <c r="J61" s="84"/>
      <c r="K61" s="84"/>
      <c r="L61" s="84"/>
      <c r="M61" s="84"/>
      <c r="N61" s="84"/>
      <c r="O61" s="84"/>
      <c r="P61" s="84"/>
    </row>
    <row r="62" spans="2:16" x14ac:dyDescent="0.25">
      <c r="B62" s="84"/>
      <c r="C62" s="84"/>
      <c r="D62" s="351"/>
      <c r="E62" s="84"/>
      <c r="F62" s="84"/>
      <c r="G62" s="84"/>
      <c r="H62" s="84"/>
      <c r="I62" s="84"/>
      <c r="J62" s="84"/>
      <c r="K62" s="84"/>
      <c r="L62" s="84"/>
      <c r="M62" s="84"/>
      <c r="N62" s="84"/>
      <c r="O62" s="84"/>
      <c r="P62" s="84"/>
    </row>
    <row r="63" spans="2:16" x14ac:dyDescent="0.25">
      <c r="B63" s="84"/>
      <c r="C63" s="84"/>
      <c r="D63" s="351"/>
      <c r="E63" s="84"/>
      <c r="F63" s="84"/>
      <c r="G63" s="84"/>
      <c r="H63" s="84"/>
      <c r="I63" s="84"/>
      <c r="J63" s="84"/>
      <c r="K63" s="84"/>
      <c r="L63" s="84"/>
      <c r="M63" s="84"/>
      <c r="N63" s="84"/>
      <c r="O63" s="84"/>
      <c r="P63" s="84"/>
    </row>
    <row r="64" spans="2:16" x14ac:dyDescent="0.25">
      <c r="B64" s="84"/>
      <c r="C64" s="84"/>
      <c r="D64" s="351"/>
      <c r="E64" s="84"/>
      <c r="F64" s="84"/>
      <c r="G64" s="84"/>
      <c r="H64" s="84"/>
      <c r="I64" s="84"/>
      <c r="J64" s="84"/>
      <c r="K64" s="84"/>
      <c r="L64" s="84"/>
      <c r="M64" s="84"/>
      <c r="N64" s="84"/>
      <c r="O64" s="84"/>
      <c r="P64" s="84"/>
    </row>
    <row r="65" spans="2:16" x14ac:dyDescent="0.25">
      <c r="B65" s="84"/>
      <c r="C65" s="84"/>
      <c r="D65" s="351"/>
      <c r="E65" s="84"/>
      <c r="F65" s="84"/>
      <c r="G65" s="84"/>
      <c r="H65" s="84"/>
      <c r="I65" s="84"/>
      <c r="J65" s="84"/>
      <c r="K65" s="84"/>
      <c r="L65" s="84"/>
      <c r="M65" s="84"/>
      <c r="N65" s="84"/>
      <c r="O65" s="84"/>
      <c r="P65" s="84"/>
    </row>
    <row r="66" spans="2:16" x14ac:dyDescent="0.25">
      <c r="B66" s="84"/>
      <c r="C66" s="84"/>
      <c r="D66" s="351"/>
      <c r="E66" s="84"/>
      <c r="F66" s="84"/>
      <c r="G66" s="84"/>
      <c r="H66" s="84"/>
      <c r="I66" s="84"/>
      <c r="J66" s="84"/>
      <c r="K66" s="84"/>
      <c r="L66" s="84"/>
      <c r="M66" s="84"/>
      <c r="N66" s="84"/>
      <c r="O66" s="84"/>
      <c r="P66" s="84"/>
    </row>
    <row r="67" spans="2:16" x14ac:dyDescent="0.25">
      <c r="B67" s="84"/>
      <c r="C67" s="84"/>
      <c r="D67" s="351"/>
      <c r="E67" s="84"/>
      <c r="F67" s="84"/>
      <c r="G67" s="84"/>
      <c r="H67" s="84"/>
      <c r="I67" s="84"/>
      <c r="J67" s="84"/>
      <c r="K67" s="84"/>
      <c r="L67" s="84"/>
      <c r="M67" s="84"/>
      <c r="N67" s="84"/>
      <c r="O67" s="84"/>
      <c r="P67" s="84"/>
    </row>
    <row r="68" spans="2:16" x14ac:dyDescent="0.25">
      <c r="B68" s="84"/>
      <c r="C68" s="84"/>
      <c r="D68" s="351"/>
      <c r="E68" s="84"/>
      <c r="F68" s="84"/>
      <c r="G68" s="84"/>
      <c r="H68" s="84"/>
      <c r="I68" s="84"/>
      <c r="J68" s="84"/>
      <c r="K68" s="84"/>
      <c r="L68" s="84"/>
      <c r="M68" s="84"/>
      <c r="N68" s="84"/>
      <c r="O68" s="84"/>
      <c r="P68" s="84"/>
    </row>
    <row r="69" spans="2:16" x14ac:dyDescent="0.25">
      <c r="B69" s="84"/>
      <c r="C69" s="84"/>
      <c r="D69" s="351"/>
      <c r="E69" s="84"/>
      <c r="F69" s="84"/>
      <c r="G69" s="84"/>
      <c r="H69" s="84"/>
      <c r="I69" s="84"/>
      <c r="J69" s="84"/>
      <c r="K69" s="84"/>
      <c r="L69" s="84"/>
      <c r="M69" s="84"/>
      <c r="N69" s="84"/>
      <c r="O69" s="84"/>
      <c r="P69" s="84"/>
    </row>
    <row r="70" spans="2:16" x14ac:dyDescent="0.25">
      <c r="B70" s="84"/>
      <c r="C70" s="84"/>
      <c r="D70" s="351"/>
      <c r="E70" s="84"/>
      <c r="F70" s="84"/>
      <c r="G70" s="84"/>
      <c r="H70" s="84"/>
      <c r="I70" s="84"/>
      <c r="J70" s="84"/>
      <c r="K70" s="84"/>
      <c r="L70" s="84"/>
      <c r="M70" s="84"/>
      <c r="N70" s="84"/>
      <c r="O70" s="84"/>
      <c r="P70" s="84"/>
    </row>
    <row r="71" spans="2:16" x14ac:dyDescent="0.25">
      <c r="B71" s="84"/>
      <c r="C71" s="84"/>
      <c r="D71" s="351"/>
      <c r="E71" s="84"/>
      <c r="F71" s="84"/>
      <c r="G71" s="84"/>
      <c r="H71" s="84"/>
      <c r="I71" s="84"/>
      <c r="J71" s="84"/>
      <c r="K71" s="84"/>
      <c r="L71" s="84"/>
      <c r="M71" s="84"/>
      <c r="N71" s="84"/>
      <c r="O71" s="84"/>
      <c r="P71" s="84"/>
    </row>
    <row r="72" spans="2:16" x14ac:dyDescent="0.25">
      <c r="B72" s="84"/>
      <c r="C72" s="84"/>
      <c r="D72" s="351"/>
      <c r="E72" s="84"/>
      <c r="F72" s="84"/>
      <c r="G72" s="84"/>
      <c r="H72" s="84"/>
      <c r="I72" s="84"/>
      <c r="J72" s="84"/>
      <c r="K72" s="84"/>
      <c r="L72" s="84"/>
      <c r="M72" s="84"/>
      <c r="N72" s="84"/>
      <c r="O72" s="84"/>
      <c r="P72" s="84"/>
    </row>
    <row r="73" spans="2:16" x14ac:dyDescent="0.25">
      <c r="B73" s="84"/>
      <c r="C73" s="84"/>
      <c r="D73" s="351"/>
      <c r="E73" s="84"/>
      <c r="F73" s="84"/>
      <c r="G73" s="84"/>
      <c r="H73" s="84"/>
      <c r="I73" s="84"/>
      <c r="J73" s="84"/>
      <c r="K73" s="84"/>
      <c r="L73" s="84"/>
      <c r="M73" s="84"/>
      <c r="N73" s="84"/>
      <c r="O73" s="84"/>
      <c r="P73" s="84"/>
    </row>
    <row r="74" spans="2:16" x14ac:dyDescent="0.25">
      <c r="B74" s="84"/>
      <c r="C74" s="84"/>
      <c r="D74" s="351"/>
      <c r="E74" s="84"/>
      <c r="F74" s="84"/>
      <c r="G74" s="84"/>
      <c r="H74" s="84"/>
      <c r="I74" s="84"/>
      <c r="J74" s="84"/>
      <c r="K74" s="84"/>
      <c r="L74" s="84"/>
      <c r="M74" s="84"/>
      <c r="N74" s="84"/>
      <c r="O74" s="84"/>
      <c r="P74" s="84"/>
    </row>
    <row r="75" spans="2:16" x14ac:dyDescent="0.25">
      <c r="B75" s="84"/>
      <c r="C75" s="84"/>
      <c r="D75" s="351"/>
      <c r="E75" s="84"/>
      <c r="F75" s="84"/>
      <c r="G75" s="84"/>
      <c r="H75" s="84"/>
      <c r="I75" s="84"/>
      <c r="J75" s="84"/>
      <c r="K75" s="84"/>
      <c r="L75" s="84"/>
      <c r="M75" s="84"/>
      <c r="N75" s="84"/>
      <c r="O75" s="84"/>
      <c r="P75" s="84"/>
    </row>
    <row r="76" spans="2:16" x14ac:dyDescent="0.25">
      <c r="B76" s="84"/>
      <c r="C76" s="84"/>
      <c r="D76" s="351"/>
      <c r="E76" s="84"/>
      <c r="F76" s="84"/>
      <c r="G76" s="84"/>
      <c r="H76" s="84"/>
      <c r="I76" s="84"/>
      <c r="J76" s="84"/>
      <c r="K76" s="84"/>
      <c r="L76" s="84"/>
      <c r="M76" s="84"/>
      <c r="N76" s="84"/>
      <c r="O76" s="84"/>
      <c r="P76" s="84"/>
    </row>
    <row r="77" spans="2:16" x14ac:dyDescent="0.25">
      <c r="B77" s="84"/>
      <c r="C77" s="84"/>
      <c r="D77" s="351"/>
      <c r="E77" s="84"/>
      <c r="F77" s="84"/>
      <c r="G77" s="84"/>
      <c r="H77" s="84"/>
      <c r="I77" s="84"/>
      <c r="J77" s="84"/>
      <c r="K77" s="84"/>
      <c r="L77" s="84"/>
      <c r="M77" s="84"/>
      <c r="N77" s="84"/>
      <c r="O77" s="84"/>
      <c r="P77" s="84"/>
    </row>
    <row r="78" spans="2:16" x14ac:dyDescent="0.25">
      <c r="B78" s="84"/>
      <c r="C78" s="84"/>
      <c r="D78" s="351"/>
      <c r="E78" s="84"/>
      <c r="F78" s="84"/>
      <c r="G78" s="84"/>
      <c r="H78" s="84"/>
      <c r="I78" s="84"/>
      <c r="J78" s="84"/>
      <c r="K78" s="84"/>
      <c r="L78" s="84"/>
      <c r="M78" s="84"/>
      <c r="N78" s="84"/>
      <c r="O78" s="84"/>
      <c r="P78" s="84"/>
    </row>
    <row r="79" spans="2:16" x14ac:dyDescent="0.25">
      <c r="B79" s="84"/>
      <c r="C79" s="84"/>
      <c r="D79" s="351"/>
      <c r="E79" s="84"/>
      <c r="F79" s="84"/>
      <c r="G79" s="84"/>
      <c r="H79" s="84"/>
      <c r="I79" s="84"/>
      <c r="J79" s="84"/>
      <c r="K79" s="84"/>
      <c r="L79" s="84"/>
      <c r="M79" s="84"/>
      <c r="N79" s="84"/>
      <c r="O79" s="84"/>
      <c r="P79" s="84"/>
    </row>
    <row r="80" spans="2:16" x14ac:dyDescent="0.25">
      <c r="B80" s="84"/>
      <c r="C80" s="84"/>
      <c r="D80" s="351"/>
      <c r="E80" s="84"/>
      <c r="F80" s="84"/>
      <c r="G80" s="84"/>
      <c r="H80" s="84"/>
      <c r="I80" s="84"/>
      <c r="J80" s="84"/>
      <c r="K80" s="84"/>
      <c r="L80" s="84"/>
      <c r="M80" s="84"/>
      <c r="N80" s="84"/>
      <c r="O80" s="84"/>
      <c r="P80" s="84"/>
    </row>
    <row r="81" spans="2:16" x14ac:dyDescent="0.25">
      <c r="B81" s="84"/>
      <c r="C81" s="84"/>
      <c r="D81" s="351"/>
      <c r="E81" s="84"/>
      <c r="F81" s="84"/>
      <c r="G81" s="84"/>
      <c r="H81" s="84"/>
      <c r="I81" s="84"/>
      <c r="J81" s="84"/>
      <c r="K81" s="84"/>
      <c r="L81" s="84"/>
      <c r="M81" s="84"/>
      <c r="N81" s="84"/>
      <c r="O81" s="84"/>
      <c r="P81" s="84"/>
    </row>
    <row r="82" spans="2:16" x14ac:dyDescent="0.25">
      <c r="B82" s="84"/>
      <c r="C82" s="84"/>
      <c r="D82" s="351"/>
      <c r="E82" s="84"/>
      <c r="F82" s="84"/>
      <c r="G82" s="84"/>
      <c r="H82" s="84"/>
      <c r="I82" s="84"/>
      <c r="J82" s="84"/>
      <c r="K82" s="84"/>
      <c r="L82" s="84"/>
      <c r="M82" s="84"/>
      <c r="N82" s="84"/>
      <c r="O82" s="84"/>
      <c r="P82" s="84"/>
    </row>
    <row r="83" spans="2:16" x14ac:dyDescent="0.25">
      <c r="B83" s="84"/>
      <c r="C83" s="84"/>
      <c r="D83" s="351"/>
      <c r="E83" s="84"/>
      <c r="F83" s="84"/>
      <c r="G83" s="84"/>
      <c r="H83" s="84"/>
      <c r="I83" s="84"/>
      <c r="J83" s="84"/>
      <c r="K83" s="84"/>
      <c r="L83" s="84"/>
      <c r="M83" s="84"/>
      <c r="N83" s="84"/>
      <c r="O83" s="84"/>
      <c r="P83" s="84"/>
    </row>
    <row r="84" spans="2:16" x14ac:dyDescent="0.25">
      <c r="B84" s="84"/>
      <c r="C84" s="84"/>
      <c r="D84" s="351"/>
      <c r="E84" s="84"/>
      <c r="F84" s="84"/>
      <c r="G84" s="84"/>
      <c r="H84" s="84"/>
      <c r="I84" s="84"/>
      <c r="J84" s="84"/>
      <c r="K84" s="84"/>
      <c r="L84" s="84"/>
      <c r="M84" s="84"/>
      <c r="N84" s="84"/>
      <c r="O84" s="84"/>
      <c r="P84" s="84"/>
    </row>
    <row r="85" spans="2:16" x14ac:dyDescent="0.25">
      <c r="B85" s="84"/>
      <c r="C85" s="84"/>
      <c r="D85" s="351"/>
      <c r="E85" s="84"/>
      <c r="F85" s="84"/>
      <c r="G85" s="84"/>
      <c r="H85" s="84"/>
      <c r="I85" s="84"/>
      <c r="J85" s="84"/>
      <c r="K85" s="84"/>
      <c r="L85" s="84"/>
      <c r="M85" s="84"/>
      <c r="N85" s="84"/>
      <c r="O85" s="84"/>
      <c r="P85" s="84"/>
    </row>
    <row r="86" spans="2:16" x14ac:dyDescent="0.25">
      <c r="B86" s="84"/>
      <c r="C86" s="84"/>
      <c r="D86" s="351"/>
      <c r="E86" s="84"/>
      <c r="F86" s="84"/>
      <c r="G86" s="84"/>
      <c r="H86" s="84"/>
      <c r="I86" s="84"/>
      <c r="J86" s="84"/>
      <c r="K86" s="84"/>
      <c r="L86" s="84"/>
      <c r="M86" s="84"/>
      <c r="N86" s="84"/>
      <c r="O86" s="84"/>
      <c r="P86" s="84"/>
    </row>
    <row r="87" spans="2:16" x14ac:dyDescent="0.25">
      <c r="B87" s="84"/>
      <c r="C87" s="84"/>
      <c r="D87" s="351"/>
      <c r="E87" s="84"/>
      <c r="F87" s="84"/>
      <c r="G87" s="84"/>
      <c r="H87" s="84"/>
      <c r="I87" s="84"/>
      <c r="J87" s="84"/>
      <c r="K87" s="84"/>
      <c r="L87" s="84"/>
      <c r="M87" s="84"/>
      <c r="N87" s="84"/>
      <c r="O87" s="84"/>
      <c r="P87" s="84"/>
    </row>
    <row r="88" spans="2:16" x14ac:dyDescent="0.25">
      <c r="B88" s="84"/>
      <c r="C88" s="84"/>
      <c r="D88" s="351"/>
      <c r="E88" s="84"/>
      <c r="F88" s="84"/>
      <c r="G88" s="84"/>
      <c r="H88" s="84"/>
      <c r="I88" s="84"/>
      <c r="J88" s="84"/>
      <c r="K88" s="84"/>
      <c r="L88" s="84"/>
      <c r="M88" s="84"/>
      <c r="N88" s="84"/>
      <c r="O88" s="84"/>
      <c r="P88" s="84"/>
    </row>
    <row r="89" spans="2:16" x14ac:dyDescent="0.25">
      <c r="B89" s="84"/>
      <c r="C89" s="84"/>
      <c r="D89" s="351"/>
      <c r="E89" s="84"/>
      <c r="F89" s="84"/>
      <c r="G89" s="84"/>
      <c r="H89" s="84"/>
      <c r="I89" s="84"/>
      <c r="J89" s="84"/>
      <c r="K89" s="84"/>
      <c r="L89" s="84"/>
      <c r="M89" s="84"/>
      <c r="N89" s="84"/>
      <c r="O89" s="84"/>
      <c r="P89" s="84"/>
    </row>
    <row r="90" spans="2:16" x14ac:dyDescent="0.25">
      <c r="B90" s="84"/>
      <c r="C90" s="84"/>
      <c r="D90" s="351"/>
      <c r="E90" s="84"/>
      <c r="F90" s="84"/>
      <c r="G90" s="84"/>
      <c r="H90" s="84"/>
      <c r="I90" s="84"/>
      <c r="J90" s="84"/>
      <c r="K90" s="84"/>
      <c r="L90" s="84"/>
      <c r="M90" s="84"/>
      <c r="N90" s="84"/>
      <c r="O90" s="84"/>
      <c r="P90" s="84"/>
    </row>
    <row r="91" spans="2:16" x14ac:dyDescent="0.25">
      <c r="B91" s="84"/>
      <c r="C91" s="84"/>
      <c r="D91" s="351"/>
      <c r="E91" s="84"/>
      <c r="F91" s="84"/>
      <c r="G91" s="84"/>
      <c r="H91" s="84"/>
      <c r="I91" s="84"/>
      <c r="J91" s="84"/>
      <c r="K91" s="84"/>
      <c r="L91" s="84"/>
      <c r="M91" s="84"/>
      <c r="N91" s="84"/>
      <c r="O91" s="84"/>
      <c r="P91" s="84"/>
    </row>
    <row r="92" spans="2:16" x14ac:dyDescent="0.25">
      <c r="B92" s="84"/>
      <c r="C92" s="84"/>
      <c r="D92" s="351"/>
      <c r="E92" s="84"/>
      <c r="F92" s="84"/>
      <c r="G92" s="84"/>
      <c r="H92" s="84"/>
      <c r="I92" s="84"/>
      <c r="J92" s="84"/>
      <c r="K92" s="84"/>
      <c r="L92" s="84"/>
      <c r="M92" s="84"/>
      <c r="N92" s="84"/>
      <c r="O92" s="84"/>
      <c r="P92" s="84"/>
    </row>
    <row r="93" spans="2:16" x14ac:dyDescent="0.25">
      <c r="B93" s="84"/>
      <c r="C93" s="84"/>
      <c r="D93" s="351"/>
      <c r="E93" s="84"/>
      <c r="F93" s="84"/>
      <c r="G93" s="84"/>
      <c r="H93" s="84"/>
      <c r="I93" s="84"/>
      <c r="J93" s="84"/>
      <c r="K93" s="84"/>
      <c r="L93" s="84"/>
      <c r="M93" s="84"/>
      <c r="N93" s="84"/>
      <c r="O93" s="84"/>
      <c r="P93" s="84"/>
    </row>
    <row r="94" spans="2:16" x14ac:dyDescent="0.25">
      <c r="B94" s="84"/>
      <c r="C94" s="84"/>
      <c r="D94" s="351"/>
      <c r="E94" s="84"/>
      <c r="F94" s="84"/>
      <c r="G94" s="84"/>
      <c r="H94" s="84"/>
      <c r="I94" s="84"/>
      <c r="J94" s="84"/>
      <c r="K94" s="84"/>
      <c r="L94" s="84"/>
      <c r="M94" s="84"/>
      <c r="N94" s="84"/>
      <c r="O94" s="84"/>
      <c r="P94" s="84"/>
    </row>
    <row r="95" spans="2:16" x14ac:dyDescent="0.25">
      <c r="B95" s="84"/>
      <c r="C95" s="84"/>
      <c r="D95" s="351"/>
      <c r="E95" s="84"/>
      <c r="F95" s="84"/>
      <c r="G95" s="84"/>
      <c r="H95" s="84"/>
      <c r="I95" s="84"/>
      <c r="J95" s="84"/>
      <c r="K95" s="84"/>
      <c r="L95" s="84"/>
      <c r="M95" s="84"/>
      <c r="N95" s="84"/>
      <c r="O95" s="84"/>
      <c r="P95" s="84"/>
    </row>
    <row r="96" spans="2:16" x14ac:dyDescent="0.25">
      <c r="B96" s="84"/>
      <c r="C96" s="84"/>
      <c r="D96" s="351"/>
      <c r="E96" s="84"/>
      <c r="F96" s="84"/>
      <c r="G96" s="84"/>
      <c r="H96" s="84"/>
      <c r="I96" s="84"/>
      <c r="J96" s="84"/>
      <c r="K96" s="84"/>
      <c r="L96" s="84"/>
      <c r="M96" s="84"/>
      <c r="N96" s="84"/>
      <c r="O96" s="84"/>
      <c r="P96" s="84"/>
    </row>
    <row r="97" spans="2:16" x14ac:dyDescent="0.25">
      <c r="B97" s="84"/>
      <c r="C97" s="84"/>
      <c r="D97" s="351"/>
      <c r="E97" s="84"/>
      <c r="F97" s="84"/>
      <c r="G97" s="84"/>
      <c r="H97" s="84"/>
      <c r="I97" s="84"/>
      <c r="J97" s="84"/>
      <c r="K97" s="84"/>
      <c r="L97" s="84"/>
      <c r="M97" s="84"/>
      <c r="N97" s="84"/>
      <c r="O97" s="84"/>
      <c r="P97" s="84"/>
    </row>
    <row r="98" spans="2:16" x14ac:dyDescent="0.25">
      <c r="B98" s="84"/>
      <c r="C98" s="84"/>
      <c r="D98" s="351"/>
      <c r="E98" s="84"/>
      <c r="F98" s="84"/>
      <c r="G98" s="84"/>
      <c r="H98" s="84"/>
      <c r="I98" s="84"/>
      <c r="J98" s="84"/>
      <c r="K98" s="84"/>
      <c r="L98" s="84"/>
      <c r="M98" s="84"/>
      <c r="N98" s="84"/>
      <c r="O98" s="84"/>
      <c r="P98" s="84"/>
    </row>
    <row r="99" spans="2:16" x14ac:dyDescent="0.25">
      <c r="B99" s="84"/>
      <c r="C99" s="84"/>
      <c r="D99" s="351"/>
      <c r="E99" s="84"/>
      <c r="F99" s="84"/>
      <c r="G99" s="84"/>
      <c r="H99" s="84"/>
      <c r="I99" s="84"/>
      <c r="J99" s="84"/>
      <c r="K99" s="84"/>
      <c r="L99" s="84"/>
      <c r="M99" s="84"/>
      <c r="N99" s="84"/>
      <c r="O99" s="84"/>
      <c r="P99" s="84"/>
    </row>
    <row r="100" spans="2:16" x14ac:dyDescent="0.25">
      <c r="B100" s="84"/>
      <c r="C100" s="84"/>
      <c r="D100" s="351"/>
      <c r="E100" s="84"/>
      <c r="F100" s="84"/>
      <c r="G100" s="84"/>
      <c r="H100" s="84"/>
      <c r="I100" s="84"/>
      <c r="J100" s="84"/>
      <c r="K100" s="84"/>
      <c r="L100" s="84"/>
      <c r="M100" s="84"/>
      <c r="N100" s="84"/>
      <c r="O100" s="84"/>
      <c r="P100" s="84"/>
    </row>
    <row r="101" spans="2:16" x14ac:dyDescent="0.25">
      <c r="B101" s="84"/>
      <c r="C101" s="84"/>
      <c r="D101" s="351"/>
      <c r="E101" s="84"/>
      <c r="F101" s="84"/>
      <c r="G101" s="84"/>
      <c r="H101" s="84"/>
      <c r="I101" s="84"/>
      <c r="J101" s="84"/>
      <c r="K101" s="84"/>
      <c r="L101" s="84"/>
      <c r="M101" s="84"/>
      <c r="N101" s="84"/>
      <c r="O101" s="84"/>
      <c r="P101" s="84"/>
    </row>
    <row r="102" spans="2:16" x14ac:dyDescent="0.25">
      <c r="B102" s="84"/>
      <c r="C102" s="84"/>
      <c r="D102" s="351"/>
      <c r="E102" s="84"/>
      <c r="F102" s="84"/>
      <c r="G102" s="84"/>
      <c r="H102" s="84"/>
      <c r="I102" s="84"/>
      <c r="J102" s="84"/>
      <c r="K102" s="84"/>
      <c r="L102" s="84"/>
      <c r="M102" s="84"/>
      <c r="N102" s="84"/>
      <c r="O102" s="84"/>
      <c r="P102" s="84"/>
    </row>
    <row r="103" spans="2:16" x14ac:dyDescent="0.25">
      <c r="B103" s="84"/>
      <c r="C103" s="84"/>
      <c r="D103" s="351"/>
      <c r="E103" s="84"/>
      <c r="F103" s="84"/>
      <c r="G103" s="84"/>
      <c r="H103" s="84"/>
      <c r="I103" s="84"/>
      <c r="J103" s="84"/>
      <c r="K103" s="84"/>
      <c r="L103" s="84"/>
      <c r="M103" s="84"/>
      <c r="N103" s="84"/>
      <c r="O103" s="84"/>
      <c r="P103" s="84"/>
    </row>
    <row r="104" spans="2:16" x14ac:dyDescent="0.25">
      <c r="B104" s="84"/>
      <c r="C104" s="84"/>
      <c r="D104" s="351"/>
      <c r="E104" s="84"/>
      <c r="F104" s="84"/>
      <c r="G104" s="84"/>
      <c r="H104" s="84"/>
      <c r="I104" s="84"/>
      <c r="J104" s="84"/>
      <c r="K104" s="84"/>
      <c r="L104" s="84"/>
      <c r="M104" s="84"/>
      <c r="N104" s="84"/>
      <c r="O104" s="84"/>
      <c r="P104" s="84"/>
    </row>
    <row r="105" spans="2:16" x14ac:dyDescent="0.25">
      <c r="B105" s="84"/>
      <c r="C105" s="84"/>
      <c r="D105" s="351"/>
      <c r="E105" s="84"/>
      <c r="F105" s="84"/>
      <c r="G105" s="84"/>
      <c r="H105" s="84"/>
      <c r="I105" s="84"/>
      <c r="J105" s="84"/>
      <c r="K105" s="84"/>
      <c r="L105" s="84"/>
      <c r="M105" s="84"/>
      <c r="N105" s="84"/>
      <c r="O105" s="84"/>
      <c r="P105" s="84"/>
    </row>
    <row r="106" spans="2:16" x14ac:dyDescent="0.25">
      <c r="B106" s="84"/>
      <c r="C106" s="84"/>
      <c r="D106" s="351"/>
      <c r="E106" s="84"/>
      <c r="F106" s="84"/>
      <c r="G106" s="84"/>
      <c r="H106" s="84"/>
      <c r="I106" s="84"/>
      <c r="J106" s="84"/>
      <c r="K106" s="84"/>
      <c r="L106" s="84"/>
      <c r="M106" s="84"/>
      <c r="N106" s="84"/>
      <c r="O106" s="84"/>
      <c r="P106" s="84"/>
    </row>
    <row r="107" spans="2:16" x14ac:dyDescent="0.25">
      <c r="B107" s="84"/>
      <c r="C107" s="84"/>
      <c r="D107" s="351"/>
      <c r="E107" s="84"/>
      <c r="F107" s="84"/>
      <c r="G107" s="84"/>
      <c r="H107" s="84"/>
      <c r="I107" s="84"/>
      <c r="J107" s="84"/>
      <c r="K107" s="84"/>
      <c r="L107" s="84"/>
      <c r="M107" s="84"/>
      <c r="N107" s="84"/>
      <c r="O107" s="84"/>
      <c r="P107" s="84"/>
    </row>
    <row r="108" spans="2:16" x14ac:dyDescent="0.25">
      <c r="B108" s="84"/>
      <c r="C108" s="84"/>
      <c r="D108" s="351"/>
      <c r="E108" s="84"/>
      <c r="F108" s="84"/>
      <c r="G108" s="84"/>
      <c r="H108" s="84"/>
      <c r="I108" s="84"/>
      <c r="J108" s="84"/>
      <c r="K108" s="84"/>
      <c r="L108" s="84"/>
      <c r="M108" s="84"/>
      <c r="N108" s="84"/>
      <c r="O108" s="84"/>
      <c r="P108" s="84"/>
    </row>
    <row r="109" spans="2:16" x14ac:dyDescent="0.25">
      <c r="B109" s="84"/>
      <c r="C109" s="84"/>
      <c r="D109" s="351"/>
      <c r="E109" s="84"/>
      <c r="F109" s="84"/>
      <c r="G109" s="84"/>
      <c r="H109" s="84"/>
      <c r="I109" s="84"/>
      <c r="J109" s="84"/>
      <c r="K109" s="84"/>
      <c r="L109" s="84"/>
      <c r="M109" s="84"/>
      <c r="N109" s="84"/>
      <c r="O109" s="84"/>
      <c r="P109" s="84"/>
    </row>
    <row r="110" spans="2:16" x14ac:dyDescent="0.25">
      <c r="B110" s="84"/>
      <c r="C110" s="84"/>
      <c r="D110" s="351"/>
      <c r="E110" s="84"/>
      <c r="F110" s="84"/>
      <c r="G110" s="84"/>
      <c r="H110" s="84"/>
      <c r="I110" s="84"/>
      <c r="J110" s="84"/>
      <c r="K110" s="84"/>
      <c r="L110" s="84"/>
      <c r="M110" s="84"/>
      <c r="N110" s="84"/>
      <c r="O110" s="84"/>
      <c r="P110" s="84"/>
    </row>
    <row r="111" spans="2:16" x14ac:dyDescent="0.25">
      <c r="B111" s="84"/>
      <c r="C111" s="84"/>
      <c r="D111" s="351"/>
      <c r="E111" s="84"/>
      <c r="F111" s="84"/>
      <c r="G111" s="84"/>
      <c r="H111" s="84"/>
      <c r="I111" s="84"/>
      <c r="J111" s="84"/>
      <c r="K111" s="84"/>
      <c r="L111" s="84"/>
      <c r="M111" s="84"/>
      <c r="N111" s="84"/>
      <c r="O111" s="84"/>
      <c r="P111" s="84"/>
    </row>
    <row r="112" spans="2:16" x14ac:dyDescent="0.25">
      <c r="B112" s="84"/>
      <c r="C112" s="84"/>
      <c r="D112" s="351"/>
      <c r="E112" s="84"/>
      <c r="F112" s="84"/>
      <c r="G112" s="84"/>
      <c r="H112" s="84"/>
      <c r="I112" s="84"/>
      <c r="J112" s="84"/>
      <c r="K112" s="84"/>
      <c r="L112" s="84"/>
      <c r="M112" s="84"/>
      <c r="N112" s="84"/>
      <c r="O112" s="84"/>
      <c r="P112" s="84"/>
    </row>
    <row r="113" spans="2:16" x14ac:dyDescent="0.25">
      <c r="B113" s="84"/>
      <c r="C113" s="84"/>
      <c r="D113" s="351"/>
      <c r="E113" s="84"/>
      <c r="F113" s="84"/>
      <c r="G113" s="84"/>
      <c r="H113" s="84"/>
      <c r="I113" s="84"/>
      <c r="J113" s="84"/>
      <c r="K113" s="84"/>
      <c r="L113" s="84"/>
      <c r="M113" s="84"/>
      <c r="N113" s="84"/>
      <c r="O113" s="84"/>
      <c r="P113" s="84"/>
    </row>
    <row r="114" spans="2:16" x14ac:dyDescent="0.25">
      <c r="B114" s="84"/>
      <c r="C114" s="84"/>
      <c r="D114" s="351"/>
      <c r="E114" s="84"/>
      <c r="F114" s="84"/>
      <c r="G114" s="84"/>
      <c r="H114" s="84"/>
      <c r="I114" s="84"/>
      <c r="J114" s="84"/>
      <c r="K114" s="84"/>
      <c r="L114" s="84"/>
      <c r="M114" s="84"/>
      <c r="N114" s="84"/>
      <c r="O114" s="84"/>
      <c r="P114" s="84"/>
    </row>
    <row r="115" spans="2:16" x14ac:dyDescent="0.25">
      <c r="B115" s="84"/>
      <c r="C115" s="84"/>
      <c r="D115" s="351"/>
      <c r="E115" s="84"/>
      <c r="F115" s="84"/>
      <c r="G115" s="84"/>
      <c r="H115" s="84"/>
      <c r="I115" s="84"/>
      <c r="J115" s="84"/>
      <c r="K115" s="84"/>
      <c r="L115" s="84"/>
      <c r="M115" s="84"/>
      <c r="N115" s="84"/>
      <c r="O115" s="84"/>
      <c r="P115" s="84"/>
    </row>
    <row r="116" spans="2:16" x14ac:dyDescent="0.25">
      <c r="B116" s="84"/>
      <c r="C116" s="84"/>
      <c r="D116" s="351"/>
      <c r="E116" s="84"/>
      <c r="F116" s="84"/>
      <c r="G116" s="84"/>
      <c r="H116" s="84"/>
      <c r="I116" s="84"/>
      <c r="J116" s="84"/>
      <c r="K116" s="84"/>
      <c r="L116" s="84"/>
      <c r="M116" s="84"/>
      <c r="N116" s="84"/>
      <c r="O116" s="84"/>
      <c r="P116" s="84"/>
    </row>
    <row r="117" spans="2:16" x14ac:dyDescent="0.25">
      <c r="B117" s="84"/>
      <c r="C117" s="84"/>
      <c r="D117" s="351"/>
      <c r="E117" s="84"/>
      <c r="F117" s="84"/>
      <c r="G117" s="84"/>
      <c r="H117" s="84"/>
      <c r="I117" s="84"/>
      <c r="J117" s="84"/>
      <c r="K117" s="84"/>
      <c r="L117" s="84"/>
      <c r="M117" s="84"/>
      <c r="N117" s="84"/>
      <c r="O117" s="84"/>
      <c r="P117" s="84"/>
    </row>
    <row r="118" spans="2:16" x14ac:dyDescent="0.25">
      <c r="B118" s="84"/>
      <c r="C118" s="84"/>
      <c r="D118" s="351"/>
      <c r="E118" s="84"/>
      <c r="F118" s="84"/>
      <c r="G118" s="84"/>
      <c r="H118" s="84"/>
      <c r="I118" s="84"/>
      <c r="J118" s="84"/>
      <c r="K118" s="84"/>
      <c r="L118" s="84"/>
      <c r="M118" s="84"/>
      <c r="N118" s="84"/>
      <c r="O118" s="84"/>
      <c r="P118" s="84"/>
    </row>
    <row r="119" spans="2:16" x14ac:dyDescent="0.25">
      <c r="B119" s="84"/>
      <c r="C119" s="84"/>
      <c r="D119" s="351"/>
      <c r="E119" s="84"/>
      <c r="F119" s="84"/>
      <c r="G119" s="84"/>
      <c r="H119" s="84"/>
      <c r="I119" s="84"/>
      <c r="J119" s="84"/>
      <c r="K119" s="84"/>
      <c r="L119" s="84"/>
      <c r="M119" s="84"/>
      <c r="N119" s="84"/>
      <c r="O119" s="84"/>
      <c r="P119" s="84"/>
    </row>
    <row r="120" spans="2:16" x14ac:dyDescent="0.25">
      <c r="B120" s="84"/>
      <c r="C120" s="84"/>
      <c r="D120" s="351"/>
      <c r="E120" s="84"/>
      <c r="F120" s="84"/>
      <c r="G120" s="84"/>
      <c r="H120" s="84"/>
      <c r="I120" s="84"/>
      <c r="J120" s="84"/>
      <c r="K120" s="84"/>
      <c r="L120" s="84"/>
      <c r="M120" s="84"/>
      <c r="N120" s="84"/>
      <c r="O120" s="84"/>
      <c r="P120" s="84"/>
    </row>
    <row r="121" spans="2:16" x14ac:dyDescent="0.25">
      <c r="B121" s="84"/>
      <c r="C121" s="84"/>
      <c r="D121" s="351"/>
      <c r="E121" s="84"/>
      <c r="F121" s="84"/>
      <c r="G121" s="84"/>
      <c r="H121" s="84"/>
      <c r="I121" s="84"/>
      <c r="J121" s="84"/>
      <c r="K121" s="84"/>
      <c r="L121" s="84"/>
      <c r="M121" s="84"/>
      <c r="N121" s="84"/>
      <c r="O121" s="84"/>
      <c r="P121" s="84"/>
    </row>
    <row r="122" spans="2:16" x14ac:dyDescent="0.25">
      <c r="B122" s="84"/>
      <c r="C122" s="84"/>
      <c r="D122" s="351"/>
      <c r="E122" s="84"/>
      <c r="F122" s="84"/>
      <c r="G122" s="84"/>
      <c r="H122" s="84"/>
      <c r="I122" s="84"/>
      <c r="J122" s="84"/>
      <c r="K122" s="84"/>
      <c r="L122" s="84"/>
      <c r="M122" s="84"/>
      <c r="N122" s="84"/>
      <c r="O122" s="84"/>
      <c r="P122" s="84"/>
    </row>
    <row r="123" spans="2:16" x14ac:dyDescent="0.25">
      <c r="B123" s="84"/>
      <c r="C123" s="84"/>
      <c r="D123" s="351"/>
      <c r="E123" s="84"/>
      <c r="F123" s="84"/>
      <c r="G123" s="84"/>
      <c r="H123" s="84"/>
      <c r="I123" s="84"/>
      <c r="J123" s="84"/>
      <c r="K123" s="84"/>
      <c r="L123" s="84"/>
      <c r="M123" s="84"/>
      <c r="N123" s="84"/>
      <c r="O123" s="84"/>
      <c r="P123" s="84"/>
    </row>
    <row r="124" spans="2:16" x14ac:dyDescent="0.25">
      <c r="B124" s="84"/>
      <c r="C124" s="84"/>
      <c r="D124" s="351"/>
      <c r="E124" s="84"/>
      <c r="F124" s="84"/>
      <c r="G124" s="84"/>
      <c r="H124" s="84"/>
      <c r="I124" s="84"/>
      <c r="J124" s="84"/>
      <c r="K124" s="84"/>
      <c r="L124" s="84"/>
      <c r="M124" s="84"/>
      <c r="N124" s="84"/>
      <c r="O124" s="84"/>
      <c r="P124" s="84"/>
    </row>
    <row r="125" spans="2:16" x14ac:dyDescent="0.25">
      <c r="B125" s="84"/>
      <c r="C125" s="84"/>
      <c r="D125" s="351"/>
      <c r="E125" s="84"/>
      <c r="F125" s="84"/>
      <c r="G125" s="84"/>
      <c r="H125" s="84"/>
      <c r="I125" s="84"/>
      <c r="J125" s="84"/>
      <c r="K125" s="84"/>
      <c r="L125" s="84"/>
      <c r="M125" s="84"/>
      <c r="N125" s="84"/>
      <c r="O125" s="84"/>
      <c r="P125" s="84"/>
    </row>
    <row r="126" spans="2:16" x14ac:dyDescent="0.25">
      <c r="B126" s="84"/>
      <c r="C126" s="84"/>
      <c r="D126" s="351"/>
      <c r="E126" s="84"/>
      <c r="F126" s="84"/>
      <c r="G126" s="84"/>
      <c r="H126" s="84"/>
      <c r="I126" s="84"/>
      <c r="J126" s="84"/>
      <c r="K126" s="84"/>
      <c r="L126" s="84"/>
      <c r="M126" s="84"/>
      <c r="N126" s="84"/>
      <c r="O126" s="84"/>
      <c r="P126" s="84"/>
    </row>
    <row r="127" spans="2:16" x14ac:dyDescent="0.25">
      <c r="B127" s="84"/>
      <c r="C127" s="84"/>
      <c r="D127" s="351"/>
      <c r="E127" s="84"/>
      <c r="F127" s="84"/>
      <c r="G127" s="84"/>
      <c r="H127" s="84"/>
      <c r="I127" s="84"/>
      <c r="J127" s="84"/>
      <c r="K127" s="84"/>
      <c r="L127" s="84"/>
      <c r="M127" s="84"/>
      <c r="N127" s="84"/>
      <c r="O127" s="84"/>
      <c r="P127" s="84"/>
    </row>
    <row r="128" spans="2:16" x14ac:dyDescent="0.25">
      <c r="B128" s="84"/>
      <c r="C128" s="84"/>
      <c r="D128" s="351"/>
      <c r="E128" s="84"/>
      <c r="F128" s="84"/>
      <c r="G128" s="84"/>
      <c r="H128" s="84"/>
      <c r="I128" s="84"/>
      <c r="J128" s="84"/>
      <c r="K128" s="84"/>
      <c r="L128" s="84"/>
      <c r="M128" s="84"/>
      <c r="N128" s="84"/>
      <c r="O128" s="84"/>
      <c r="P128" s="84"/>
    </row>
    <row r="129" spans="2:16" x14ac:dyDescent="0.25">
      <c r="B129" s="84"/>
      <c r="C129" s="84"/>
      <c r="D129" s="351"/>
      <c r="E129" s="84"/>
      <c r="F129" s="84"/>
      <c r="G129" s="84"/>
      <c r="H129" s="84"/>
      <c r="I129" s="84"/>
      <c r="J129" s="84"/>
      <c r="K129" s="84"/>
      <c r="L129" s="84"/>
      <c r="M129" s="84"/>
      <c r="N129" s="84"/>
      <c r="O129" s="84"/>
      <c r="P129" s="84"/>
    </row>
    <row r="130" spans="2:16" x14ac:dyDescent="0.25">
      <c r="B130" s="84"/>
      <c r="C130" s="84"/>
      <c r="D130" s="351"/>
      <c r="E130" s="84"/>
      <c r="F130" s="84"/>
      <c r="G130" s="84"/>
      <c r="H130" s="84"/>
      <c r="I130" s="84"/>
      <c r="J130" s="84"/>
      <c r="K130" s="84"/>
      <c r="L130" s="84"/>
      <c r="M130" s="84"/>
      <c r="N130" s="84"/>
      <c r="O130" s="84"/>
      <c r="P130" s="84"/>
    </row>
    <row r="131" spans="2:16" x14ac:dyDescent="0.25">
      <c r="B131" s="84"/>
      <c r="C131" s="84"/>
      <c r="D131" s="351"/>
      <c r="E131" s="84"/>
      <c r="F131" s="84"/>
      <c r="G131" s="84"/>
      <c r="H131" s="84"/>
      <c r="I131" s="84"/>
      <c r="J131" s="84"/>
      <c r="K131" s="84"/>
      <c r="L131" s="84"/>
      <c r="M131" s="84"/>
      <c r="N131" s="84"/>
      <c r="O131" s="84"/>
      <c r="P131" s="84"/>
    </row>
    <row r="132" spans="2:16" x14ac:dyDescent="0.25">
      <c r="B132" s="84"/>
      <c r="C132" s="84"/>
      <c r="D132" s="351"/>
      <c r="E132" s="84"/>
      <c r="F132" s="84"/>
      <c r="G132" s="84"/>
      <c r="H132" s="84"/>
      <c r="I132" s="84"/>
      <c r="J132" s="84"/>
      <c r="K132" s="84"/>
      <c r="L132" s="84"/>
      <c r="M132" s="84"/>
      <c r="N132" s="84"/>
      <c r="O132" s="84"/>
      <c r="P132" s="84"/>
    </row>
    <row r="133" spans="2:16" x14ac:dyDescent="0.25">
      <c r="B133" s="84"/>
      <c r="C133" s="84"/>
      <c r="D133" s="351"/>
      <c r="E133" s="84"/>
      <c r="F133" s="84"/>
      <c r="G133" s="84"/>
      <c r="H133" s="84"/>
      <c r="I133" s="84"/>
      <c r="J133" s="84"/>
      <c r="K133" s="84"/>
      <c r="L133" s="84"/>
      <c r="M133" s="84"/>
      <c r="N133" s="84"/>
      <c r="O133" s="84"/>
      <c r="P133" s="84"/>
    </row>
    <row r="134" spans="2:16" x14ac:dyDescent="0.25">
      <c r="B134" s="84"/>
      <c r="C134" s="84"/>
      <c r="D134" s="351"/>
      <c r="E134" s="84"/>
      <c r="F134" s="84"/>
      <c r="G134" s="84"/>
      <c r="H134" s="84"/>
      <c r="I134" s="84"/>
      <c r="J134" s="84"/>
      <c r="K134" s="84"/>
      <c r="L134" s="84"/>
      <c r="M134" s="84"/>
      <c r="N134" s="84"/>
      <c r="O134" s="84"/>
      <c r="P134" s="84"/>
    </row>
    <row r="135" spans="2:16" x14ac:dyDescent="0.25">
      <c r="B135" s="84"/>
      <c r="C135" s="84"/>
      <c r="D135" s="351"/>
      <c r="E135" s="84"/>
      <c r="F135" s="84"/>
      <c r="G135" s="84"/>
      <c r="H135" s="84"/>
      <c r="I135" s="84"/>
      <c r="J135" s="84"/>
      <c r="K135" s="84"/>
      <c r="L135" s="84"/>
      <c r="M135" s="84"/>
      <c r="N135" s="84"/>
      <c r="O135" s="84"/>
      <c r="P135" s="84"/>
    </row>
    <row r="136" spans="2:16" x14ac:dyDescent="0.25">
      <c r="B136" s="84"/>
      <c r="C136" s="84"/>
      <c r="D136" s="351"/>
      <c r="E136" s="84"/>
      <c r="F136" s="84"/>
      <c r="G136" s="84"/>
      <c r="H136" s="84"/>
      <c r="I136" s="84"/>
      <c r="J136" s="84"/>
      <c r="K136" s="84"/>
      <c r="L136" s="84"/>
      <c r="M136" s="84"/>
      <c r="N136" s="84"/>
      <c r="O136" s="84"/>
      <c r="P136" s="84"/>
    </row>
    <row r="137" spans="2:16" x14ac:dyDescent="0.25">
      <c r="B137" s="84"/>
      <c r="C137" s="84"/>
      <c r="D137" s="351"/>
      <c r="E137" s="84"/>
      <c r="F137" s="84"/>
      <c r="G137" s="84"/>
      <c r="H137" s="84"/>
      <c r="I137" s="84"/>
      <c r="J137" s="84"/>
      <c r="K137" s="84"/>
      <c r="L137" s="84"/>
      <c r="M137" s="84"/>
      <c r="N137" s="84"/>
      <c r="O137" s="84"/>
      <c r="P137" s="84"/>
    </row>
    <row r="138" spans="2:16" x14ac:dyDescent="0.25">
      <c r="B138" s="84"/>
      <c r="C138" s="84"/>
      <c r="D138" s="351"/>
      <c r="E138" s="84"/>
      <c r="F138" s="84"/>
      <c r="G138" s="84"/>
      <c r="H138" s="84"/>
      <c r="I138" s="84"/>
      <c r="J138" s="84"/>
      <c r="K138" s="84"/>
      <c r="L138" s="84"/>
      <c r="M138" s="84"/>
      <c r="N138" s="84"/>
      <c r="O138" s="84"/>
      <c r="P138" s="84"/>
    </row>
  </sheetData>
  <mergeCells count="16">
    <mergeCell ref="B21:B46"/>
    <mergeCell ref="C42:C43"/>
    <mergeCell ref="C22:C27"/>
    <mergeCell ref="C7:C9"/>
    <mergeCell ref="C10:C14"/>
    <mergeCell ref="C15:C17"/>
    <mergeCell ref="C18:C20"/>
    <mergeCell ref="C30:C32"/>
    <mergeCell ref="B6:B20"/>
    <mergeCell ref="E4:G4"/>
    <mergeCell ref="H4:J4"/>
    <mergeCell ref="N4:P4"/>
    <mergeCell ref="K4:M4"/>
    <mergeCell ref="B4:B5"/>
    <mergeCell ref="C4:C5"/>
    <mergeCell ref="D4:D5"/>
  </mergeCells>
  <phoneticPr fontId="466" type="noConversion"/>
  <pageMargins left="0.7" right="0.7" top="0.75" bottom="0.75" header="0.3" footer="0.3"/>
  <pictur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9ED20-396C-49AE-817E-0E14EEE6BC53}">
  <sheetPr>
    <outlinePr summaryBelow="0" summaryRight="0"/>
  </sheetPr>
  <dimension ref="A2:AB37"/>
  <sheetViews>
    <sheetView topLeftCell="B1" workbookViewId="0"/>
  </sheetViews>
  <sheetFormatPr defaultColWidth="14" defaultRowHeight="13.2" x14ac:dyDescent="0.25"/>
  <cols>
    <col min="1" max="1" width="5" customWidth="1"/>
    <col min="2" max="2" width="17" customWidth="1"/>
    <col min="3" max="3" width="30" customWidth="1"/>
    <col min="4" max="13" width="17" customWidth="1"/>
    <col min="21" max="21" width="39" customWidth="1"/>
  </cols>
  <sheetData>
    <row r="2" spans="1:28" x14ac:dyDescent="0.25">
      <c r="A2" s="1"/>
      <c r="B2" s="28"/>
      <c r="C2" s="28"/>
      <c r="D2" s="392" t="s">
        <v>449</v>
      </c>
      <c r="E2" s="392" t="s">
        <v>450</v>
      </c>
      <c r="F2" s="392" t="s">
        <v>451</v>
      </c>
      <c r="G2" s="392" t="s">
        <v>452</v>
      </c>
      <c r="H2" s="392" t="s">
        <v>453</v>
      </c>
      <c r="I2" s="392" t="s">
        <v>454</v>
      </c>
      <c r="J2" s="392" t="s">
        <v>455</v>
      </c>
      <c r="K2" s="392" t="s">
        <v>456</v>
      </c>
      <c r="L2" s="392" t="s">
        <v>457</v>
      </c>
      <c r="M2" s="392" t="s">
        <v>458</v>
      </c>
      <c r="N2" s="392"/>
      <c r="O2" s="392"/>
      <c r="P2" s="392"/>
      <c r="Q2" s="392"/>
      <c r="R2" s="392"/>
      <c r="S2" s="392"/>
      <c r="T2" s="392"/>
      <c r="U2" s="392"/>
      <c r="W2" s="392"/>
      <c r="X2" s="1"/>
      <c r="Y2" s="1"/>
      <c r="Z2" s="1"/>
      <c r="AA2" s="1"/>
      <c r="AB2" s="1"/>
    </row>
    <row r="3" spans="1:28" x14ac:dyDescent="0.25">
      <c r="A3" s="1"/>
      <c r="B3" s="493" t="s">
        <v>459</v>
      </c>
      <c r="C3" s="493"/>
      <c r="D3" s="282">
        <v>263891</v>
      </c>
      <c r="E3" s="282">
        <v>141826</v>
      </c>
      <c r="F3" s="282">
        <v>46545</v>
      </c>
      <c r="G3" s="282">
        <v>61535</v>
      </c>
      <c r="H3" s="282">
        <v>7821</v>
      </c>
      <c r="I3" s="282">
        <v>31606</v>
      </c>
      <c r="J3" s="282">
        <v>143902</v>
      </c>
      <c r="K3" s="282">
        <v>34613</v>
      </c>
      <c r="L3" s="282">
        <v>283709</v>
      </c>
      <c r="M3" s="282">
        <v>77384</v>
      </c>
      <c r="N3" s="282"/>
      <c r="O3" s="282"/>
      <c r="P3" s="282"/>
      <c r="Q3" s="282"/>
      <c r="R3" s="282"/>
      <c r="S3" s="282"/>
      <c r="T3" s="282"/>
      <c r="U3" s="282"/>
      <c r="W3" s="282"/>
      <c r="X3" s="1"/>
      <c r="Y3" s="1"/>
      <c r="Z3" s="1"/>
      <c r="AA3" s="1"/>
      <c r="AB3" s="1"/>
    </row>
    <row r="4" spans="1:28" x14ac:dyDescent="0.25">
      <c r="A4" s="1"/>
      <c r="B4" s="392"/>
      <c r="C4" s="392" t="s">
        <v>460</v>
      </c>
      <c r="D4" s="282">
        <v>20000</v>
      </c>
      <c r="E4" s="282">
        <v>12000</v>
      </c>
      <c r="F4" s="282">
        <v>5000</v>
      </c>
      <c r="G4" s="282">
        <v>5000</v>
      </c>
      <c r="H4" s="282">
        <v>700</v>
      </c>
      <c r="I4" s="282">
        <v>3000</v>
      </c>
      <c r="J4" s="282">
        <v>15000</v>
      </c>
      <c r="K4" s="282">
        <v>3000</v>
      </c>
      <c r="L4" s="282">
        <v>24000</v>
      </c>
      <c r="M4" s="282">
        <v>7000</v>
      </c>
      <c r="N4" s="282"/>
      <c r="O4" s="282"/>
      <c r="P4" s="282"/>
      <c r="Q4" s="282"/>
      <c r="R4" s="282"/>
      <c r="S4" s="282"/>
      <c r="T4" s="282"/>
      <c r="U4" s="282"/>
      <c r="W4" s="282"/>
      <c r="X4" s="1"/>
      <c r="Y4" s="1"/>
      <c r="Z4" s="1"/>
      <c r="AA4" s="1"/>
      <c r="AB4" s="1"/>
    </row>
    <row r="5" spans="1:28" x14ac:dyDescent="0.25">
      <c r="A5" s="1"/>
      <c r="B5" s="392"/>
      <c r="C5" s="392" t="s">
        <v>461</v>
      </c>
      <c r="D5" s="402">
        <f>D4/D3</f>
        <v>7.5788867373271535E-2</v>
      </c>
      <c r="E5" s="402">
        <f t="shared" ref="E5:M5" si="0">E4/E$3</f>
        <v>8.4610720178246585E-2</v>
      </c>
      <c r="F5" s="402">
        <f t="shared" si="0"/>
        <v>0.10742292405199269</v>
      </c>
      <c r="G5" s="402">
        <f t="shared" si="0"/>
        <v>8.1254570569594536E-2</v>
      </c>
      <c r="H5" s="402">
        <f t="shared" si="0"/>
        <v>8.950262114819077E-2</v>
      </c>
      <c r="I5" s="402">
        <f t="shared" si="0"/>
        <v>9.4918686325381252E-2</v>
      </c>
      <c r="J5" s="402">
        <f t="shared" si="0"/>
        <v>0.10423760614862893</v>
      </c>
      <c r="K5" s="402">
        <f t="shared" si="0"/>
        <v>8.6672637448357556E-2</v>
      </c>
      <c r="L5" s="402">
        <f t="shared" si="0"/>
        <v>8.4593721031056474E-2</v>
      </c>
      <c r="M5" s="402">
        <f t="shared" si="0"/>
        <v>9.0457975808952762E-2</v>
      </c>
      <c r="N5" s="402"/>
      <c r="O5" s="402"/>
      <c r="P5" s="402"/>
      <c r="Q5" s="402"/>
      <c r="R5" s="402"/>
      <c r="S5" s="402"/>
      <c r="T5" s="402"/>
      <c r="U5" s="402"/>
      <c r="W5" s="402"/>
      <c r="X5" s="1"/>
      <c r="Y5" s="1"/>
      <c r="Z5" s="1"/>
      <c r="AA5" s="1"/>
      <c r="AB5" s="1"/>
    </row>
    <row r="8" spans="1:28" x14ac:dyDescent="0.25">
      <c r="B8" s="179" t="s">
        <v>462</v>
      </c>
    </row>
    <row r="9" spans="1:28" ht="13.8" x14ac:dyDescent="0.25">
      <c r="B9" s="492"/>
      <c r="C9" s="492" t="s">
        <v>449</v>
      </c>
      <c r="D9" s="492"/>
      <c r="E9" s="492" t="s">
        <v>450</v>
      </c>
      <c r="F9" s="492"/>
      <c r="G9" s="492" t="s">
        <v>451</v>
      </c>
      <c r="H9" s="492"/>
      <c r="I9" s="492" t="s">
        <v>452</v>
      </c>
      <c r="J9" s="492"/>
      <c r="K9" s="492" t="s">
        <v>453</v>
      </c>
      <c r="L9" s="492"/>
      <c r="M9" s="492" t="s">
        <v>454</v>
      </c>
      <c r="N9" s="492"/>
      <c r="O9" s="492" t="s">
        <v>455</v>
      </c>
      <c r="P9" s="492"/>
      <c r="Q9" s="492" t="s">
        <v>456</v>
      </c>
      <c r="R9" s="492"/>
      <c r="S9" s="492" t="s">
        <v>463</v>
      </c>
      <c r="T9" s="492"/>
      <c r="U9" s="492" t="s">
        <v>464</v>
      </c>
      <c r="V9" s="492"/>
    </row>
    <row r="10" spans="1:28" ht="13.8" x14ac:dyDescent="0.25">
      <c r="B10" s="492"/>
      <c r="C10" s="399" t="s">
        <v>465</v>
      </c>
      <c r="D10" s="399" t="s">
        <v>76</v>
      </c>
      <c r="E10" s="399" t="s">
        <v>465</v>
      </c>
      <c r="F10" s="399" t="s">
        <v>76</v>
      </c>
      <c r="G10" s="399" t="s">
        <v>465</v>
      </c>
      <c r="H10" s="399" t="s">
        <v>76</v>
      </c>
      <c r="I10" s="399" t="s">
        <v>465</v>
      </c>
      <c r="J10" s="399" t="s">
        <v>76</v>
      </c>
      <c r="K10" s="399" t="s">
        <v>465</v>
      </c>
      <c r="L10" s="399" t="s">
        <v>76</v>
      </c>
      <c r="M10" s="399" t="s">
        <v>465</v>
      </c>
      <c r="N10" s="399" t="s">
        <v>76</v>
      </c>
      <c r="O10" s="399" t="s">
        <v>465</v>
      </c>
      <c r="P10" s="399" t="s">
        <v>76</v>
      </c>
      <c r="Q10" s="399" t="s">
        <v>465</v>
      </c>
      <c r="R10" s="399" t="s">
        <v>76</v>
      </c>
      <c r="S10" s="399" t="s">
        <v>465</v>
      </c>
      <c r="T10" s="399" t="s">
        <v>76</v>
      </c>
      <c r="U10" s="399" t="s">
        <v>465</v>
      </c>
      <c r="V10" s="399" t="s">
        <v>76</v>
      </c>
    </row>
    <row r="11" spans="1:28" x14ac:dyDescent="0.25">
      <c r="B11" s="394">
        <v>1</v>
      </c>
      <c r="C11" s="393" t="s">
        <v>93</v>
      </c>
      <c r="D11" s="282">
        <v>3000</v>
      </c>
      <c r="E11" s="393" t="s">
        <v>225</v>
      </c>
      <c r="F11" s="282">
        <v>1900</v>
      </c>
      <c r="G11" s="393" t="s">
        <v>93</v>
      </c>
      <c r="H11" s="282">
        <v>800</v>
      </c>
      <c r="I11" s="393" t="s">
        <v>93</v>
      </c>
      <c r="J11" s="282">
        <v>900</v>
      </c>
      <c r="K11" s="393" t="s">
        <v>93</v>
      </c>
      <c r="L11" s="282">
        <v>100</v>
      </c>
      <c r="M11" t="s">
        <v>93</v>
      </c>
      <c r="N11">
        <v>400</v>
      </c>
      <c r="O11" t="s">
        <v>93</v>
      </c>
      <c r="P11" s="254">
        <v>2000</v>
      </c>
      <c r="Q11" t="s">
        <v>93</v>
      </c>
      <c r="R11">
        <v>500</v>
      </c>
      <c r="S11" t="s">
        <v>93</v>
      </c>
      <c r="T11" s="254">
        <v>3000</v>
      </c>
      <c r="U11" t="s">
        <v>225</v>
      </c>
      <c r="V11" s="254">
        <v>1200</v>
      </c>
    </row>
    <row r="12" spans="1:28" x14ac:dyDescent="0.25">
      <c r="B12" s="394">
        <v>2</v>
      </c>
      <c r="C12" s="393" t="s">
        <v>225</v>
      </c>
      <c r="D12" s="282">
        <v>2000</v>
      </c>
      <c r="E12" s="393" t="s">
        <v>93</v>
      </c>
      <c r="F12" s="282">
        <v>1700</v>
      </c>
      <c r="G12" s="393" t="s">
        <v>225</v>
      </c>
      <c r="H12" s="282">
        <v>700</v>
      </c>
      <c r="I12" s="393" t="s">
        <v>225</v>
      </c>
      <c r="J12" s="282">
        <v>600</v>
      </c>
      <c r="K12" s="393" t="s">
        <v>225</v>
      </c>
      <c r="L12" s="282">
        <v>80</v>
      </c>
      <c r="M12" t="s">
        <v>225</v>
      </c>
      <c r="N12">
        <v>300</v>
      </c>
      <c r="O12" t="s">
        <v>225</v>
      </c>
      <c r="P12" s="254">
        <v>2000</v>
      </c>
      <c r="Q12" t="s">
        <v>225</v>
      </c>
      <c r="R12">
        <v>400</v>
      </c>
      <c r="S12" t="s">
        <v>225</v>
      </c>
      <c r="T12" s="254">
        <v>3000</v>
      </c>
      <c r="U12" t="s">
        <v>93</v>
      </c>
      <c r="V12" s="254">
        <v>1000</v>
      </c>
    </row>
    <row r="13" spans="1:28" x14ac:dyDescent="0.25">
      <c r="B13" s="394">
        <v>3</v>
      </c>
      <c r="C13" s="393" t="s">
        <v>92</v>
      </c>
      <c r="D13" s="282">
        <v>1800</v>
      </c>
      <c r="E13" s="393" t="s">
        <v>92</v>
      </c>
      <c r="F13" s="282">
        <v>900</v>
      </c>
      <c r="G13" s="393" t="s">
        <v>228</v>
      </c>
      <c r="H13" s="282">
        <v>500</v>
      </c>
      <c r="I13" s="393" t="s">
        <v>92</v>
      </c>
      <c r="J13" s="282">
        <v>300</v>
      </c>
      <c r="K13" s="61" t="s">
        <v>466</v>
      </c>
      <c r="L13" s="282">
        <v>50</v>
      </c>
      <c r="M13" t="s">
        <v>467</v>
      </c>
      <c r="N13">
        <v>200</v>
      </c>
      <c r="O13" t="s">
        <v>92</v>
      </c>
      <c r="P13" s="254">
        <v>1700</v>
      </c>
      <c r="Q13" t="s">
        <v>92</v>
      </c>
      <c r="R13">
        <v>300</v>
      </c>
      <c r="S13" t="s">
        <v>92</v>
      </c>
      <c r="T13" s="254">
        <v>2000</v>
      </c>
      <c r="U13" t="s">
        <v>92</v>
      </c>
      <c r="V13">
        <v>700</v>
      </c>
    </row>
    <row r="14" spans="1:28" x14ac:dyDescent="0.25">
      <c r="B14" s="394">
        <v>4</v>
      </c>
      <c r="C14" s="393" t="s">
        <v>111</v>
      </c>
      <c r="D14" s="282">
        <v>1600</v>
      </c>
      <c r="E14" s="393" t="s">
        <v>111</v>
      </c>
      <c r="F14" s="282">
        <v>900</v>
      </c>
      <c r="G14" s="393" t="s">
        <v>111</v>
      </c>
      <c r="H14" s="282">
        <v>400</v>
      </c>
      <c r="I14" s="393" t="s">
        <v>111</v>
      </c>
      <c r="J14" s="282">
        <v>300</v>
      </c>
      <c r="K14" s="393" t="s">
        <v>92</v>
      </c>
      <c r="L14" s="282">
        <v>40</v>
      </c>
      <c r="M14" t="s">
        <v>228</v>
      </c>
      <c r="N14">
        <v>200</v>
      </c>
      <c r="O14" t="s">
        <v>227</v>
      </c>
      <c r="P14" s="254">
        <v>1000</v>
      </c>
      <c r="Q14" t="s">
        <v>227</v>
      </c>
      <c r="R14">
        <v>200</v>
      </c>
      <c r="S14" t="s">
        <v>227</v>
      </c>
      <c r="T14" s="254">
        <v>1800</v>
      </c>
      <c r="U14" t="s">
        <v>227</v>
      </c>
      <c r="V14">
        <v>600</v>
      </c>
    </row>
    <row r="15" spans="1:28" x14ac:dyDescent="0.25">
      <c r="B15" s="394">
        <v>5</v>
      </c>
      <c r="C15" s="393" t="s">
        <v>228</v>
      </c>
      <c r="D15" s="282">
        <v>1300</v>
      </c>
      <c r="E15" s="393" t="s">
        <v>228</v>
      </c>
      <c r="F15" s="282">
        <v>800</v>
      </c>
      <c r="G15" s="393" t="s">
        <v>92</v>
      </c>
      <c r="H15" s="282">
        <v>300</v>
      </c>
      <c r="I15" s="393" t="s">
        <v>228</v>
      </c>
      <c r="J15" s="282">
        <v>300</v>
      </c>
      <c r="K15" s="393" t="s">
        <v>122</v>
      </c>
      <c r="L15" s="282">
        <v>40</v>
      </c>
      <c r="M15" t="s">
        <v>92</v>
      </c>
      <c r="N15">
        <v>100</v>
      </c>
      <c r="O15" t="s">
        <v>111</v>
      </c>
      <c r="P15">
        <v>900</v>
      </c>
      <c r="Q15" t="s">
        <v>122</v>
      </c>
      <c r="R15">
        <v>100</v>
      </c>
      <c r="S15" t="s">
        <v>111</v>
      </c>
      <c r="T15" s="254">
        <v>1300</v>
      </c>
      <c r="U15" t="s">
        <v>114</v>
      </c>
      <c r="V15">
        <v>400</v>
      </c>
    </row>
    <row r="16" spans="1:28" x14ac:dyDescent="0.25">
      <c r="B16" s="394">
        <v>6</v>
      </c>
      <c r="C16" s="393" t="s">
        <v>227</v>
      </c>
      <c r="D16" s="282">
        <v>1000</v>
      </c>
      <c r="E16" s="393" t="s">
        <v>468</v>
      </c>
      <c r="F16" s="282">
        <v>500</v>
      </c>
      <c r="G16" s="393" t="s">
        <v>122</v>
      </c>
      <c r="H16" s="282">
        <v>200</v>
      </c>
      <c r="I16" s="393" t="s">
        <v>122</v>
      </c>
      <c r="J16" s="282">
        <v>200</v>
      </c>
      <c r="K16" s="393" t="s">
        <v>126</v>
      </c>
      <c r="L16" s="282">
        <v>40</v>
      </c>
      <c r="M16" t="s">
        <v>142</v>
      </c>
      <c r="N16">
        <v>100</v>
      </c>
      <c r="O16" t="s">
        <v>228</v>
      </c>
      <c r="P16">
        <v>800</v>
      </c>
      <c r="Q16" t="s">
        <v>114</v>
      </c>
      <c r="R16">
        <v>100</v>
      </c>
      <c r="S16" t="s">
        <v>228</v>
      </c>
      <c r="T16">
        <v>900</v>
      </c>
      <c r="U16" t="s">
        <v>111</v>
      </c>
      <c r="V16">
        <v>300</v>
      </c>
    </row>
    <row r="17" spans="2:22" x14ac:dyDescent="0.25">
      <c r="B17" s="394">
        <v>7</v>
      </c>
      <c r="C17" s="393" t="s">
        <v>122</v>
      </c>
      <c r="D17" s="282">
        <v>600</v>
      </c>
      <c r="E17" s="393" t="s">
        <v>227</v>
      </c>
      <c r="F17" s="282">
        <v>500</v>
      </c>
      <c r="G17" s="393" t="s">
        <v>229</v>
      </c>
      <c r="H17" s="282">
        <v>200</v>
      </c>
      <c r="I17" s="393" t="s">
        <v>467</v>
      </c>
      <c r="J17" s="282">
        <v>200</v>
      </c>
      <c r="K17" s="393" t="s">
        <v>467</v>
      </c>
      <c r="L17" s="282">
        <v>40</v>
      </c>
      <c r="M17" t="s">
        <v>122</v>
      </c>
      <c r="N17">
        <v>100</v>
      </c>
      <c r="O17" t="s">
        <v>122</v>
      </c>
      <c r="P17">
        <v>500</v>
      </c>
      <c r="Q17" t="s">
        <v>111</v>
      </c>
      <c r="R17">
        <v>100</v>
      </c>
      <c r="S17" t="s">
        <v>114</v>
      </c>
      <c r="T17">
        <v>800</v>
      </c>
      <c r="U17" t="s">
        <v>122</v>
      </c>
      <c r="V17">
        <v>200</v>
      </c>
    </row>
    <row r="18" spans="2:22" x14ac:dyDescent="0.25">
      <c r="B18" s="394">
        <v>8</v>
      </c>
      <c r="C18" s="393" t="s">
        <v>114</v>
      </c>
      <c r="D18" s="282">
        <v>600</v>
      </c>
      <c r="E18" s="393" t="s">
        <v>122</v>
      </c>
      <c r="F18" s="282">
        <v>400</v>
      </c>
      <c r="G18" s="393" t="s">
        <v>467</v>
      </c>
      <c r="H18" s="282">
        <v>200</v>
      </c>
      <c r="I18" s="393" t="s">
        <v>227</v>
      </c>
      <c r="J18" s="282">
        <v>200</v>
      </c>
      <c r="K18" s="393" t="s">
        <v>135</v>
      </c>
      <c r="L18" s="282">
        <v>30</v>
      </c>
      <c r="M18" t="s">
        <v>469</v>
      </c>
      <c r="N18">
        <v>100</v>
      </c>
      <c r="O18" t="s">
        <v>114</v>
      </c>
      <c r="P18">
        <v>500</v>
      </c>
      <c r="Q18" t="s">
        <v>230</v>
      </c>
      <c r="R18">
        <v>100</v>
      </c>
      <c r="S18" t="s">
        <v>120</v>
      </c>
      <c r="T18">
        <v>700</v>
      </c>
      <c r="U18" t="s">
        <v>135</v>
      </c>
      <c r="V18">
        <v>200</v>
      </c>
    </row>
    <row r="19" spans="2:22" x14ac:dyDescent="0.25">
      <c r="B19" s="394">
        <v>9</v>
      </c>
      <c r="C19" s="393" t="s">
        <v>467</v>
      </c>
      <c r="D19" s="282">
        <v>600</v>
      </c>
      <c r="E19" s="393" t="s">
        <v>230</v>
      </c>
      <c r="F19" s="282">
        <v>400</v>
      </c>
      <c r="G19" s="393" t="s">
        <v>227</v>
      </c>
      <c r="H19" s="282">
        <v>200</v>
      </c>
      <c r="I19" s="393" t="s">
        <v>142</v>
      </c>
      <c r="J19" s="282">
        <v>100</v>
      </c>
      <c r="K19" s="393" t="s">
        <v>228</v>
      </c>
      <c r="L19" s="282">
        <v>30</v>
      </c>
      <c r="M19" t="s">
        <v>126</v>
      </c>
      <c r="N19">
        <v>100</v>
      </c>
      <c r="O19" t="s">
        <v>230</v>
      </c>
      <c r="P19">
        <v>400</v>
      </c>
      <c r="Q19" t="s">
        <v>228</v>
      </c>
      <c r="R19">
        <v>100</v>
      </c>
      <c r="S19" t="s">
        <v>122</v>
      </c>
      <c r="T19">
        <v>700</v>
      </c>
      <c r="U19" t="s">
        <v>228</v>
      </c>
      <c r="V19">
        <v>200</v>
      </c>
    </row>
    <row r="20" spans="2:22" x14ac:dyDescent="0.25">
      <c r="B20" s="394">
        <v>10</v>
      </c>
      <c r="C20" s="393" t="s">
        <v>120</v>
      </c>
      <c r="D20" s="282">
        <v>500</v>
      </c>
      <c r="E20" s="393" t="s">
        <v>467</v>
      </c>
      <c r="F20" s="282">
        <v>400</v>
      </c>
      <c r="G20" s="393" t="s">
        <v>120</v>
      </c>
      <c r="H20" s="282">
        <v>100</v>
      </c>
      <c r="I20" s="393" t="s">
        <v>114</v>
      </c>
      <c r="J20" s="282">
        <v>100</v>
      </c>
      <c r="K20" s="393" t="s">
        <v>227</v>
      </c>
      <c r="L20" s="282">
        <v>30</v>
      </c>
      <c r="M20" t="s">
        <v>111</v>
      </c>
      <c r="N20">
        <v>100</v>
      </c>
      <c r="O20" t="s">
        <v>120</v>
      </c>
      <c r="P20">
        <v>300</v>
      </c>
      <c r="Q20" t="s">
        <v>118</v>
      </c>
      <c r="R20">
        <v>90</v>
      </c>
      <c r="S20" t="s">
        <v>135</v>
      </c>
      <c r="T20">
        <v>700</v>
      </c>
      <c r="U20" t="s">
        <v>120</v>
      </c>
      <c r="V20">
        <v>100</v>
      </c>
    </row>
    <row r="21" spans="2:22" x14ac:dyDescent="0.25">
      <c r="B21" s="401" t="s">
        <v>470</v>
      </c>
      <c r="C21" s="400"/>
      <c r="D21" s="400"/>
      <c r="E21" s="400"/>
      <c r="F21" s="400"/>
      <c r="G21" s="400"/>
      <c r="H21" s="400"/>
      <c r="I21" s="400"/>
      <c r="J21" s="400"/>
      <c r="K21" s="1"/>
      <c r="L21" s="1"/>
    </row>
    <row r="22" spans="2:22" ht="13.8" x14ac:dyDescent="0.25">
      <c r="B22" s="492"/>
      <c r="C22" s="492" t="s">
        <v>449</v>
      </c>
      <c r="D22" s="492"/>
      <c r="E22" s="492" t="s">
        <v>450</v>
      </c>
      <c r="F22" s="492"/>
      <c r="G22" s="492" t="s">
        <v>451</v>
      </c>
      <c r="H22" s="492"/>
      <c r="I22" s="492" t="s">
        <v>452</v>
      </c>
      <c r="J22" s="492"/>
      <c r="K22" s="492" t="s">
        <v>453</v>
      </c>
      <c r="L22" s="492"/>
      <c r="M22" s="492" t="s">
        <v>454</v>
      </c>
      <c r="N22" s="492"/>
      <c r="O22" s="492" t="s">
        <v>455</v>
      </c>
      <c r="P22" s="492"/>
      <c r="Q22" s="492" t="s">
        <v>456</v>
      </c>
      <c r="R22" s="492"/>
      <c r="S22" s="492" t="s">
        <v>463</v>
      </c>
      <c r="T22" s="492"/>
      <c r="U22" s="492" t="s">
        <v>464</v>
      </c>
      <c r="V22" s="492"/>
    </row>
    <row r="23" spans="2:22" ht="13.8" x14ac:dyDescent="0.25">
      <c r="B23" s="492"/>
      <c r="C23" s="399" t="s">
        <v>471</v>
      </c>
      <c r="D23" s="399" t="s">
        <v>76</v>
      </c>
      <c r="E23" s="399" t="s">
        <v>471</v>
      </c>
      <c r="F23" s="399" t="s">
        <v>76</v>
      </c>
      <c r="G23" s="399" t="s">
        <v>471</v>
      </c>
      <c r="H23" s="399" t="s">
        <v>76</v>
      </c>
      <c r="I23" s="399" t="s">
        <v>471</v>
      </c>
      <c r="J23" s="399" t="s">
        <v>76</v>
      </c>
      <c r="K23" s="399" t="s">
        <v>471</v>
      </c>
      <c r="L23" s="399" t="s">
        <v>76</v>
      </c>
      <c r="M23" s="399" t="s">
        <v>471</v>
      </c>
      <c r="N23" s="399" t="s">
        <v>76</v>
      </c>
      <c r="O23" s="399" t="s">
        <v>471</v>
      </c>
      <c r="P23" s="399" t="s">
        <v>76</v>
      </c>
      <c r="Q23" s="399" t="s">
        <v>471</v>
      </c>
      <c r="R23" s="399" t="s">
        <v>76</v>
      </c>
      <c r="S23" s="399" t="s">
        <v>471</v>
      </c>
      <c r="T23" s="399" t="s">
        <v>76</v>
      </c>
      <c r="U23" s="399" t="s">
        <v>471</v>
      </c>
      <c r="V23" s="399" t="s">
        <v>76</v>
      </c>
    </row>
    <row r="24" spans="2:22" x14ac:dyDescent="0.25">
      <c r="B24" s="394">
        <v>1</v>
      </c>
      <c r="C24" s="395" t="s">
        <v>20</v>
      </c>
      <c r="D24" s="282">
        <v>900</v>
      </c>
      <c r="E24" s="395" t="s">
        <v>25</v>
      </c>
      <c r="F24" s="282">
        <v>500</v>
      </c>
      <c r="G24" s="395" t="s">
        <v>26</v>
      </c>
      <c r="H24" s="28">
        <v>300</v>
      </c>
      <c r="I24" s="395" t="s">
        <v>20</v>
      </c>
      <c r="J24" s="282">
        <v>200</v>
      </c>
      <c r="K24" s="395" t="s">
        <v>21</v>
      </c>
      <c r="L24" s="282">
        <v>30</v>
      </c>
      <c r="M24" s="395" t="s">
        <v>26</v>
      </c>
      <c r="N24" s="282">
        <v>100</v>
      </c>
      <c r="O24" s="395" t="s">
        <v>23</v>
      </c>
      <c r="P24" s="84">
        <v>600</v>
      </c>
      <c r="Q24" s="395" t="s">
        <v>22</v>
      </c>
      <c r="R24" s="84">
        <v>100</v>
      </c>
      <c r="S24" s="395" t="s">
        <v>24</v>
      </c>
      <c r="T24" s="130">
        <v>1000</v>
      </c>
      <c r="U24" s="395" t="s">
        <v>20</v>
      </c>
      <c r="V24" s="84">
        <v>200</v>
      </c>
    </row>
    <row r="25" spans="2:22" x14ac:dyDescent="0.25">
      <c r="B25" s="394">
        <v>2</v>
      </c>
      <c r="C25" s="395" t="s">
        <v>25</v>
      </c>
      <c r="D25" s="282">
        <v>800</v>
      </c>
      <c r="E25" s="395" t="s">
        <v>20</v>
      </c>
      <c r="F25" s="282">
        <v>500</v>
      </c>
      <c r="G25" s="395" t="s">
        <v>25</v>
      </c>
      <c r="H25" s="28">
        <v>200</v>
      </c>
      <c r="I25" s="395" t="s">
        <v>28</v>
      </c>
      <c r="J25" s="282">
        <v>200</v>
      </c>
      <c r="K25" s="396"/>
      <c r="L25" s="282"/>
      <c r="M25" s="395" t="s">
        <v>27</v>
      </c>
      <c r="N25" s="282">
        <v>100</v>
      </c>
      <c r="O25" s="395" t="s">
        <v>22</v>
      </c>
      <c r="P25" s="84">
        <v>500</v>
      </c>
      <c r="Q25" s="395" t="s">
        <v>23</v>
      </c>
      <c r="R25" s="84">
        <v>100</v>
      </c>
      <c r="S25" s="395" t="s">
        <v>29</v>
      </c>
      <c r="T25" s="84">
        <v>700</v>
      </c>
      <c r="U25" s="395" t="s">
        <v>24</v>
      </c>
      <c r="V25" s="84">
        <v>200</v>
      </c>
    </row>
    <row r="26" spans="2:22" x14ac:dyDescent="0.25">
      <c r="B26" s="394">
        <v>3</v>
      </c>
      <c r="C26" s="395" t="s">
        <v>28</v>
      </c>
      <c r="D26" s="282">
        <v>800</v>
      </c>
      <c r="E26" s="395" t="s">
        <v>30</v>
      </c>
      <c r="F26" s="282">
        <v>300</v>
      </c>
      <c r="G26" s="395" t="s">
        <v>20</v>
      </c>
      <c r="H26" s="28">
        <v>200</v>
      </c>
      <c r="I26" s="397" t="s">
        <v>33</v>
      </c>
      <c r="J26" s="282">
        <v>200</v>
      </c>
      <c r="K26" s="398"/>
      <c r="L26" s="282"/>
      <c r="M26" s="395" t="s">
        <v>25</v>
      </c>
      <c r="N26" s="282">
        <v>100</v>
      </c>
      <c r="O26" s="395" t="s">
        <v>31</v>
      </c>
      <c r="P26" s="84">
        <v>400</v>
      </c>
      <c r="Q26" s="395" t="s">
        <v>31</v>
      </c>
      <c r="R26" s="84">
        <v>90</v>
      </c>
      <c r="S26" s="395" t="s">
        <v>32</v>
      </c>
      <c r="T26" s="84">
        <v>500</v>
      </c>
      <c r="U26" s="395" t="s">
        <v>29</v>
      </c>
      <c r="V26" s="84">
        <v>100</v>
      </c>
    </row>
    <row r="27" spans="2:22" x14ac:dyDescent="0.25">
      <c r="B27" s="394">
        <v>4</v>
      </c>
      <c r="C27" s="395" t="s">
        <v>26</v>
      </c>
      <c r="D27" s="282">
        <v>400</v>
      </c>
      <c r="E27" s="395" t="s">
        <v>28</v>
      </c>
      <c r="F27" s="282">
        <v>300</v>
      </c>
      <c r="G27" s="395" t="s">
        <v>28</v>
      </c>
      <c r="H27" s="28">
        <v>200</v>
      </c>
      <c r="I27" s="395" t="s">
        <v>26</v>
      </c>
      <c r="J27" s="282">
        <v>100</v>
      </c>
      <c r="K27" s="396"/>
      <c r="L27" s="282"/>
      <c r="M27" s="395" t="s">
        <v>20</v>
      </c>
      <c r="N27" s="282">
        <v>100</v>
      </c>
      <c r="O27" s="395" t="s">
        <v>20</v>
      </c>
      <c r="P27" s="84">
        <v>400</v>
      </c>
      <c r="Q27" s="395" t="s">
        <v>48</v>
      </c>
      <c r="R27" s="84">
        <v>90</v>
      </c>
      <c r="S27" s="395" t="s">
        <v>20</v>
      </c>
      <c r="T27" s="84">
        <v>500</v>
      </c>
      <c r="U27" s="395" t="s">
        <v>32</v>
      </c>
      <c r="V27" s="84">
        <v>100</v>
      </c>
    </row>
    <row r="28" spans="2:22" x14ac:dyDescent="0.25">
      <c r="B28" s="394">
        <v>5</v>
      </c>
      <c r="C28" s="395" t="s">
        <v>35</v>
      </c>
      <c r="D28" s="282">
        <v>400</v>
      </c>
      <c r="E28" s="395" t="s">
        <v>27</v>
      </c>
      <c r="F28" s="282">
        <v>200</v>
      </c>
      <c r="G28" s="395" t="s">
        <v>30</v>
      </c>
      <c r="H28" s="28">
        <v>100</v>
      </c>
      <c r="I28" s="395" t="s">
        <v>25</v>
      </c>
      <c r="J28" s="282">
        <v>100</v>
      </c>
      <c r="K28" s="396"/>
      <c r="L28" s="282"/>
      <c r="M28" s="395" t="s">
        <v>37</v>
      </c>
      <c r="N28" s="282">
        <v>100</v>
      </c>
      <c r="O28" s="395" t="s">
        <v>38</v>
      </c>
      <c r="P28" s="84">
        <v>300</v>
      </c>
      <c r="Q28" s="395" t="s">
        <v>38</v>
      </c>
      <c r="R28" s="84">
        <v>80</v>
      </c>
      <c r="S28" s="395" t="s">
        <v>34</v>
      </c>
      <c r="T28" s="84">
        <v>400</v>
      </c>
      <c r="U28" s="395" t="s">
        <v>36</v>
      </c>
      <c r="V28" s="84">
        <v>100</v>
      </c>
    </row>
    <row r="29" spans="2:22" x14ac:dyDescent="0.25">
      <c r="B29" s="394">
        <v>6</v>
      </c>
      <c r="C29" s="395" t="s">
        <v>30</v>
      </c>
      <c r="D29" s="282">
        <v>400</v>
      </c>
      <c r="E29" s="395" t="s">
        <v>55</v>
      </c>
      <c r="F29" s="282">
        <v>200</v>
      </c>
      <c r="G29" s="395" t="s">
        <v>37</v>
      </c>
      <c r="H29" s="28">
        <v>100</v>
      </c>
      <c r="I29" s="395" t="s">
        <v>30</v>
      </c>
      <c r="J29" s="282">
        <v>100</v>
      </c>
      <c r="K29" s="396"/>
      <c r="L29" s="282"/>
      <c r="M29" s="395" t="s">
        <v>21</v>
      </c>
      <c r="N29" s="282">
        <v>100</v>
      </c>
      <c r="O29" s="395" t="s">
        <v>40</v>
      </c>
      <c r="P29" s="84">
        <v>300</v>
      </c>
      <c r="Q29" s="395" t="s">
        <v>20</v>
      </c>
      <c r="R29" s="84">
        <v>70</v>
      </c>
      <c r="S29" s="395" t="s">
        <v>53</v>
      </c>
      <c r="T29" s="84">
        <v>400</v>
      </c>
      <c r="U29" s="395" t="s">
        <v>40</v>
      </c>
      <c r="V29" s="84">
        <v>100</v>
      </c>
    </row>
    <row r="30" spans="2:22" x14ac:dyDescent="0.25">
      <c r="B30" s="394">
        <v>7</v>
      </c>
      <c r="C30" s="395" t="s">
        <v>37</v>
      </c>
      <c r="D30" s="282">
        <v>400</v>
      </c>
      <c r="E30" s="395" t="s">
        <v>37</v>
      </c>
      <c r="F30" s="282">
        <v>200</v>
      </c>
      <c r="G30" s="395" t="s">
        <v>39</v>
      </c>
      <c r="H30" s="28">
        <v>100</v>
      </c>
      <c r="I30" s="395" t="s">
        <v>37</v>
      </c>
      <c r="J30" s="282">
        <v>100</v>
      </c>
      <c r="K30" s="396"/>
      <c r="L30" s="282"/>
      <c r="M30" s="395" t="s">
        <v>28</v>
      </c>
      <c r="N30" s="282">
        <v>100</v>
      </c>
      <c r="O30" s="395" t="s">
        <v>34</v>
      </c>
      <c r="P30" s="84">
        <v>300</v>
      </c>
      <c r="Q30" s="395" t="s">
        <v>40</v>
      </c>
      <c r="R30" s="84">
        <v>70</v>
      </c>
      <c r="S30" s="395" t="s">
        <v>41</v>
      </c>
      <c r="T30" s="84">
        <v>300</v>
      </c>
      <c r="U30" s="395" t="s">
        <v>42</v>
      </c>
      <c r="V30" s="84">
        <v>100</v>
      </c>
    </row>
    <row r="31" spans="2:22" x14ac:dyDescent="0.25">
      <c r="B31" s="394">
        <v>8</v>
      </c>
      <c r="C31" s="395" t="s">
        <v>34</v>
      </c>
      <c r="D31" s="282">
        <v>400</v>
      </c>
      <c r="E31" s="395" t="s">
        <v>34</v>
      </c>
      <c r="F31" s="282">
        <v>200</v>
      </c>
      <c r="G31" s="395" t="s">
        <v>21</v>
      </c>
      <c r="H31" s="28">
        <v>100</v>
      </c>
      <c r="I31" s="397" t="s">
        <v>21</v>
      </c>
      <c r="J31" s="282">
        <v>100</v>
      </c>
      <c r="K31" s="398"/>
      <c r="L31" s="282"/>
      <c r="M31" s="395" t="s">
        <v>33</v>
      </c>
      <c r="N31" s="282">
        <v>100</v>
      </c>
      <c r="O31" s="395" t="s">
        <v>26</v>
      </c>
      <c r="P31" s="84">
        <v>200</v>
      </c>
      <c r="Q31" s="395" t="s">
        <v>56</v>
      </c>
      <c r="R31" s="84">
        <v>60</v>
      </c>
      <c r="S31" s="395" t="s">
        <v>25</v>
      </c>
      <c r="T31" s="84">
        <v>300</v>
      </c>
      <c r="U31" s="395" t="s">
        <v>34</v>
      </c>
      <c r="V31" s="84">
        <v>100</v>
      </c>
    </row>
    <row r="32" spans="2:22" x14ac:dyDescent="0.25">
      <c r="B32" s="394">
        <v>9</v>
      </c>
      <c r="C32" s="395" t="s">
        <v>33</v>
      </c>
      <c r="D32" s="282">
        <v>400</v>
      </c>
      <c r="E32" s="395" t="s">
        <v>21</v>
      </c>
      <c r="F32" s="282">
        <v>200</v>
      </c>
      <c r="G32" s="395" t="s">
        <v>45</v>
      </c>
      <c r="H32" s="28">
        <v>100</v>
      </c>
      <c r="I32" s="395" t="s">
        <v>47</v>
      </c>
      <c r="J32" s="282">
        <v>100</v>
      </c>
      <c r="K32" s="396"/>
      <c r="L32" s="282"/>
      <c r="M32" s="395" t="s">
        <v>43</v>
      </c>
      <c r="N32" s="282">
        <v>100</v>
      </c>
      <c r="O32" s="395" t="s">
        <v>44</v>
      </c>
      <c r="P32" s="84">
        <v>200</v>
      </c>
      <c r="Q32" s="395" t="s">
        <v>44</v>
      </c>
      <c r="R32" s="84">
        <v>60</v>
      </c>
      <c r="S32" s="395" t="s">
        <v>36</v>
      </c>
      <c r="T32" s="84">
        <v>300</v>
      </c>
      <c r="U32" s="395" t="s">
        <v>46</v>
      </c>
      <c r="V32" s="84">
        <v>100</v>
      </c>
    </row>
    <row r="33" spans="2:22" x14ac:dyDescent="0.25">
      <c r="B33" s="394">
        <v>10</v>
      </c>
      <c r="C33" s="395" t="s">
        <v>50</v>
      </c>
      <c r="D33" s="282">
        <v>300</v>
      </c>
      <c r="E33" s="395" t="s">
        <v>33</v>
      </c>
      <c r="F33" s="282">
        <v>200</v>
      </c>
      <c r="G33" s="395" t="s">
        <v>33</v>
      </c>
      <c r="H33" s="28">
        <v>100</v>
      </c>
      <c r="I33" s="395" t="s">
        <v>49</v>
      </c>
      <c r="J33" s="282">
        <v>100</v>
      </c>
      <c r="K33" s="396"/>
      <c r="L33" s="282"/>
      <c r="M33" s="395" t="s">
        <v>51</v>
      </c>
      <c r="N33" s="282">
        <v>70</v>
      </c>
      <c r="O33" s="395" t="s">
        <v>52</v>
      </c>
      <c r="P33" s="84">
        <v>200</v>
      </c>
      <c r="Q33" s="395" t="s">
        <v>34</v>
      </c>
      <c r="R33" s="84">
        <v>60</v>
      </c>
      <c r="S33" s="395" t="s">
        <v>22</v>
      </c>
      <c r="T33" s="84">
        <v>300</v>
      </c>
      <c r="U33" s="395" t="s">
        <v>53</v>
      </c>
      <c r="V33" s="84">
        <v>100</v>
      </c>
    </row>
    <row r="36" spans="2:22" x14ac:dyDescent="0.25">
      <c r="B36" s="179" t="s">
        <v>472</v>
      </c>
    </row>
    <row r="37" spans="2:22" x14ac:dyDescent="0.25">
      <c r="B37" t="s">
        <v>54</v>
      </c>
    </row>
  </sheetData>
  <mergeCells count="23">
    <mergeCell ref="B22:B23"/>
    <mergeCell ref="C22:D22"/>
    <mergeCell ref="I9:J9"/>
    <mergeCell ref="M9:N9"/>
    <mergeCell ref="B3:C3"/>
    <mergeCell ref="B9:B10"/>
    <mergeCell ref="C9:D9"/>
    <mergeCell ref="E9:F9"/>
    <mergeCell ref="G9:H9"/>
    <mergeCell ref="O9:P9"/>
    <mergeCell ref="Q9:R9"/>
    <mergeCell ref="S9:T9"/>
    <mergeCell ref="U9:V9"/>
    <mergeCell ref="E22:F22"/>
    <mergeCell ref="G22:H22"/>
    <mergeCell ref="K22:L22"/>
    <mergeCell ref="I22:J22"/>
    <mergeCell ref="M22:N22"/>
    <mergeCell ref="O22:P22"/>
    <mergeCell ref="Q22:R22"/>
    <mergeCell ref="S22:T22"/>
    <mergeCell ref="U22:V22"/>
    <mergeCell ref="K9:L9"/>
  </mergeCells>
  <phoneticPr fontId="466" type="noConversion"/>
  <hyperlinks>
    <hyperlink ref="G26" r:id="rId1" xr:uid="{00000000-0004-0000-0500-000000000000}"/>
    <hyperlink ref="M24" r:id="rId2" xr:uid="{00000000-0004-0000-0500-000001000000}"/>
    <hyperlink ref="E32" r:id="rId3" xr:uid="{00000000-0004-0000-0500-000002000000}"/>
    <hyperlink ref="M33" r:id="rId4" xr:uid="{00000000-0004-0000-0500-000003000000}"/>
    <hyperlink ref="S30" r:id="rId5" xr:uid="{00000000-0004-0000-0500-000004000000}"/>
    <hyperlink ref="U24" r:id="rId6" xr:uid="{00000000-0004-0000-0500-000005000000}"/>
    <hyperlink ref="E25" r:id="rId7" xr:uid="{00000000-0004-0000-0500-000006000000}"/>
    <hyperlink ref="K24" r:id="rId8" xr:uid="{00000000-0004-0000-0500-000007000000}"/>
    <hyperlink ref="G33" r:id="rId9" xr:uid="{00000000-0004-0000-0500-000008000000}"/>
    <hyperlink ref="G29" r:id="rId10" xr:uid="{00000000-0004-0000-0500-000009000000}"/>
    <hyperlink ref="M32" r:id="rId11" xr:uid="{00000000-0004-0000-0500-00000A000000}"/>
    <hyperlink ref="S33" r:id="rId12" xr:uid="{00000000-0004-0000-0500-00000B000000}"/>
    <hyperlink ref="Q32" r:id="rId13" xr:uid="{00000000-0004-0000-0500-00000C000000}"/>
    <hyperlink ref="E27" r:id="rId14" xr:uid="{00000000-0004-0000-0500-00000D000000}"/>
    <hyperlink ref="U27" r:id="rId15" xr:uid="{00000000-0004-0000-0500-00000E000000}"/>
    <hyperlink ref="O30" r:id="rId16" xr:uid="{00000000-0004-0000-0500-00000F000000}"/>
    <hyperlink ref="S26" r:id="rId17" xr:uid="{00000000-0004-0000-0500-000010000000}"/>
    <hyperlink ref="Q28" r:id="rId18" xr:uid="{00000000-0004-0000-0500-000011000000}"/>
    <hyperlink ref="G27" r:id="rId19" xr:uid="{00000000-0004-0000-0500-000012000000}"/>
    <hyperlink ref="G25" r:id="rId20" xr:uid="{00000000-0004-0000-0500-000013000000}"/>
    <hyperlink ref="U31" r:id="rId21" xr:uid="{00000000-0004-0000-0500-000014000000}"/>
    <hyperlink ref="C31" r:id="rId22" xr:uid="{00000000-0004-0000-0500-000015000000}"/>
    <hyperlink ref="G32" r:id="rId23" xr:uid="{00000000-0004-0000-0500-000016000000}"/>
    <hyperlink ref="C24" r:id="rId24" xr:uid="{00000000-0004-0000-0500-000017000000}"/>
    <hyperlink ref="E24" r:id="rId25" xr:uid="{00000000-0004-0000-0500-000018000000}"/>
    <hyperlink ref="G24" r:id="rId26" xr:uid="{00000000-0004-0000-0500-000019000000}"/>
    <hyperlink ref="Q25" r:id="rId27" xr:uid="{00000000-0004-0000-0500-00001A000000}"/>
    <hyperlink ref="I24" r:id="rId28" xr:uid="{00000000-0004-0000-0500-00001B000000}"/>
    <hyperlink ref="E26" r:id="rId29" xr:uid="{00000000-0004-0000-0500-00001C000000}"/>
    <hyperlink ref="M31" r:id="rId30" xr:uid="{00000000-0004-0000-0500-00001D000000}"/>
    <hyperlink ref="I29" r:id="rId31" xr:uid="{00000000-0004-0000-0500-00001E000000}"/>
    <hyperlink ref="Q26" r:id="rId32" xr:uid="{00000000-0004-0000-0500-00001F000000}"/>
    <hyperlink ref="O32" r:id="rId33" xr:uid="{00000000-0004-0000-0500-000020000000}"/>
    <hyperlink ref="B37" r:id="rId34" display="竞品机制梳理" xr:uid="{00000000-0004-0000-0500-000021000000}"/>
    <hyperlink ref="E33" r:id="rId35" xr:uid="{00000000-0004-0000-0500-000022000000}"/>
    <hyperlink ref="Q30" r:id="rId36" xr:uid="{00000000-0004-0000-0500-000023000000}"/>
    <hyperlink ref="S31" r:id="rId37" xr:uid="{00000000-0004-0000-0500-000024000000}"/>
    <hyperlink ref="C29" r:id="rId38" xr:uid="{00000000-0004-0000-0500-000025000000}"/>
    <hyperlink ref="U32" r:id="rId39" xr:uid="{00000000-0004-0000-0500-000026000000}"/>
    <hyperlink ref="S29" r:id="rId40" xr:uid="{00000000-0004-0000-0500-000027000000}"/>
    <hyperlink ref="O27" r:id="rId41" xr:uid="{00000000-0004-0000-0500-000028000000}"/>
    <hyperlink ref="O33" r:id="rId42" xr:uid="{00000000-0004-0000-0500-000029000000}"/>
    <hyperlink ref="Q29" r:id="rId43" xr:uid="{00000000-0004-0000-0500-00002A000000}"/>
    <hyperlink ref="I30" r:id="rId44" xr:uid="{00000000-0004-0000-0500-00002B000000}"/>
    <hyperlink ref="O29" r:id="rId45" xr:uid="{00000000-0004-0000-0500-00002C000000}"/>
    <hyperlink ref="G28" r:id="rId46" xr:uid="{00000000-0004-0000-0500-00002D000000}"/>
    <hyperlink ref="I28" r:id="rId47" xr:uid="{00000000-0004-0000-0500-00002E000000}"/>
    <hyperlink ref="Q31" r:id="rId48" xr:uid="{00000000-0004-0000-0500-00002F000000}"/>
    <hyperlink ref="C25" r:id="rId49" xr:uid="{00000000-0004-0000-0500-000030000000}"/>
    <hyperlink ref="M27" r:id="rId50" xr:uid="{00000000-0004-0000-0500-000031000000}"/>
    <hyperlink ref="U25" r:id="rId51" xr:uid="{00000000-0004-0000-0500-000032000000}"/>
    <hyperlink ref="U28" r:id="rId52" xr:uid="{00000000-0004-0000-0500-000033000000}"/>
    <hyperlink ref="I27" r:id="rId53" xr:uid="{00000000-0004-0000-0500-000034000000}"/>
    <hyperlink ref="C26" r:id="rId54" xr:uid="{00000000-0004-0000-0500-000035000000}"/>
    <hyperlink ref="M28" r:id="rId55" xr:uid="{00000000-0004-0000-0500-000036000000}"/>
    <hyperlink ref="Q33" r:id="rId56" xr:uid="{00000000-0004-0000-0500-000037000000}"/>
    <hyperlink ref="G30" r:id="rId57" xr:uid="{00000000-0004-0000-0500-000038000000}"/>
    <hyperlink ref="U29" r:id="rId58" xr:uid="{00000000-0004-0000-0500-000039000000}"/>
    <hyperlink ref="E31" r:id="rId59" xr:uid="{00000000-0004-0000-0500-00003A000000}"/>
    <hyperlink ref="I25" r:id="rId60" xr:uid="{00000000-0004-0000-0500-00003B000000}"/>
    <hyperlink ref="I32" r:id="rId61" xr:uid="{00000000-0004-0000-0500-00003C000000}"/>
    <hyperlink ref="O31" r:id="rId62" xr:uid="{00000000-0004-0000-0500-00003D000000}"/>
    <hyperlink ref="I31" r:id="rId63" xr:uid="{00000000-0004-0000-0500-00003E000000}"/>
    <hyperlink ref="S28" r:id="rId64" xr:uid="{00000000-0004-0000-0500-00003F000000}"/>
    <hyperlink ref="Q24" r:id="rId65" xr:uid="{00000000-0004-0000-0500-000040000000}"/>
    <hyperlink ref="U26" r:id="rId66" xr:uid="{00000000-0004-0000-0500-000041000000}"/>
    <hyperlink ref="E28" r:id="rId67" xr:uid="{00000000-0004-0000-0500-000042000000}"/>
    <hyperlink ref="M29" r:id="rId68" xr:uid="{00000000-0004-0000-0500-000043000000}"/>
    <hyperlink ref="M25" r:id="rId69" xr:uid="{00000000-0004-0000-0500-000044000000}"/>
    <hyperlink ref="I26" r:id="rId70" xr:uid="{00000000-0004-0000-0500-000045000000}"/>
    <hyperlink ref="O28" r:id="rId71" xr:uid="{00000000-0004-0000-0500-000046000000}"/>
    <hyperlink ref="G31" r:id="rId72" xr:uid="{00000000-0004-0000-0500-000047000000}"/>
    <hyperlink ref="C33" r:id="rId73" xr:uid="{00000000-0004-0000-0500-000048000000}"/>
    <hyperlink ref="I33" r:id="rId74" xr:uid="{00000000-0004-0000-0500-000049000000}"/>
    <hyperlink ref="Q27" r:id="rId75" xr:uid="{00000000-0004-0000-0500-00004A000000}"/>
    <hyperlink ref="C28" r:id="rId76" xr:uid="{00000000-0004-0000-0500-00004B000000}"/>
    <hyperlink ref="S32" r:id="rId77" xr:uid="{00000000-0004-0000-0500-00004C000000}"/>
    <hyperlink ref="U30" r:id="rId78" xr:uid="{00000000-0004-0000-0500-00004D000000}"/>
    <hyperlink ref="E30" r:id="rId79" xr:uid="{00000000-0004-0000-0500-00004E000000}"/>
    <hyperlink ref="O24" r:id="rId80" xr:uid="{00000000-0004-0000-0500-00004F000000}"/>
    <hyperlink ref="C30" r:id="rId81" xr:uid="{00000000-0004-0000-0500-000050000000}"/>
    <hyperlink ref="S24" r:id="rId82" xr:uid="{00000000-0004-0000-0500-000051000000}"/>
    <hyperlink ref="C27" r:id="rId83" xr:uid="{00000000-0004-0000-0500-000052000000}"/>
    <hyperlink ref="M30" r:id="rId84" xr:uid="{00000000-0004-0000-0500-000053000000}"/>
    <hyperlink ref="M26" r:id="rId85" xr:uid="{00000000-0004-0000-0500-000054000000}"/>
    <hyperlink ref="O25" r:id="rId86" xr:uid="{00000000-0004-0000-0500-000055000000}"/>
    <hyperlink ref="U33" r:id="rId87" xr:uid="{00000000-0004-0000-0500-000056000000}"/>
    <hyperlink ref="O26" r:id="rId88" xr:uid="{00000000-0004-0000-0500-000057000000}"/>
    <hyperlink ref="S25" r:id="rId89" xr:uid="{00000000-0004-0000-0500-000058000000}"/>
    <hyperlink ref="E29" r:id="rId90" xr:uid="{00000000-0004-0000-0500-000059000000}"/>
    <hyperlink ref="C32" r:id="rId91" xr:uid="{00000000-0004-0000-0500-00005A000000}"/>
    <hyperlink ref="S27" r:id="rId92" xr:uid="{00000000-0004-0000-0500-00005B000000}"/>
  </hyperlinks>
  <pageMargins left="0.7" right="0.7" top="0.75" bottom="0.75" header="0.3" footer="0.3"/>
  <picture r:id="rId9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612C-D302-4FDE-91C2-FD6BDD557A9C}">
  <sheetPr>
    <outlinePr summaryBelow="0" summaryRight="0"/>
  </sheetPr>
  <dimension ref="A1:AL215"/>
  <sheetViews>
    <sheetView showGridLines="0" workbookViewId="0"/>
  </sheetViews>
  <sheetFormatPr defaultColWidth="14" defaultRowHeight="13.2" x14ac:dyDescent="0.25"/>
  <cols>
    <col min="1" max="1" width="15" customWidth="1"/>
    <col min="2" max="25" width="18" customWidth="1"/>
    <col min="26" max="29" width="14" customWidth="1"/>
    <col min="30" max="30" width="18" hidden="1" customWidth="1"/>
    <col min="31" max="34" width="14" hidden="1" customWidth="1"/>
  </cols>
  <sheetData>
    <row r="1" spans="1:38" ht="22.2" customHeight="1" x14ac:dyDescent="0.25">
      <c r="A1" s="292" t="s">
        <v>473</v>
      </c>
    </row>
    <row r="2" spans="1:38" ht="22.2" customHeight="1" x14ac:dyDescent="0.25">
      <c r="A2" s="141"/>
    </row>
    <row r="3" spans="1:38" ht="15.6" x14ac:dyDescent="0.25">
      <c r="A3" s="60" t="s">
        <v>162</v>
      </c>
      <c r="B3" s="6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C3" s="220"/>
      <c r="AD3" s="220"/>
      <c r="AE3" s="220"/>
      <c r="AF3" s="220"/>
      <c r="AG3" s="16"/>
      <c r="AH3" s="16"/>
      <c r="AI3" s="16"/>
      <c r="AJ3" s="16"/>
      <c r="AK3" s="16"/>
      <c r="AL3" s="16"/>
    </row>
    <row r="4" spans="1:38" x14ac:dyDescent="0.2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spans="1:38" x14ac:dyDescent="0.25">
      <c r="A5" s="30"/>
      <c r="B5" s="30" t="s">
        <v>163</v>
      </c>
      <c r="C5" s="30" t="s">
        <v>174</v>
      </c>
      <c r="D5" s="238" t="s">
        <v>95</v>
      </c>
      <c r="E5" s="238" t="s">
        <v>174</v>
      </c>
      <c r="F5" s="30" t="s">
        <v>474</v>
      </c>
      <c r="G5" s="30" t="s">
        <v>166</v>
      </c>
      <c r="I5" s="209"/>
      <c r="J5" s="209"/>
      <c r="K5" s="1"/>
      <c r="L5" s="1"/>
      <c r="M5" s="1"/>
      <c r="N5" s="1"/>
      <c r="O5" s="1"/>
      <c r="P5" s="1"/>
      <c r="Q5" s="1"/>
      <c r="R5" s="1"/>
      <c r="S5" s="1"/>
      <c r="T5" s="1"/>
      <c r="U5" s="1"/>
      <c r="V5" s="1"/>
      <c r="W5" s="1"/>
      <c r="X5" s="1"/>
      <c r="Y5" s="1"/>
      <c r="Z5" s="1"/>
      <c r="AA5" s="1"/>
      <c r="AB5" s="1"/>
      <c r="AC5" s="1"/>
      <c r="AD5" s="1"/>
      <c r="AE5" s="1"/>
      <c r="AF5" s="1"/>
    </row>
    <row r="6" spans="1:38" x14ac:dyDescent="0.25">
      <c r="A6" s="9" t="s">
        <v>67</v>
      </c>
      <c r="B6" s="202">
        <f>SUM(B7:B9)</f>
        <v>4350000</v>
      </c>
      <c r="C6" s="253">
        <f>B6/F6-1</f>
        <v>2.5943396226415061E-2</v>
      </c>
      <c r="D6" s="228" t="s">
        <v>109</v>
      </c>
      <c r="E6" s="228" t="s">
        <v>109</v>
      </c>
      <c r="F6" s="202">
        <f>SUM(F7:F9)</f>
        <v>4240000</v>
      </c>
      <c r="G6" s="407">
        <f>B6-F6</f>
        <v>110000</v>
      </c>
      <c r="I6" s="209"/>
      <c r="J6" s="209"/>
      <c r="K6" s="1"/>
      <c r="L6" s="1"/>
      <c r="M6" s="1"/>
      <c r="N6" s="1"/>
      <c r="O6" s="1"/>
      <c r="P6" s="1"/>
      <c r="Q6" s="1"/>
      <c r="R6" s="1"/>
      <c r="S6" s="1"/>
      <c r="T6" s="1"/>
      <c r="U6" s="1"/>
      <c r="V6" s="1"/>
      <c r="W6" s="1"/>
      <c r="X6" s="1"/>
      <c r="Y6" s="1"/>
      <c r="Z6" s="1"/>
      <c r="AA6" s="1"/>
      <c r="AB6" s="1"/>
      <c r="AC6" s="1"/>
      <c r="AD6" s="1"/>
      <c r="AE6" s="1"/>
      <c r="AF6" s="1"/>
    </row>
    <row r="7" spans="1:38" x14ac:dyDescent="0.25">
      <c r="A7" s="9" t="s">
        <v>167</v>
      </c>
      <c r="B7" s="8">
        <v>1100000</v>
      </c>
      <c r="C7" s="168">
        <f>B7/F7-1</f>
        <v>-8.333333333333337E-2</v>
      </c>
      <c r="D7" s="68">
        <f>B7/$B$6</f>
        <v>0.25287356321839083</v>
      </c>
      <c r="E7" s="68">
        <f>D7-F7/$F$6</f>
        <v>-3.0145304706137466E-2</v>
      </c>
      <c r="F7" s="177">
        <v>1200000</v>
      </c>
      <c r="G7" s="427">
        <f>B7-F7</f>
        <v>-100000</v>
      </c>
      <c r="I7" s="209"/>
      <c r="J7" s="209"/>
      <c r="K7" s="1"/>
      <c r="L7" s="1"/>
      <c r="M7" s="1"/>
      <c r="N7" s="1"/>
      <c r="O7" s="1"/>
      <c r="P7" s="1"/>
      <c r="Q7" s="1"/>
      <c r="R7" s="1"/>
      <c r="S7" s="1"/>
      <c r="T7" s="1"/>
      <c r="U7" s="1"/>
      <c r="V7" s="1"/>
      <c r="W7" s="1"/>
      <c r="X7" s="1"/>
      <c r="Y7" s="1"/>
      <c r="Z7" s="1"/>
      <c r="AA7" s="1"/>
      <c r="AB7" s="1"/>
      <c r="AC7" s="1"/>
      <c r="AD7" s="1"/>
      <c r="AE7" s="1"/>
      <c r="AF7" s="1"/>
    </row>
    <row r="8" spans="1:38" x14ac:dyDescent="0.25">
      <c r="A8" s="9" t="s">
        <v>168</v>
      </c>
      <c r="B8" s="8">
        <v>250000</v>
      </c>
      <c r="C8" s="168">
        <f>B8/F8-1</f>
        <v>4.1666666666666741E-2</v>
      </c>
      <c r="D8" s="68">
        <f>B8/$B$6</f>
        <v>5.7471264367816091E-2</v>
      </c>
      <c r="E8" s="68">
        <f>D8-F8/$F$6</f>
        <v>8.6749078291042947E-4</v>
      </c>
      <c r="F8" s="166">
        <v>240000</v>
      </c>
      <c r="G8" s="407">
        <f>B8-F8</f>
        <v>10000</v>
      </c>
      <c r="I8" s="209"/>
      <c r="J8" s="209"/>
      <c r="K8" s="1"/>
      <c r="L8" s="1"/>
      <c r="M8" s="1"/>
      <c r="N8" s="1"/>
      <c r="O8" s="1"/>
      <c r="P8" s="1"/>
      <c r="Q8" s="1"/>
      <c r="R8" s="1"/>
      <c r="S8" s="1"/>
      <c r="T8" s="1"/>
      <c r="U8" s="1"/>
      <c r="V8" s="1"/>
      <c r="W8" s="1"/>
      <c r="X8" s="1"/>
      <c r="Y8" s="1"/>
      <c r="Z8" s="1"/>
      <c r="AA8" s="1"/>
      <c r="AB8" s="1"/>
      <c r="AC8" s="1"/>
      <c r="AD8" s="1"/>
      <c r="AE8" s="1"/>
      <c r="AF8" s="1"/>
    </row>
    <row r="9" spans="1:38" x14ac:dyDescent="0.25">
      <c r="A9" s="9" t="s">
        <v>169</v>
      </c>
      <c r="B9" s="8">
        <v>3000000</v>
      </c>
      <c r="C9" s="168">
        <f>B9/F9-1</f>
        <v>7.1428571428571397E-2</v>
      </c>
      <c r="D9" s="68">
        <f>B9/$B$6</f>
        <v>0.68965517241379315</v>
      </c>
      <c r="E9" s="68">
        <f>D9-F9/$F$6</f>
        <v>2.9277813923227147E-2</v>
      </c>
      <c r="F9" s="177">
        <v>2800000</v>
      </c>
      <c r="G9" s="407">
        <f>B9-F9</f>
        <v>200000</v>
      </c>
      <c r="I9" s="209"/>
      <c r="J9" s="209"/>
      <c r="K9" s="1"/>
      <c r="L9" s="1"/>
      <c r="M9" s="1"/>
      <c r="N9" s="1"/>
      <c r="O9" s="1"/>
      <c r="P9" s="1"/>
      <c r="Q9" s="1"/>
      <c r="R9" s="1"/>
      <c r="S9" s="1"/>
      <c r="T9" s="1"/>
      <c r="U9" s="1"/>
      <c r="V9" s="1"/>
      <c r="W9" s="1"/>
      <c r="X9" s="1"/>
      <c r="Y9" s="1"/>
      <c r="Z9" s="1"/>
      <c r="AA9" s="1"/>
      <c r="AB9" s="1"/>
      <c r="AC9" s="1"/>
      <c r="AD9" s="1"/>
      <c r="AE9" s="1"/>
      <c r="AF9" s="1"/>
    </row>
    <row r="10" spans="1:38" x14ac:dyDescent="0.25">
      <c r="A10" s="1"/>
      <c r="B10" s="1"/>
      <c r="C10" s="1"/>
      <c r="D10" s="1"/>
      <c r="E10" s="1"/>
      <c r="F10" s="209"/>
      <c r="G10" s="209"/>
      <c r="H10" s="209"/>
      <c r="I10" s="1"/>
      <c r="J10" s="1"/>
      <c r="K10" s="1"/>
      <c r="L10" s="1"/>
      <c r="M10" s="1"/>
      <c r="N10" s="1"/>
      <c r="O10" s="1"/>
      <c r="P10" s="1"/>
      <c r="Q10" s="1"/>
      <c r="R10" s="1"/>
      <c r="S10" s="1"/>
      <c r="T10" s="1"/>
      <c r="U10" s="1"/>
      <c r="V10" s="1"/>
      <c r="W10" s="1"/>
      <c r="X10" s="1"/>
      <c r="Y10" s="1"/>
      <c r="Z10" s="1"/>
      <c r="AA10" s="1"/>
      <c r="AB10" s="1"/>
      <c r="AC10" s="1"/>
      <c r="AD10" s="1"/>
      <c r="AE10" s="1"/>
      <c r="AF10" s="1"/>
    </row>
    <row r="11" spans="1:38" ht="15.6" x14ac:dyDescent="0.25">
      <c r="A11" s="55" t="s">
        <v>170</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row>
    <row r="12" spans="1:38" x14ac:dyDescent="0.25">
      <c r="A12" s="1"/>
      <c r="B12" s="1"/>
      <c r="C12" s="1"/>
      <c r="D12" s="1"/>
      <c r="E12" s="1"/>
      <c r="F12" s="1"/>
      <c r="G12" s="1"/>
      <c r="H12" s="1"/>
      <c r="I12" s="1"/>
      <c r="J12" s="1"/>
      <c r="K12" s="28"/>
      <c r="L12" s="1"/>
      <c r="M12" s="1"/>
      <c r="N12" s="1"/>
      <c r="O12" s="1"/>
      <c r="P12" s="1"/>
      <c r="Q12" s="1"/>
      <c r="R12" s="1"/>
      <c r="S12" s="1"/>
      <c r="T12" s="1"/>
      <c r="U12" s="1"/>
      <c r="V12" s="1"/>
      <c r="W12" s="1"/>
      <c r="X12" s="1"/>
      <c r="Y12" s="1"/>
      <c r="Z12" s="1"/>
      <c r="AA12" s="1"/>
      <c r="AB12" s="1"/>
      <c r="AC12" s="1"/>
      <c r="AD12" s="1"/>
      <c r="AE12" s="1"/>
      <c r="AF12" s="1"/>
    </row>
    <row r="13" spans="1:38" x14ac:dyDescent="0.25">
      <c r="A13" s="454"/>
      <c r="B13" s="455" t="s">
        <v>171</v>
      </c>
      <c r="C13" s="455"/>
      <c r="D13" s="455"/>
      <c r="E13" s="455"/>
      <c r="F13" s="448" t="s">
        <v>172</v>
      </c>
      <c r="G13" s="448"/>
      <c r="H13" s="448"/>
      <c r="I13" s="448"/>
      <c r="J13" s="446" t="s">
        <v>173</v>
      </c>
      <c r="K13" s="446"/>
      <c r="L13" s="446"/>
      <c r="M13" s="446"/>
      <c r="Z13" s="1"/>
      <c r="AA13" s="1"/>
      <c r="AB13" s="1"/>
      <c r="AC13" s="1"/>
      <c r="AD13" s="1"/>
      <c r="AE13" s="1"/>
      <c r="AF13" s="1"/>
    </row>
    <row r="14" spans="1:38" x14ac:dyDescent="0.25">
      <c r="A14" s="454"/>
      <c r="B14" s="224" t="s">
        <v>163</v>
      </c>
      <c r="C14" s="224" t="s">
        <v>474</v>
      </c>
      <c r="D14" s="224" t="s">
        <v>166</v>
      </c>
      <c r="E14" s="224" t="s">
        <v>174</v>
      </c>
      <c r="F14" s="226" t="s">
        <v>163</v>
      </c>
      <c r="G14" s="226" t="s">
        <v>474</v>
      </c>
      <c r="H14" s="226" t="s">
        <v>166</v>
      </c>
      <c r="I14" s="226" t="s">
        <v>174</v>
      </c>
      <c r="J14" s="225" t="s">
        <v>163</v>
      </c>
      <c r="K14" s="225" t="s">
        <v>474</v>
      </c>
      <c r="L14" s="225" t="s">
        <v>166</v>
      </c>
      <c r="M14" s="225" t="s">
        <v>174</v>
      </c>
      <c r="N14" s="1"/>
      <c r="O14" s="1"/>
      <c r="P14" s="1"/>
      <c r="Q14" s="1"/>
      <c r="R14" s="1"/>
      <c r="S14" s="1"/>
      <c r="T14" s="1"/>
    </row>
    <row r="15" spans="1:38" x14ac:dyDescent="0.25">
      <c r="A15" s="9" t="s">
        <v>175</v>
      </c>
      <c r="B15" s="8">
        <v>700000</v>
      </c>
      <c r="C15" s="167">
        <v>600000</v>
      </c>
      <c r="D15" s="174">
        <f>B15-C15</f>
        <v>100000</v>
      </c>
      <c r="E15" s="156">
        <f>B15/C15-1</f>
        <v>0.16666666666666674</v>
      </c>
      <c r="F15" s="8">
        <v>140000</v>
      </c>
      <c r="G15" s="167">
        <v>170000</v>
      </c>
      <c r="H15" s="174">
        <f>F15-G15</f>
        <v>-30000</v>
      </c>
      <c r="I15" s="156">
        <f>F15/G15-1</f>
        <v>-0.17647058823529416</v>
      </c>
      <c r="J15" s="8">
        <v>500000</v>
      </c>
      <c r="K15" s="193">
        <v>600000</v>
      </c>
      <c r="L15" s="174">
        <f>J15-K15</f>
        <v>-100000</v>
      </c>
      <c r="M15" s="156">
        <f>J15/K15-1</f>
        <v>-0.16666666666666663</v>
      </c>
      <c r="N15" s="1"/>
      <c r="O15" s="1"/>
      <c r="P15" s="1"/>
      <c r="Q15" s="1"/>
      <c r="R15" s="1"/>
      <c r="S15" s="1"/>
      <c r="T15" s="1"/>
    </row>
    <row r="16" spans="1:38" x14ac:dyDescent="0.25">
      <c r="A16" s="9" t="s">
        <v>176</v>
      </c>
      <c r="B16" s="8">
        <v>1300000</v>
      </c>
      <c r="C16" s="167">
        <v>1100000</v>
      </c>
      <c r="D16" s="174">
        <f>B16-C16</f>
        <v>200000</v>
      </c>
      <c r="E16" s="156">
        <f>B16/C16-1</f>
        <v>0.18181818181818188</v>
      </c>
      <c r="F16" s="8">
        <v>310000</v>
      </c>
      <c r="G16" s="167">
        <v>340000</v>
      </c>
      <c r="H16" s="174">
        <f>F16-G16</f>
        <v>-30000</v>
      </c>
      <c r="I16" s="156">
        <f>F16/G16-1</f>
        <v>-8.8235294117647078E-2</v>
      </c>
      <c r="J16" s="422">
        <v>900000</v>
      </c>
      <c r="K16" s="167">
        <v>900000</v>
      </c>
      <c r="L16" s="423">
        <f>J16-K16</f>
        <v>0</v>
      </c>
      <c r="M16" s="156">
        <f>J16/K16-1</f>
        <v>0</v>
      </c>
      <c r="N16" s="1"/>
      <c r="O16" s="1"/>
      <c r="P16" s="1"/>
      <c r="Q16" s="1"/>
      <c r="R16" s="1"/>
      <c r="S16" s="1"/>
      <c r="T16" s="1"/>
    </row>
    <row r="17" spans="1:38" x14ac:dyDescent="0.25">
      <c r="A17" s="9" t="s">
        <v>177</v>
      </c>
      <c r="B17" s="8">
        <v>210000</v>
      </c>
      <c r="C17" s="167">
        <v>200000</v>
      </c>
      <c r="D17" s="174">
        <f>B17-C17</f>
        <v>10000</v>
      </c>
      <c r="E17" s="156">
        <f>B17/C17-1</f>
        <v>5.0000000000000044E-2</v>
      </c>
      <c r="F17" s="8">
        <v>130000</v>
      </c>
      <c r="G17" s="167">
        <v>140000</v>
      </c>
      <c r="H17" s="174">
        <f>F17-G17</f>
        <v>-10000</v>
      </c>
      <c r="I17" s="156">
        <f>F17/G17-1</f>
        <v>-7.1428571428571397E-2</v>
      </c>
      <c r="J17" s="19">
        <v>240000</v>
      </c>
      <c r="K17" s="420">
        <v>240000</v>
      </c>
      <c r="L17" s="174">
        <f>J17-K17</f>
        <v>0</v>
      </c>
      <c r="M17" s="156">
        <f>J17/K17-1</f>
        <v>0</v>
      </c>
      <c r="N17" s="1"/>
      <c r="O17" s="1"/>
      <c r="P17" s="1"/>
      <c r="Q17" s="1"/>
      <c r="R17" s="1"/>
      <c r="S17" s="1"/>
      <c r="T17" s="1"/>
    </row>
    <row r="18" spans="1:38" x14ac:dyDescent="0.25">
      <c r="A18" s="191" t="s">
        <v>67</v>
      </c>
      <c r="B18" s="190">
        <f>SUM(B15:B17)</f>
        <v>2210000</v>
      </c>
      <c r="C18" s="192">
        <f>SUM(C15:C17)</f>
        <v>1900000</v>
      </c>
      <c r="D18" s="174">
        <f>B18-C18</f>
        <v>310000</v>
      </c>
      <c r="E18" s="156">
        <f>B18/C18-1</f>
        <v>0.16315789473684217</v>
      </c>
      <c r="F18" s="190">
        <f>SUM(F15:F17)</f>
        <v>580000</v>
      </c>
      <c r="G18" s="192">
        <f>SUM(G15:G17)</f>
        <v>650000</v>
      </c>
      <c r="H18" s="174">
        <f>F18-G18</f>
        <v>-70000</v>
      </c>
      <c r="I18" s="156">
        <f>F18/G18-1</f>
        <v>-0.10769230769230764</v>
      </c>
      <c r="J18" s="190">
        <f>SUM(J15:J17)</f>
        <v>1640000</v>
      </c>
      <c r="K18" s="192">
        <f>SUM(K15:K17)</f>
        <v>1740000</v>
      </c>
      <c r="L18" s="174">
        <f>J18-K18</f>
        <v>-100000</v>
      </c>
      <c r="M18" s="156">
        <f>J18/K18-1</f>
        <v>-5.7471264367816133E-2</v>
      </c>
      <c r="N18" s="1"/>
      <c r="O18" s="1"/>
      <c r="P18" s="1"/>
      <c r="Q18" s="1"/>
      <c r="R18" s="1"/>
      <c r="S18" s="1"/>
      <c r="T18" s="1"/>
    </row>
    <row r="19" spans="1:38" x14ac:dyDescent="0.25">
      <c r="A19" s="9" t="s">
        <v>108</v>
      </c>
      <c r="B19" s="157">
        <f>B18/$B$6</f>
        <v>0.50804597701149423</v>
      </c>
      <c r="C19" s="204">
        <f>C18/$F$6</f>
        <v>0.44811320754716982</v>
      </c>
      <c r="D19" s="202" t="s">
        <v>109</v>
      </c>
      <c r="E19" s="200">
        <f>B19-C19</f>
        <v>5.9932769464324409E-2</v>
      </c>
      <c r="F19" s="157">
        <f>F18/$B$6</f>
        <v>0.13333333333333333</v>
      </c>
      <c r="G19" s="204">
        <f>G18/$F$6</f>
        <v>0.15330188679245282</v>
      </c>
      <c r="H19" s="202" t="s">
        <v>109</v>
      </c>
      <c r="I19" s="200">
        <f>F19-G19</f>
        <v>-1.9968553459119492E-2</v>
      </c>
      <c r="J19" s="157">
        <f>J18/$B$6</f>
        <v>0.37701149425287356</v>
      </c>
      <c r="K19" s="204">
        <f>K18/$F$6</f>
        <v>0.41037735849056606</v>
      </c>
      <c r="L19" s="202" t="s">
        <v>109</v>
      </c>
      <c r="M19" s="412">
        <f>J19-K19</f>
        <v>-3.33658642376925E-2</v>
      </c>
      <c r="N19" s="1"/>
      <c r="O19" s="1"/>
      <c r="P19" s="1"/>
      <c r="Q19" s="1"/>
      <c r="R19" s="1"/>
      <c r="S19" s="1"/>
      <c r="T19" s="1"/>
    </row>
    <row r="20" spans="1:3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spans="1:3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41"/>
      <c r="AH21" s="141"/>
      <c r="AI21" s="141"/>
      <c r="AJ21" s="141"/>
      <c r="AK21" s="141"/>
      <c r="AL21" s="141"/>
    </row>
    <row r="22" spans="1:38" ht="15.6" x14ac:dyDescent="0.25">
      <c r="A22" s="60" t="s">
        <v>178</v>
      </c>
      <c r="B22" s="60"/>
      <c r="C22" s="220"/>
      <c r="D22" s="220"/>
      <c r="E22" s="220"/>
      <c r="F22" s="220"/>
      <c r="G22" s="236"/>
      <c r="H22" s="220"/>
      <c r="I22" s="220"/>
      <c r="J22" s="220"/>
      <c r="K22" s="220"/>
      <c r="L22" s="220"/>
      <c r="M22" s="220"/>
      <c r="N22" s="220"/>
      <c r="O22" s="220"/>
      <c r="P22" s="220"/>
      <c r="Q22" s="220"/>
      <c r="R22" s="220"/>
      <c r="S22" s="220"/>
      <c r="T22" s="220"/>
      <c r="U22" s="220"/>
      <c r="V22" s="220"/>
      <c r="W22" s="220"/>
      <c r="X22" s="220"/>
      <c r="Y22" s="236"/>
      <c r="Z22" s="220"/>
      <c r="AA22" s="220"/>
      <c r="AB22" s="220"/>
      <c r="AC22" s="220"/>
      <c r="AD22" s="236"/>
      <c r="AE22" s="220"/>
      <c r="AF22" s="220"/>
      <c r="AG22" s="220"/>
      <c r="AH22" s="220"/>
      <c r="AI22" s="220"/>
      <c r="AJ22" s="220"/>
      <c r="AK22" s="220"/>
      <c r="AL22" s="220"/>
    </row>
    <row r="23" spans="1:38" x14ac:dyDescent="0.25">
      <c r="B23" s="1"/>
      <c r="C23" s="1"/>
      <c r="D23" s="1"/>
      <c r="E23" s="1"/>
      <c r="F23" s="1"/>
      <c r="G23" s="28"/>
      <c r="H23" s="1"/>
      <c r="I23" s="1"/>
      <c r="J23" s="1"/>
      <c r="K23" s="1"/>
      <c r="L23" s="1"/>
      <c r="M23" s="1"/>
      <c r="N23" s="1"/>
      <c r="O23" s="1"/>
      <c r="P23" s="1"/>
      <c r="Q23" s="1"/>
      <c r="R23" s="1"/>
      <c r="S23" s="1"/>
      <c r="T23" s="1"/>
      <c r="U23" s="1"/>
      <c r="V23" s="1"/>
      <c r="W23" s="1"/>
      <c r="X23" s="1"/>
      <c r="Y23" s="28"/>
      <c r="Z23" s="1"/>
      <c r="AA23" s="1"/>
      <c r="AB23" s="1"/>
      <c r="AC23" s="1"/>
      <c r="AD23" s="28"/>
      <c r="AE23" s="1"/>
      <c r="AF23" s="1"/>
      <c r="AG23" s="1"/>
      <c r="AH23" s="1"/>
      <c r="AI23" s="1"/>
      <c r="AJ23" s="1"/>
      <c r="AK23" s="1"/>
      <c r="AL23" s="1"/>
    </row>
    <row r="24" spans="1:38" x14ac:dyDescent="0.25">
      <c r="A24" s="445" t="s">
        <v>71</v>
      </c>
      <c r="B24" s="445"/>
      <c r="C24" s="445"/>
      <c r="D24" s="445"/>
      <c r="E24" s="445"/>
      <c r="F24" s="1"/>
      <c r="G24" s="445" t="s">
        <v>94</v>
      </c>
      <c r="H24" s="445"/>
      <c r="I24" s="445"/>
      <c r="J24" s="445"/>
      <c r="K24" s="445"/>
      <c r="L24" s="1"/>
      <c r="M24" s="445" t="s">
        <v>93</v>
      </c>
      <c r="N24" s="445"/>
      <c r="O24" s="445"/>
      <c r="P24" s="445"/>
      <c r="Q24" s="445"/>
      <c r="R24" s="1"/>
      <c r="S24" s="445" t="s">
        <v>92</v>
      </c>
      <c r="T24" s="445"/>
      <c r="U24" s="445"/>
      <c r="V24" s="445"/>
      <c r="W24" s="445"/>
      <c r="X24" s="1"/>
      <c r="AD24" s="445" t="s">
        <v>111</v>
      </c>
      <c r="AE24" s="445"/>
      <c r="AF24" s="445"/>
      <c r="AG24" s="445"/>
      <c r="AH24" s="445"/>
      <c r="AI24" s="1"/>
      <c r="AJ24" s="1"/>
      <c r="AK24" s="1"/>
      <c r="AL24" s="1"/>
    </row>
    <row r="25" spans="1:38" x14ac:dyDescent="0.25">
      <c r="A25" s="452" t="s">
        <v>179</v>
      </c>
      <c r="B25" s="237" t="s">
        <v>76</v>
      </c>
      <c r="C25" s="237" t="s">
        <v>69</v>
      </c>
      <c r="D25" s="452" t="s">
        <v>180</v>
      </c>
      <c r="E25" s="452" t="s">
        <v>69</v>
      </c>
      <c r="F25" s="1"/>
      <c r="G25" s="452" t="s">
        <v>179</v>
      </c>
      <c r="H25" s="237" t="s">
        <v>76</v>
      </c>
      <c r="I25" s="237" t="s">
        <v>69</v>
      </c>
      <c r="J25" s="452" t="s">
        <v>180</v>
      </c>
      <c r="K25" s="452" t="s">
        <v>69</v>
      </c>
      <c r="L25" s="1"/>
      <c r="M25" s="452" t="s">
        <v>179</v>
      </c>
      <c r="N25" s="237" t="s">
        <v>76</v>
      </c>
      <c r="O25" s="237" t="s">
        <v>69</v>
      </c>
      <c r="P25" s="452" t="s">
        <v>180</v>
      </c>
      <c r="Q25" s="452" t="s">
        <v>69</v>
      </c>
      <c r="R25" s="1"/>
      <c r="S25" s="452" t="s">
        <v>179</v>
      </c>
      <c r="T25" s="237" t="s">
        <v>76</v>
      </c>
      <c r="U25" s="237" t="s">
        <v>69</v>
      </c>
      <c r="V25" s="452" t="s">
        <v>180</v>
      </c>
      <c r="W25" s="452" t="s">
        <v>69</v>
      </c>
      <c r="X25" s="1"/>
      <c r="AD25" s="452" t="s">
        <v>179</v>
      </c>
      <c r="AE25" s="237" t="s">
        <v>76</v>
      </c>
      <c r="AF25" s="237" t="s">
        <v>69</v>
      </c>
      <c r="AG25" s="452" t="s">
        <v>180</v>
      </c>
      <c r="AH25" s="452" t="s">
        <v>69</v>
      </c>
      <c r="AI25" s="1"/>
      <c r="AJ25" s="1"/>
      <c r="AK25" s="1"/>
      <c r="AL25" s="1"/>
    </row>
    <row r="26" spans="1:38" x14ac:dyDescent="0.25">
      <c r="A26" s="452"/>
      <c r="B26" s="8">
        <v>551846</v>
      </c>
      <c r="C26" s="156">
        <f>B26/B31-1</f>
        <v>-0.13557551178968574</v>
      </c>
      <c r="D26" s="452"/>
      <c r="E26" s="452"/>
      <c r="F26" s="1"/>
      <c r="G26" s="452"/>
      <c r="H26" s="8">
        <v>380000</v>
      </c>
      <c r="I26" s="156">
        <f>H26/H31-1</f>
        <v>8.5714285714285632E-2</v>
      </c>
      <c r="J26" s="452"/>
      <c r="K26" s="452"/>
      <c r="L26" s="1"/>
      <c r="M26" s="452"/>
      <c r="N26" s="8">
        <v>380000</v>
      </c>
      <c r="O26" s="156">
        <f>N26/N31-1</f>
        <v>8.5714285714285632E-2</v>
      </c>
      <c r="P26" s="452"/>
      <c r="Q26" s="452"/>
      <c r="R26" s="1"/>
      <c r="S26" s="452"/>
      <c r="T26" s="8">
        <v>400000</v>
      </c>
      <c r="U26" s="156">
        <f>T26/T31-1</f>
        <v>5.2631578947368363E-2</v>
      </c>
      <c r="V26" s="452"/>
      <c r="W26" s="452"/>
      <c r="X26" s="1"/>
      <c r="AD26" s="452"/>
      <c r="AE26" s="159"/>
      <c r="AF26" s="158">
        <f>AE26/AE31-1</f>
        <v>-1</v>
      </c>
      <c r="AG26" s="452"/>
      <c r="AH26" s="452"/>
      <c r="AI26" s="1"/>
      <c r="AJ26" s="1"/>
      <c r="AK26" s="1"/>
      <c r="AL26" s="1"/>
    </row>
    <row r="27" spans="1:38" x14ac:dyDescent="0.25">
      <c r="A27" s="9" t="s">
        <v>171</v>
      </c>
      <c r="B27" s="8">
        <v>302000</v>
      </c>
      <c r="C27" s="156">
        <f>B27/B32-1</f>
        <v>-6.5015479876160964E-2</v>
      </c>
      <c r="D27" s="157">
        <f>B27/B$26</f>
        <v>0.54725412524508654</v>
      </c>
      <c r="E27" s="156">
        <f>D27-D32</f>
        <v>4.129936668575751E-2</v>
      </c>
      <c r="F27" s="1"/>
      <c r="G27" s="9" t="s">
        <v>171</v>
      </c>
      <c r="H27" s="8">
        <v>220000</v>
      </c>
      <c r="I27" s="156">
        <f>H27/H32-1</f>
        <v>0.29411764705882359</v>
      </c>
      <c r="J27" s="157">
        <f>H27/H$26</f>
        <v>0.57894736842105265</v>
      </c>
      <c r="K27" s="156">
        <f>J27-J32</f>
        <v>9.3233082706766945E-2</v>
      </c>
      <c r="L27" s="1"/>
      <c r="M27" s="9" t="s">
        <v>171</v>
      </c>
      <c r="N27" s="8">
        <v>240000</v>
      </c>
      <c r="O27" s="156">
        <f>N27/N32-1</f>
        <v>0.33333333333333326</v>
      </c>
      <c r="P27" s="157">
        <f>N27/N$26</f>
        <v>0.63157894736842102</v>
      </c>
      <c r="Q27" s="156">
        <f>P27-P32</f>
        <v>0.11729323308270678</v>
      </c>
      <c r="R27" s="1"/>
      <c r="S27" s="9" t="s">
        <v>171</v>
      </c>
      <c r="T27" s="8">
        <v>180000</v>
      </c>
      <c r="U27" s="156">
        <f>T27/T32-1</f>
        <v>0.19999999999999996</v>
      </c>
      <c r="V27" s="157">
        <f>T27/T$26</f>
        <v>0.45</v>
      </c>
      <c r="W27" s="156">
        <f>V27-V32</f>
        <v>5.5263157894736847E-2</v>
      </c>
      <c r="X27" s="1"/>
      <c r="AD27" s="9" t="s">
        <v>171</v>
      </c>
      <c r="AE27" s="159"/>
      <c r="AF27" s="158">
        <f>AE27/AE32-1</f>
        <v>-1</v>
      </c>
      <c r="AG27" s="157" t="e">
        <f>AE27/AE$26</f>
        <v>#DIV/0!</v>
      </c>
      <c r="AH27" s="158" t="e">
        <f>AG27-AG32</f>
        <v>#DIV/0!</v>
      </c>
      <c r="AI27" s="1"/>
      <c r="AJ27" s="1"/>
      <c r="AK27" s="1"/>
      <c r="AL27" s="1"/>
    </row>
    <row r="28" spans="1:38" x14ac:dyDescent="0.25">
      <c r="A28" s="9" t="s">
        <v>172</v>
      </c>
      <c r="B28" s="8">
        <v>94000</v>
      </c>
      <c r="C28" s="156">
        <f>B28/B33-1</f>
        <v>-0.16814159292035402</v>
      </c>
      <c r="D28" s="157">
        <f>B28/B$26</f>
        <v>0.17033737673191435</v>
      </c>
      <c r="E28" s="156">
        <f>D28-D33</f>
        <v>-6.6684675937951909E-3</v>
      </c>
      <c r="F28" s="1"/>
      <c r="G28" s="9" t="s">
        <v>172</v>
      </c>
      <c r="H28" s="8">
        <v>90000</v>
      </c>
      <c r="I28" s="156">
        <f>H28/H33-1</f>
        <v>-9.9999999999999978E-2</v>
      </c>
      <c r="J28" s="157">
        <f>H28/H$26</f>
        <v>0.23684210526315788</v>
      </c>
      <c r="K28" s="156">
        <f>J28-J33</f>
        <v>-4.8872180451127817E-2</v>
      </c>
      <c r="L28" s="1"/>
      <c r="M28" s="9" t="s">
        <v>172</v>
      </c>
      <c r="N28" s="8">
        <v>36000</v>
      </c>
      <c r="O28" s="156">
        <f>N28/N33-1</f>
        <v>-5.2631578947368474E-2</v>
      </c>
      <c r="P28" s="157">
        <f>N28/N$26</f>
        <v>9.4736842105263161E-2</v>
      </c>
      <c r="Q28" s="156">
        <f>P28-P33</f>
        <v>-1.3834586466165408E-2</v>
      </c>
      <c r="R28" s="1"/>
      <c r="S28" s="9" t="s">
        <v>172</v>
      </c>
      <c r="T28" s="8">
        <v>70000</v>
      </c>
      <c r="U28" s="156">
        <f>T28/T33-1</f>
        <v>0</v>
      </c>
      <c r="V28" s="157">
        <f>T28/T$26</f>
        <v>0.17499999999999999</v>
      </c>
      <c r="W28" s="156">
        <f>V28-V33</f>
        <v>-9.2105263157894746E-3</v>
      </c>
      <c r="X28" s="1"/>
      <c r="AD28" s="9" t="s">
        <v>172</v>
      </c>
      <c r="AE28" s="159"/>
      <c r="AF28" s="158">
        <f>AE28/AE33-1</f>
        <v>-1</v>
      </c>
      <c r="AG28" s="157" t="e">
        <f>AE28/AE$26</f>
        <v>#DIV/0!</v>
      </c>
      <c r="AH28" s="158" t="e">
        <f>AG28-AG33</f>
        <v>#DIV/0!</v>
      </c>
      <c r="AI28" s="1"/>
      <c r="AJ28" s="1"/>
      <c r="AK28" s="1"/>
      <c r="AL28" s="1"/>
    </row>
    <row r="29" spans="1:38" x14ac:dyDescent="0.25">
      <c r="A29" s="9" t="s">
        <v>173</v>
      </c>
      <c r="B29" s="8">
        <v>162000</v>
      </c>
      <c r="C29" s="156">
        <f>B29/B34-1</f>
        <v>-0.10989010989010994</v>
      </c>
      <c r="D29" s="157">
        <f>B29/B$26</f>
        <v>0.29356015989968215</v>
      </c>
      <c r="E29" s="156">
        <f>D29-D34</f>
        <v>8.4711008972119251E-3</v>
      </c>
      <c r="F29" s="1"/>
      <c r="G29" s="9" t="s">
        <v>173</v>
      </c>
      <c r="H29" s="8">
        <v>80000</v>
      </c>
      <c r="I29" s="156">
        <f>H29/H34-1</f>
        <v>-0.19999999999999996</v>
      </c>
      <c r="J29" s="157">
        <f>H29/H$26</f>
        <v>0.21052631578947367</v>
      </c>
      <c r="K29" s="156">
        <f>J29-J34</f>
        <v>-7.5187969924812026E-2</v>
      </c>
      <c r="L29" s="1"/>
      <c r="M29" s="9" t="s">
        <v>173</v>
      </c>
      <c r="N29" s="8">
        <v>120000</v>
      </c>
      <c r="O29" s="156">
        <f>N29/N34-1</f>
        <v>-0.1428571428571429</v>
      </c>
      <c r="P29" s="157">
        <f>N29/N$26</f>
        <v>0.31578947368421051</v>
      </c>
      <c r="Q29" s="156">
        <f>P29-P34</f>
        <v>-8.4210526315789513E-2</v>
      </c>
      <c r="R29" s="1"/>
      <c r="S29" s="9" t="s">
        <v>173</v>
      </c>
      <c r="T29" s="8">
        <v>130000</v>
      </c>
      <c r="U29" s="156">
        <f>T29/T34-1</f>
        <v>0.44444444444444442</v>
      </c>
      <c r="V29" s="157">
        <f>T29/T$26</f>
        <v>0.32500000000000001</v>
      </c>
      <c r="W29" s="156">
        <f>V29-V34</f>
        <v>8.815789473684213E-2</v>
      </c>
      <c r="X29" s="1"/>
      <c r="AD29" s="9" t="s">
        <v>173</v>
      </c>
      <c r="AE29" s="159"/>
      <c r="AF29" s="158">
        <f>AE29/AE34-1</f>
        <v>-1</v>
      </c>
      <c r="AG29" s="157" t="e">
        <f>AE29/AE$26</f>
        <v>#DIV/0!</v>
      </c>
      <c r="AH29" s="158" t="e">
        <f>AG29-AG34</f>
        <v>#DIV/0!</v>
      </c>
      <c r="AI29" s="1"/>
      <c r="AJ29" s="1"/>
      <c r="AK29" s="1"/>
      <c r="AL29" s="1"/>
    </row>
    <row r="30" spans="1:38" x14ac:dyDescent="0.25">
      <c r="A30" s="445" t="s">
        <v>182</v>
      </c>
      <c r="B30" s="30" t="s">
        <v>76</v>
      </c>
      <c r="C30" s="30" t="s">
        <v>69</v>
      </c>
      <c r="D30" s="445" t="s">
        <v>180</v>
      </c>
      <c r="E30" s="445" t="s">
        <v>69</v>
      </c>
      <c r="F30" s="1"/>
      <c r="G30" s="445" t="s">
        <v>182</v>
      </c>
      <c r="H30" s="30" t="s">
        <v>76</v>
      </c>
      <c r="I30" s="30" t="s">
        <v>69</v>
      </c>
      <c r="J30" s="445" t="s">
        <v>180</v>
      </c>
      <c r="K30" s="445" t="s">
        <v>69</v>
      </c>
      <c r="L30" s="1"/>
      <c r="M30" s="445" t="s">
        <v>182</v>
      </c>
      <c r="N30" s="30" t="s">
        <v>76</v>
      </c>
      <c r="O30" s="30" t="s">
        <v>69</v>
      </c>
      <c r="P30" s="445" t="s">
        <v>180</v>
      </c>
      <c r="Q30" s="445" t="s">
        <v>69</v>
      </c>
      <c r="R30" s="1"/>
      <c r="S30" s="445" t="s">
        <v>182</v>
      </c>
      <c r="T30" s="30" t="s">
        <v>76</v>
      </c>
      <c r="U30" s="30" t="s">
        <v>69</v>
      </c>
      <c r="V30" s="445" t="s">
        <v>180</v>
      </c>
      <c r="W30" s="445" t="s">
        <v>69</v>
      </c>
      <c r="X30" s="1"/>
      <c r="AD30" s="445" t="s">
        <v>182</v>
      </c>
      <c r="AE30" s="30" t="s">
        <v>76</v>
      </c>
      <c r="AF30" s="30" t="s">
        <v>69</v>
      </c>
      <c r="AG30" s="445" t="s">
        <v>180</v>
      </c>
      <c r="AH30" s="445" t="s">
        <v>69</v>
      </c>
      <c r="AI30" s="1"/>
      <c r="AJ30" s="1"/>
      <c r="AK30" s="1"/>
      <c r="AL30" s="1"/>
    </row>
    <row r="31" spans="1:38" x14ac:dyDescent="0.25">
      <c r="A31" s="445"/>
      <c r="B31" s="8">
        <v>638397</v>
      </c>
      <c r="C31" s="202" t="s">
        <v>109</v>
      </c>
      <c r="D31" s="445"/>
      <c r="E31" s="445"/>
      <c r="F31" s="1"/>
      <c r="G31" s="445"/>
      <c r="H31" s="8">
        <v>350000</v>
      </c>
      <c r="I31" s="202" t="s">
        <v>109</v>
      </c>
      <c r="J31" s="445"/>
      <c r="K31" s="445"/>
      <c r="L31" s="1"/>
      <c r="M31" s="445"/>
      <c r="N31" s="8">
        <v>350000</v>
      </c>
      <c r="O31" s="202" t="s">
        <v>109</v>
      </c>
      <c r="P31" s="445"/>
      <c r="Q31" s="445"/>
      <c r="R31" s="1"/>
      <c r="S31" s="445"/>
      <c r="T31" s="8">
        <v>380000</v>
      </c>
      <c r="U31" s="202" t="s">
        <v>109</v>
      </c>
      <c r="V31" s="445"/>
      <c r="W31" s="445"/>
      <c r="X31" s="1"/>
      <c r="AD31" s="445"/>
      <c r="AE31" s="8">
        <v>230000</v>
      </c>
      <c r="AF31" s="202" t="s">
        <v>109</v>
      </c>
      <c r="AG31" s="445"/>
      <c r="AH31" s="445"/>
      <c r="AI31" s="1"/>
      <c r="AJ31" s="1"/>
      <c r="AK31" s="1"/>
      <c r="AL31" s="1"/>
    </row>
    <row r="32" spans="1:38" x14ac:dyDescent="0.25">
      <c r="A32" s="9" t="s">
        <v>171</v>
      </c>
      <c r="B32" s="8">
        <v>323000</v>
      </c>
      <c r="C32" s="202" t="s">
        <v>109</v>
      </c>
      <c r="D32" s="157">
        <f>B32/B$31</f>
        <v>0.50595475855932903</v>
      </c>
      <c r="E32" s="202" t="s">
        <v>109</v>
      </c>
      <c r="F32" s="1"/>
      <c r="G32" s="9" t="s">
        <v>171</v>
      </c>
      <c r="H32" s="8">
        <v>170000</v>
      </c>
      <c r="I32" s="202" t="s">
        <v>109</v>
      </c>
      <c r="J32" s="157">
        <f>H32/H$31</f>
        <v>0.48571428571428571</v>
      </c>
      <c r="K32" s="202" t="s">
        <v>109</v>
      </c>
      <c r="L32" s="1"/>
      <c r="M32" s="9" t="s">
        <v>171</v>
      </c>
      <c r="N32" s="8">
        <v>180000</v>
      </c>
      <c r="O32" s="202" t="s">
        <v>109</v>
      </c>
      <c r="P32" s="157">
        <f>N32/N$31</f>
        <v>0.51428571428571423</v>
      </c>
      <c r="Q32" s="202" t="s">
        <v>109</v>
      </c>
      <c r="R32" s="1"/>
      <c r="S32" s="9" t="s">
        <v>171</v>
      </c>
      <c r="T32" s="8">
        <v>150000</v>
      </c>
      <c r="U32" s="202" t="s">
        <v>109</v>
      </c>
      <c r="V32" s="157">
        <f>T32/T$31</f>
        <v>0.39473684210526316</v>
      </c>
      <c r="W32" s="202" t="s">
        <v>109</v>
      </c>
      <c r="X32" s="1"/>
      <c r="AD32" s="9" t="s">
        <v>171</v>
      </c>
      <c r="AE32" s="8">
        <v>160000</v>
      </c>
      <c r="AF32" s="202" t="s">
        <v>109</v>
      </c>
      <c r="AG32" s="157">
        <f>AE32/AE$31</f>
        <v>0.69565217391304346</v>
      </c>
      <c r="AH32" s="202" t="s">
        <v>109</v>
      </c>
      <c r="AI32" s="1"/>
      <c r="AJ32" s="1"/>
      <c r="AK32" s="1"/>
      <c r="AL32" s="1"/>
    </row>
    <row r="33" spans="1:38" x14ac:dyDescent="0.25">
      <c r="A33" s="9" t="s">
        <v>172</v>
      </c>
      <c r="B33" s="8">
        <v>113000</v>
      </c>
      <c r="C33" s="202" t="s">
        <v>109</v>
      </c>
      <c r="D33" s="157">
        <f>B33/B$31</f>
        <v>0.17700584432570954</v>
      </c>
      <c r="E33" s="202" t="s">
        <v>109</v>
      </c>
      <c r="F33" s="1"/>
      <c r="G33" s="9" t="s">
        <v>172</v>
      </c>
      <c r="H33" s="8">
        <v>100000</v>
      </c>
      <c r="I33" s="202" t="s">
        <v>109</v>
      </c>
      <c r="J33" s="157">
        <f>H33/H$31</f>
        <v>0.2857142857142857</v>
      </c>
      <c r="K33" s="202" t="s">
        <v>109</v>
      </c>
      <c r="L33" s="1"/>
      <c r="M33" s="9" t="s">
        <v>172</v>
      </c>
      <c r="N33" s="8">
        <v>38000</v>
      </c>
      <c r="O33" s="202" t="s">
        <v>109</v>
      </c>
      <c r="P33" s="157">
        <f>N33/N$31</f>
        <v>0.10857142857142857</v>
      </c>
      <c r="Q33" s="202" t="s">
        <v>109</v>
      </c>
      <c r="R33" s="1"/>
      <c r="S33" s="9" t="s">
        <v>172</v>
      </c>
      <c r="T33" s="8">
        <v>70000</v>
      </c>
      <c r="U33" s="202" t="s">
        <v>109</v>
      </c>
      <c r="V33" s="157">
        <f>T33/T$31</f>
        <v>0.18421052631578946</v>
      </c>
      <c r="W33" s="202" t="s">
        <v>109</v>
      </c>
      <c r="X33" s="1"/>
      <c r="AD33" s="9" t="s">
        <v>172</v>
      </c>
      <c r="AE33" s="8">
        <v>29000</v>
      </c>
      <c r="AF33" s="202" t="s">
        <v>109</v>
      </c>
      <c r="AG33" s="157">
        <f>AE33/AE$31</f>
        <v>0.12608695652173912</v>
      </c>
      <c r="AH33" s="202" t="s">
        <v>109</v>
      </c>
      <c r="AI33" s="1"/>
      <c r="AJ33" s="1"/>
      <c r="AK33" s="1"/>
      <c r="AL33" s="1"/>
    </row>
    <row r="34" spans="1:38" x14ac:dyDescent="0.25">
      <c r="A34" s="9" t="s">
        <v>173</v>
      </c>
      <c r="B34" s="8">
        <v>182000</v>
      </c>
      <c r="C34" s="202" t="s">
        <v>109</v>
      </c>
      <c r="D34" s="157">
        <f>B34/B$31</f>
        <v>0.28508905900247022</v>
      </c>
      <c r="E34" s="202" t="s">
        <v>109</v>
      </c>
      <c r="F34" s="1"/>
      <c r="G34" s="9" t="s">
        <v>173</v>
      </c>
      <c r="H34" s="8">
        <v>100000</v>
      </c>
      <c r="I34" s="202" t="s">
        <v>109</v>
      </c>
      <c r="J34" s="157">
        <f>H34/H$31</f>
        <v>0.2857142857142857</v>
      </c>
      <c r="K34" s="202" t="s">
        <v>109</v>
      </c>
      <c r="L34" s="1"/>
      <c r="M34" s="9" t="s">
        <v>173</v>
      </c>
      <c r="N34" s="8">
        <v>140000</v>
      </c>
      <c r="O34" s="202" t="s">
        <v>109</v>
      </c>
      <c r="P34" s="157">
        <f>N34/N$31</f>
        <v>0.4</v>
      </c>
      <c r="Q34" s="202" t="s">
        <v>109</v>
      </c>
      <c r="R34" s="1"/>
      <c r="S34" s="9" t="s">
        <v>173</v>
      </c>
      <c r="T34" s="8">
        <v>90000</v>
      </c>
      <c r="U34" s="202" t="s">
        <v>109</v>
      </c>
      <c r="V34" s="157">
        <f>T34/T$31</f>
        <v>0.23684210526315788</v>
      </c>
      <c r="W34" s="202" t="s">
        <v>109</v>
      </c>
      <c r="X34" s="1"/>
      <c r="AD34" s="9" t="s">
        <v>173</v>
      </c>
      <c r="AE34" s="8">
        <v>50000</v>
      </c>
      <c r="AF34" s="202" t="s">
        <v>109</v>
      </c>
      <c r="AG34" s="157">
        <f>AE34/AE$31</f>
        <v>0.21739130434782608</v>
      </c>
      <c r="AH34" s="202" t="s">
        <v>109</v>
      </c>
      <c r="AI34" s="1"/>
      <c r="AJ34" s="1"/>
      <c r="AK34" s="1"/>
      <c r="AL34" s="1"/>
    </row>
    <row r="35" spans="1:38" ht="22.2" customHeight="1" x14ac:dyDescent="0.25">
      <c r="A35" s="220"/>
      <c r="B35" s="220"/>
      <c r="C35" s="220"/>
      <c r="D35" s="220"/>
      <c r="E35" s="220"/>
      <c r="F35" s="220"/>
      <c r="G35" s="236"/>
      <c r="H35" s="220"/>
      <c r="I35" s="220"/>
      <c r="J35" s="220"/>
      <c r="K35" s="1"/>
      <c r="L35" s="1"/>
      <c r="M35" s="1"/>
      <c r="N35" s="1"/>
      <c r="O35" s="1"/>
      <c r="P35" s="1"/>
      <c r="Q35" s="1"/>
      <c r="R35" s="1"/>
      <c r="S35" s="1"/>
      <c r="T35" s="1"/>
      <c r="U35" s="1"/>
      <c r="V35" s="1"/>
      <c r="W35" s="1"/>
      <c r="X35" s="1"/>
      <c r="Y35" s="1"/>
      <c r="Z35" s="1"/>
      <c r="AA35" s="1"/>
      <c r="AB35" s="1"/>
      <c r="AC35" s="1"/>
      <c r="AD35" s="1"/>
      <c r="AE35" s="1"/>
      <c r="AF35" s="1"/>
    </row>
    <row r="36" spans="1:38" ht="22.2" customHeight="1" x14ac:dyDescent="0.25">
      <c r="A36" s="220"/>
      <c r="B36" s="220"/>
      <c r="C36" s="220"/>
      <c r="D36" s="220"/>
      <c r="E36" s="220"/>
      <c r="F36" s="220"/>
      <c r="G36" s="236"/>
      <c r="H36" s="220"/>
      <c r="I36" s="220"/>
      <c r="J36" s="220"/>
      <c r="K36" s="1"/>
      <c r="L36" s="1"/>
      <c r="M36" s="1"/>
      <c r="N36" s="1"/>
      <c r="O36" s="1"/>
      <c r="P36" s="1"/>
      <c r="Q36" s="1"/>
      <c r="R36" s="1"/>
      <c r="S36" s="1"/>
      <c r="T36" s="1"/>
      <c r="U36" s="1"/>
      <c r="V36" s="1"/>
      <c r="W36" s="1"/>
      <c r="X36" s="1"/>
      <c r="Y36" s="1"/>
      <c r="Z36" s="1"/>
      <c r="AA36" s="1"/>
      <c r="AB36" s="1"/>
      <c r="AC36" s="1"/>
      <c r="AD36" s="1"/>
      <c r="AE36" s="1"/>
      <c r="AF36" s="1"/>
    </row>
    <row r="37" spans="1:38" ht="15.6" x14ac:dyDescent="0.25">
      <c r="A37" s="60" t="s">
        <v>183</v>
      </c>
      <c r="B37" s="60"/>
      <c r="C37" s="220"/>
      <c r="D37" s="220"/>
      <c r="E37" s="220"/>
      <c r="F37" s="220"/>
      <c r="G37" s="236"/>
      <c r="H37" s="220"/>
      <c r="I37" s="220"/>
      <c r="J37" s="220"/>
      <c r="K37" s="1"/>
      <c r="L37" s="1"/>
      <c r="M37" s="1"/>
      <c r="N37" s="1"/>
      <c r="O37" s="1"/>
      <c r="P37" s="1"/>
      <c r="Q37" s="1"/>
      <c r="R37" s="1"/>
      <c r="S37" s="1"/>
      <c r="T37" s="1"/>
      <c r="U37" s="1"/>
      <c r="V37" s="1"/>
      <c r="W37" s="1"/>
      <c r="X37" s="1"/>
      <c r="Y37" s="1"/>
      <c r="Z37" s="1"/>
      <c r="AA37" s="1"/>
      <c r="AB37" s="1"/>
      <c r="AC37" s="1"/>
      <c r="AD37" s="1"/>
      <c r="AE37" s="1"/>
      <c r="AF37" s="1"/>
    </row>
    <row r="38" spans="1:38" x14ac:dyDescent="0.25">
      <c r="A38" s="1"/>
      <c r="B38" s="1"/>
      <c r="C38" s="1"/>
      <c r="D38" s="1"/>
      <c r="E38" s="1"/>
      <c r="F38" s="1"/>
      <c r="G38" s="28"/>
      <c r="H38" s="1"/>
      <c r="I38" s="1"/>
      <c r="J38" s="1"/>
      <c r="K38" s="1"/>
      <c r="L38" s="1"/>
      <c r="M38" s="1"/>
      <c r="N38" s="1"/>
      <c r="O38" s="1"/>
      <c r="P38" s="1"/>
      <c r="Q38" s="1"/>
      <c r="R38" s="1"/>
      <c r="S38" s="1"/>
      <c r="T38" s="1"/>
      <c r="U38" s="1"/>
      <c r="V38" s="1"/>
      <c r="W38" s="1"/>
      <c r="X38" s="1"/>
      <c r="Y38" s="1"/>
      <c r="Z38" s="1"/>
      <c r="AA38" s="1"/>
      <c r="AB38" s="1"/>
      <c r="AC38" s="1"/>
      <c r="AD38" s="1"/>
      <c r="AE38" s="1"/>
      <c r="AF38" s="1"/>
    </row>
    <row r="39" spans="1:38" x14ac:dyDescent="0.25">
      <c r="A39" s="453"/>
      <c r="B39" s="445" t="s">
        <v>184</v>
      </c>
      <c r="C39" s="445"/>
      <c r="D39" s="445"/>
      <c r="E39" s="445"/>
      <c r="F39" s="451" t="s">
        <v>185</v>
      </c>
      <c r="G39" s="451"/>
      <c r="H39" s="1"/>
      <c r="I39" s="1"/>
      <c r="J39" s="1"/>
      <c r="K39" s="1"/>
      <c r="L39" s="1"/>
      <c r="M39" s="1"/>
      <c r="N39" s="1"/>
      <c r="O39" s="1"/>
      <c r="P39" s="1"/>
      <c r="Q39" s="1"/>
      <c r="R39" s="1"/>
      <c r="S39" s="1"/>
      <c r="T39" s="1"/>
      <c r="U39" s="1"/>
      <c r="V39" s="1"/>
      <c r="W39" s="1"/>
      <c r="X39" s="1"/>
      <c r="Y39" s="1"/>
      <c r="Z39" s="1"/>
      <c r="AA39" s="1"/>
      <c r="AB39" s="1"/>
      <c r="AC39" s="1"/>
      <c r="AD39" s="1"/>
      <c r="AE39" s="1"/>
      <c r="AF39" s="1"/>
    </row>
    <row r="40" spans="1:38" x14ac:dyDescent="0.25">
      <c r="A40" s="453"/>
      <c r="B40" s="30" t="s">
        <v>186</v>
      </c>
      <c r="C40" s="238" t="s">
        <v>69</v>
      </c>
      <c r="D40" s="238" t="s">
        <v>180</v>
      </c>
      <c r="E40" s="238" t="s">
        <v>69</v>
      </c>
      <c r="F40" s="155" t="s">
        <v>186</v>
      </c>
      <c r="G40" s="155" t="s">
        <v>166</v>
      </c>
      <c r="H40" s="1"/>
      <c r="I40" s="1"/>
      <c r="J40" s="1"/>
      <c r="K40" s="1"/>
      <c r="L40" s="1"/>
      <c r="M40" s="1"/>
      <c r="N40" s="1"/>
      <c r="O40" s="1"/>
      <c r="P40" s="1"/>
      <c r="Q40" s="1"/>
      <c r="R40" s="1"/>
      <c r="S40" s="1"/>
      <c r="T40" s="1"/>
      <c r="U40" s="1"/>
      <c r="V40" s="1"/>
      <c r="W40" s="1"/>
      <c r="X40" s="1"/>
      <c r="Y40" s="1"/>
      <c r="Z40" s="1"/>
      <c r="AA40" s="1"/>
      <c r="AB40" s="1"/>
      <c r="AC40" s="1"/>
      <c r="AD40" s="1"/>
      <c r="AE40" s="1"/>
      <c r="AF40" s="1"/>
    </row>
    <row r="41" spans="1:38" x14ac:dyDescent="0.25">
      <c r="A41" s="9" t="s">
        <v>167</v>
      </c>
      <c r="B41" s="175">
        <v>130000</v>
      </c>
      <c r="C41" s="156">
        <f>B41/F41-1</f>
        <v>-0.1333333333333333</v>
      </c>
      <c r="D41" s="68">
        <f>B41/$B$26</f>
        <v>0.23557296782073259</v>
      </c>
      <c r="E41" s="176">
        <f>D41-(F41/$B$31)</f>
        <v>6.0945765386150041E-4</v>
      </c>
      <c r="F41" s="403">
        <v>150000</v>
      </c>
      <c r="G41" s="174">
        <f>B41-F41</f>
        <v>-20000</v>
      </c>
      <c r="H41" s="406">
        <f>F41/$B$31</f>
        <v>0.23496351016687109</v>
      </c>
      <c r="I41" s="1"/>
      <c r="J41" s="1"/>
      <c r="K41" s="1"/>
      <c r="L41" s="1"/>
      <c r="M41" s="1"/>
      <c r="N41" s="1"/>
      <c r="O41" s="1"/>
      <c r="P41" s="1"/>
      <c r="Q41" s="1"/>
      <c r="R41" s="1"/>
      <c r="S41" s="1"/>
      <c r="T41" s="1"/>
      <c r="U41" s="1"/>
      <c r="V41" s="1"/>
      <c r="W41" s="1"/>
      <c r="X41" s="1"/>
      <c r="Y41" s="1"/>
      <c r="Z41" s="1"/>
      <c r="AA41" s="1"/>
      <c r="AB41" s="1"/>
      <c r="AC41" s="1"/>
      <c r="AD41" s="1"/>
      <c r="AE41" s="1"/>
      <c r="AF41" s="1"/>
    </row>
    <row r="42" spans="1:38" x14ac:dyDescent="0.25">
      <c r="A42" s="9" t="s">
        <v>168</v>
      </c>
      <c r="B42" s="175">
        <v>31000</v>
      </c>
      <c r="C42" s="156">
        <f>B42/F42-1</f>
        <v>-3.125E-2</v>
      </c>
      <c r="D42" s="68">
        <f>B42/$B$26</f>
        <v>5.6175092326482386E-2</v>
      </c>
      <c r="E42" s="176">
        <f>D42-(F42/$B$31)</f>
        <v>6.0495434908832205E-3</v>
      </c>
      <c r="F42" s="403">
        <v>32000</v>
      </c>
      <c r="G42" s="174">
        <f>B42-F42</f>
        <v>-1000</v>
      </c>
      <c r="H42" s="406">
        <f>F42/$B$31</f>
        <v>5.0125548835599165E-2</v>
      </c>
      <c r="I42" s="1"/>
      <c r="J42" s="1"/>
      <c r="K42" s="1"/>
      <c r="L42" s="1"/>
      <c r="M42" s="1"/>
      <c r="N42" s="1"/>
      <c r="O42" s="1"/>
      <c r="P42" s="1"/>
      <c r="Q42" s="1"/>
      <c r="R42" s="1"/>
      <c r="S42" s="1"/>
      <c r="T42" s="1"/>
      <c r="U42" s="1"/>
      <c r="V42" s="1"/>
      <c r="W42" s="1"/>
      <c r="X42" s="1"/>
      <c r="Y42" s="1"/>
      <c r="Z42" s="1"/>
      <c r="AA42" s="1"/>
      <c r="AB42" s="1"/>
      <c r="AC42" s="1"/>
      <c r="AD42" s="1"/>
      <c r="AE42" s="1"/>
      <c r="AF42" s="1"/>
    </row>
    <row r="43" spans="1:38" x14ac:dyDescent="0.25">
      <c r="A43" s="9" t="s">
        <v>187</v>
      </c>
      <c r="B43" s="175">
        <v>110000</v>
      </c>
      <c r="C43" s="156">
        <f>B43/F43-1</f>
        <v>0</v>
      </c>
      <c r="D43" s="68">
        <f>B43/$B$26</f>
        <v>0.19933097277138911</v>
      </c>
      <c r="E43" s="176">
        <f>D43-(F43/$B$31)</f>
        <v>2.7024398649016984E-2</v>
      </c>
      <c r="F43" s="403">
        <v>110000</v>
      </c>
      <c r="G43" s="174">
        <f>B43-F43</f>
        <v>0</v>
      </c>
      <c r="H43" s="406">
        <f>F43/$B$31</f>
        <v>0.17230657412237213</v>
      </c>
      <c r="I43" s="1"/>
      <c r="J43" s="1"/>
      <c r="K43" s="1"/>
      <c r="L43" s="1"/>
      <c r="M43" s="1"/>
      <c r="N43" s="1"/>
      <c r="O43" s="1"/>
      <c r="P43" s="1"/>
      <c r="Q43" s="1"/>
      <c r="R43" s="1"/>
      <c r="S43" s="1"/>
      <c r="T43" s="1"/>
      <c r="U43" s="1"/>
      <c r="V43" s="1"/>
      <c r="W43" s="1"/>
      <c r="X43" s="1"/>
      <c r="Y43" s="1"/>
      <c r="Z43" s="1"/>
      <c r="AA43" s="1"/>
      <c r="AB43" s="1"/>
      <c r="AC43" s="1"/>
      <c r="AD43" s="1"/>
      <c r="AE43" s="1"/>
      <c r="AF43" s="1"/>
    </row>
    <row r="44" spans="1:38" x14ac:dyDescent="0.25">
      <c r="A44" s="9" t="s">
        <v>188</v>
      </c>
      <c r="B44" s="175">
        <v>250000</v>
      </c>
      <c r="C44" s="156">
        <f>B44/F44-1</f>
        <v>-0.16666666666666663</v>
      </c>
      <c r="D44" s="68">
        <f>B44/$B$26</f>
        <v>0.45302493811679345</v>
      </c>
      <c r="E44" s="176">
        <f>D44-(F44/$B$31)</f>
        <v>-1.6902082216948722E-2</v>
      </c>
      <c r="F44" s="403">
        <v>300000</v>
      </c>
      <c r="G44" s="174">
        <f>B44-F44</f>
        <v>-50000</v>
      </c>
      <c r="H44" s="406">
        <f>F44/$B$31</f>
        <v>0.46992702033374217</v>
      </c>
      <c r="I44" s="1"/>
      <c r="J44" s="1"/>
      <c r="K44" s="1"/>
      <c r="L44" s="1"/>
      <c r="M44" s="1"/>
      <c r="N44" s="1"/>
      <c r="O44" s="1"/>
      <c r="P44" s="1"/>
      <c r="Q44" s="1"/>
      <c r="R44" s="1"/>
      <c r="S44" s="1"/>
      <c r="T44" s="1"/>
      <c r="U44" s="1"/>
      <c r="V44" s="1"/>
      <c r="W44" s="1"/>
      <c r="X44" s="1"/>
      <c r="Y44" s="1"/>
      <c r="Z44" s="1"/>
      <c r="AA44" s="1"/>
      <c r="AB44" s="1"/>
      <c r="AC44" s="1"/>
      <c r="AD44" s="1"/>
      <c r="AE44" s="1"/>
      <c r="AF44" s="1"/>
    </row>
    <row r="45" spans="1:38" x14ac:dyDescent="0.25">
      <c r="A45" s="1"/>
      <c r="B45" s="12">
        <f>B48/SUM($B$41:$B$44)</f>
        <v>0.57965451055662187</v>
      </c>
      <c r="C45" s="1"/>
      <c r="D45" s="1"/>
      <c r="E45" s="1"/>
      <c r="F45" s="12">
        <f>F48/SUM($F$41:$F$44)</f>
        <v>0.54560810810810811</v>
      </c>
      <c r="G45" s="12">
        <f>G48/SUM($B$41:$B$44)</f>
        <v>0.18042226487523993</v>
      </c>
      <c r="H45" s="1"/>
      <c r="I45" s="1"/>
      <c r="J45" s="1"/>
      <c r="K45" s="12">
        <f>K48/SUM($F$41:$F$44)</f>
        <v>0.19087837837837837</v>
      </c>
      <c r="L45" s="26">
        <f>L48/SUM($B$41:$B$44)</f>
        <v>0.31094049904030713</v>
      </c>
      <c r="M45" s="26"/>
      <c r="N45" s="26"/>
      <c r="O45" s="26"/>
      <c r="P45" s="26">
        <f>P48/SUM($F$41:$F$44)</f>
        <v>0.30743243243243246</v>
      </c>
      <c r="Q45" s="1"/>
      <c r="R45" s="1"/>
      <c r="S45" s="1"/>
      <c r="T45" s="1"/>
      <c r="U45" s="1"/>
      <c r="V45" s="1"/>
      <c r="W45" s="1"/>
      <c r="X45" s="1"/>
      <c r="Y45" s="1"/>
      <c r="Z45" s="1"/>
      <c r="AA45" s="1"/>
      <c r="AB45" s="1"/>
      <c r="AC45" s="1"/>
      <c r="AD45" s="1"/>
      <c r="AE45" s="1"/>
      <c r="AF45" s="1"/>
    </row>
    <row r="46" spans="1:38" x14ac:dyDescent="0.25">
      <c r="A46" s="459"/>
      <c r="B46" s="449" t="s">
        <v>189</v>
      </c>
      <c r="C46" s="450"/>
      <c r="D46" s="450"/>
      <c r="E46" s="450"/>
      <c r="F46" s="155" t="s">
        <v>190</v>
      </c>
      <c r="G46" s="447" t="s">
        <v>191</v>
      </c>
      <c r="H46" s="447"/>
      <c r="I46" s="447"/>
      <c r="J46" s="447"/>
      <c r="K46" s="250" t="s">
        <v>192</v>
      </c>
      <c r="L46" s="446" t="s">
        <v>193</v>
      </c>
      <c r="M46" s="446"/>
      <c r="N46" s="446"/>
      <c r="O46" s="446"/>
      <c r="P46" s="31" t="s">
        <v>194</v>
      </c>
      <c r="Q46" s="1"/>
      <c r="R46" s="1"/>
      <c r="S46" s="1"/>
      <c r="T46" s="1"/>
      <c r="U46" s="1"/>
      <c r="V46" s="1"/>
      <c r="W46" s="1"/>
      <c r="X46" s="1"/>
      <c r="Y46" s="1"/>
      <c r="Z46" s="1"/>
      <c r="AA46" s="1"/>
      <c r="AB46" s="1"/>
      <c r="AC46" s="1"/>
      <c r="AD46" s="1"/>
      <c r="AE46" s="1"/>
      <c r="AF46" s="1"/>
    </row>
    <row r="47" spans="1:38" x14ac:dyDescent="0.25">
      <c r="A47" s="459"/>
      <c r="B47" s="239" t="s">
        <v>186</v>
      </c>
      <c r="C47" s="239" t="s">
        <v>69</v>
      </c>
      <c r="D47" s="239" t="s">
        <v>180</v>
      </c>
      <c r="E47" s="239" t="s">
        <v>69</v>
      </c>
      <c r="F47" s="155" t="s">
        <v>186</v>
      </c>
      <c r="G47" s="243" t="s">
        <v>186</v>
      </c>
      <c r="H47" s="240" t="s">
        <v>69</v>
      </c>
      <c r="I47" s="243" t="s">
        <v>180</v>
      </c>
      <c r="J47" s="240" t="s">
        <v>69</v>
      </c>
      <c r="K47" s="242" t="s">
        <v>186</v>
      </c>
      <c r="L47" s="241" t="s">
        <v>186</v>
      </c>
      <c r="M47" s="241" t="s">
        <v>69</v>
      </c>
      <c r="N47" s="241" t="s">
        <v>180</v>
      </c>
      <c r="O47" s="241" t="s">
        <v>69</v>
      </c>
      <c r="P47" s="155" t="s">
        <v>186</v>
      </c>
      <c r="Q47" s="1"/>
      <c r="R47" s="1"/>
      <c r="S47" s="1"/>
      <c r="T47" s="1"/>
      <c r="U47" s="1"/>
      <c r="V47" s="1"/>
      <c r="W47" s="1"/>
      <c r="X47" s="1"/>
      <c r="Y47" s="1"/>
      <c r="Z47" s="1"/>
      <c r="AA47" s="1"/>
      <c r="AB47" s="1"/>
      <c r="AC47" s="1"/>
      <c r="AD47" s="1"/>
      <c r="AE47" s="1"/>
      <c r="AF47" s="1"/>
    </row>
    <row r="48" spans="1:38" ht="19.2" customHeight="1" x14ac:dyDescent="0.25">
      <c r="A48" s="165" t="s">
        <v>67</v>
      </c>
      <c r="B48" s="8">
        <f>SUM(B49:B54)</f>
        <v>302000</v>
      </c>
      <c r="C48" s="168">
        <f t="shared" ref="C48:C54" si="0">B48/F48-1</f>
        <v>-6.5015479876160964E-2</v>
      </c>
      <c r="D48" s="228" t="s">
        <v>109</v>
      </c>
      <c r="E48" s="228" t="s">
        <v>109</v>
      </c>
      <c r="F48" s="167">
        <f>SUM(F49:F54)</f>
        <v>323000</v>
      </c>
      <c r="G48" s="8">
        <f>SUM(G49:G54)</f>
        <v>94000</v>
      </c>
      <c r="H48" s="168">
        <f t="shared" ref="H48:H54" si="1">G48/K48-1</f>
        <v>-0.16814159292035402</v>
      </c>
      <c r="I48" s="228" t="s">
        <v>109</v>
      </c>
      <c r="J48" s="228" t="s">
        <v>109</v>
      </c>
      <c r="K48" s="167">
        <f>SUM(K49:K54)</f>
        <v>113000</v>
      </c>
      <c r="L48" s="8">
        <f>SUM(L49:L54)</f>
        <v>162000</v>
      </c>
      <c r="M48" s="156">
        <f t="shared" ref="M48:M54" si="2">L48/P48-1</f>
        <v>-0.10989010989010994</v>
      </c>
      <c r="N48" s="228" t="s">
        <v>109</v>
      </c>
      <c r="O48" s="228" t="s">
        <v>109</v>
      </c>
      <c r="P48" s="167">
        <f>SUM(P49:P54)</f>
        <v>182000</v>
      </c>
      <c r="Q48" s="1"/>
      <c r="R48" s="1"/>
      <c r="S48" s="1"/>
      <c r="T48" s="1"/>
      <c r="U48" s="1"/>
      <c r="V48" s="1"/>
      <c r="W48" s="1"/>
      <c r="X48" s="1"/>
      <c r="Y48" s="1"/>
      <c r="Z48" s="1"/>
      <c r="AA48" s="1"/>
      <c r="AB48" s="1"/>
      <c r="AC48" s="1"/>
      <c r="AD48" s="1"/>
      <c r="AE48" s="1"/>
      <c r="AF48" s="1"/>
    </row>
    <row r="49" spans="1:38" x14ac:dyDescent="0.25">
      <c r="A49" s="165" t="s">
        <v>195</v>
      </c>
      <c r="B49" s="8">
        <v>80000</v>
      </c>
      <c r="C49" s="168">
        <f t="shared" si="0"/>
        <v>-0.11111111111111116</v>
      </c>
      <c r="D49" s="68">
        <f t="shared" ref="D49:D54" si="3">B49/B$48</f>
        <v>0.26490066225165565</v>
      </c>
      <c r="E49" s="68">
        <f t="shared" ref="E49:E54" si="4">D49-(F49/F$48)</f>
        <v>-1.3737108646177165E-2</v>
      </c>
      <c r="F49" s="169">
        <v>90000</v>
      </c>
      <c r="G49" s="211">
        <v>16000</v>
      </c>
      <c r="H49" s="168">
        <f t="shared" si="1"/>
        <v>-0.19999999999999996</v>
      </c>
      <c r="I49" s="68">
        <f t="shared" ref="I49:I54" si="5">G49/G$48</f>
        <v>0.1702127659574468</v>
      </c>
      <c r="J49" s="68">
        <f t="shared" ref="J49:J54" si="6">I49-(K49/K$48)</f>
        <v>-6.7783844850310693E-3</v>
      </c>
      <c r="K49" s="421">
        <v>20000</v>
      </c>
      <c r="L49" s="19">
        <v>33000</v>
      </c>
      <c r="M49" s="156">
        <f t="shared" si="2"/>
        <v>-0.33999999999999997</v>
      </c>
      <c r="N49" s="68">
        <f t="shared" ref="N49:N54" si="7">L49/L$48</f>
        <v>0.20370370370370369</v>
      </c>
      <c r="O49" s="68">
        <f t="shared" ref="O49:O54" si="8">N49-(P49/P$48)</f>
        <v>-7.1021571021571056E-2</v>
      </c>
      <c r="P49" s="167">
        <v>50000</v>
      </c>
      <c r="Q49" s="1"/>
      <c r="R49" s="1"/>
      <c r="S49" s="1"/>
      <c r="T49" s="1"/>
      <c r="U49" s="1"/>
      <c r="V49" s="1"/>
      <c r="W49" s="1"/>
      <c r="X49" s="1"/>
      <c r="Y49" s="1"/>
      <c r="Z49" s="1"/>
      <c r="AA49" s="1"/>
      <c r="AB49" s="1"/>
      <c r="AC49" s="1"/>
      <c r="AD49" s="1"/>
      <c r="AE49" s="1"/>
      <c r="AF49" s="1"/>
    </row>
    <row r="50" spans="1:38" x14ac:dyDescent="0.25">
      <c r="A50" s="165" t="s">
        <v>196</v>
      </c>
      <c r="B50" s="207">
        <v>17000</v>
      </c>
      <c r="C50" s="168">
        <f t="shared" si="0"/>
        <v>0</v>
      </c>
      <c r="D50" s="68">
        <f t="shared" si="3"/>
        <v>5.6291390728476824E-2</v>
      </c>
      <c r="E50" s="68">
        <f t="shared" si="4"/>
        <v>3.659811781108406E-3</v>
      </c>
      <c r="F50" s="205">
        <v>17000</v>
      </c>
      <c r="G50" s="166">
        <v>5000</v>
      </c>
      <c r="H50" s="168">
        <f t="shared" si="1"/>
        <v>0</v>
      </c>
      <c r="I50" s="68">
        <f t="shared" si="5"/>
        <v>5.3191489361702128E-2</v>
      </c>
      <c r="J50" s="68">
        <f t="shared" si="6"/>
        <v>8.9437017510826597E-3</v>
      </c>
      <c r="K50" s="409">
        <v>5000</v>
      </c>
      <c r="L50" s="206">
        <v>9000</v>
      </c>
      <c r="M50" s="156">
        <f t="shared" si="2"/>
        <v>-9.9999999999999978E-2</v>
      </c>
      <c r="N50" s="68">
        <f t="shared" si="7"/>
        <v>5.5555555555555552E-2</v>
      </c>
      <c r="O50" s="68">
        <f t="shared" si="8"/>
        <v>6.1050061050060833E-4</v>
      </c>
      <c r="P50" s="161">
        <v>10000</v>
      </c>
      <c r="Q50" s="1"/>
      <c r="R50" s="1"/>
      <c r="S50" s="1"/>
      <c r="T50" s="1"/>
      <c r="U50" s="1"/>
      <c r="V50" s="1"/>
      <c r="W50" s="1"/>
      <c r="X50" s="1"/>
      <c r="Y50" s="1"/>
      <c r="Z50" s="1"/>
      <c r="AA50" s="1"/>
      <c r="AB50" s="1"/>
      <c r="AC50" s="1"/>
      <c r="AD50" s="1"/>
      <c r="AE50" s="1"/>
      <c r="AF50" s="1"/>
    </row>
    <row r="51" spans="1:38" x14ac:dyDescent="0.25">
      <c r="A51" s="165" t="s">
        <v>197</v>
      </c>
      <c r="B51" s="8">
        <v>48000</v>
      </c>
      <c r="C51" s="168">
        <f t="shared" si="0"/>
        <v>0.14285714285714279</v>
      </c>
      <c r="D51" s="68">
        <f t="shared" si="3"/>
        <v>0.15894039735099338</v>
      </c>
      <c r="E51" s="68">
        <f t="shared" si="4"/>
        <v>2.89094375986714E-2</v>
      </c>
      <c r="F51" s="169">
        <v>42000</v>
      </c>
      <c r="G51" s="173">
        <v>9000</v>
      </c>
      <c r="H51" s="168">
        <f t="shared" si="1"/>
        <v>0</v>
      </c>
      <c r="I51" s="68">
        <f t="shared" si="5"/>
        <v>9.5744680851063829E-2</v>
      </c>
      <c r="J51" s="68">
        <f t="shared" si="6"/>
        <v>1.6098663151948786E-2</v>
      </c>
      <c r="K51" s="408">
        <v>9000</v>
      </c>
      <c r="L51" s="19">
        <v>33000</v>
      </c>
      <c r="M51" s="156">
        <f t="shared" si="2"/>
        <v>6.4516129032258007E-2</v>
      </c>
      <c r="N51" s="68">
        <f t="shared" si="7"/>
        <v>0.20370370370370369</v>
      </c>
      <c r="O51" s="68">
        <f t="shared" si="8"/>
        <v>3.3374033374033357E-2</v>
      </c>
      <c r="P51" s="167">
        <v>31000</v>
      </c>
      <c r="Q51" s="1"/>
      <c r="R51" s="1"/>
      <c r="S51" s="1"/>
      <c r="T51" s="1"/>
      <c r="U51" s="1"/>
      <c r="V51" s="1"/>
      <c r="W51" s="1"/>
      <c r="X51" s="1"/>
      <c r="Y51" s="1"/>
      <c r="Z51" s="1"/>
      <c r="AA51" s="1"/>
      <c r="AB51" s="1"/>
      <c r="AC51" s="1"/>
      <c r="AD51" s="1"/>
      <c r="AE51" s="1"/>
      <c r="AF51" s="1"/>
    </row>
    <row r="52" spans="1:38" x14ac:dyDescent="0.25">
      <c r="A52" s="165" t="s">
        <v>198</v>
      </c>
      <c r="B52" s="8">
        <v>12000</v>
      </c>
      <c r="C52" s="168">
        <f t="shared" si="0"/>
        <v>-0.19999999999999996</v>
      </c>
      <c r="D52" s="68">
        <f t="shared" si="3"/>
        <v>3.9735099337748346E-2</v>
      </c>
      <c r="E52" s="68">
        <f t="shared" si="4"/>
        <v>-6.7045291452237921E-3</v>
      </c>
      <c r="F52" s="169">
        <v>15000</v>
      </c>
      <c r="G52" s="166">
        <v>10000</v>
      </c>
      <c r="H52" s="168">
        <f t="shared" si="1"/>
        <v>-9.0909090909090939E-2</v>
      </c>
      <c r="I52" s="68">
        <f t="shared" si="5"/>
        <v>0.10638297872340426</v>
      </c>
      <c r="J52" s="68">
        <f t="shared" si="6"/>
        <v>9.0378459800414257E-3</v>
      </c>
      <c r="K52" s="409">
        <v>11000</v>
      </c>
      <c r="L52" s="19">
        <v>12000</v>
      </c>
      <c r="M52" s="156">
        <f t="shared" si="2"/>
        <v>0</v>
      </c>
      <c r="N52" s="68">
        <f t="shared" si="7"/>
        <v>7.407407407407407E-2</v>
      </c>
      <c r="O52" s="68">
        <f t="shared" si="8"/>
        <v>8.1400081400081342E-3</v>
      </c>
      <c r="P52" s="167">
        <v>12000</v>
      </c>
      <c r="Q52" s="1"/>
      <c r="R52" s="1"/>
      <c r="S52" s="1"/>
      <c r="T52" s="1"/>
      <c r="U52" s="1"/>
      <c r="V52" s="1"/>
      <c r="W52" s="1"/>
      <c r="X52" s="1"/>
      <c r="Y52" s="1"/>
      <c r="Z52" s="1"/>
      <c r="AA52" s="1"/>
      <c r="AB52" s="1"/>
      <c r="AC52" s="1"/>
      <c r="AD52" s="1"/>
      <c r="AE52" s="1"/>
      <c r="AF52" s="1"/>
    </row>
    <row r="53" spans="1:38" x14ac:dyDescent="0.25">
      <c r="A53" s="165" t="s">
        <v>199</v>
      </c>
      <c r="B53" s="8">
        <v>130000</v>
      </c>
      <c r="C53" s="168">
        <f t="shared" si="0"/>
        <v>-7.1428571428571397E-2</v>
      </c>
      <c r="D53" s="68">
        <f t="shared" si="3"/>
        <v>0.43046357615894038</v>
      </c>
      <c r="E53" s="68">
        <f t="shared" si="4"/>
        <v>-2.9729563487995714E-3</v>
      </c>
      <c r="F53" s="169">
        <v>140000</v>
      </c>
      <c r="G53" s="166">
        <v>40000</v>
      </c>
      <c r="H53" s="168">
        <f t="shared" si="1"/>
        <v>-0.19999999999999996</v>
      </c>
      <c r="I53" s="68">
        <f t="shared" si="5"/>
        <v>0.42553191489361702</v>
      </c>
      <c r="J53" s="68">
        <f t="shared" si="6"/>
        <v>-1.6945961212577687E-2</v>
      </c>
      <c r="K53" s="409">
        <v>50000</v>
      </c>
      <c r="L53" s="19">
        <v>60000</v>
      </c>
      <c r="M53" s="156">
        <f t="shared" si="2"/>
        <v>0</v>
      </c>
      <c r="N53" s="68">
        <f t="shared" si="7"/>
        <v>0.37037037037037035</v>
      </c>
      <c r="O53" s="68">
        <f t="shared" si="8"/>
        <v>4.0700040700040685E-2</v>
      </c>
      <c r="P53" s="167">
        <v>60000</v>
      </c>
      <c r="Q53" s="1"/>
      <c r="R53" s="1"/>
      <c r="S53" s="1"/>
      <c r="T53" s="1"/>
      <c r="U53" s="1"/>
      <c r="V53" s="1"/>
      <c r="W53" s="1"/>
      <c r="X53" s="1"/>
      <c r="Y53" s="1"/>
      <c r="Z53" s="1"/>
      <c r="AA53" s="1"/>
      <c r="AB53" s="1"/>
      <c r="AC53" s="1"/>
      <c r="AD53" s="1"/>
      <c r="AE53" s="1"/>
      <c r="AF53" s="1"/>
    </row>
    <row r="54" spans="1:38" x14ac:dyDescent="0.25">
      <c r="A54" s="165" t="s">
        <v>200</v>
      </c>
      <c r="B54" s="8">
        <v>15000</v>
      </c>
      <c r="C54" s="168">
        <f t="shared" si="0"/>
        <v>-0.21052631578947367</v>
      </c>
      <c r="D54" s="68">
        <f t="shared" si="3"/>
        <v>4.9668874172185427E-2</v>
      </c>
      <c r="E54" s="68">
        <f t="shared" si="4"/>
        <v>-9.1546552395792777E-3</v>
      </c>
      <c r="F54" s="169">
        <v>19000</v>
      </c>
      <c r="G54" s="166">
        <v>14000</v>
      </c>
      <c r="H54" s="168">
        <f t="shared" si="1"/>
        <v>-0.22222222222222221</v>
      </c>
      <c r="I54" s="68">
        <f t="shared" si="5"/>
        <v>0.14893617021276595</v>
      </c>
      <c r="J54" s="68">
        <f t="shared" si="6"/>
        <v>-1.0355865185464136E-2</v>
      </c>
      <c r="K54" s="409">
        <v>18000</v>
      </c>
      <c r="L54" s="19">
        <v>15000</v>
      </c>
      <c r="M54" s="156">
        <f t="shared" si="2"/>
        <v>-0.21052631578947367</v>
      </c>
      <c r="N54" s="68">
        <f t="shared" si="7"/>
        <v>9.2592592592592587E-2</v>
      </c>
      <c r="O54" s="68">
        <f t="shared" si="8"/>
        <v>-1.1803011803011812E-2</v>
      </c>
      <c r="P54" s="167">
        <v>19000</v>
      </c>
      <c r="Q54" s="1"/>
      <c r="R54" s="1"/>
      <c r="S54" s="1"/>
      <c r="T54" s="1"/>
      <c r="U54" s="1"/>
      <c r="V54" s="1"/>
      <c r="W54" s="1"/>
      <c r="X54" s="1"/>
      <c r="Y54" s="1"/>
      <c r="Z54" s="1"/>
      <c r="AA54" s="1"/>
      <c r="AB54" s="1"/>
      <c r="AC54" s="1"/>
      <c r="AD54" s="1"/>
      <c r="AE54" s="1"/>
      <c r="AF54" s="1"/>
    </row>
    <row r="55" spans="1:38" x14ac:dyDescent="0.25">
      <c r="A55" s="229" t="s">
        <v>201</v>
      </c>
      <c r="B55" s="232">
        <f>B48/B56</f>
        <v>0.13665158371040723</v>
      </c>
      <c r="C55" s="231">
        <f>B55-F55</f>
        <v>-3.3348416289592786E-2</v>
      </c>
      <c r="D55" s="228" t="s">
        <v>109</v>
      </c>
      <c r="E55" s="228" t="s">
        <v>109</v>
      </c>
      <c r="F55" s="230">
        <f>F48/F56</f>
        <v>0.17</v>
      </c>
      <c r="G55" s="227">
        <f>G48/G56</f>
        <v>0.16206896551724137</v>
      </c>
      <c r="H55" s="231">
        <f>G55-K55</f>
        <v>-2.6264367816091955E-2</v>
      </c>
      <c r="I55" s="228" t="s">
        <v>109</v>
      </c>
      <c r="J55" s="228" t="s">
        <v>109</v>
      </c>
      <c r="K55" s="230">
        <f>K48/K56</f>
        <v>0.18833333333333332</v>
      </c>
      <c r="L55" s="232">
        <f>L48/L56</f>
        <v>9.8780487804878053E-2</v>
      </c>
      <c r="M55" s="234">
        <f>L55-P55</f>
        <v>-1.4969512195121951E-2</v>
      </c>
      <c r="N55" s="228" t="s">
        <v>109</v>
      </c>
      <c r="O55" s="228" t="s">
        <v>109</v>
      </c>
      <c r="P55" s="230">
        <f>P48/P56</f>
        <v>0.11375</v>
      </c>
      <c r="Q55" s="1"/>
      <c r="R55" s="1"/>
      <c r="S55" s="1"/>
      <c r="T55" s="1"/>
      <c r="U55" s="1"/>
      <c r="V55" s="1"/>
      <c r="W55" s="1"/>
      <c r="X55" s="1"/>
      <c r="Y55" s="1"/>
      <c r="Z55" s="1"/>
      <c r="AA55" s="1"/>
      <c r="AB55" s="1"/>
      <c r="AC55" s="1"/>
      <c r="AD55" s="1"/>
      <c r="AE55" s="1"/>
      <c r="AF55" s="1"/>
    </row>
    <row r="56" spans="1:38" ht="19.2" customHeight="1" x14ac:dyDescent="0.25">
      <c r="A56" s="198" t="s">
        <v>202</v>
      </c>
      <c r="B56" s="248">
        <v>2210000</v>
      </c>
      <c r="C56" s="247"/>
      <c r="F56" s="246">
        <v>1900000</v>
      </c>
      <c r="G56" s="247">
        <v>580000</v>
      </c>
      <c r="H56" s="247"/>
      <c r="I56" s="282"/>
      <c r="J56" s="282"/>
      <c r="K56" s="247">
        <v>600000</v>
      </c>
      <c r="L56" s="248">
        <v>1640000</v>
      </c>
      <c r="M56" s="247"/>
      <c r="N56" s="282"/>
      <c r="O56" s="282"/>
      <c r="P56" s="246">
        <v>1600000</v>
      </c>
      <c r="Q56" s="28"/>
      <c r="R56" s="28"/>
      <c r="S56" s="28"/>
      <c r="T56" s="28"/>
      <c r="U56" s="28"/>
      <c r="V56" s="28"/>
      <c r="W56" s="28"/>
      <c r="X56" s="28"/>
      <c r="Y56" s="28"/>
      <c r="Z56" s="28"/>
      <c r="AA56" s="28"/>
      <c r="AB56" s="28"/>
      <c r="AC56" s="28"/>
      <c r="AD56" s="28"/>
      <c r="AE56" s="28"/>
      <c r="AF56" s="28"/>
      <c r="AG56" s="84"/>
      <c r="AH56" s="84"/>
      <c r="AI56" s="84"/>
      <c r="AJ56" s="84"/>
      <c r="AK56" s="84"/>
      <c r="AL56" s="84"/>
    </row>
    <row r="57" spans="1:38" x14ac:dyDescent="0.25">
      <c r="A57" s="456" t="s">
        <v>166</v>
      </c>
      <c r="B57" s="418">
        <f t="shared" ref="B57:B62" si="9">B49-F49</f>
        <v>-10000</v>
      </c>
      <c r="C57" s="419"/>
      <c r="D57" s="417"/>
      <c r="E57" s="417"/>
      <c r="F57" s="199"/>
      <c r="G57" s="197">
        <f t="shared" ref="G57:G62" si="10">G49-K49</f>
        <v>-4000</v>
      </c>
      <c r="H57" s="195"/>
      <c r="I57" s="195"/>
      <c r="J57" s="195"/>
      <c r="K57" s="195"/>
      <c r="L57" s="196">
        <f t="shared" ref="L57:L62" si="11">L49-P49</f>
        <v>-17000</v>
      </c>
      <c r="M57" s="195"/>
      <c r="N57" s="195"/>
      <c r="O57" s="195"/>
      <c r="P57" s="199"/>
      <c r="Q57" s="1"/>
      <c r="R57" s="1"/>
      <c r="S57" s="1"/>
      <c r="T57" s="1"/>
      <c r="U57" s="1"/>
      <c r="V57" s="1"/>
      <c r="W57" s="1"/>
      <c r="X57" s="1"/>
      <c r="Y57" s="1"/>
      <c r="Z57" s="1"/>
      <c r="AA57" s="1"/>
      <c r="AB57" s="1"/>
      <c r="AC57" s="1"/>
      <c r="AD57" s="1"/>
      <c r="AE57" s="1"/>
      <c r="AF57" s="1"/>
    </row>
    <row r="58" spans="1:38" x14ac:dyDescent="0.25">
      <c r="A58" s="457"/>
      <c r="B58" s="415">
        <f t="shared" si="9"/>
        <v>0</v>
      </c>
      <c r="C58" s="416"/>
      <c r="D58" s="162"/>
      <c r="E58" s="162"/>
      <c r="F58" s="161"/>
      <c r="G58" s="164">
        <f t="shared" si="10"/>
        <v>0</v>
      </c>
      <c r="H58" s="160"/>
      <c r="I58" s="160"/>
      <c r="J58" s="160"/>
      <c r="K58" s="160"/>
      <c r="L58" s="163">
        <f t="shared" si="11"/>
        <v>-1000</v>
      </c>
      <c r="M58" s="160"/>
      <c r="N58" s="160"/>
      <c r="O58" s="160"/>
      <c r="P58" s="161"/>
      <c r="Q58" s="1"/>
      <c r="R58" s="1"/>
      <c r="S58" s="1"/>
      <c r="T58" s="1"/>
      <c r="U58" s="1"/>
      <c r="V58" s="1"/>
      <c r="W58" s="1"/>
      <c r="X58" s="1"/>
      <c r="Y58" s="1"/>
      <c r="Z58" s="1"/>
      <c r="AA58" s="1"/>
      <c r="AB58" s="1"/>
      <c r="AC58" s="1"/>
      <c r="AD58" s="1"/>
      <c r="AE58" s="1"/>
      <c r="AF58" s="1"/>
    </row>
    <row r="59" spans="1:38" x14ac:dyDescent="0.25">
      <c r="A59" s="457"/>
      <c r="B59" s="415">
        <f t="shared" si="9"/>
        <v>6000</v>
      </c>
      <c r="C59" s="416"/>
      <c r="D59" s="162"/>
      <c r="E59" s="162"/>
      <c r="F59" s="161"/>
      <c r="G59" s="164">
        <f t="shared" si="10"/>
        <v>0</v>
      </c>
      <c r="H59" s="160"/>
      <c r="I59" s="160"/>
      <c r="J59" s="160"/>
      <c r="K59" s="160"/>
      <c r="L59" s="163">
        <f t="shared" si="11"/>
        <v>2000</v>
      </c>
      <c r="M59" s="160"/>
      <c r="N59" s="160"/>
      <c r="O59" s="160"/>
      <c r="P59" s="161"/>
      <c r="Q59" s="1"/>
      <c r="R59" s="1"/>
      <c r="S59" s="1"/>
      <c r="T59" s="1"/>
      <c r="U59" s="1"/>
      <c r="V59" s="1"/>
      <c r="W59" s="1"/>
      <c r="X59" s="1"/>
      <c r="Y59" s="1"/>
      <c r="Z59" s="1"/>
      <c r="AA59" s="1"/>
      <c r="AB59" s="1"/>
      <c r="AC59" s="1"/>
      <c r="AD59" s="1"/>
      <c r="AE59" s="1"/>
      <c r="AF59" s="1"/>
    </row>
    <row r="60" spans="1:38" x14ac:dyDescent="0.25">
      <c r="A60" s="457"/>
      <c r="B60" s="415">
        <f t="shared" si="9"/>
        <v>-3000</v>
      </c>
      <c r="C60" s="416"/>
      <c r="D60" s="162"/>
      <c r="E60" s="162"/>
      <c r="F60" s="161"/>
      <c r="G60" s="164">
        <f t="shared" si="10"/>
        <v>-1000</v>
      </c>
      <c r="H60" s="160"/>
      <c r="I60" s="160"/>
      <c r="J60" s="160"/>
      <c r="K60" s="160"/>
      <c r="L60" s="163">
        <f t="shared" si="11"/>
        <v>0</v>
      </c>
      <c r="M60" s="160"/>
      <c r="N60" s="160"/>
      <c r="O60" s="160"/>
      <c r="P60" s="161"/>
      <c r="Q60" s="1"/>
      <c r="R60" s="1"/>
      <c r="S60" s="1"/>
      <c r="T60" s="1"/>
      <c r="U60" s="1"/>
      <c r="V60" s="1"/>
      <c r="W60" s="1"/>
      <c r="X60" s="1"/>
      <c r="Y60" s="1"/>
      <c r="Z60" s="1"/>
      <c r="AA60" s="1"/>
      <c r="AB60" s="1"/>
      <c r="AC60" s="1"/>
      <c r="AD60" s="1"/>
      <c r="AE60" s="1"/>
      <c r="AF60" s="1"/>
    </row>
    <row r="61" spans="1:38" x14ac:dyDescent="0.25">
      <c r="A61" s="457"/>
      <c r="B61" s="415">
        <f t="shared" si="9"/>
        <v>-10000</v>
      </c>
      <c r="C61" s="416"/>
      <c r="D61" s="162"/>
      <c r="E61" s="162"/>
      <c r="F61" s="161"/>
      <c r="G61" s="164">
        <f t="shared" si="10"/>
        <v>-10000</v>
      </c>
      <c r="H61" s="160"/>
      <c r="I61" s="160"/>
      <c r="J61" s="160"/>
      <c r="K61" s="160"/>
      <c r="L61" s="163">
        <f t="shared" si="11"/>
        <v>0</v>
      </c>
      <c r="M61" s="160"/>
      <c r="N61" s="160"/>
      <c r="O61" s="160"/>
      <c r="P61" s="161"/>
      <c r="Q61" s="1"/>
      <c r="R61" s="1"/>
      <c r="S61" s="1"/>
      <c r="T61" s="1"/>
      <c r="U61" s="1"/>
      <c r="V61" s="1"/>
      <c r="W61" s="1"/>
      <c r="X61" s="1"/>
      <c r="Y61" s="1"/>
      <c r="Z61" s="1"/>
      <c r="AA61" s="1"/>
      <c r="AB61" s="1"/>
      <c r="AC61" s="1"/>
      <c r="AD61" s="1"/>
      <c r="AE61" s="1"/>
      <c r="AF61" s="1"/>
    </row>
    <row r="62" spans="1:38" x14ac:dyDescent="0.25">
      <c r="A62" s="458"/>
      <c r="B62" s="405">
        <f t="shared" si="9"/>
        <v>-4000</v>
      </c>
      <c r="C62" s="404"/>
      <c r="D62" s="218"/>
      <c r="E62" s="218"/>
      <c r="F62" s="217"/>
      <c r="G62" s="219">
        <f t="shared" si="10"/>
        <v>-4000</v>
      </c>
      <c r="H62" s="215"/>
      <c r="I62" s="215"/>
      <c r="J62" s="215"/>
      <c r="K62" s="215"/>
      <c r="L62" s="216">
        <f t="shared" si="11"/>
        <v>-4000</v>
      </c>
      <c r="M62" s="215"/>
      <c r="N62" s="215"/>
      <c r="O62" s="215"/>
      <c r="P62" s="217"/>
      <c r="Q62" s="1"/>
      <c r="R62" s="1"/>
      <c r="S62" s="1"/>
      <c r="T62" s="1"/>
      <c r="U62" s="1"/>
      <c r="V62" s="1"/>
      <c r="W62" s="1"/>
      <c r="X62" s="1"/>
      <c r="Y62" s="1"/>
      <c r="Z62" s="1"/>
      <c r="AA62" s="1"/>
      <c r="AB62" s="1"/>
      <c r="AC62" s="1"/>
      <c r="AD62" s="1"/>
      <c r="AE62" s="1"/>
      <c r="AF62" s="1"/>
    </row>
    <row r="63" spans="1:3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spans="1:3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8" ht="15.6" x14ac:dyDescent="0.25">
      <c r="A65" s="60" t="s">
        <v>203</v>
      </c>
      <c r="B65" s="17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spans="1:3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spans="1:3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spans="1:38" x14ac:dyDescent="0.25">
      <c r="A68" s="453"/>
      <c r="B68" s="445" t="s">
        <v>71</v>
      </c>
      <c r="C68" s="445"/>
      <c r="D68" s="451" t="s">
        <v>204</v>
      </c>
      <c r="E68" s="451"/>
      <c r="F68" s="453"/>
      <c r="G68" s="445" t="s">
        <v>94</v>
      </c>
      <c r="H68" s="445"/>
      <c r="I68" s="451" t="s">
        <v>204</v>
      </c>
      <c r="J68" s="451"/>
      <c r="K68" s="453"/>
      <c r="L68" s="445" t="s">
        <v>93</v>
      </c>
      <c r="M68" s="445"/>
      <c r="N68" s="451" t="s">
        <v>204</v>
      </c>
      <c r="O68" s="451"/>
      <c r="P68" s="453"/>
      <c r="Q68" s="445" t="s">
        <v>92</v>
      </c>
      <c r="R68" s="445"/>
      <c r="S68" s="451" t="s">
        <v>204</v>
      </c>
      <c r="T68" s="451"/>
      <c r="U68" s="1"/>
      <c r="V68" s="1"/>
      <c r="W68" s="1"/>
      <c r="X68" s="1"/>
      <c r="Y68" s="1"/>
      <c r="Z68" s="1"/>
      <c r="AA68" s="1"/>
      <c r="AB68" s="1"/>
      <c r="AC68" s="1"/>
      <c r="AD68" s="1"/>
      <c r="AE68" s="1"/>
      <c r="AF68" s="1"/>
    </row>
    <row r="69" spans="1:38" x14ac:dyDescent="0.25">
      <c r="A69" s="453"/>
      <c r="B69" s="30" t="s">
        <v>186</v>
      </c>
      <c r="C69" s="30" t="s">
        <v>69</v>
      </c>
      <c r="D69" s="31" t="s">
        <v>186</v>
      </c>
      <c r="E69" s="155" t="s">
        <v>166</v>
      </c>
      <c r="F69" s="453"/>
      <c r="G69" s="30" t="s">
        <v>186</v>
      </c>
      <c r="H69" s="30" t="s">
        <v>69</v>
      </c>
      <c r="I69" s="31" t="s">
        <v>186</v>
      </c>
      <c r="J69" s="155" t="s">
        <v>166</v>
      </c>
      <c r="K69" s="453"/>
      <c r="L69" s="30" t="s">
        <v>186</v>
      </c>
      <c r="M69" s="30" t="s">
        <v>69</v>
      </c>
      <c r="N69" s="31" t="s">
        <v>186</v>
      </c>
      <c r="O69" s="155" t="s">
        <v>166</v>
      </c>
      <c r="P69" s="453"/>
      <c r="Q69" s="30" t="s">
        <v>186</v>
      </c>
      <c r="R69" s="30" t="s">
        <v>69</v>
      </c>
      <c r="S69" s="31" t="s">
        <v>186</v>
      </c>
      <c r="T69" s="155" t="s">
        <v>166</v>
      </c>
      <c r="U69" s="1"/>
      <c r="V69" s="1"/>
      <c r="W69" s="1"/>
      <c r="X69" s="1"/>
      <c r="Y69" s="1"/>
      <c r="Z69" s="1"/>
      <c r="AA69" s="1"/>
      <c r="AB69" s="1"/>
      <c r="AC69" s="1"/>
      <c r="AD69" s="1"/>
      <c r="AE69" s="1"/>
      <c r="AF69" s="1"/>
    </row>
    <row r="70" spans="1:38" x14ac:dyDescent="0.25">
      <c r="A70" s="9" t="s">
        <v>167</v>
      </c>
      <c r="B70" s="175">
        <v>130000</v>
      </c>
      <c r="C70" s="156">
        <f>B70/D70-1</f>
        <v>-0.1333333333333333</v>
      </c>
      <c r="D70" s="403">
        <v>150000</v>
      </c>
      <c r="E70" s="201">
        <f>B70-D70</f>
        <v>-20000</v>
      </c>
      <c r="F70" s="9" t="s">
        <v>167</v>
      </c>
      <c r="G70" s="8">
        <v>80000</v>
      </c>
      <c r="H70" s="156">
        <f>G70/I70-1</f>
        <v>-0.11111111111111116</v>
      </c>
      <c r="I70" s="170">
        <v>90000</v>
      </c>
      <c r="J70" s="201">
        <f>G70-I70</f>
        <v>-10000</v>
      </c>
      <c r="K70" s="42" t="s">
        <v>167</v>
      </c>
      <c r="L70" s="19">
        <v>90000</v>
      </c>
      <c r="M70" s="156">
        <f>L70/N70-1</f>
        <v>-9.9999999999999978E-2</v>
      </c>
      <c r="N70" s="170">
        <v>100000</v>
      </c>
      <c r="O70" s="201">
        <f>L70-N70</f>
        <v>-10000</v>
      </c>
      <c r="P70" s="42" t="s">
        <v>167</v>
      </c>
      <c r="Q70" s="19">
        <v>100000</v>
      </c>
      <c r="R70" s="156">
        <f>Q70/S70-1</f>
        <v>-9.0909090909090939E-2</v>
      </c>
      <c r="S70" s="170">
        <v>110000</v>
      </c>
      <c r="T70" s="174">
        <f>Q70-S70</f>
        <v>-10000</v>
      </c>
      <c r="U70" s="1"/>
      <c r="V70" s="1"/>
      <c r="W70" s="1"/>
      <c r="X70" s="1"/>
      <c r="Y70" s="1"/>
      <c r="Z70" s="1"/>
      <c r="AA70" s="1"/>
      <c r="AB70" s="1"/>
      <c r="AC70" s="1"/>
      <c r="AD70" s="1"/>
      <c r="AE70" s="1"/>
      <c r="AF70" s="1"/>
    </row>
    <row r="71" spans="1:38" x14ac:dyDescent="0.25">
      <c r="A71" s="9" t="s">
        <v>205</v>
      </c>
      <c r="B71" s="8">
        <v>21000</v>
      </c>
      <c r="C71" s="156">
        <f>B71/D71-1</f>
        <v>5.0000000000000044E-2</v>
      </c>
      <c r="D71" s="170">
        <v>20000</v>
      </c>
      <c r="E71" s="201">
        <f>B71-D71</f>
        <v>1000</v>
      </c>
      <c r="F71" s="9" t="s">
        <v>205</v>
      </c>
      <c r="G71" s="8">
        <v>16000</v>
      </c>
      <c r="H71" s="156">
        <f>G71/I71-1</f>
        <v>0</v>
      </c>
      <c r="I71" s="170">
        <v>16000</v>
      </c>
      <c r="J71" s="201">
        <f>G71-I71</f>
        <v>0</v>
      </c>
      <c r="K71" s="9" t="s">
        <v>205</v>
      </c>
      <c r="L71" s="19">
        <v>11000</v>
      </c>
      <c r="M71" s="156">
        <f>L71/N71-1</f>
        <v>0.10000000000000009</v>
      </c>
      <c r="N71" s="170">
        <v>10000</v>
      </c>
      <c r="O71" s="201">
        <f>L71-N71</f>
        <v>1000</v>
      </c>
      <c r="P71" s="9" t="s">
        <v>205</v>
      </c>
      <c r="Q71" s="19">
        <v>21000</v>
      </c>
      <c r="R71" s="156">
        <f>Q71/S71-1</f>
        <v>0</v>
      </c>
      <c r="S71" s="170">
        <v>21000</v>
      </c>
      <c r="T71" s="174">
        <f>Q71-S71</f>
        <v>0</v>
      </c>
      <c r="U71" s="1"/>
      <c r="V71" s="1"/>
      <c r="W71" s="1"/>
      <c r="X71" s="1"/>
      <c r="Y71" s="1"/>
      <c r="Z71" s="1"/>
      <c r="AA71" s="1"/>
      <c r="AB71" s="1"/>
      <c r="AC71" s="1"/>
      <c r="AD71" s="1"/>
      <c r="AE71" s="1"/>
      <c r="AF71" s="1"/>
    </row>
    <row r="72" spans="1:38" x14ac:dyDescent="0.25">
      <c r="A72" s="9" t="s">
        <v>187</v>
      </c>
      <c r="B72" s="175">
        <v>110000</v>
      </c>
      <c r="C72" s="156">
        <f>B72/D72-1</f>
        <v>0</v>
      </c>
      <c r="D72" s="403">
        <v>110000</v>
      </c>
      <c r="E72" s="201">
        <f>B72-D72</f>
        <v>0</v>
      </c>
      <c r="F72" s="9" t="s">
        <v>187</v>
      </c>
      <c r="G72" s="8">
        <v>90000</v>
      </c>
      <c r="H72" s="156">
        <f>G72/I72-1</f>
        <v>-9.9999999999999978E-2</v>
      </c>
      <c r="I72" s="223">
        <v>100000</v>
      </c>
      <c r="J72" s="201">
        <f>G72-I72</f>
        <v>-10000</v>
      </c>
      <c r="K72" s="42" t="s">
        <v>187</v>
      </c>
      <c r="L72" s="19">
        <v>80000</v>
      </c>
      <c r="M72" s="156">
        <f>L72/N72-1</f>
        <v>0</v>
      </c>
      <c r="N72" s="170">
        <v>80000</v>
      </c>
      <c r="O72" s="201">
        <f>L72-N72</f>
        <v>0</v>
      </c>
      <c r="P72" s="42" t="s">
        <v>187</v>
      </c>
      <c r="Q72" s="19">
        <v>80000</v>
      </c>
      <c r="R72" s="156">
        <f>Q72/S72-1</f>
        <v>0.14285714285714279</v>
      </c>
      <c r="S72" s="170">
        <v>70000</v>
      </c>
      <c r="T72" s="174">
        <f>Q72-S72</f>
        <v>10000</v>
      </c>
      <c r="U72" s="1"/>
      <c r="V72" s="1"/>
      <c r="W72" s="1"/>
      <c r="X72" s="1"/>
      <c r="Y72" s="1"/>
      <c r="Z72" s="1"/>
      <c r="AA72" s="1"/>
      <c r="AB72" s="1"/>
      <c r="AC72" s="1"/>
      <c r="AD72" s="1"/>
      <c r="AE72" s="1"/>
      <c r="AF72" s="1"/>
    </row>
    <row r="73" spans="1:38" x14ac:dyDescent="0.25">
      <c r="A73" s="9" t="s">
        <v>188</v>
      </c>
      <c r="B73" s="175">
        <v>250000</v>
      </c>
      <c r="C73" s="156">
        <f>B73/D73-1</f>
        <v>-0.16666666666666663</v>
      </c>
      <c r="D73" s="403">
        <v>300000</v>
      </c>
      <c r="E73" s="201">
        <f>B73-D73</f>
        <v>-50000</v>
      </c>
      <c r="F73" s="9" t="s">
        <v>188</v>
      </c>
      <c r="G73" s="8">
        <v>180000</v>
      </c>
      <c r="H73" s="156">
        <f>G73/I73-1</f>
        <v>0.38461538461538458</v>
      </c>
      <c r="I73" s="223">
        <v>130000</v>
      </c>
      <c r="J73" s="201">
        <f>G73-I73</f>
        <v>50000</v>
      </c>
      <c r="K73" s="42" t="s">
        <v>188</v>
      </c>
      <c r="L73" s="19">
        <v>180000</v>
      </c>
      <c r="M73" s="156">
        <f>L73/N73-1</f>
        <v>0.19999999999999996</v>
      </c>
      <c r="N73" s="170">
        <v>150000</v>
      </c>
      <c r="O73" s="201">
        <f>L73-N73</f>
        <v>30000</v>
      </c>
      <c r="P73" s="42" t="s">
        <v>188</v>
      </c>
      <c r="Q73" s="19">
        <v>180000</v>
      </c>
      <c r="R73" s="156">
        <f>Q73/S73-1</f>
        <v>0.125</v>
      </c>
      <c r="S73" s="170">
        <v>160000</v>
      </c>
      <c r="T73" s="174">
        <f>Q73-S73</f>
        <v>20000</v>
      </c>
      <c r="U73" s="1"/>
      <c r="V73" s="1"/>
      <c r="W73" s="1"/>
      <c r="X73" s="1"/>
      <c r="Y73" s="1"/>
      <c r="Z73" s="1"/>
      <c r="AA73" s="1"/>
      <c r="AB73" s="1"/>
      <c r="AC73" s="1"/>
      <c r="AD73" s="1"/>
      <c r="AE73" s="1"/>
      <c r="AF73" s="1"/>
    </row>
    <row r="74" spans="1:3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1:3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1:3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1:38" x14ac:dyDescent="0.25">
      <c r="A77" s="244"/>
      <c r="B77" s="244"/>
      <c r="C77" s="244"/>
      <c r="D77" s="244"/>
      <c r="E77" s="244"/>
      <c r="F77" s="244"/>
      <c r="G77" s="244"/>
      <c r="H77" s="244"/>
      <c r="I77" s="244"/>
      <c r="J77" s="244"/>
      <c r="K77" s="244"/>
      <c r="L77" s="244"/>
      <c r="M77" s="244"/>
      <c r="N77" s="244"/>
      <c r="O77" s="244"/>
      <c r="P77" s="244"/>
      <c r="Q77" s="244"/>
      <c r="R77" s="244"/>
      <c r="S77" s="244"/>
      <c r="T77" s="244"/>
      <c r="U77" s="244"/>
      <c r="V77" s="244"/>
      <c r="W77" s="244"/>
      <c r="X77" s="244"/>
      <c r="Y77" s="244"/>
      <c r="Z77" s="244"/>
      <c r="AA77" s="244"/>
      <c r="AB77" s="244"/>
      <c r="AC77" s="244"/>
      <c r="AD77" s="244"/>
      <c r="AE77" s="244"/>
      <c r="AF77" s="244"/>
      <c r="AG77" s="245"/>
      <c r="AH77" s="245"/>
      <c r="AI77" s="245"/>
      <c r="AJ77" s="245"/>
      <c r="AK77" s="245"/>
      <c r="AL77" s="245"/>
    </row>
    <row r="78" spans="1:3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1:38" ht="15.6" x14ac:dyDescent="0.25">
      <c r="A79" s="60" t="s">
        <v>206</v>
      </c>
      <c r="B79" s="60"/>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1:3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1:32" x14ac:dyDescent="0.25">
      <c r="A81" s="30"/>
      <c r="B81" s="30" t="s">
        <v>163</v>
      </c>
      <c r="C81" s="30" t="s">
        <v>474</v>
      </c>
      <c r="D81" s="30" t="s">
        <v>166</v>
      </c>
      <c r="E81" s="30" t="s">
        <v>174</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1:32" x14ac:dyDescent="0.25">
      <c r="A82" s="9" t="s">
        <v>67</v>
      </c>
      <c r="B82" s="202">
        <f>SUM(B83:B85)</f>
        <v>2190000</v>
      </c>
      <c r="C82" s="202">
        <f>SUM(C83:C85)</f>
        <v>2190000</v>
      </c>
      <c r="D82" s="426">
        <f>B82-C82</f>
        <v>0</v>
      </c>
      <c r="E82" s="425">
        <f>B82/C82-1</f>
        <v>0</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1:32" x14ac:dyDescent="0.25">
      <c r="A83" s="9" t="s">
        <v>167</v>
      </c>
      <c r="B83" s="8">
        <v>600000</v>
      </c>
      <c r="C83" s="8">
        <v>700000</v>
      </c>
      <c r="D83" s="174">
        <f>B83-C83</f>
        <v>-100000</v>
      </c>
      <c r="E83" s="156">
        <f>B83/C83-1</f>
        <v>-0.1428571428571429</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1:32" x14ac:dyDescent="0.25">
      <c r="A84" s="9" t="s">
        <v>168</v>
      </c>
      <c r="B84" s="8">
        <v>290000</v>
      </c>
      <c r="C84" s="19">
        <v>290000</v>
      </c>
      <c r="D84" s="174">
        <f>B84-C84</f>
        <v>0</v>
      </c>
      <c r="E84" s="156">
        <f>B84/C84-1</f>
        <v>0</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1:32" x14ac:dyDescent="0.25">
      <c r="A85" s="9" t="s">
        <v>169</v>
      </c>
      <c r="B85" s="8">
        <v>1300000</v>
      </c>
      <c r="C85" s="8">
        <v>1200000</v>
      </c>
      <c r="D85" s="174">
        <f>B85-C85</f>
        <v>100000</v>
      </c>
      <c r="E85" s="156">
        <f>B85/C85-1</f>
        <v>8.3333333333333259E-2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1:32" ht="19.2"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ht="19.2" customHeight="1" x14ac:dyDescent="0.25">
      <c r="A87" s="454"/>
      <c r="B87" s="455" t="s">
        <v>171</v>
      </c>
      <c r="C87" s="455"/>
      <c r="D87" s="455"/>
      <c r="E87" s="455"/>
      <c r="F87" s="448" t="s">
        <v>172</v>
      </c>
      <c r="G87" s="448"/>
      <c r="H87" s="448"/>
      <c r="I87" s="448"/>
      <c r="J87" s="446" t="s">
        <v>173</v>
      </c>
      <c r="K87" s="446"/>
      <c r="L87" s="446"/>
      <c r="M87" s="446"/>
      <c r="N87" s="1"/>
      <c r="O87" s="1"/>
      <c r="P87" s="1"/>
      <c r="Q87" s="1"/>
      <c r="R87" s="1"/>
      <c r="S87" s="1"/>
      <c r="T87" s="1"/>
      <c r="U87" s="1"/>
      <c r="V87" s="1"/>
      <c r="W87" s="1"/>
      <c r="X87" s="1"/>
      <c r="Y87" s="1"/>
      <c r="Z87" s="1"/>
      <c r="AA87" s="1"/>
      <c r="AB87" s="1"/>
      <c r="AC87" s="1"/>
      <c r="AD87" s="1"/>
      <c r="AE87" s="1"/>
      <c r="AF87" s="1"/>
    </row>
    <row r="88" spans="1:32" ht="19.2" customHeight="1" x14ac:dyDescent="0.25">
      <c r="A88" s="454"/>
      <c r="B88" s="224" t="s">
        <v>163</v>
      </c>
      <c r="C88" s="224" t="s">
        <v>474</v>
      </c>
      <c r="D88" s="224" t="s">
        <v>166</v>
      </c>
      <c r="E88" s="224" t="s">
        <v>174</v>
      </c>
      <c r="F88" s="226" t="s">
        <v>163</v>
      </c>
      <c r="G88" s="226" t="s">
        <v>474</v>
      </c>
      <c r="H88" s="226" t="s">
        <v>166</v>
      </c>
      <c r="I88" s="226" t="s">
        <v>174</v>
      </c>
      <c r="J88" s="225" t="s">
        <v>163</v>
      </c>
      <c r="K88" s="225" t="s">
        <v>474</v>
      </c>
      <c r="L88" s="225" t="s">
        <v>166</v>
      </c>
      <c r="M88" s="225" t="s">
        <v>174</v>
      </c>
      <c r="N88" s="1"/>
      <c r="O88" s="1"/>
      <c r="P88" s="1"/>
      <c r="Q88" s="1"/>
      <c r="R88" s="1"/>
      <c r="S88" s="1"/>
      <c r="T88" s="1"/>
      <c r="U88" s="1"/>
      <c r="V88" s="1"/>
      <c r="W88" s="1"/>
      <c r="X88" s="1"/>
      <c r="Y88" s="1"/>
      <c r="Z88" s="1"/>
      <c r="AA88" s="1"/>
      <c r="AB88" s="1"/>
      <c r="AC88" s="1"/>
      <c r="AD88" s="1"/>
      <c r="AE88" s="1"/>
      <c r="AF88" s="1"/>
    </row>
    <row r="89" spans="1:32" ht="19.2" customHeight="1" x14ac:dyDescent="0.25">
      <c r="A89" s="9" t="s">
        <v>207</v>
      </c>
      <c r="B89" s="8">
        <v>500000</v>
      </c>
      <c r="C89" s="167">
        <v>500000</v>
      </c>
      <c r="D89" s="174">
        <f>B89-C89</f>
        <v>0</v>
      </c>
      <c r="E89" s="156">
        <f>B89/C89-1</f>
        <v>0</v>
      </c>
      <c r="F89" s="8">
        <v>200000</v>
      </c>
      <c r="G89" s="167">
        <v>190000</v>
      </c>
      <c r="H89" s="174">
        <f>F89-G89</f>
        <v>10000</v>
      </c>
      <c r="I89" s="156">
        <f>F89/G89-1</f>
        <v>5.2631578947368363E-2</v>
      </c>
      <c r="J89" s="8">
        <v>120000</v>
      </c>
      <c r="K89" s="167">
        <v>130000</v>
      </c>
      <c r="L89" s="174">
        <f>J89-K89</f>
        <v>-10000</v>
      </c>
      <c r="M89" s="156">
        <f>J89/K89-1</f>
        <v>-7.6923076923076872E-2</v>
      </c>
      <c r="N89" s="1"/>
      <c r="O89" s="1"/>
      <c r="P89" s="1"/>
      <c r="Q89" s="1"/>
      <c r="R89" s="1"/>
      <c r="S89" s="1"/>
      <c r="T89" s="1"/>
      <c r="U89" s="1"/>
      <c r="V89" s="1"/>
      <c r="W89" s="1"/>
      <c r="X89" s="1"/>
      <c r="Y89" s="1"/>
      <c r="Z89" s="1"/>
      <c r="AA89" s="1"/>
      <c r="AB89" s="1"/>
      <c r="AC89" s="1"/>
      <c r="AD89" s="1"/>
      <c r="AE89" s="1"/>
      <c r="AF89" s="1"/>
    </row>
    <row r="90" spans="1:32" ht="19.2" customHeight="1" x14ac:dyDescent="0.25">
      <c r="A90" s="9" t="s">
        <v>176</v>
      </c>
      <c r="B90" s="8">
        <v>500000</v>
      </c>
      <c r="C90" s="167">
        <v>500000</v>
      </c>
      <c r="D90" s="174">
        <f>B90-C90</f>
        <v>0</v>
      </c>
      <c r="E90" s="156">
        <f>B90/C90-1</f>
        <v>0</v>
      </c>
      <c r="F90" s="8">
        <v>360000</v>
      </c>
      <c r="G90" s="167">
        <v>320000</v>
      </c>
      <c r="H90" s="174">
        <f>F90-G90</f>
        <v>40000</v>
      </c>
      <c r="I90" s="156">
        <f>F90/G90-1</f>
        <v>0.125</v>
      </c>
      <c r="J90" s="8">
        <v>160000</v>
      </c>
      <c r="K90" s="167">
        <v>160000</v>
      </c>
      <c r="L90" s="174">
        <f>J90-K90</f>
        <v>0</v>
      </c>
      <c r="M90" s="156">
        <f>J90/K90-1</f>
        <v>0</v>
      </c>
      <c r="N90" s="1"/>
      <c r="O90" s="1"/>
      <c r="P90" s="1"/>
      <c r="Q90" s="1"/>
      <c r="R90" s="1"/>
      <c r="S90" s="1"/>
      <c r="T90" s="1"/>
      <c r="U90" s="1"/>
      <c r="V90" s="1"/>
      <c r="W90" s="1"/>
      <c r="X90" s="1"/>
      <c r="Y90" s="1"/>
      <c r="Z90" s="1"/>
      <c r="AA90" s="1"/>
      <c r="AB90" s="1"/>
      <c r="AC90" s="1"/>
      <c r="AD90" s="1"/>
      <c r="AE90" s="1"/>
      <c r="AF90" s="1"/>
    </row>
    <row r="91" spans="1:32" ht="19.2" customHeight="1" x14ac:dyDescent="0.25">
      <c r="A91" s="9" t="s">
        <v>177</v>
      </c>
      <c r="B91" s="8">
        <v>70000</v>
      </c>
      <c r="C91" s="167">
        <v>70000</v>
      </c>
      <c r="D91" s="174">
        <f>B91-C91</f>
        <v>0</v>
      </c>
      <c r="E91" s="156">
        <f>B91/C91-1</f>
        <v>0</v>
      </c>
      <c r="F91" s="8">
        <v>70000</v>
      </c>
      <c r="G91" s="167">
        <v>50000</v>
      </c>
      <c r="H91" s="174">
        <f>F91-G91</f>
        <v>20000</v>
      </c>
      <c r="I91" s="156">
        <f>F91/G91-1</f>
        <v>0.39999999999999991</v>
      </c>
      <c r="J91" s="8">
        <v>35000</v>
      </c>
      <c r="K91" s="167">
        <v>30000</v>
      </c>
      <c r="L91" s="174">
        <f>J91-K91</f>
        <v>5000</v>
      </c>
      <c r="M91" s="156">
        <f>J91/K91-1</f>
        <v>0.16666666666666674</v>
      </c>
      <c r="N91" s="1"/>
      <c r="O91" s="1"/>
      <c r="P91" s="1"/>
      <c r="Q91" s="1"/>
      <c r="R91" s="1"/>
      <c r="S91" s="1"/>
      <c r="T91" s="1"/>
      <c r="U91" s="1"/>
      <c r="V91" s="1"/>
      <c r="W91" s="1"/>
      <c r="X91" s="1"/>
      <c r="Y91" s="1"/>
      <c r="Z91" s="1"/>
      <c r="AA91" s="1"/>
      <c r="AB91" s="1"/>
      <c r="AC91" s="1"/>
      <c r="AD91" s="1"/>
      <c r="AE91" s="1"/>
      <c r="AF91" s="1"/>
    </row>
    <row r="92" spans="1:32" ht="19.2" customHeight="1" x14ac:dyDescent="0.25">
      <c r="A92" s="191" t="s">
        <v>67</v>
      </c>
      <c r="B92" s="190">
        <f>SUM(B89:B91)</f>
        <v>1070000</v>
      </c>
      <c r="C92" s="192">
        <f>SUM(C89:C91)</f>
        <v>1070000</v>
      </c>
      <c r="D92" s="174">
        <f>B92-C92</f>
        <v>0</v>
      </c>
      <c r="E92" s="156">
        <f>B92/C92-1</f>
        <v>0</v>
      </c>
      <c r="F92" s="190">
        <f>SUM(F89:F91)</f>
        <v>630000</v>
      </c>
      <c r="G92" s="192">
        <f>SUM(G89:G91)</f>
        <v>560000</v>
      </c>
      <c r="H92" s="174">
        <f>F92-G92</f>
        <v>70000</v>
      </c>
      <c r="I92" s="156">
        <f>F92/G92-1</f>
        <v>0.125</v>
      </c>
      <c r="J92" s="190">
        <f>SUM(J89:J91)</f>
        <v>315000</v>
      </c>
      <c r="K92" s="192">
        <f>SUM(K89:K91)</f>
        <v>320000</v>
      </c>
      <c r="L92" s="174">
        <f>J92-K92</f>
        <v>-5000</v>
      </c>
      <c r="M92" s="156">
        <f>J92/K92-1</f>
        <v>-1.5625E-2</v>
      </c>
      <c r="N92" s="1"/>
      <c r="O92" s="1"/>
      <c r="P92" s="1"/>
      <c r="Q92" s="1"/>
      <c r="R92" s="1"/>
      <c r="S92" s="1"/>
      <c r="T92" s="1"/>
      <c r="U92" s="1"/>
      <c r="V92" s="1"/>
      <c r="W92" s="1"/>
      <c r="X92" s="1"/>
      <c r="Y92" s="1"/>
      <c r="Z92" s="1"/>
      <c r="AA92" s="1"/>
      <c r="AB92" s="1"/>
      <c r="AC92" s="1"/>
      <c r="AD92" s="1"/>
      <c r="AE92" s="1"/>
      <c r="AF92" s="1"/>
    </row>
    <row r="93" spans="1:32" ht="19.2" customHeight="1" x14ac:dyDescent="0.25">
      <c r="A93" s="9" t="s">
        <v>108</v>
      </c>
      <c r="B93" s="157">
        <f>B92/$B$82</f>
        <v>0.48858447488584472</v>
      </c>
      <c r="C93" s="204">
        <f>C92/$C$82</f>
        <v>0.48858447488584472</v>
      </c>
      <c r="D93" s="174" t="s">
        <v>109</v>
      </c>
      <c r="E93" s="210">
        <f>B93-C93</f>
        <v>0</v>
      </c>
      <c r="F93" s="157">
        <f>F92/$B$82</f>
        <v>0.28767123287671231</v>
      </c>
      <c r="G93" s="204">
        <f>G92/$C$82</f>
        <v>0.25570776255707761</v>
      </c>
      <c r="H93" s="174" t="s">
        <v>109</v>
      </c>
      <c r="I93" s="214">
        <f>F93-G93</f>
        <v>3.1963470319634701E-2</v>
      </c>
      <c r="J93" s="157">
        <f>J92/$B$82</f>
        <v>0.14383561643835616</v>
      </c>
      <c r="K93" s="204">
        <f>K92/$C$82</f>
        <v>0.14611872146118721</v>
      </c>
      <c r="L93" s="174" t="s">
        <v>109</v>
      </c>
      <c r="M93" s="222">
        <f>J93-K93</f>
        <v>-2.2831050228310501E-3</v>
      </c>
      <c r="N93" s="1"/>
      <c r="O93" s="1"/>
      <c r="P93" s="1"/>
      <c r="Q93" s="1"/>
      <c r="R93" s="1"/>
      <c r="S93" s="1"/>
      <c r="T93" s="1"/>
      <c r="U93" s="1"/>
      <c r="V93" s="1"/>
      <c r="W93" s="1"/>
      <c r="X93" s="1"/>
      <c r="Y93" s="1"/>
      <c r="Z93" s="1"/>
      <c r="AA93" s="1"/>
      <c r="AB93" s="1"/>
      <c r="AC93" s="1"/>
      <c r="AD93" s="1"/>
      <c r="AE93" s="1"/>
      <c r="AF93" s="1"/>
    </row>
    <row r="94" spans="1:32" ht="19.2"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9.2"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453"/>
      <c r="B96" s="445" t="s">
        <v>71</v>
      </c>
      <c r="C96" s="445"/>
      <c r="D96" s="445"/>
      <c r="E96" s="445"/>
      <c r="F96" s="451" t="s">
        <v>208</v>
      </c>
      <c r="G96" s="451"/>
      <c r="H96" s="451"/>
      <c r="I96" s="1"/>
      <c r="J96" s="453"/>
      <c r="K96" s="445" t="s">
        <v>94</v>
      </c>
      <c r="L96" s="445"/>
      <c r="M96" s="445"/>
      <c r="N96" s="445"/>
      <c r="O96" s="31"/>
      <c r="P96" s="451" t="s">
        <v>208</v>
      </c>
      <c r="Q96" s="451"/>
      <c r="R96" s="1"/>
      <c r="S96" s="453"/>
      <c r="T96" s="445" t="s">
        <v>92</v>
      </c>
      <c r="U96" s="445"/>
      <c r="V96" s="445"/>
      <c r="W96" s="445"/>
      <c r="X96" s="451" t="s">
        <v>208</v>
      </c>
      <c r="Y96" s="451"/>
      <c r="Z96" s="451"/>
      <c r="AA96" s="1"/>
      <c r="AB96" s="1"/>
      <c r="AC96" s="1"/>
      <c r="AD96" s="1"/>
      <c r="AE96" s="1"/>
      <c r="AF96" s="1"/>
    </row>
    <row r="97" spans="1:38" x14ac:dyDescent="0.25">
      <c r="A97" s="453"/>
      <c r="B97" s="30" t="s">
        <v>186</v>
      </c>
      <c r="C97" s="30" t="s">
        <v>69</v>
      </c>
      <c r="D97" s="30" t="s">
        <v>180</v>
      </c>
      <c r="E97" s="30" t="s">
        <v>69</v>
      </c>
      <c r="F97" s="31" t="s">
        <v>186</v>
      </c>
      <c r="G97" s="31" t="s">
        <v>180</v>
      </c>
      <c r="H97" s="155" t="s">
        <v>166</v>
      </c>
      <c r="I97" s="1"/>
      <c r="J97" s="453"/>
      <c r="K97" s="30" t="s">
        <v>186</v>
      </c>
      <c r="L97" s="30" t="s">
        <v>69</v>
      </c>
      <c r="M97" s="30" t="s">
        <v>180</v>
      </c>
      <c r="N97" s="30" t="s">
        <v>69</v>
      </c>
      <c r="O97" s="31" t="s">
        <v>186</v>
      </c>
      <c r="P97" s="31"/>
      <c r="Q97" s="155" t="s">
        <v>166</v>
      </c>
      <c r="R97" s="1"/>
      <c r="S97" s="453"/>
      <c r="T97" s="30" t="s">
        <v>186</v>
      </c>
      <c r="U97" s="30" t="s">
        <v>69</v>
      </c>
      <c r="V97" s="30" t="s">
        <v>180</v>
      </c>
      <c r="W97" s="30" t="s">
        <v>69</v>
      </c>
      <c r="X97" s="31" t="s">
        <v>186</v>
      </c>
      <c r="Y97" s="155" t="s">
        <v>180</v>
      </c>
      <c r="Z97" s="155" t="s">
        <v>166</v>
      </c>
      <c r="AA97" s="1"/>
      <c r="AB97" s="1"/>
      <c r="AC97" s="1"/>
      <c r="AD97" s="1"/>
      <c r="AE97" s="1"/>
      <c r="AF97" s="1"/>
    </row>
    <row r="98" spans="1:38" x14ac:dyDescent="0.25">
      <c r="A98" s="9" t="s">
        <v>67</v>
      </c>
      <c r="B98" s="8">
        <v>20000</v>
      </c>
      <c r="C98" s="156">
        <f>B98/F98-1</f>
        <v>-0.41176470588235292</v>
      </c>
      <c r="D98" s="8" t="s">
        <v>109</v>
      </c>
      <c r="E98" s="8"/>
      <c r="F98" s="8">
        <v>34000</v>
      </c>
      <c r="G98" s="8" t="s">
        <v>109</v>
      </c>
      <c r="H98" s="201">
        <f>B98-F98</f>
        <v>-14000</v>
      </c>
      <c r="I98" s="1"/>
      <c r="J98" s="9" t="s">
        <v>67</v>
      </c>
      <c r="K98" s="8">
        <v>150000</v>
      </c>
      <c r="L98" s="156">
        <f t="shared" ref="L98:L106" si="12">K98/O98-1</f>
        <v>7.1428571428571397E-2</v>
      </c>
      <c r="M98" s="8" t="s">
        <v>109</v>
      </c>
      <c r="N98" s="8" t="s">
        <v>109</v>
      </c>
      <c r="O98" s="8">
        <v>140000</v>
      </c>
      <c r="P98" s="8" t="s">
        <v>109</v>
      </c>
      <c r="Q98" s="201">
        <f t="shared" ref="Q98:Q106" si="13">K98-O98</f>
        <v>10000</v>
      </c>
      <c r="R98" s="1"/>
      <c r="S98" s="9" t="s">
        <v>67</v>
      </c>
      <c r="T98" s="8">
        <v>440000</v>
      </c>
      <c r="U98" s="156">
        <f t="shared" ref="U98:U106" si="14">T98/X98-1</f>
        <v>-0.10204081632653061</v>
      </c>
      <c r="V98" s="8" t="s">
        <v>109</v>
      </c>
      <c r="W98" s="8" t="s">
        <v>109</v>
      </c>
      <c r="X98" s="8">
        <v>490000</v>
      </c>
      <c r="Y98" s="8" t="s">
        <v>109</v>
      </c>
      <c r="Z98" s="201">
        <f t="shared" ref="Z98:Z106" si="15">T98-X98</f>
        <v>-50000</v>
      </c>
      <c r="AA98" s="1"/>
      <c r="AB98" s="1"/>
      <c r="AC98" s="1"/>
      <c r="AD98" s="1"/>
      <c r="AE98" s="1"/>
      <c r="AF98" s="1"/>
    </row>
    <row r="99" spans="1:38" ht="19.2" customHeight="1" x14ac:dyDescent="0.25">
      <c r="A99" s="183" t="s">
        <v>209</v>
      </c>
      <c r="B99" s="181">
        <f>SUM(B100:B101)</f>
        <v>7000</v>
      </c>
      <c r="C99" s="186">
        <f>B99/F99-1</f>
        <v>-0.5625</v>
      </c>
      <c r="D99" s="178">
        <f>B99/B$98</f>
        <v>0.35</v>
      </c>
      <c r="E99" s="186">
        <f>D99-G99</f>
        <v>-0.12058823529411766</v>
      </c>
      <c r="F99" s="181">
        <f>SUM(F100:F101)</f>
        <v>16000</v>
      </c>
      <c r="G99" s="178">
        <f t="shared" ref="G99:G106" si="16">F99/F$98</f>
        <v>0.47058823529411764</v>
      </c>
      <c r="H99" s="184">
        <f>B99-F99</f>
        <v>-9000</v>
      </c>
      <c r="I99" s="2"/>
      <c r="J99" s="183" t="s">
        <v>209</v>
      </c>
      <c r="K99" s="181">
        <f>SUM(K100:K101)</f>
        <v>74000</v>
      </c>
      <c r="L99" s="187">
        <f t="shared" si="12"/>
        <v>4.2253521126760507E-2</v>
      </c>
      <c r="M99" s="178">
        <f t="shared" ref="M99:M106" si="17">K99/K$98</f>
        <v>0.49333333333333335</v>
      </c>
      <c r="N99" s="186">
        <f t="shared" ref="N99:N106" si="18">M99-P99</f>
        <v>-1.3809523809523772E-2</v>
      </c>
      <c r="O99" s="181">
        <f>SUM(O100:O101)</f>
        <v>71000</v>
      </c>
      <c r="P99" s="178">
        <f t="shared" ref="P99:P106" si="19">O99/O$98</f>
        <v>0.50714285714285712</v>
      </c>
      <c r="Q99" s="184">
        <f t="shared" si="13"/>
        <v>3000</v>
      </c>
      <c r="R99" s="2"/>
      <c r="S99" s="183" t="s">
        <v>209</v>
      </c>
      <c r="T99" s="181">
        <f>SUM(T100:T101)</f>
        <v>200000</v>
      </c>
      <c r="U99" s="414">
        <f t="shared" si="14"/>
        <v>-0.15966386554621848</v>
      </c>
      <c r="V99" s="178">
        <f t="shared" ref="V99:V106" si="20">T99/T$98</f>
        <v>0.45454545454545453</v>
      </c>
      <c r="W99" s="187">
        <f t="shared" ref="W99:W106" si="21">V99-Y99</f>
        <v>-3.1168831168831179E-2</v>
      </c>
      <c r="X99" s="181">
        <f>SUM(X100:X101)</f>
        <v>238000</v>
      </c>
      <c r="Y99" s="178">
        <f t="shared" ref="Y99:Y106" si="22">X99/X$98</f>
        <v>0.48571428571428571</v>
      </c>
      <c r="Z99" s="413">
        <f t="shared" si="15"/>
        <v>-38000</v>
      </c>
      <c r="AA99" s="2"/>
      <c r="AB99" s="2"/>
      <c r="AC99" s="2"/>
      <c r="AD99" s="2"/>
      <c r="AE99" s="2"/>
      <c r="AF99" s="2"/>
      <c r="AG99" s="179"/>
      <c r="AH99" s="179"/>
      <c r="AI99" s="179"/>
      <c r="AJ99" s="179"/>
      <c r="AK99" s="179"/>
      <c r="AL99" s="179"/>
    </row>
    <row r="100" spans="1:38" ht="19.2" customHeight="1" x14ac:dyDescent="0.25">
      <c r="A100" s="9" t="s">
        <v>167</v>
      </c>
      <c r="B100" s="8">
        <v>4000</v>
      </c>
      <c r="C100" s="156">
        <f>B100/F100-1</f>
        <v>-0.5</v>
      </c>
      <c r="D100" s="157">
        <f>B100/B$98</f>
        <v>0.2</v>
      </c>
      <c r="E100" s="200">
        <f>D100-G100</f>
        <v>-3.5294117647058809E-2</v>
      </c>
      <c r="F100" s="8">
        <v>8000</v>
      </c>
      <c r="G100" s="157">
        <f t="shared" si="16"/>
        <v>0.23529411764705882</v>
      </c>
      <c r="H100" s="201">
        <f>B100-F100</f>
        <v>-4000</v>
      </c>
      <c r="I100" s="1"/>
      <c r="J100" s="9" t="s">
        <v>167</v>
      </c>
      <c r="K100" s="8">
        <v>34000</v>
      </c>
      <c r="L100" s="156">
        <f t="shared" si="12"/>
        <v>-0.19047619047619047</v>
      </c>
      <c r="M100" s="157">
        <f t="shared" si="17"/>
        <v>0.22666666666666666</v>
      </c>
      <c r="N100" s="200">
        <f t="shared" si="18"/>
        <v>-7.3333333333333334E-2</v>
      </c>
      <c r="O100" s="8">
        <v>42000</v>
      </c>
      <c r="P100" s="157">
        <f t="shared" si="19"/>
        <v>0.3</v>
      </c>
      <c r="Q100" s="201">
        <f t="shared" si="13"/>
        <v>-8000</v>
      </c>
      <c r="R100" s="1"/>
      <c r="S100" s="9" t="s">
        <v>167</v>
      </c>
      <c r="T100" s="8">
        <v>120000</v>
      </c>
      <c r="U100" s="156">
        <f t="shared" si="14"/>
        <v>-0.25</v>
      </c>
      <c r="V100" s="157">
        <f t="shared" si="20"/>
        <v>0.27272727272727271</v>
      </c>
      <c r="W100" s="200">
        <f t="shared" si="21"/>
        <v>-5.3803339517625226E-2</v>
      </c>
      <c r="X100" s="8">
        <v>160000</v>
      </c>
      <c r="Y100" s="157">
        <f t="shared" si="22"/>
        <v>0.32653061224489793</v>
      </c>
      <c r="Z100" s="201">
        <f t="shared" si="15"/>
        <v>-40000</v>
      </c>
      <c r="AA100" s="1"/>
      <c r="AB100" s="1"/>
      <c r="AC100" s="1"/>
      <c r="AD100" s="1"/>
      <c r="AE100" s="1"/>
      <c r="AF100" s="1"/>
    </row>
    <row r="101" spans="1:38" ht="19.2" customHeight="1" x14ac:dyDescent="0.25">
      <c r="A101" s="9" t="s">
        <v>168</v>
      </c>
      <c r="B101" s="8">
        <v>3000</v>
      </c>
      <c r="C101" s="156">
        <f>B101/F101-1</f>
        <v>-0.625</v>
      </c>
      <c r="D101" s="157">
        <f>B101/B$98</f>
        <v>0.15</v>
      </c>
      <c r="E101" s="200">
        <f>D101-G101</f>
        <v>-8.5294117647058826E-2</v>
      </c>
      <c r="F101" s="8">
        <v>8000</v>
      </c>
      <c r="G101" s="157">
        <f t="shared" si="16"/>
        <v>0.23529411764705882</v>
      </c>
      <c r="H101" s="201">
        <f>B101-F101</f>
        <v>-5000</v>
      </c>
      <c r="I101" s="1"/>
      <c r="J101" s="9" t="s">
        <v>168</v>
      </c>
      <c r="K101" s="8">
        <v>40000</v>
      </c>
      <c r="L101" s="156">
        <f t="shared" si="12"/>
        <v>0.3793103448275863</v>
      </c>
      <c r="M101" s="157">
        <f t="shared" si="17"/>
        <v>0.26666666666666666</v>
      </c>
      <c r="N101" s="200">
        <f t="shared" si="18"/>
        <v>5.9523809523809507E-2</v>
      </c>
      <c r="O101" s="8">
        <v>29000</v>
      </c>
      <c r="P101" s="157">
        <f t="shared" si="19"/>
        <v>0.20714285714285716</v>
      </c>
      <c r="Q101" s="201">
        <f t="shared" si="13"/>
        <v>11000</v>
      </c>
      <c r="R101" s="1"/>
      <c r="S101" s="9" t="s">
        <v>168</v>
      </c>
      <c r="T101" s="8">
        <v>80000</v>
      </c>
      <c r="U101" s="156">
        <f t="shared" si="14"/>
        <v>2.564102564102555E-2</v>
      </c>
      <c r="V101" s="157">
        <f t="shared" si="20"/>
        <v>0.18181818181818182</v>
      </c>
      <c r="W101" s="200">
        <f t="shared" si="21"/>
        <v>2.2634508348794075E-2</v>
      </c>
      <c r="X101" s="8">
        <f>SUM(X102:X103)</f>
        <v>78000</v>
      </c>
      <c r="Y101" s="157">
        <f t="shared" si="22"/>
        <v>0.15918367346938775</v>
      </c>
      <c r="Z101" s="201">
        <f t="shared" si="15"/>
        <v>2000</v>
      </c>
      <c r="AA101" s="1"/>
      <c r="AB101" s="1"/>
      <c r="AC101" s="1"/>
      <c r="AD101" s="1"/>
      <c r="AE101" s="1"/>
      <c r="AF101" s="1"/>
    </row>
    <row r="102" spans="1:38" ht="19.2" customHeight="1" x14ac:dyDescent="0.25">
      <c r="A102" s="202" t="s">
        <v>212</v>
      </c>
      <c r="B102" s="8">
        <v>2000</v>
      </c>
      <c r="C102" s="156">
        <f>B102/F102-1</f>
        <v>-0.33333333333333337</v>
      </c>
      <c r="D102" s="157">
        <f>B102/B$98</f>
        <v>0.1</v>
      </c>
      <c r="E102" s="200">
        <f>D102-G102</f>
        <v>1.1764705882352941E-2</v>
      </c>
      <c r="F102" s="8">
        <v>3000</v>
      </c>
      <c r="G102" s="157">
        <f t="shared" si="16"/>
        <v>8.8235294117647065E-2</v>
      </c>
      <c r="H102" s="201">
        <f>B102-F102</f>
        <v>-1000</v>
      </c>
      <c r="I102" s="1"/>
      <c r="J102" s="202" t="s">
        <v>212</v>
      </c>
      <c r="K102" s="8">
        <v>22000</v>
      </c>
      <c r="L102" s="156">
        <f t="shared" si="12"/>
        <v>0</v>
      </c>
      <c r="M102" s="157">
        <f t="shared" si="17"/>
        <v>0.14666666666666667</v>
      </c>
      <c r="N102" s="200">
        <f t="shared" si="18"/>
        <v>-1.0476190476190472E-2</v>
      </c>
      <c r="O102" s="8">
        <v>22000</v>
      </c>
      <c r="P102" s="157">
        <f t="shared" si="19"/>
        <v>0.15714285714285714</v>
      </c>
      <c r="Q102" s="201">
        <f t="shared" si="13"/>
        <v>0</v>
      </c>
      <c r="R102" s="1"/>
      <c r="S102" s="202" t="s">
        <v>212</v>
      </c>
      <c r="T102" s="8">
        <v>40000</v>
      </c>
      <c r="U102" s="156">
        <f t="shared" si="14"/>
        <v>-4.7619047619047672E-2</v>
      </c>
      <c r="V102" s="157">
        <f t="shared" si="20"/>
        <v>9.0909090909090912E-2</v>
      </c>
      <c r="W102" s="200">
        <f t="shared" si="21"/>
        <v>5.1948051948051965E-3</v>
      </c>
      <c r="X102" s="8">
        <v>42000</v>
      </c>
      <c r="Y102" s="157">
        <f t="shared" si="22"/>
        <v>8.5714285714285715E-2</v>
      </c>
      <c r="Z102" s="201">
        <f t="shared" si="15"/>
        <v>-2000</v>
      </c>
      <c r="AA102" s="1"/>
      <c r="AB102" s="1"/>
      <c r="AC102" s="1"/>
      <c r="AD102" s="1"/>
      <c r="AE102" s="1"/>
      <c r="AF102" s="1"/>
    </row>
    <row r="103" spans="1:38" ht="19.2" customHeight="1" x14ac:dyDescent="0.25">
      <c r="A103" s="202" t="s">
        <v>213</v>
      </c>
      <c r="B103" s="8" t="s">
        <v>214</v>
      </c>
      <c r="C103" s="156" t="s">
        <v>109</v>
      </c>
      <c r="D103" s="221" t="s">
        <v>109</v>
      </c>
      <c r="E103" s="410" t="s">
        <v>109</v>
      </c>
      <c r="F103" s="8">
        <v>3000</v>
      </c>
      <c r="G103" s="157">
        <f t="shared" si="16"/>
        <v>8.8235294117647065E-2</v>
      </c>
      <c r="H103" s="201" t="s">
        <v>109</v>
      </c>
      <c r="I103" s="1"/>
      <c r="J103" s="202" t="s">
        <v>213</v>
      </c>
      <c r="K103" s="8">
        <v>24000</v>
      </c>
      <c r="L103" s="156">
        <f t="shared" si="12"/>
        <v>-0.1428571428571429</v>
      </c>
      <c r="M103" s="157">
        <f t="shared" si="17"/>
        <v>0.16</v>
      </c>
      <c r="N103" s="200">
        <f t="shared" si="18"/>
        <v>-4.0000000000000008E-2</v>
      </c>
      <c r="O103" s="8">
        <v>28000</v>
      </c>
      <c r="P103" s="157">
        <f t="shared" si="19"/>
        <v>0.2</v>
      </c>
      <c r="Q103" s="201">
        <f t="shared" si="13"/>
        <v>-4000</v>
      </c>
      <c r="R103" s="1"/>
      <c r="S103" s="202" t="s">
        <v>213</v>
      </c>
      <c r="T103" s="8">
        <v>36000</v>
      </c>
      <c r="U103" s="156">
        <f t="shared" si="14"/>
        <v>0</v>
      </c>
      <c r="V103" s="157">
        <f t="shared" si="20"/>
        <v>8.1818181818181818E-2</v>
      </c>
      <c r="W103" s="200">
        <f t="shared" si="21"/>
        <v>8.3487940630797702E-3</v>
      </c>
      <c r="X103" s="8">
        <v>36000</v>
      </c>
      <c r="Y103" s="157">
        <f t="shared" si="22"/>
        <v>7.3469387755102047E-2</v>
      </c>
      <c r="Z103" s="201">
        <f t="shared" si="15"/>
        <v>0</v>
      </c>
      <c r="AA103" s="1"/>
      <c r="AB103" s="1"/>
      <c r="AC103" s="1"/>
      <c r="AD103" s="1"/>
      <c r="AE103" s="1"/>
      <c r="AF103" s="1"/>
    </row>
    <row r="104" spans="1:38" ht="19.2" customHeight="1" x14ac:dyDescent="0.25">
      <c r="A104" s="183" t="s">
        <v>215</v>
      </c>
      <c r="B104" s="181">
        <f>SUM(B105:B106)</f>
        <v>11000</v>
      </c>
      <c r="C104" s="186">
        <f>B104/F104-1</f>
        <v>-0.38888888888888884</v>
      </c>
      <c r="D104" s="178">
        <f>B104/B$98</f>
        <v>0.55000000000000004</v>
      </c>
      <c r="E104" s="187">
        <f>D104-G104</f>
        <v>2.0588235294117685E-2</v>
      </c>
      <c r="F104" s="181">
        <f>SUM(F105:F106)</f>
        <v>18000</v>
      </c>
      <c r="G104" s="178">
        <f t="shared" si="16"/>
        <v>0.52941176470588236</v>
      </c>
      <c r="H104" s="184">
        <f>B104-F104</f>
        <v>-7000</v>
      </c>
      <c r="I104" s="2"/>
      <c r="J104" s="183" t="s">
        <v>215</v>
      </c>
      <c r="K104" s="181">
        <f>SUM(K105:K106)</f>
        <v>82000</v>
      </c>
      <c r="L104" s="187">
        <f t="shared" si="12"/>
        <v>0.43859649122807021</v>
      </c>
      <c r="M104" s="178">
        <f t="shared" si="17"/>
        <v>0.54666666666666663</v>
      </c>
      <c r="N104" s="187">
        <f t="shared" si="18"/>
        <v>0.13952380952380949</v>
      </c>
      <c r="O104" s="181">
        <f>SUM(O105:O106)</f>
        <v>57000</v>
      </c>
      <c r="P104" s="178">
        <f t="shared" si="19"/>
        <v>0.40714285714285714</v>
      </c>
      <c r="Q104" s="185">
        <f t="shared" si="13"/>
        <v>25000</v>
      </c>
      <c r="R104" s="2"/>
      <c r="S104" s="183" t="s">
        <v>215</v>
      </c>
      <c r="T104" s="181">
        <f>SUM(T105:T106)</f>
        <v>233000</v>
      </c>
      <c r="U104" s="424">
        <f t="shared" si="14"/>
        <v>4.3103448275862988E-3</v>
      </c>
      <c r="V104" s="178">
        <f t="shared" si="20"/>
        <v>0.52954545454545454</v>
      </c>
      <c r="W104" s="187">
        <f t="shared" si="21"/>
        <v>5.6076066790352486E-2</v>
      </c>
      <c r="X104" s="181">
        <f>SUM(X105:X106)</f>
        <v>232000</v>
      </c>
      <c r="Y104" s="178">
        <f t="shared" si="22"/>
        <v>0.47346938775510206</v>
      </c>
      <c r="Z104" s="185">
        <f t="shared" si="15"/>
        <v>1000</v>
      </c>
      <c r="AA104" s="2"/>
      <c r="AB104" s="2"/>
      <c r="AC104" s="2"/>
      <c r="AD104" s="2"/>
      <c r="AE104" s="2"/>
      <c r="AF104" s="2"/>
      <c r="AG104" s="179"/>
      <c r="AH104" s="179"/>
      <c r="AI104" s="179"/>
      <c r="AJ104" s="179"/>
      <c r="AK104" s="179"/>
      <c r="AL104" s="179"/>
    </row>
    <row r="105" spans="1:38" x14ac:dyDescent="0.25">
      <c r="A105" s="9" t="s">
        <v>216</v>
      </c>
      <c r="B105" s="8">
        <v>8000</v>
      </c>
      <c r="C105" s="156">
        <f>B105/F105-1</f>
        <v>-0.33333333333333337</v>
      </c>
      <c r="D105" s="157">
        <f>B105/B$98</f>
        <v>0.4</v>
      </c>
      <c r="E105" s="200">
        <f>D105-G105</f>
        <v>4.7058823529411764E-2</v>
      </c>
      <c r="F105" s="8">
        <v>12000</v>
      </c>
      <c r="G105" s="157">
        <f t="shared" si="16"/>
        <v>0.35294117647058826</v>
      </c>
      <c r="H105" s="201">
        <f>B105-F105</f>
        <v>-4000</v>
      </c>
      <c r="I105" s="1"/>
      <c r="J105" s="9" t="s">
        <v>216</v>
      </c>
      <c r="K105" s="8">
        <v>70000</v>
      </c>
      <c r="L105" s="156">
        <f t="shared" si="12"/>
        <v>0.45833333333333326</v>
      </c>
      <c r="M105" s="157">
        <f t="shared" si="17"/>
        <v>0.46666666666666667</v>
      </c>
      <c r="N105" s="200">
        <f t="shared" si="18"/>
        <v>0.12380952380952381</v>
      </c>
      <c r="O105" s="8">
        <v>48000</v>
      </c>
      <c r="P105" s="157">
        <f t="shared" si="19"/>
        <v>0.34285714285714286</v>
      </c>
      <c r="Q105" s="201">
        <f t="shared" si="13"/>
        <v>22000</v>
      </c>
      <c r="R105" s="1"/>
      <c r="S105" s="9" t="s">
        <v>216</v>
      </c>
      <c r="T105" s="8">
        <v>220000</v>
      </c>
      <c r="U105" s="156">
        <f t="shared" si="14"/>
        <v>0</v>
      </c>
      <c r="V105" s="157">
        <f t="shared" si="20"/>
        <v>0.5</v>
      </c>
      <c r="W105" s="200">
        <f t="shared" si="21"/>
        <v>5.1020408163265307E-2</v>
      </c>
      <c r="X105" s="8">
        <v>220000</v>
      </c>
      <c r="Y105" s="157">
        <f t="shared" si="22"/>
        <v>0.44897959183673469</v>
      </c>
      <c r="Z105" s="201">
        <f t="shared" si="15"/>
        <v>0</v>
      </c>
      <c r="AA105" s="1"/>
      <c r="AB105" s="1"/>
      <c r="AC105" s="1"/>
      <c r="AD105" s="1"/>
      <c r="AE105" s="1"/>
      <c r="AF105" s="1"/>
    </row>
    <row r="106" spans="1:38" x14ac:dyDescent="0.25">
      <c r="A106" s="9" t="s">
        <v>217</v>
      </c>
      <c r="B106" s="8">
        <v>3000</v>
      </c>
      <c r="C106" s="156">
        <f>B106/F106-1</f>
        <v>-0.5</v>
      </c>
      <c r="D106" s="157">
        <f>B106/B$98</f>
        <v>0.15</v>
      </c>
      <c r="E106" s="200">
        <f>D106-G106</f>
        <v>-2.6470588235294135E-2</v>
      </c>
      <c r="F106" s="8">
        <v>6000</v>
      </c>
      <c r="G106" s="157">
        <f t="shared" si="16"/>
        <v>0.17647058823529413</v>
      </c>
      <c r="H106" s="201">
        <f>B106-F106</f>
        <v>-3000</v>
      </c>
      <c r="I106" s="1"/>
      <c r="J106" s="9" t="s">
        <v>217</v>
      </c>
      <c r="K106" s="8">
        <v>12000</v>
      </c>
      <c r="L106" s="156">
        <f t="shared" si="12"/>
        <v>0.33333333333333326</v>
      </c>
      <c r="M106" s="157">
        <f t="shared" si="17"/>
        <v>0.08</v>
      </c>
      <c r="N106" s="200">
        <f t="shared" si="18"/>
        <v>1.5714285714285722E-2</v>
      </c>
      <c r="O106" s="8">
        <v>9000</v>
      </c>
      <c r="P106" s="157">
        <f t="shared" si="19"/>
        <v>6.4285714285714279E-2</v>
      </c>
      <c r="Q106" s="201">
        <f t="shared" si="13"/>
        <v>3000</v>
      </c>
      <c r="R106" s="1"/>
      <c r="S106" s="9" t="s">
        <v>217</v>
      </c>
      <c r="T106" s="8">
        <v>13000</v>
      </c>
      <c r="U106" s="156">
        <f t="shared" si="14"/>
        <v>8.3333333333333259E-2</v>
      </c>
      <c r="V106" s="157">
        <f t="shared" si="20"/>
        <v>2.9545454545454545E-2</v>
      </c>
      <c r="W106" s="200">
        <f t="shared" si="21"/>
        <v>5.0556586270871992E-3</v>
      </c>
      <c r="X106" s="8">
        <v>12000</v>
      </c>
      <c r="Y106" s="157">
        <f t="shared" si="22"/>
        <v>2.4489795918367346E-2</v>
      </c>
      <c r="Z106" s="201">
        <f t="shared" si="15"/>
        <v>1000</v>
      </c>
      <c r="AA106" s="1"/>
      <c r="AB106" s="1"/>
      <c r="AC106" s="1"/>
      <c r="AD106" s="1"/>
      <c r="AE106" s="1"/>
      <c r="AF106" s="1"/>
    </row>
    <row r="107" spans="1:3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8" x14ac:dyDescent="0.25">
      <c r="A109" s="453"/>
      <c r="B109" s="445" t="s">
        <v>71</v>
      </c>
      <c r="C109" s="445"/>
      <c r="D109" s="445"/>
      <c r="E109" s="445"/>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8" x14ac:dyDescent="0.25">
      <c r="A110" s="453"/>
      <c r="B110" s="30" t="s">
        <v>186</v>
      </c>
      <c r="C110" s="30" t="s">
        <v>69</v>
      </c>
      <c r="D110" s="30" t="s">
        <v>180</v>
      </c>
      <c r="E110" s="30" t="s">
        <v>69</v>
      </c>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8" ht="15.6" x14ac:dyDescent="0.25">
      <c r="A111" s="9" t="s">
        <v>67</v>
      </c>
      <c r="B111" s="411">
        <v>30000</v>
      </c>
      <c r="C111" s="156">
        <f t="shared" ref="C111:C119" si="23">B111/F111-1</f>
        <v>-0.11764705882352944</v>
      </c>
      <c r="D111" s="8" t="s">
        <v>109</v>
      </c>
      <c r="E111" s="8"/>
      <c r="F111" s="1">
        <v>34000</v>
      </c>
      <c r="G111" s="12" t="s">
        <v>109</v>
      </c>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8" x14ac:dyDescent="0.25">
      <c r="A112" s="183" t="s">
        <v>209</v>
      </c>
      <c r="B112" s="181">
        <f>SUM(B113:B114)</f>
        <v>13000</v>
      </c>
      <c r="C112" s="186">
        <f t="shared" si="23"/>
        <v>-0.1875</v>
      </c>
      <c r="D112" s="178">
        <f t="shared" ref="D112:D119" si="24">B112/$B$111</f>
        <v>0.43333333333333335</v>
      </c>
      <c r="E112" s="186">
        <f t="shared" ref="E112:E119" si="25">D112-G112</f>
        <v>-3.7254901960784625E-2</v>
      </c>
      <c r="F112" s="1">
        <v>16000</v>
      </c>
      <c r="G112" s="12">
        <v>0.47058823529411797</v>
      </c>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9" t="s">
        <v>167</v>
      </c>
      <c r="B113" s="8">
        <v>8000</v>
      </c>
      <c r="C113" s="156">
        <f t="shared" si="23"/>
        <v>0</v>
      </c>
      <c r="D113" s="178">
        <f t="shared" si="24"/>
        <v>0.26666666666666666</v>
      </c>
      <c r="E113" s="200">
        <f t="shared" si="25"/>
        <v>3.1372549019607843E-2</v>
      </c>
      <c r="F113" s="1">
        <v>8000</v>
      </c>
      <c r="G113" s="12">
        <v>0.23529411764705882</v>
      </c>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9" t="s">
        <v>168</v>
      </c>
      <c r="B114" s="8">
        <v>5000</v>
      </c>
      <c r="C114" s="156">
        <f t="shared" si="23"/>
        <v>-0.375</v>
      </c>
      <c r="D114" s="178">
        <f t="shared" si="24"/>
        <v>0.16666666666666666</v>
      </c>
      <c r="E114" s="200">
        <f t="shared" si="25"/>
        <v>-6.8627450980392163E-2</v>
      </c>
      <c r="F114" s="1">
        <v>8000</v>
      </c>
      <c r="G114" s="12">
        <v>0.23529411764705882</v>
      </c>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202" t="s">
        <v>212</v>
      </c>
      <c r="B115" s="8">
        <v>4000</v>
      </c>
      <c r="C115" s="156">
        <f t="shared" si="23"/>
        <v>0.33333333333333326</v>
      </c>
      <c r="D115" s="178">
        <f t="shared" si="24"/>
        <v>0.13333333333333333</v>
      </c>
      <c r="E115" s="200">
        <f t="shared" si="25"/>
        <v>4.5098039215686267E-2</v>
      </c>
      <c r="F115" s="1">
        <v>3000</v>
      </c>
      <c r="G115" s="12">
        <v>8.8235294117647065E-2</v>
      </c>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202" t="s">
        <v>213</v>
      </c>
      <c r="B116" s="8">
        <v>4000</v>
      </c>
      <c r="C116" s="156">
        <f t="shared" si="23"/>
        <v>0.33333333333333326</v>
      </c>
      <c r="D116" s="178">
        <f t="shared" si="24"/>
        <v>0.13333333333333333</v>
      </c>
      <c r="E116" s="200">
        <f t="shared" si="25"/>
        <v>4.5098039215686267E-2</v>
      </c>
      <c r="F116" s="1">
        <v>3000</v>
      </c>
      <c r="G116" s="12">
        <v>8.8235294117647065E-2</v>
      </c>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83" t="s">
        <v>215</v>
      </c>
      <c r="B117" s="181">
        <f>SUM(B118:B119)</f>
        <v>13000</v>
      </c>
      <c r="C117" s="186">
        <f t="shared" si="23"/>
        <v>-0.27777777777777779</v>
      </c>
      <c r="D117" s="178">
        <f t="shared" si="24"/>
        <v>0.43333333333333335</v>
      </c>
      <c r="E117" s="187">
        <f t="shared" si="25"/>
        <v>-9.6078431372549011E-2</v>
      </c>
      <c r="F117" s="1">
        <v>18000</v>
      </c>
      <c r="G117" s="12">
        <v>0.52941176470588236</v>
      </c>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9" t="s">
        <v>216</v>
      </c>
      <c r="B118" s="8">
        <v>9000</v>
      </c>
      <c r="C118" s="156">
        <f t="shared" si="23"/>
        <v>-0.25</v>
      </c>
      <c r="D118" s="178">
        <f t="shared" si="24"/>
        <v>0.3</v>
      </c>
      <c r="E118" s="200">
        <f t="shared" si="25"/>
        <v>-5.2941176470588269E-2</v>
      </c>
      <c r="F118" s="1">
        <v>12000</v>
      </c>
      <c r="G118" s="12">
        <v>0.35294117647058826</v>
      </c>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9" t="s">
        <v>217</v>
      </c>
      <c r="B119" s="8">
        <v>4000</v>
      </c>
      <c r="C119" s="156">
        <f t="shared" si="23"/>
        <v>-0.33333333333333337</v>
      </c>
      <c r="D119" s="178">
        <f t="shared" si="24"/>
        <v>0.13333333333333333</v>
      </c>
      <c r="E119" s="200">
        <f t="shared" si="25"/>
        <v>-4.3137254901960798E-2</v>
      </c>
      <c r="F119" s="1">
        <v>6000</v>
      </c>
      <c r="G119" s="12">
        <v>0.17647058823529413</v>
      </c>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sheetData>
  <mergeCells count="74">
    <mergeCell ref="AD24:AH24"/>
    <mergeCell ref="AG25:AG26"/>
    <mergeCell ref="AH25:AH26"/>
    <mergeCell ref="AG30:AG31"/>
    <mergeCell ref="AH30:AH31"/>
    <mergeCell ref="AD30:AD31"/>
    <mergeCell ref="AD25:AD26"/>
    <mergeCell ref="J87:M87"/>
    <mergeCell ref="F87:I87"/>
    <mergeCell ref="B87:E87"/>
    <mergeCell ref="A87:A88"/>
    <mergeCell ref="A96:A97"/>
    <mergeCell ref="J96:J97"/>
    <mergeCell ref="B96:E96"/>
    <mergeCell ref="F96:H96"/>
    <mergeCell ref="S96:S97"/>
    <mergeCell ref="P96:Q96"/>
    <mergeCell ref="K96:N96"/>
    <mergeCell ref="S25:S26"/>
    <mergeCell ref="S30:S31"/>
    <mergeCell ref="S24:W24"/>
    <mergeCell ref="Q30:Q31"/>
    <mergeCell ref="A57:A62"/>
    <mergeCell ref="B39:E39"/>
    <mergeCell ref="F39:G39"/>
    <mergeCell ref="Q25:Q26"/>
    <mergeCell ref="P30:P31"/>
    <mergeCell ref="P25:P26"/>
    <mergeCell ref="M25:M26"/>
    <mergeCell ref="M30:M31"/>
    <mergeCell ref="A39:A40"/>
    <mergeCell ref="A46:A47"/>
    <mergeCell ref="J13:M13"/>
    <mergeCell ref="F13:I13"/>
    <mergeCell ref="B13:E13"/>
    <mergeCell ref="A13:A14"/>
    <mergeCell ref="B46:E46"/>
    <mergeCell ref="M24:Q24"/>
    <mergeCell ref="K30:K31"/>
    <mergeCell ref="J30:J31"/>
    <mergeCell ref="E30:E31"/>
    <mergeCell ref="A25:A26"/>
    <mergeCell ref="T96:W96"/>
    <mergeCell ref="X96:Z96"/>
    <mergeCell ref="W30:W31"/>
    <mergeCell ref="E25:E26"/>
    <mergeCell ref="D25:D26"/>
    <mergeCell ref="G25:G26"/>
    <mergeCell ref="G30:G31"/>
    <mergeCell ref="L46:O46"/>
    <mergeCell ref="S68:T68"/>
    <mergeCell ref="Q68:R68"/>
    <mergeCell ref="P68:P69"/>
    <mergeCell ref="N68:O68"/>
    <mergeCell ref="L68:M68"/>
    <mergeCell ref="W25:W26"/>
    <mergeCell ref="V30:V31"/>
    <mergeCell ref="V25:V26"/>
    <mergeCell ref="A109:A110"/>
    <mergeCell ref="B109:E109"/>
    <mergeCell ref="G24:K24"/>
    <mergeCell ref="A24:E24"/>
    <mergeCell ref="G46:J46"/>
    <mergeCell ref="K68:K69"/>
    <mergeCell ref="I68:J68"/>
    <mergeCell ref="G68:H68"/>
    <mergeCell ref="F68:F69"/>
    <mergeCell ref="D68:E68"/>
    <mergeCell ref="B68:C68"/>
    <mergeCell ref="A68:A69"/>
    <mergeCell ref="D30:D31"/>
    <mergeCell ref="A30:A31"/>
    <mergeCell ref="K25:K26"/>
    <mergeCell ref="J25:J26"/>
  </mergeCells>
  <phoneticPr fontId="466" type="noConversion"/>
  <conditionalFormatting sqref="C7:C9 E15:E19 I15:I19 M15:M19 C26:C29 I26:I29 O26:O29 U26:U29 E27:E29 K27:K29 Q27:Q29 W27:W29 C41:C44 C48:C55 H48:H55 M48:M55 C70:C73 E70:E73 H70:H73 M70:M73 R70:R73 E82:E85 D89:E93 H89:I93 L89:M93 C98 L98 U98 E100:E102 C100:C103 L100:L103 N100:N103 U100:U103 W100:W103 C105:C106 E105:E106 L105:L106 N105:N106 U105:U106 W105:W106 E41:E44">
    <cfRule type="cellIs" dxfId="3" priority="3" stopIfTrue="1" operator="greaterThan">
      <formula>0</formula>
    </cfRule>
  </conditionalFormatting>
  <conditionalFormatting sqref="C7:C9 E15:E19 I15:I19 M15:M19 C26:C29 I26:I29 O26:O29 U26:U29 E27:E29 K27:K29 Q27:Q29 W27:W29 C41:C44 C48:C55 H48:H55 M48:M55 C70:C73 E70:E73 H70:H73 M70:M73 R70:R73 E82:E85 D89:E93 H89:I93 L89:M93 C98 L98 U98 E100:E102 C100:C103 L100:L103 N100:N103 U100:U103 W100:W103 C105:C106 E105:E106 L105:L106 N105:N106 U105:U106 W105:W106">
    <cfRule type="cellIs" dxfId="2" priority="2" stopIfTrue="1" operator="lessThan">
      <formula>0</formula>
    </cfRule>
  </conditionalFormatting>
  <conditionalFormatting sqref="D15:D18 H15:H18 L15:L18 G41:G44 B57:B62 G57:G62 L57:L62 J70:J73 O70:O73 T70:T73 D83:D85 H98 Q98 Z98 H100:H103 Q100:Q103 Z100:Z103 H105:H106 Q105:Q106 Z105:Z106">
    <cfRule type="cellIs" dxfId="1" priority="5" stopIfTrue="1" operator="greaterThan">
      <formula>0</formula>
    </cfRule>
  </conditionalFormatting>
  <conditionalFormatting sqref="E41:E44 D15:D18 H15:H18 L15:L18 G41:G44 B57:B62 G57:G62 L57:L62 J70:J73 O70:O73 T70:T73 D83:D85 H98 Q98 Z98 H100:H103 Q100:Q103 Z100:Z103 H105:H106 Q105:Q106 Z105:Z106">
    <cfRule type="cellIs" dxfId="0" priority="4" stopIfTrue="1" operator="lessThan">
      <formula>0</formula>
    </cfRule>
  </conditionalFormatting>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行业销售概览</vt:lpstr>
      <vt:lpstr>市场格局及节奏</vt:lpstr>
      <vt:lpstr>客群结构（同比时间23.5.31-6.20）</vt:lpstr>
      <vt:lpstr>品牌新客来源</vt:lpstr>
      <vt:lpstr>竞品流量分析</vt:lpstr>
      <vt:lpstr>竞品流失去向</vt:lpstr>
      <vt:lpstr>客群结构（同比时间23.5.20-6.20）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烨 吴</cp:lastModifiedBy>
  <dcterms:modified xsi:type="dcterms:W3CDTF">2025-01-10T12:00:41Z</dcterms:modified>
</cp:coreProperties>
</file>