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PC\OneDrive\Documents\CTIC Diploma of Business Administration\"/>
    </mc:Choice>
  </mc:AlternateContent>
  <bookViews>
    <workbookView xWindow="0" yWindow="0" windowWidth="16180" windowHeight="7910" tabRatio="802" firstSheet="1" activeTab="7"/>
  </bookViews>
  <sheets>
    <sheet name="Summary information " sheetId="1" r:id="rId1"/>
    <sheet name="Timesheet info" sheetId="2" r:id="rId2"/>
    <sheet name="Payrol Register" sheetId="3" r:id="rId3"/>
    <sheet name="Worksheet Employ 1" sheetId="4" r:id="rId4"/>
    <sheet name="Worksheet Employ 2" sheetId="5" r:id="rId5"/>
    <sheet name="Worksheet Employ 3" sheetId="6" r:id="rId6"/>
    <sheet name="Worksheet Employ 4" sheetId="7" r:id="rId7"/>
    <sheet name="Payroll Register(yours)" sheetId="8" r:id="rId8"/>
  </sheets>
  <calcPr calcId="171027"/>
</workbook>
</file>

<file path=xl/calcChain.xml><?xml version="1.0" encoding="utf-8"?>
<calcChain xmlns="http://schemas.openxmlformats.org/spreadsheetml/2006/main">
  <c r="S7" i="8" l="1"/>
  <c r="S6" i="8"/>
  <c r="S5" i="8"/>
  <c r="S4" i="8"/>
  <c r="R7" i="8"/>
  <c r="R6" i="8"/>
  <c r="R5" i="8"/>
  <c r="R4" i="8"/>
  <c r="Q7" i="8"/>
  <c r="Q6" i="8"/>
  <c r="Q5" i="8"/>
  <c r="Q4" i="8"/>
  <c r="P7" i="8"/>
  <c r="P6" i="8"/>
  <c r="P5" i="8"/>
  <c r="P4" i="8"/>
  <c r="O7" i="8"/>
  <c r="O6" i="8"/>
  <c r="O5" i="8"/>
  <c r="O4" i="8"/>
  <c r="M7" i="8"/>
  <c r="M5" i="8"/>
  <c r="M4" i="8"/>
  <c r="L7" i="8"/>
  <c r="L6" i="8"/>
  <c r="L5" i="8"/>
  <c r="L4" i="8"/>
  <c r="J7" i="8"/>
  <c r="J6" i="8"/>
  <c r="J5" i="8"/>
  <c r="J4" i="8"/>
  <c r="I7" i="8"/>
  <c r="I6" i="8"/>
  <c r="I5" i="8"/>
  <c r="I4" i="8"/>
  <c r="H7" i="8"/>
  <c r="H6" i="8"/>
  <c r="H5" i="8"/>
  <c r="G7" i="8"/>
  <c r="G6" i="8"/>
  <c r="G5" i="8"/>
  <c r="F7" i="8"/>
  <c r="F6" i="8"/>
  <c r="F5" i="8"/>
  <c r="E7" i="8"/>
  <c r="E6" i="8"/>
  <c r="E5" i="8"/>
  <c r="D7" i="8"/>
  <c r="D6" i="8"/>
  <c r="D5" i="8"/>
  <c r="H4" i="8"/>
  <c r="G4" i="8"/>
  <c r="F4" i="8"/>
  <c r="E4" i="8"/>
  <c r="D4" i="8"/>
  <c r="C4" i="8"/>
  <c r="B7" i="8"/>
  <c r="B5" i="8"/>
  <c r="B4" i="8"/>
  <c r="B6" i="8"/>
  <c r="K8" i="8"/>
  <c r="C7" i="8"/>
  <c r="C6" i="8"/>
  <c r="C5" i="8"/>
  <c r="B6" i="6"/>
  <c r="E27" i="4"/>
  <c r="E24" i="7"/>
  <c r="E24" i="6"/>
  <c r="E24" i="4"/>
  <c r="E28" i="4"/>
  <c r="E24" i="5"/>
  <c r="D10" i="5"/>
  <c r="D11" i="5"/>
  <c r="C10" i="5"/>
  <c r="S8" i="8" l="1"/>
  <c r="R8" i="8"/>
  <c r="Q8" i="8"/>
  <c r="P8" i="8"/>
  <c r="O8" i="8"/>
  <c r="N8" i="8"/>
  <c r="M8" i="8"/>
  <c r="L8" i="8"/>
  <c r="J8" i="8"/>
  <c r="I8" i="8"/>
  <c r="C8" i="8"/>
  <c r="B8" i="8"/>
  <c r="D8" i="8"/>
  <c r="F8" i="8"/>
  <c r="E8" i="8"/>
  <c r="H8" i="8"/>
  <c r="G8" i="8"/>
  <c r="D11" i="4" l="1"/>
  <c r="D10" i="4"/>
  <c r="D6" i="7" l="1"/>
  <c r="B2" i="7"/>
  <c r="D13" i="7"/>
  <c r="C7" i="6"/>
  <c r="D6" i="6"/>
  <c r="B10" i="6"/>
  <c r="D10" i="6" s="1"/>
  <c r="D7" i="6"/>
  <c r="D8" i="6"/>
  <c r="D9" i="6"/>
  <c r="D11" i="6"/>
  <c r="D12" i="6"/>
  <c r="D13" i="6"/>
  <c r="D13" i="4"/>
  <c r="D7" i="5"/>
  <c r="D8" i="5"/>
  <c r="D9" i="5"/>
  <c r="D12" i="5"/>
  <c r="D13" i="5"/>
  <c r="D7" i="4"/>
  <c r="D8" i="4"/>
  <c r="D9" i="4"/>
  <c r="D12" i="4"/>
  <c r="D2" i="5"/>
  <c r="B6" i="5"/>
  <c r="D6" i="5"/>
  <c r="D14" i="7" l="1"/>
  <c r="D7" i="7"/>
  <c r="D9" i="7"/>
  <c r="D10" i="7"/>
  <c r="D11" i="7"/>
  <c r="D8" i="7"/>
  <c r="D12" i="7"/>
  <c r="D14" i="6"/>
  <c r="D14" i="5"/>
  <c r="E18" i="5" l="1"/>
  <c r="E28" i="5" s="1"/>
  <c r="E27" i="5"/>
  <c r="E27" i="6"/>
  <c r="E18" i="6"/>
  <c r="E28" i="6" s="1"/>
  <c r="E27" i="7"/>
  <c r="E18" i="7"/>
  <c r="E28" i="7" s="1"/>
  <c r="D6" i="4"/>
  <c r="D2" i="4"/>
  <c r="R8" i="3"/>
  <c r="R4" i="3"/>
  <c r="D14" i="4" l="1"/>
  <c r="E18" i="4" s="1"/>
</calcChain>
</file>

<file path=xl/sharedStrings.xml><?xml version="1.0" encoding="utf-8"?>
<sst xmlns="http://schemas.openxmlformats.org/spreadsheetml/2006/main" count="476" uniqueCount="159">
  <si>
    <t>Sue Wang</t>
  </si>
  <si>
    <t>Employee #001</t>
  </si>
  <si>
    <t>Richard Swift</t>
  </si>
  <si>
    <t>Employee #002</t>
  </si>
  <si>
    <t>Paul Singh</t>
  </si>
  <si>
    <t>Employee #003</t>
  </si>
  <si>
    <t>Al Carron</t>
  </si>
  <si>
    <t>Employee #004</t>
  </si>
  <si>
    <t>Personal details</t>
  </si>
  <si>
    <t>Modern award*</t>
  </si>
  <si>
    <t>MA000004</t>
  </si>
  <si>
    <t>Employment classification</t>
  </si>
  <si>
    <t>Retail Worker level 2</t>
  </si>
  <si>
    <t>Retail Worker level 3</t>
  </si>
  <si>
    <t>Retail Worker level 4</t>
  </si>
  <si>
    <t>Job title</t>
  </si>
  <si>
    <t>Store worker</t>
  </si>
  <si>
    <t>Store manager</t>
  </si>
  <si>
    <t>Employment category</t>
  </si>
  <si>
    <t>Permanent</t>
  </si>
  <si>
    <t>Employment status</t>
  </si>
  <si>
    <t>Casual</t>
  </si>
  <si>
    <t>Full-time</t>
  </si>
  <si>
    <t>Commencement date</t>
  </si>
  <si>
    <t>Wages/salary</t>
  </si>
  <si>
    <t>Pay frequency</t>
  </si>
  <si>
    <t>Fortnightly</t>
  </si>
  <si>
    <t>Rate</t>
  </si>
  <si>
    <t>$18 per hour</t>
  </si>
  <si>
    <t>$20 per hour</t>
  </si>
  <si>
    <t>$52,000 pa</t>
  </si>
  <si>
    <t>Casual loading</t>
  </si>
  <si>
    <t>No</t>
  </si>
  <si>
    <t>**Overtime payable if worked</t>
  </si>
  <si>
    <t>Yes</t>
  </si>
  <si>
    <t>Sunday OT</t>
  </si>
  <si>
    <t>2x</t>
  </si>
  <si>
    <t>Normal hours per week</t>
  </si>
  <si>
    <t>Allowances – Motor vehicle for business use.</t>
  </si>
  <si>
    <t>$50 per week</t>
  </si>
  <si>
    <t>Saturday loading</t>
  </si>
  <si>
    <t>Leave loading</t>
  </si>
  <si>
    <t>Superannuation</t>
  </si>
  <si>
    <t>Fund</t>
  </si>
  <si>
    <t>SUN</t>
  </si>
  <si>
    <t>AMP</t>
  </si>
  <si>
    <t>HESTA</t>
  </si>
  <si>
    <t>Employee #</t>
  </si>
  <si>
    <t>Salary sacrifice for additional contribution</t>
  </si>
  <si>
    <t>$50 dollars/ week</t>
  </si>
  <si>
    <t>Entitlements</t>
  </si>
  <si>
    <t>Holiday (A/L)</t>
  </si>
  <si>
    <t>4 weeks</t>
  </si>
  <si>
    <t>Sick/personal leave</t>
  </si>
  <si>
    <t>10 days</t>
  </si>
  <si>
    <t>Deductions</t>
  </si>
  <si>
    <t>Child support</t>
  </si>
  <si>
    <t>$50/week to CSA (mandatory by court order and agreed with employee)</t>
  </si>
  <si>
    <t>Salary sacrifice</t>
  </si>
  <si>
    <t>Car payment:$100 /wk</t>
  </si>
  <si>
    <t>Union</t>
  </si>
  <si>
    <t>Taxes</t>
  </si>
  <si>
    <t>Tax file number</t>
  </si>
  <si>
    <t>Tax threshold</t>
  </si>
  <si>
    <t>Threshold claimed</t>
  </si>
  <si>
    <t>No Threshold</t>
  </si>
  <si>
    <t>Withholding variation</t>
  </si>
  <si>
    <t>$50/week tax offset</t>
  </si>
  <si>
    <t>HELP debt</t>
  </si>
  <si>
    <t>Bank account details</t>
  </si>
  <si>
    <t>Bank name</t>
  </si>
  <si>
    <t>CBA</t>
  </si>
  <si>
    <t>BENDIGO</t>
  </si>
  <si>
    <t>ANZ</t>
  </si>
  <si>
    <t>NAB</t>
  </si>
  <si>
    <t>Bank branch</t>
  </si>
  <si>
    <t>Bendigo</t>
  </si>
  <si>
    <t>BSB</t>
  </si>
  <si>
    <t>063 222</t>
  </si>
  <si>
    <t>625 564</t>
  </si>
  <si>
    <t>063 790</t>
  </si>
  <si>
    <t>347 789</t>
  </si>
  <si>
    <t>Account #</t>
  </si>
  <si>
    <t>Account name</t>
  </si>
  <si>
    <t>S Wang</t>
  </si>
  <si>
    <t>R Swift</t>
  </si>
  <si>
    <t>P Singh</t>
  </si>
  <si>
    <t>Penny and Al Carron</t>
  </si>
  <si>
    <t>Day</t>
  </si>
  <si>
    <t>Start</t>
  </si>
  <si>
    <t>End</t>
  </si>
  <si>
    <t>Total</t>
  </si>
  <si>
    <t>Mon</t>
  </si>
  <si>
    <t>2pm</t>
  </si>
  <si>
    <t>7pm</t>
  </si>
  <si>
    <t>11pm</t>
  </si>
  <si>
    <t>6am</t>
  </si>
  <si>
    <t>Tue</t>
  </si>
  <si>
    <t>Wed</t>
  </si>
  <si>
    <t>Thur</t>
  </si>
  <si>
    <t>Fri</t>
  </si>
  <si>
    <t>Sat</t>
  </si>
  <si>
    <t>4pm</t>
  </si>
  <si>
    <t>Sun</t>
  </si>
  <si>
    <t>6pm</t>
  </si>
  <si>
    <t>Ord. time</t>
  </si>
  <si>
    <t>OT and Sunday</t>
  </si>
  <si>
    <t>A/L</t>
  </si>
  <si>
    <t>38*</t>
  </si>
  <si>
    <t>Employee</t>
  </si>
  <si>
    <t>Payment</t>
  </si>
  <si>
    <t>Gross Pay</t>
  </si>
  <si>
    <t>Super guarantee</t>
  </si>
  <si>
    <t>Net pay</t>
  </si>
  <si>
    <t>Ordinary hours</t>
  </si>
  <si>
    <t>O/T (1.5x)</t>
  </si>
  <si>
    <t>O/T (2x)</t>
  </si>
  <si>
    <t>Holiday pay</t>
  </si>
  <si>
    <t>Sat. loading</t>
  </si>
  <si>
    <t>Personal Leave</t>
  </si>
  <si>
    <t>Car</t>
  </si>
  <si>
    <t>Allowances</t>
  </si>
  <si>
    <t>Superannuation contribution</t>
  </si>
  <si>
    <t>PAYG TAX</t>
  </si>
  <si>
    <t>HELP</t>
  </si>
  <si>
    <t>Other</t>
  </si>
  <si>
    <t>Pay period</t>
  </si>
  <si>
    <t>Start date:</t>
  </si>
  <si>
    <t>End date:</t>
  </si>
  <si>
    <t>Forwarded to head office:</t>
  </si>
  <si>
    <t>Gross wages</t>
  </si>
  <si>
    <t>Hours</t>
  </si>
  <si>
    <t>Ordinary time</t>
  </si>
  <si>
    <t>Overtime (1.5 x hourly rate)</t>
  </si>
  <si>
    <t>Overtime (2 x hourly rate)</t>
  </si>
  <si>
    <t>Holiday pay (A/L)</t>
  </si>
  <si>
    <t>Holiday leave loading (17.5%)</t>
  </si>
  <si>
    <t>Personal leave paid</t>
  </si>
  <si>
    <t>Pre-tax deductions</t>
  </si>
  <si>
    <t>PAYG Tax</t>
  </si>
  <si>
    <t>Tax offsets</t>
  </si>
  <si>
    <t>Total PAYG withholding</t>
  </si>
  <si>
    <t>Saturday loading (25%)</t>
  </si>
  <si>
    <t>13–19 June 2016</t>
  </si>
  <si>
    <r>
      <t>20–26</t>
    </r>
    <r>
      <rPr>
        <b/>
        <sz val="10.5"/>
        <color theme="1"/>
        <rFont val="Franklin Gothic Book"/>
        <family val="2"/>
      </rPr>
      <t xml:space="preserve"> </t>
    </r>
    <r>
      <rPr>
        <sz val="10.5"/>
        <color theme="1"/>
        <rFont val="Franklin Gothic Book"/>
        <family val="2"/>
      </rPr>
      <t>June 2016</t>
    </r>
  </si>
  <si>
    <t>Payroll register for week ending: 26 June 2016</t>
  </si>
  <si>
    <t>Payroll register for fortnight ending:26 June 2016</t>
  </si>
  <si>
    <t>Base Rate</t>
  </si>
  <si>
    <t>Casual Rate</t>
  </si>
  <si>
    <t>Superannuation contribution (@ 9.5% Ordinary + Loading from gross pay)</t>
  </si>
  <si>
    <t>PAYG Tax(No Threshold)</t>
  </si>
  <si>
    <t>Paul Singleton</t>
  </si>
  <si>
    <t>Sunday loading (100%)</t>
  </si>
  <si>
    <t>Annual Salary</t>
  </si>
  <si>
    <t>Car Payment</t>
  </si>
  <si>
    <t>Saturday loading (10%)</t>
  </si>
  <si>
    <t>Sun. loading</t>
  </si>
  <si>
    <t>Holiday Leave</t>
  </si>
  <si>
    <t>Car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</si>
</sst>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10.5"/>
      <color theme="1"/>
      <name val="Franklin Gothic Book"/>
      <family val="2"/>
    </font>
    <font>
      <b/>
      <sz val="10.5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9"/>
      <color rgb="FF000000"/>
      <name val="Franklin Gothic Book"/>
      <family val="2"/>
    </font>
    <font>
      <sz val="9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9" fontId="1" fillId="0" borderId="1" xfId="0" applyNumberFormat="1" applyFont="1" applyBorder="1" applyAlignment="1">
      <alignment vertical="top" wrapText="1"/>
    </xf>
    <xf numFmtId="10" fontId="1" fillId="0" borderId="1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textRotation="90" wrapText="1"/>
    </xf>
    <xf numFmtId="0" fontId="7" fillId="0" borderId="5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center" vertical="top" wrapText="1"/>
    </xf>
    <xf numFmtId="8" fontId="9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15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right" vertical="top" wrapText="1"/>
    </xf>
    <xf numFmtId="8" fontId="8" fillId="2" borderId="1" xfId="0" applyNumberFormat="1" applyFont="1" applyFill="1" applyBorder="1" applyAlignment="1">
      <alignment horizontal="right" vertical="top" wrapText="1"/>
    </xf>
    <xf numFmtId="164" fontId="9" fillId="0" borderId="3" xfId="0" applyNumberFormat="1" applyFont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right" vertical="top" wrapText="1"/>
    </xf>
    <xf numFmtId="8" fontId="7" fillId="0" borderId="1" xfId="0" applyNumberFormat="1" applyFont="1" applyBorder="1" applyAlignment="1">
      <alignment horizontal="right"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11" xfId="0" applyFont="1" applyBorder="1" applyAlignment="1">
      <alignment textRotation="90" wrapText="1"/>
    </xf>
    <xf numFmtId="0" fontId="5" fillId="0" borderId="5" xfId="0" applyFont="1" applyBorder="1" applyAlignment="1">
      <alignment textRotation="90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8" xfId="0" applyFont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8" fillId="2" borderId="8" xfId="0" applyFont="1" applyFill="1" applyBorder="1" applyAlignment="1">
      <alignment horizontal="right" vertical="top" wrapText="1"/>
    </xf>
    <xf numFmtId="0" fontId="8" fillId="2" borderId="9" xfId="0" applyFont="1" applyFill="1" applyBorder="1" applyAlignment="1">
      <alignment horizontal="right" vertical="top" wrapText="1"/>
    </xf>
    <xf numFmtId="0" fontId="8" fillId="2" borderId="3" xfId="0" applyFont="1" applyFill="1" applyBorder="1" applyAlignment="1">
      <alignment horizontal="right" vertical="top" wrapText="1"/>
    </xf>
    <xf numFmtId="0" fontId="0" fillId="0" borderId="7" xfId="0" applyBorder="1" applyAlignment="1">
      <alignment horizontal="center"/>
    </xf>
    <xf numFmtId="164" fontId="9" fillId="0" borderId="8" xfId="0" applyNumberFormat="1" applyFont="1" applyBorder="1" applyAlignment="1">
      <alignment horizontal="center" vertical="top" wrapText="1"/>
    </xf>
    <xf numFmtId="164" fontId="9" fillId="0" borderId="3" xfId="0" applyNumberFormat="1" applyFont="1" applyBorder="1" applyAlignment="1">
      <alignment horizontal="center" vertical="top" wrapText="1"/>
    </xf>
    <xf numFmtId="8" fontId="9" fillId="0" borderId="8" xfId="0" applyNumberFormat="1" applyFont="1" applyBorder="1" applyAlignment="1">
      <alignment horizontal="center" vertical="top" wrapText="1"/>
    </xf>
    <xf numFmtId="8" fontId="9" fillId="0" borderId="3" xfId="0" applyNumberFormat="1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 wrapText="1"/>
    </xf>
    <xf numFmtId="164" fontId="9" fillId="0" borderId="8" xfId="0" applyNumberFormat="1" applyFont="1" applyBorder="1" applyAlignment="1">
      <alignment horizontal="right" vertical="top" wrapText="1"/>
    </xf>
    <xf numFmtId="164" fontId="9" fillId="0" borderId="3" xfId="0" applyNumberFormat="1" applyFont="1" applyBorder="1" applyAlignment="1">
      <alignment horizontal="right" vertical="top" wrapText="1"/>
    </xf>
    <xf numFmtId="3" fontId="10" fillId="0" borderId="0" xfId="0" applyNumberFormat="1" applyFont="1" applyAlignment="1">
      <alignment wrapText="1"/>
    </xf>
    <xf numFmtId="3" fontId="0" fillId="0" borderId="0" xfId="0" applyNumberFormat="1"/>
    <xf numFmtId="6" fontId="10" fillId="0" borderId="14" xfId="0" applyNumberFormat="1" applyFont="1" applyBorder="1" applyAlignment="1">
      <alignment wrapText="1"/>
    </xf>
    <xf numFmtId="6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D23" sqref="D23"/>
    </sheetView>
  </sheetViews>
  <sheetFormatPr defaultRowHeight="14.5" x14ac:dyDescent="0.35"/>
  <cols>
    <col min="1" max="1" width="17.26953125" customWidth="1"/>
    <col min="2" max="2" width="14.54296875" customWidth="1"/>
    <col min="3" max="3" width="17.54296875" customWidth="1"/>
    <col min="4" max="4" width="18" customWidth="1"/>
    <col min="5" max="5" width="21" customWidth="1"/>
  </cols>
  <sheetData>
    <row r="1" spans="1:5" ht="15" x14ac:dyDescent="0.35">
      <c r="A1" s="35"/>
      <c r="B1" s="1" t="s">
        <v>0</v>
      </c>
      <c r="C1" s="1" t="s">
        <v>2</v>
      </c>
      <c r="D1" s="1" t="s">
        <v>4</v>
      </c>
      <c r="E1" s="1" t="s">
        <v>6</v>
      </c>
    </row>
    <row r="2" spans="1:5" ht="30.5" thickBot="1" x14ac:dyDescent="0.4">
      <c r="A2" s="36"/>
      <c r="B2" s="2" t="s">
        <v>1</v>
      </c>
      <c r="C2" s="2" t="s">
        <v>3</v>
      </c>
      <c r="D2" s="2" t="s">
        <v>5</v>
      </c>
      <c r="E2" s="2" t="s">
        <v>7</v>
      </c>
    </row>
    <row r="3" spans="1:5" ht="15.5" thickBot="1" x14ac:dyDescent="0.4">
      <c r="A3" s="32" t="s">
        <v>8</v>
      </c>
      <c r="B3" s="33"/>
      <c r="C3" s="33"/>
      <c r="D3" s="33"/>
      <c r="E3" s="34"/>
    </row>
    <row r="4" spans="1:5" ht="15.5" thickBot="1" x14ac:dyDescent="0.4">
      <c r="A4" s="3" t="s">
        <v>9</v>
      </c>
      <c r="B4" s="4" t="s">
        <v>10</v>
      </c>
      <c r="C4" s="4" t="s">
        <v>10</v>
      </c>
      <c r="D4" s="4" t="s">
        <v>10</v>
      </c>
      <c r="E4" s="4" t="s">
        <v>10</v>
      </c>
    </row>
    <row r="5" spans="1:5" ht="30.5" thickBot="1" x14ac:dyDescent="0.4">
      <c r="A5" s="3" t="s">
        <v>11</v>
      </c>
      <c r="B5" s="4" t="s">
        <v>12</v>
      </c>
      <c r="C5" s="4" t="s">
        <v>12</v>
      </c>
      <c r="D5" s="4" t="s">
        <v>13</v>
      </c>
      <c r="E5" s="4" t="s">
        <v>14</v>
      </c>
    </row>
    <row r="6" spans="1:5" ht="15.5" thickBot="1" x14ac:dyDescent="0.4">
      <c r="A6" s="3" t="s">
        <v>15</v>
      </c>
      <c r="B6" s="4" t="s">
        <v>16</v>
      </c>
      <c r="C6" s="4" t="s">
        <v>16</v>
      </c>
      <c r="D6" s="4" t="s">
        <v>16</v>
      </c>
      <c r="E6" s="4" t="s">
        <v>17</v>
      </c>
    </row>
    <row r="7" spans="1:5" ht="30.5" thickBot="1" x14ac:dyDescent="0.4">
      <c r="A7" s="3" t="s">
        <v>18</v>
      </c>
      <c r="B7" s="4" t="s">
        <v>19</v>
      </c>
      <c r="C7" s="4" t="s">
        <v>19</v>
      </c>
      <c r="D7" s="4" t="s">
        <v>19</v>
      </c>
      <c r="E7" s="4" t="s">
        <v>19</v>
      </c>
    </row>
    <row r="8" spans="1:5" ht="30.5" thickBot="1" x14ac:dyDescent="0.4">
      <c r="A8" s="3" t="s">
        <v>20</v>
      </c>
      <c r="B8" s="4" t="s">
        <v>21</v>
      </c>
      <c r="C8" s="4" t="s">
        <v>21</v>
      </c>
      <c r="D8" s="4" t="s">
        <v>22</v>
      </c>
      <c r="E8" s="4" t="s">
        <v>22</v>
      </c>
    </row>
    <row r="9" spans="1:5" ht="30.5" thickBot="1" x14ac:dyDescent="0.4">
      <c r="A9" s="3" t="s">
        <v>23</v>
      </c>
      <c r="B9" s="5">
        <v>42186</v>
      </c>
      <c r="C9" s="5">
        <v>42319</v>
      </c>
      <c r="D9" s="5">
        <v>41791</v>
      </c>
      <c r="E9" s="5">
        <v>41821</v>
      </c>
    </row>
    <row r="10" spans="1:5" ht="15.5" thickBot="1" x14ac:dyDescent="0.4">
      <c r="A10" s="32" t="s">
        <v>24</v>
      </c>
      <c r="B10" s="33"/>
      <c r="C10" s="33"/>
      <c r="D10" s="33"/>
      <c r="E10" s="34"/>
    </row>
    <row r="11" spans="1:5" ht="15.5" thickBot="1" x14ac:dyDescent="0.4">
      <c r="A11" s="3" t="s">
        <v>25</v>
      </c>
      <c r="B11" s="4" t="s">
        <v>26</v>
      </c>
      <c r="C11" s="4" t="s">
        <v>26</v>
      </c>
      <c r="D11" s="4" t="s">
        <v>26</v>
      </c>
      <c r="E11" s="4" t="s">
        <v>26</v>
      </c>
    </row>
    <row r="12" spans="1:5" ht="15.5" thickBot="1" x14ac:dyDescent="0.4">
      <c r="A12" s="3" t="s">
        <v>27</v>
      </c>
      <c r="B12" s="4" t="s">
        <v>28</v>
      </c>
      <c r="C12" s="4" t="s">
        <v>28</v>
      </c>
      <c r="D12" s="4" t="s">
        <v>29</v>
      </c>
      <c r="E12" s="4" t="s">
        <v>30</v>
      </c>
    </row>
    <row r="13" spans="1:5" ht="15.5" thickBot="1" x14ac:dyDescent="0.4">
      <c r="A13" s="3" t="s">
        <v>31</v>
      </c>
      <c r="B13" s="6">
        <v>0.25</v>
      </c>
      <c r="C13" s="6">
        <v>0.25</v>
      </c>
      <c r="D13" s="4" t="s">
        <v>32</v>
      </c>
      <c r="E13" s="4" t="s">
        <v>32</v>
      </c>
    </row>
    <row r="14" spans="1:5" ht="30.5" thickBot="1" x14ac:dyDescent="0.4">
      <c r="A14" s="3" t="s">
        <v>33</v>
      </c>
      <c r="B14" s="4" t="s">
        <v>32</v>
      </c>
      <c r="C14" s="4" t="s">
        <v>32</v>
      </c>
      <c r="D14" s="4" t="s">
        <v>34</v>
      </c>
      <c r="E14" s="4" t="s">
        <v>32</v>
      </c>
    </row>
    <row r="15" spans="1:5" ht="15.5" thickBot="1" x14ac:dyDescent="0.4">
      <c r="A15" s="3" t="s">
        <v>35</v>
      </c>
      <c r="B15" s="4" t="s">
        <v>36</v>
      </c>
      <c r="C15" s="4" t="s">
        <v>36</v>
      </c>
      <c r="D15" s="4" t="s">
        <v>36</v>
      </c>
      <c r="E15" s="4" t="s">
        <v>32</v>
      </c>
    </row>
    <row r="16" spans="1:5" ht="30.5" thickBot="1" x14ac:dyDescent="0.4">
      <c r="A16" s="3" t="s">
        <v>37</v>
      </c>
      <c r="B16" s="4">
        <v>20</v>
      </c>
      <c r="C16" s="4">
        <v>20</v>
      </c>
      <c r="D16" s="4">
        <v>38</v>
      </c>
      <c r="E16" s="4">
        <v>38</v>
      </c>
    </row>
    <row r="17" spans="1:5" ht="45.5" thickBot="1" x14ac:dyDescent="0.4">
      <c r="A17" s="3" t="s">
        <v>38</v>
      </c>
      <c r="B17" s="4" t="s">
        <v>32</v>
      </c>
      <c r="C17" s="4" t="s">
        <v>32</v>
      </c>
      <c r="D17" s="4" t="s">
        <v>39</v>
      </c>
      <c r="E17" s="4" t="s">
        <v>39</v>
      </c>
    </row>
    <row r="18" spans="1:5" ht="15.5" thickBot="1" x14ac:dyDescent="0.4">
      <c r="A18" s="3" t="s">
        <v>40</v>
      </c>
      <c r="B18" s="6">
        <v>0.1</v>
      </c>
      <c r="C18" s="6">
        <v>0.1</v>
      </c>
      <c r="D18" s="6">
        <v>0.25</v>
      </c>
      <c r="E18" s="4" t="s">
        <v>32</v>
      </c>
    </row>
    <row r="19" spans="1:5" ht="15.5" thickBot="1" x14ac:dyDescent="0.4">
      <c r="A19" s="3" t="s">
        <v>41</v>
      </c>
      <c r="B19" s="4" t="s">
        <v>32</v>
      </c>
      <c r="C19" s="4" t="s">
        <v>32</v>
      </c>
      <c r="D19" s="7">
        <v>0.17499999999999999</v>
      </c>
      <c r="E19" s="7">
        <v>0.17499999999999999</v>
      </c>
    </row>
    <row r="20" spans="1:5" ht="15.5" thickBot="1" x14ac:dyDescent="0.4">
      <c r="A20" s="32" t="s">
        <v>42</v>
      </c>
      <c r="B20" s="33"/>
      <c r="C20" s="33"/>
      <c r="D20" s="33"/>
      <c r="E20" s="34"/>
    </row>
    <row r="21" spans="1:5" ht="15.5" thickBot="1" x14ac:dyDescent="0.4">
      <c r="A21" s="3" t="s">
        <v>43</v>
      </c>
      <c r="B21" s="4" t="s">
        <v>44</v>
      </c>
      <c r="C21" s="4" t="s">
        <v>44</v>
      </c>
      <c r="D21" s="4" t="s">
        <v>45</v>
      </c>
      <c r="E21" s="4" t="s">
        <v>46</v>
      </c>
    </row>
    <row r="22" spans="1:5" ht="15.5" thickBot="1" x14ac:dyDescent="0.4">
      <c r="A22" s="3" t="s">
        <v>47</v>
      </c>
      <c r="B22" s="4">
        <v>63456</v>
      </c>
      <c r="C22" s="4">
        <v>89076</v>
      </c>
      <c r="D22" s="4">
        <v>58432</v>
      </c>
      <c r="E22" s="4">
        <v>27969</v>
      </c>
    </row>
    <row r="23" spans="1:5" ht="45.5" thickBot="1" x14ac:dyDescent="0.4">
      <c r="A23" s="3" t="s">
        <v>48</v>
      </c>
      <c r="B23" s="4" t="s">
        <v>32</v>
      </c>
      <c r="C23" s="4" t="s">
        <v>32</v>
      </c>
      <c r="D23" s="4" t="s">
        <v>49</v>
      </c>
      <c r="E23" s="4" t="s">
        <v>49</v>
      </c>
    </row>
    <row r="24" spans="1:5" ht="15.5" thickBot="1" x14ac:dyDescent="0.4">
      <c r="A24" s="32" t="s">
        <v>50</v>
      </c>
      <c r="B24" s="33"/>
      <c r="C24" s="33"/>
      <c r="D24" s="33"/>
      <c r="E24" s="34"/>
    </row>
    <row r="25" spans="1:5" ht="15.5" thickBot="1" x14ac:dyDescent="0.4">
      <c r="A25" s="3" t="s">
        <v>51</v>
      </c>
      <c r="B25" s="4" t="s">
        <v>32</v>
      </c>
      <c r="C25" s="4" t="s">
        <v>32</v>
      </c>
      <c r="D25" s="4" t="s">
        <v>52</v>
      </c>
      <c r="E25" s="4" t="s">
        <v>52</v>
      </c>
    </row>
    <row r="26" spans="1:5" ht="30.5" thickBot="1" x14ac:dyDescent="0.4">
      <c r="A26" s="3" t="s">
        <v>53</v>
      </c>
      <c r="B26" s="4" t="s">
        <v>32</v>
      </c>
      <c r="C26" s="4" t="s">
        <v>32</v>
      </c>
      <c r="D26" s="4" t="s">
        <v>54</v>
      </c>
      <c r="E26" s="4" t="s">
        <v>54</v>
      </c>
    </row>
    <row r="27" spans="1:5" ht="15.5" thickBot="1" x14ac:dyDescent="0.4">
      <c r="A27" s="32" t="s">
        <v>55</v>
      </c>
      <c r="B27" s="33"/>
      <c r="C27" s="33"/>
      <c r="D27" s="33"/>
      <c r="E27" s="34"/>
    </row>
    <row r="28" spans="1:5" ht="75.5" thickBot="1" x14ac:dyDescent="0.4">
      <c r="A28" s="3" t="s">
        <v>56</v>
      </c>
      <c r="B28" s="4"/>
      <c r="C28" s="4" t="s">
        <v>57</v>
      </c>
      <c r="D28" s="4"/>
      <c r="E28" s="4"/>
    </row>
    <row r="29" spans="1:5" ht="30.5" thickBot="1" x14ac:dyDescent="0.4">
      <c r="A29" s="3" t="s">
        <v>58</v>
      </c>
      <c r="B29" s="4"/>
      <c r="C29" s="4"/>
      <c r="D29" s="4"/>
      <c r="E29" s="4" t="s">
        <v>59</v>
      </c>
    </row>
    <row r="30" spans="1:5" ht="15.5" thickBot="1" x14ac:dyDescent="0.4">
      <c r="A30" s="3" t="s">
        <v>60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5" ht="15.5" thickBot="1" x14ac:dyDescent="0.4">
      <c r="A31" s="32" t="s">
        <v>61</v>
      </c>
      <c r="B31" s="33"/>
      <c r="C31" s="33"/>
      <c r="D31" s="33"/>
      <c r="E31" s="34"/>
    </row>
    <row r="32" spans="1:5" ht="15.5" thickBot="1" x14ac:dyDescent="0.4">
      <c r="A32" s="3" t="s">
        <v>62</v>
      </c>
      <c r="B32" s="4">
        <v>789654326</v>
      </c>
      <c r="C32" s="4">
        <v>675498760</v>
      </c>
      <c r="D32" s="4">
        <v>342769865</v>
      </c>
      <c r="E32" s="4">
        <v>976530987</v>
      </c>
    </row>
    <row r="33" spans="1:5" ht="30.5" thickBot="1" x14ac:dyDescent="0.4">
      <c r="A33" s="3" t="s">
        <v>63</v>
      </c>
      <c r="B33" s="4" t="s">
        <v>64</v>
      </c>
      <c r="C33" s="4" t="s">
        <v>65</v>
      </c>
      <c r="D33" s="4" t="s">
        <v>64</v>
      </c>
      <c r="E33" s="4" t="s">
        <v>64</v>
      </c>
    </row>
    <row r="34" spans="1:5" ht="30.5" thickBot="1" x14ac:dyDescent="0.4">
      <c r="A34" s="3" t="s">
        <v>66</v>
      </c>
      <c r="B34" s="4" t="s">
        <v>32</v>
      </c>
      <c r="C34" s="4" t="s">
        <v>67</v>
      </c>
      <c r="D34" s="4" t="s">
        <v>32</v>
      </c>
      <c r="E34" s="4" t="s">
        <v>32</v>
      </c>
    </row>
    <row r="35" spans="1:5" ht="15.5" thickBot="1" x14ac:dyDescent="0.4">
      <c r="A35" s="3" t="s">
        <v>68</v>
      </c>
      <c r="B35" s="4" t="s">
        <v>32</v>
      </c>
      <c r="C35" s="4" t="s">
        <v>34</v>
      </c>
      <c r="D35" s="4" t="s">
        <v>32</v>
      </c>
      <c r="E35" s="4" t="s">
        <v>32</v>
      </c>
    </row>
    <row r="36" spans="1:5" ht="15.5" thickBot="1" x14ac:dyDescent="0.4">
      <c r="A36" s="32" t="s">
        <v>69</v>
      </c>
      <c r="B36" s="33"/>
      <c r="C36" s="33"/>
      <c r="D36" s="33"/>
      <c r="E36" s="34"/>
    </row>
    <row r="37" spans="1:5" ht="15.5" thickBot="1" x14ac:dyDescent="0.4">
      <c r="A37" s="3" t="s">
        <v>70</v>
      </c>
      <c r="B37" s="4" t="s">
        <v>71</v>
      </c>
      <c r="C37" s="4" t="s">
        <v>72</v>
      </c>
      <c r="D37" s="4" t="s">
        <v>73</v>
      </c>
      <c r="E37" s="4" t="s">
        <v>74</v>
      </c>
    </row>
    <row r="38" spans="1:5" ht="15.5" thickBot="1" x14ac:dyDescent="0.4">
      <c r="A38" s="3" t="s">
        <v>75</v>
      </c>
      <c r="B38" s="4" t="s">
        <v>76</v>
      </c>
      <c r="C38" s="4" t="s">
        <v>76</v>
      </c>
      <c r="D38" s="4" t="s">
        <v>76</v>
      </c>
      <c r="E38" s="4" t="s">
        <v>76</v>
      </c>
    </row>
    <row r="39" spans="1:5" ht="15.5" thickBot="1" x14ac:dyDescent="0.4">
      <c r="A39" s="3" t="s">
        <v>77</v>
      </c>
      <c r="B39" s="4" t="s">
        <v>78</v>
      </c>
      <c r="C39" s="4" t="s">
        <v>79</v>
      </c>
      <c r="D39" s="4" t="s">
        <v>80</v>
      </c>
      <c r="E39" s="4" t="s">
        <v>81</v>
      </c>
    </row>
    <row r="40" spans="1:5" ht="15.5" thickBot="1" x14ac:dyDescent="0.4">
      <c r="A40" s="3" t="s">
        <v>82</v>
      </c>
      <c r="B40" s="4">
        <v>45367865</v>
      </c>
      <c r="C40" s="4">
        <v>87696543</v>
      </c>
      <c r="D40" s="4">
        <v>9876543</v>
      </c>
      <c r="E40" s="4">
        <v>12345678</v>
      </c>
    </row>
    <row r="41" spans="1:5" ht="15.5" thickBot="1" x14ac:dyDescent="0.4">
      <c r="A41" s="3" t="s">
        <v>83</v>
      </c>
      <c r="B41" s="4" t="s">
        <v>84</v>
      </c>
      <c r="C41" s="4" t="s">
        <v>85</v>
      </c>
      <c r="D41" s="4" t="s">
        <v>86</v>
      </c>
      <c r="E41" s="4" t="s">
        <v>87</v>
      </c>
    </row>
  </sheetData>
  <mergeCells count="8">
    <mergeCell ref="A31:E31"/>
    <mergeCell ref="A36:E36"/>
    <mergeCell ref="A1:A2"/>
    <mergeCell ref="A3:E3"/>
    <mergeCell ref="A10:E10"/>
    <mergeCell ref="A20:E20"/>
    <mergeCell ref="A24:E24"/>
    <mergeCell ref="A27:E2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0" workbookViewId="0">
      <selection activeCell="O15" sqref="O15"/>
    </sheetView>
  </sheetViews>
  <sheetFormatPr defaultRowHeight="14.5" x14ac:dyDescent="0.35"/>
  <sheetData>
    <row r="1" spans="1:13" ht="15.75" customHeight="1" x14ac:dyDescent="0.35">
      <c r="A1" s="37" t="s">
        <v>88</v>
      </c>
      <c r="B1" s="39" t="s">
        <v>0</v>
      </c>
      <c r="C1" s="40"/>
      <c r="D1" s="41"/>
      <c r="E1" s="39" t="s">
        <v>2</v>
      </c>
      <c r="F1" s="40"/>
      <c r="G1" s="41"/>
      <c r="H1" s="39" t="s">
        <v>4</v>
      </c>
      <c r="I1" s="40"/>
      <c r="J1" s="41"/>
      <c r="K1" s="39" t="s">
        <v>6</v>
      </c>
      <c r="L1" s="40"/>
      <c r="M1" s="41"/>
    </row>
    <row r="2" spans="1:13" ht="15.5" thickBot="1" x14ac:dyDescent="0.4">
      <c r="A2" s="38"/>
      <c r="B2" s="42" t="s">
        <v>1</v>
      </c>
      <c r="C2" s="43"/>
      <c r="D2" s="44"/>
      <c r="E2" s="42" t="s">
        <v>3</v>
      </c>
      <c r="F2" s="43"/>
      <c r="G2" s="44"/>
      <c r="H2" s="42" t="s">
        <v>5</v>
      </c>
      <c r="I2" s="43"/>
      <c r="J2" s="44"/>
      <c r="K2" s="42" t="s">
        <v>7</v>
      </c>
      <c r="L2" s="43"/>
      <c r="M2" s="44"/>
    </row>
    <row r="3" spans="1:13" ht="42.5" thickBot="1" x14ac:dyDescent="0.4">
      <c r="A3" s="8" t="s">
        <v>143</v>
      </c>
      <c r="B3" s="9" t="s">
        <v>89</v>
      </c>
      <c r="C3" s="9" t="s">
        <v>90</v>
      </c>
      <c r="D3" s="9" t="s">
        <v>91</v>
      </c>
      <c r="E3" s="9" t="s">
        <v>89</v>
      </c>
      <c r="F3" s="9" t="s">
        <v>90</v>
      </c>
      <c r="G3" s="9" t="s">
        <v>91</v>
      </c>
      <c r="H3" s="9" t="s">
        <v>89</v>
      </c>
      <c r="I3" s="9" t="s">
        <v>90</v>
      </c>
      <c r="J3" s="9" t="s">
        <v>91</v>
      </c>
      <c r="K3" s="9" t="s">
        <v>89</v>
      </c>
      <c r="L3" s="9" t="s">
        <v>90</v>
      </c>
      <c r="M3" s="9" t="s">
        <v>91</v>
      </c>
    </row>
    <row r="4" spans="1:13" ht="15" thickBot="1" x14ac:dyDescent="0.4">
      <c r="A4" s="8" t="s">
        <v>92</v>
      </c>
      <c r="B4" s="9" t="s">
        <v>93</v>
      </c>
      <c r="C4" s="9" t="s">
        <v>94</v>
      </c>
      <c r="D4" s="9">
        <v>5</v>
      </c>
      <c r="E4" s="9" t="s">
        <v>94</v>
      </c>
      <c r="F4" s="9" t="s">
        <v>95</v>
      </c>
      <c r="G4" s="9">
        <v>4</v>
      </c>
      <c r="H4" s="9"/>
      <c r="I4" s="9"/>
      <c r="J4" s="9"/>
      <c r="K4" s="9" t="s">
        <v>96</v>
      </c>
      <c r="L4" s="9" t="s">
        <v>93</v>
      </c>
      <c r="M4" s="9">
        <v>7.5</v>
      </c>
    </row>
    <row r="5" spans="1:13" ht="15" thickBot="1" x14ac:dyDescent="0.4">
      <c r="A5" s="8" t="s">
        <v>97</v>
      </c>
      <c r="B5" s="9"/>
      <c r="C5" s="9"/>
      <c r="D5" s="9"/>
      <c r="E5" s="9" t="s">
        <v>94</v>
      </c>
      <c r="F5" s="9" t="s">
        <v>95</v>
      </c>
      <c r="G5" s="9">
        <v>4</v>
      </c>
      <c r="H5" s="9" t="s">
        <v>96</v>
      </c>
      <c r="I5" s="9" t="s">
        <v>93</v>
      </c>
      <c r="J5" s="9">
        <v>7.6</v>
      </c>
      <c r="K5" s="9" t="s">
        <v>93</v>
      </c>
      <c r="L5" s="9" t="s">
        <v>94</v>
      </c>
      <c r="M5" s="9">
        <v>5</v>
      </c>
    </row>
    <row r="6" spans="1:13" ht="15" thickBot="1" x14ac:dyDescent="0.4">
      <c r="A6" s="8" t="s">
        <v>98</v>
      </c>
      <c r="B6" s="9" t="s">
        <v>94</v>
      </c>
      <c r="C6" s="9" t="s">
        <v>95</v>
      </c>
      <c r="D6" s="9">
        <v>5</v>
      </c>
      <c r="E6" s="9"/>
      <c r="F6" s="9"/>
      <c r="G6" s="9"/>
      <c r="H6" s="9" t="s">
        <v>96</v>
      </c>
      <c r="I6" s="9" t="s">
        <v>93</v>
      </c>
      <c r="J6" s="9">
        <v>7.6</v>
      </c>
      <c r="K6" s="9" t="s">
        <v>93</v>
      </c>
      <c r="L6" s="9" t="s">
        <v>94</v>
      </c>
      <c r="M6" s="9">
        <v>5</v>
      </c>
    </row>
    <row r="7" spans="1:13" ht="15" thickBot="1" x14ac:dyDescent="0.4">
      <c r="A7" s="8" t="s">
        <v>99</v>
      </c>
      <c r="B7" s="9"/>
      <c r="C7" s="9"/>
      <c r="D7" s="9"/>
      <c r="E7" s="9" t="s">
        <v>94</v>
      </c>
      <c r="F7" s="9" t="s">
        <v>95</v>
      </c>
      <c r="G7" s="9">
        <v>4</v>
      </c>
      <c r="H7" s="9" t="s">
        <v>96</v>
      </c>
      <c r="I7" s="9" t="s">
        <v>93</v>
      </c>
      <c r="J7" s="9">
        <v>7.6</v>
      </c>
      <c r="K7" s="9" t="s">
        <v>93</v>
      </c>
      <c r="L7" s="9" t="s">
        <v>94</v>
      </c>
      <c r="M7" s="9">
        <v>5</v>
      </c>
    </row>
    <row r="8" spans="1:13" ht="15" thickBot="1" x14ac:dyDescent="0.4">
      <c r="A8" s="8" t="s">
        <v>100</v>
      </c>
      <c r="B8" s="9" t="s">
        <v>94</v>
      </c>
      <c r="C8" s="9" t="s">
        <v>95</v>
      </c>
      <c r="D8" s="9">
        <v>5</v>
      </c>
      <c r="E8" s="9"/>
      <c r="F8" s="9"/>
      <c r="G8" s="9"/>
      <c r="H8" s="9" t="s">
        <v>96</v>
      </c>
      <c r="I8" s="9" t="s">
        <v>93</v>
      </c>
      <c r="J8" s="9">
        <v>7.6</v>
      </c>
      <c r="K8" s="9" t="s">
        <v>93</v>
      </c>
      <c r="L8" s="9" t="s">
        <v>94</v>
      </c>
      <c r="M8" s="9">
        <v>5</v>
      </c>
    </row>
    <row r="9" spans="1:13" ht="15" thickBot="1" x14ac:dyDescent="0.4">
      <c r="A9" s="8" t="s">
        <v>101</v>
      </c>
      <c r="B9" s="9"/>
      <c r="C9" s="9"/>
      <c r="D9" s="9"/>
      <c r="E9" s="9" t="s">
        <v>94</v>
      </c>
      <c r="F9" s="9" t="s">
        <v>95</v>
      </c>
      <c r="G9" s="9">
        <v>4</v>
      </c>
      <c r="H9" s="9" t="s">
        <v>96</v>
      </c>
      <c r="I9" s="9" t="s">
        <v>102</v>
      </c>
      <c r="J9" s="9">
        <v>9.6</v>
      </c>
      <c r="K9" s="9" t="s">
        <v>93</v>
      </c>
      <c r="L9" s="9" t="s">
        <v>94</v>
      </c>
      <c r="M9" s="9">
        <v>5</v>
      </c>
    </row>
    <row r="10" spans="1:13" ht="15" thickBot="1" x14ac:dyDescent="0.4">
      <c r="A10" s="8" t="s">
        <v>103</v>
      </c>
      <c r="B10" s="9" t="s">
        <v>104</v>
      </c>
      <c r="C10" s="9" t="s">
        <v>95</v>
      </c>
      <c r="D10" s="9">
        <v>5</v>
      </c>
      <c r="E10" s="9" t="s">
        <v>93</v>
      </c>
      <c r="F10" s="9" t="s">
        <v>104</v>
      </c>
      <c r="G10" s="9">
        <v>4</v>
      </c>
      <c r="H10" s="9"/>
      <c r="I10" s="9"/>
      <c r="J10" s="9"/>
      <c r="K10" s="9" t="s">
        <v>96</v>
      </c>
      <c r="L10" s="9" t="s">
        <v>93</v>
      </c>
      <c r="M10" s="9">
        <v>7.5</v>
      </c>
    </row>
    <row r="11" spans="1:13" ht="28.5" thickBot="1" x14ac:dyDescent="0.4">
      <c r="A11" s="10" t="s">
        <v>105</v>
      </c>
      <c r="B11" s="11"/>
      <c r="C11" s="11"/>
      <c r="D11" s="11">
        <v>15</v>
      </c>
      <c r="E11" s="11"/>
      <c r="F11" s="11"/>
      <c r="G11" s="11">
        <v>16</v>
      </c>
      <c r="H11" s="11"/>
      <c r="I11" s="11"/>
      <c r="J11" s="11">
        <v>38</v>
      </c>
      <c r="K11" s="11"/>
      <c r="L11" s="11"/>
      <c r="M11" s="11">
        <v>38</v>
      </c>
    </row>
    <row r="12" spans="1:13" ht="28.5" thickBot="1" x14ac:dyDescent="0.4">
      <c r="A12" s="10" t="s">
        <v>106</v>
      </c>
      <c r="B12" s="11"/>
      <c r="C12" s="11"/>
      <c r="D12" s="11">
        <v>5</v>
      </c>
      <c r="E12" s="11"/>
      <c r="F12" s="11"/>
      <c r="G12" s="11">
        <v>4</v>
      </c>
      <c r="H12" s="11"/>
      <c r="I12" s="11"/>
      <c r="J12" s="11">
        <v>2</v>
      </c>
      <c r="K12" s="11"/>
      <c r="L12" s="11"/>
      <c r="M12" s="11">
        <v>2</v>
      </c>
    </row>
    <row r="14" spans="1:13" ht="15" thickBot="1" x14ac:dyDescent="0.4"/>
    <row r="15" spans="1:13" ht="15.75" customHeight="1" x14ac:dyDescent="0.35">
      <c r="A15" s="37" t="s">
        <v>88</v>
      </c>
      <c r="B15" s="39" t="s">
        <v>0</v>
      </c>
      <c r="C15" s="40"/>
      <c r="D15" s="41"/>
      <c r="E15" s="39" t="s">
        <v>2</v>
      </c>
      <c r="F15" s="40"/>
      <c r="G15" s="41"/>
      <c r="H15" s="39" t="s">
        <v>4</v>
      </c>
      <c r="I15" s="40"/>
      <c r="J15" s="41"/>
      <c r="K15" s="39" t="s">
        <v>6</v>
      </c>
      <c r="L15" s="40"/>
      <c r="M15" s="41"/>
    </row>
    <row r="16" spans="1:13" ht="15.5" thickBot="1" x14ac:dyDescent="0.4">
      <c r="A16" s="38"/>
      <c r="B16" s="42" t="s">
        <v>1</v>
      </c>
      <c r="C16" s="43"/>
      <c r="D16" s="44"/>
      <c r="E16" s="42" t="s">
        <v>3</v>
      </c>
      <c r="F16" s="43"/>
      <c r="G16" s="44"/>
      <c r="H16" s="42" t="s">
        <v>5</v>
      </c>
      <c r="I16" s="43"/>
      <c r="J16" s="44"/>
      <c r="K16" s="42" t="s">
        <v>7</v>
      </c>
      <c r="L16" s="43"/>
      <c r="M16" s="44"/>
    </row>
    <row r="17" spans="1:13" ht="42.5" thickBot="1" x14ac:dyDescent="0.4">
      <c r="A17" s="8" t="s">
        <v>144</v>
      </c>
      <c r="B17" s="9" t="s">
        <v>89</v>
      </c>
      <c r="C17" s="9" t="s">
        <v>90</v>
      </c>
      <c r="D17" s="9" t="s">
        <v>91</v>
      </c>
      <c r="E17" s="9" t="s">
        <v>89</v>
      </c>
      <c r="F17" s="9" t="s">
        <v>90</v>
      </c>
      <c r="G17" s="9" t="s">
        <v>91</v>
      </c>
      <c r="H17" s="9" t="s">
        <v>89</v>
      </c>
      <c r="I17" s="9" t="s">
        <v>90</v>
      </c>
      <c r="J17" s="9" t="s">
        <v>91</v>
      </c>
      <c r="K17" s="9" t="s">
        <v>89</v>
      </c>
      <c r="L17" s="9" t="s">
        <v>90</v>
      </c>
      <c r="M17" s="9" t="s">
        <v>91</v>
      </c>
    </row>
    <row r="18" spans="1:13" ht="15" thickBot="1" x14ac:dyDescent="0.4">
      <c r="A18" s="8" t="s">
        <v>92</v>
      </c>
      <c r="B18" s="9" t="s">
        <v>93</v>
      </c>
      <c r="C18" s="9" t="s">
        <v>94</v>
      </c>
      <c r="D18" s="9">
        <v>5</v>
      </c>
      <c r="E18" s="9" t="s">
        <v>94</v>
      </c>
      <c r="F18" s="9" t="s">
        <v>95</v>
      </c>
      <c r="G18" s="9">
        <v>4</v>
      </c>
      <c r="H18" s="9" t="s">
        <v>107</v>
      </c>
      <c r="I18" s="9" t="s">
        <v>107</v>
      </c>
      <c r="J18" s="9">
        <v>7.6</v>
      </c>
      <c r="K18" s="9" t="s">
        <v>96</v>
      </c>
      <c r="L18" s="9" t="s">
        <v>93</v>
      </c>
      <c r="M18" s="9">
        <v>7.5</v>
      </c>
    </row>
    <row r="19" spans="1:13" ht="15" thickBot="1" x14ac:dyDescent="0.4">
      <c r="A19" s="8" t="s">
        <v>97</v>
      </c>
      <c r="B19" s="9" t="s">
        <v>96</v>
      </c>
      <c r="C19" s="9" t="s">
        <v>93</v>
      </c>
      <c r="D19" s="9">
        <v>7.5</v>
      </c>
      <c r="E19" s="9" t="s">
        <v>94</v>
      </c>
      <c r="F19" s="9" t="s">
        <v>95</v>
      </c>
      <c r="G19" s="9">
        <v>4</v>
      </c>
      <c r="H19" s="9" t="s">
        <v>107</v>
      </c>
      <c r="I19" s="9" t="s">
        <v>107</v>
      </c>
      <c r="J19" s="9">
        <v>7.6</v>
      </c>
      <c r="K19" s="9" t="s">
        <v>93</v>
      </c>
      <c r="L19" s="9" t="s">
        <v>94</v>
      </c>
      <c r="M19" s="9">
        <v>5</v>
      </c>
    </row>
    <row r="20" spans="1:13" ht="15" thickBot="1" x14ac:dyDescent="0.4">
      <c r="A20" s="8" t="s">
        <v>98</v>
      </c>
      <c r="B20" s="9" t="s">
        <v>94</v>
      </c>
      <c r="C20" s="9" t="s">
        <v>95</v>
      </c>
      <c r="D20" s="9">
        <v>5</v>
      </c>
      <c r="E20" s="9" t="s">
        <v>96</v>
      </c>
      <c r="F20" s="9" t="s">
        <v>93</v>
      </c>
      <c r="G20" s="9">
        <v>7.5</v>
      </c>
      <c r="H20" s="9" t="s">
        <v>107</v>
      </c>
      <c r="I20" s="9" t="s">
        <v>107</v>
      </c>
      <c r="J20" s="9">
        <v>7.6</v>
      </c>
      <c r="K20" s="9" t="s">
        <v>93</v>
      </c>
      <c r="L20" s="9" t="s">
        <v>94</v>
      </c>
      <c r="M20" s="9">
        <v>5</v>
      </c>
    </row>
    <row r="21" spans="1:13" ht="15" thickBot="1" x14ac:dyDescent="0.4">
      <c r="A21" s="8" t="s">
        <v>99</v>
      </c>
      <c r="B21" s="9" t="s">
        <v>96</v>
      </c>
      <c r="C21" s="9" t="s">
        <v>93</v>
      </c>
      <c r="D21" s="9">
        <v>7.5</v>
      </c>
      <c r="E21" s="9" t="s">
        <v>94</v>
      </c>
      <c r="F21" s="9" t="s">
        <v>95</v>
      </c>
      <c r="G21" s="9">
        <v>4</v>
      </c>
      <c r="H21" s="9" t="s">
        <v>107</v>
      </c>
      <c r="I21" s="9" t="s">
        <v>107</v>
      </c>
      <c r="J21" s="9">
        <v>7.6</v>
      </c>
      <c r="K21" s="9" t="s">
        <v>93</v>
      </c>
      <c r="L21" s="9" t="s">
        <v>94</v>
      </c>
      <c r="M21" s="9">
        <v>5</v>
      </c>
    </row>
    <row r="22" spans="1:13" ht="15" thickBot="1" x14ac:dyDescent="0.4">
      <c r="A22" s="8" t="s">
        <v>100</v>
      </c>
      <c r="B22" s="9" t="s">
        <v>94</v>
      </c>
      <c r="C22" s="9" t="s">
        <v>95</v>
      </c>
      <c r="D22" s="9">
        <v>5</v>
      </c>
      <c r="E22" s="9" t="s">
        <v>96</v>
      </c>
      <c r="F22" s="9" t="s">
        <v>93</v>
      </c>
      <c r="G22" s="9">
        <v>7.5</v>
      </c>
      <c r="H22" s="9" t="s">
        <v>107</v>
      </c>
      <c r="I22" s="9" t="s">
        <v>107</v>
      </c>
      <c r="J22" s="9">
        <v>7.6</v>
      </c>
      <c r="K22" s="9" t="s">
        <v>93</v>
      </c>
      <c r="L22" s="9" t="s">
        <v>94</v>
      </c>
      <c r="M22" s="9">
        <v>5</v>
      </c>
    </row>
    <row r="23" spans="1:13" ht="15" thickBot="1" x14ac:dyDescent="0.4">
      <c r="A23" s="8" t="s">
        <v>101</v>
      </c>
      <c r="B23" s="9" t="s">
        <v>96</v>
      </c>
      <c r="C23" s="9" t="s">
        <v>93</v>
      </c>
      <c r="D23" s="9">
        <v>7.5</v>
      </c>
      <c r="E23" s="9" t="s">
        <v>94</v>
      </c>
      <c r="F23" s="9" t="s">
        <v>95</v>
      </c>
      <c r="G23" s="9">
        <v>4</v>
      </c>
      <c r="H23" s="9"/>
      <c r="I23" s="9"/>
      <c r="J23" s="9"/>
      <c r="K23" s="9" t="s">
        <v>93</v>
      </c>
      <c r="L23" s="9" t="s">
        <v>94</v>
      </c>
      <c r="M23" s="9">
        <v>5</v>
      </c>
    </row>
    <row r="24" spans="1:13" ht="15" thickBot="1" x14ac:dyDescent="0.4">
      <c r="A24" s="8" t="s">
        <v>103</v>
      </c>
      <c r="B24" s="9" t="s">
        <v>104</v>
      </c>
      <c r="C24" s="9" t="s">
        <v>95</v>
      </c>
      <c r="D24" s="9">
        <v>5</v>
      </c>
      <c r="E24" s="9" t="s">
        <v>93</v>
      </c>
      <c r="F24" s="9" t="s">
        <v>104</v>
      </c>
      <c r="G24" s="9">
        <v>4</v>
      </c>
      <c r="H24" s="9"/>
      <c r="I24" s="9"/>
      <c r="J24" s="9"/>
      <c r="K24" s="9" t="s">
        <v>96</v>
      </c>
      <c r="L24" s="9" t="s">
        <v>93</v>
      </c>
      <c r="M24" s="9">
        <v>7.5</v>
      </c>
    </row>
    <row r="25" spans="1:13" ht="28.5" thickBot="1" x14ac:dyDescent="0.4">
      <c r="A25" s="10" t="s">
        <v>105</v>
      </c>
      <c r="B25" s="11"/>
      <c r="C25" s="11"/>
      <c r="D25" s="11">
        <v>37.5</v>
      </c>
      <c r="E25" s="11"/>
      <c r="F25" s="11"/>
      <c r="G25" s="11">
        <v>31</v>
      </c>
      <c r="H25" s="11"/>
      <c r="I25" s="11"/>
      <c r="J25" s="11" t="s">
        <v>108</v>
      </c>
      <c r="K25" s="11"/>
      <c r="L25" s="11"/>
      <c r="M25" s="11">
        <v>38</v>
      </c>
    </row>
    <row r="26" spans="1:13" ht="28.5" thickBot="1" x14ac:dyDescent="0.4">
      <c r="A26" s="10" t="s">
        <v>106</v>
      </c>
      <c r="B26" s="11"/>
      <c r="C26" s="11"/>
      <c r="D26" s="11">
        <v>5</v>
      </c>
      <c r="E26" s="11"/>
      <c r="F26" s="11"/>
      <c r="G26" s="11">
        <v>4</v>
      </c>
      <c r="H26" s="11"/>
      <c r="I26" s="11"/>
      <c r="J26" s="11"/>
      <c r="K26" s="11"/>
      <c r="L26" s="11"/>
      <c r="M26" s="11">
        <v>2</v>
      </c>
    </row>
  </sheetData>
  <mergeCells count="18">
    <mergeCell ref="H1:J1"/>
    <mergeCell ref="H2:J2"/>
    <mergeCell ref="K16:M16"/>
    <mergeCell ref="K1:M1"/>
    <mergeCell ref="K2:M2"/>
    <mergeCell ref="H15:J15"/>
    <mergeCell ref="H16:J16"/>
    <mergeCell ref="K15:M15"/>
    <mergeCell ref="A15:A16"/>
    <mergeCell ref="B15:D15"/>
    <mergeCell ref="B16:D16"/>
    <mergeCell ref="E15:G15"/>
    <mergeCell ref="E16:G16"/>
    <mergeCell ref="A1:A2"/>
    <mergeCell ref="B1:D1"/>
    <mergeCell ref="B2:D2"/>
    <mergeCell ref="E1:G1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F6" sqref="F6"/>
    </sheetView>
  </sheetViews>
  <sheetFormatPr defaultRowHeight="14.5" x14ac:dyDescent="0.35"/>
  <cols>
    <col min="18" max="18" width="10.7265625" bestFit="1" customWidth="1"/>
  </cols>
  <sheetData>
    <row r="1" spans="1:19" ht="15.5" thickBot="1" x14ac:dyDescent="0.4">
      <c r="A1" s="45" t="s">
        <v>145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/>
    </row>
    <row r="2" spans="1:19" ht="15" thickBot="1" x14ac:dyDescent="0.4">
      <c r="A2" s="48" t="s">
        <v>109</v>
      </c>
      <c r="B2" s="50" t="s">
        <v>110</v>
      </c>
      <c r="C2" s="51"/>
      <c r="D2" s="51"/>
      <c r="E2" s="51"/>
      <c r="F2" s="51"/>
      <c r="G2" s="51"/>
      <c r="H2" s="51"/>
      <c r="I2" s="51"/>
      <c r="J2" s="51"/>
      <c r="K2" s="52"/>
      <c r="L2" s="48" t="s">
        <v>111</v>
      </c>
      <c r="M2" s="50" t="s">
        <v>55</v>
      </c>
      <c r="N2" s="51"/>
      <c r="O2" s="51"/>
      <c r="P2" s="51"/>
      <c r="Q2" s="52"/>
      <c r="R2" s="48" t="s">
        <v>112</v>
      </c>
      <c r="S2" s="48" t="s">
        <v>113</v>
      </c>
    </row>
    <row r="3" spans="1:19" ht="62" thickBot="1" x14ac:dyDescent="0.4">
      <c r="A3" s="49"/>
      <c r="B3" s="12" t="s">
        <v>114</v>
      </c>
      <c r="C3" s="12" t="s">
        <v>115</v>
      </c>
      <c r="D3" s="12" t="s">
        <v>116</v>
      </c>
      <c r="E3" s="12" t="s">
        <v>117</v>
      </c>
      <c r="F3" s="12" t="s">
        <v>41</v>
      </c>
      <c r="G3" s="12" t="s">
        <v>118</v>
      </c>
      <c r="H3" s="12" t="s">
        <v>31</v>
      </c>
      <c r="I3" s="12" t="s">
        <v>119</v>
      </c>
      <c r="J3" s="12" t="s">
        <v>120</v>
      </c>
      <c r="K3" s="12" t="s">
        <v>121</v>
      </c>
      <c r="L3" s="49"/>
      <c r="M3" s="12" t="s">
        <v>58</v>
      </c>
      <c r="N3" s="12" t="s">
        <v>122</v>
      </c>
      <c r="O3" s="12" t="s">
        <v>123</v>
      </c>
      <c r="P3" s="12" t="s">
        <v>124</v>
      </c>
      <c r="Q3" s="12" t="s">
        <v>125</v>
      </c>
      <c r="R3" s="49"/>
      <c r="S3" s="49"/>
    </row>
    <row r="4" spans="1:19" ht="15" thickBot="1" x14ac:dyDescent="0.4">
      <c r="A4" s="13">
        <v>1</v>
      </c>
      <c r="B4" s="15">
        <v>945</v>
      </c>
      <c r="C4" s="15"/>
      <c r="D4" s="15">
        <v>360</v>
      </c>
      <c r="E4" s="15"/>
      <c r="F4" s="15"/>
      <c r="G4" s="15">
        <v>13.5</v>
      </c>
      <c r="H4" s="15">
        <v>236.25</v>
      </c>
      <c r="I4" s="15"/>
      <c r="J4" s="15"/>
      <c r="K4" s="15"/>
      <c r="L4" s="15">
        <v>1554.75</v>
      </c>
      <c r="M4" s="15"/>
      <c r="N4" s="15"/>
      <c r="O4" s="15">
        <v>214</v>
      </c>
      <c r="P4" s="15"/>
      <c r="Q4" s="15"/>
      <c r="R4" s="15">
        <f>L4*0.095</f>
        <v>147.70125000000002</v>
      </c>
      <c r="S4" s="15">
        <v>1340.75</v>
      </c>
    </row>
    <row r="5" spans="1:19" ht="15" thickBot="1" x14ac:dyDescent="0.4">
      <c r="A5" s="13">
        <v>2</v>
      </c>
      <c r="B5" s="15">
        <v>846</v>
      </c>
      <c r="C5" s="15"/>
      <c r="D5" s="15">
        <v>288</v>
      </c>
      <c r="E5" s="15"/>
      <c r="F5" s="15"/>
      <c r="G5" s="15">
        <v>14.4</v>
      </c>
      <c r="H5" s="15">
        <v>211.5</v>
      </c>
      <c r="I5" s="15"/>
      <c r="J5" s="15"/>
      <c r="K5" s="15"/>
      <c r="L5" s="15">
        <v>1359.9</v>
      </c>
      <c r="M5" s="15"/>
      <c r="N5" s="15"/>
      <c r="O5" s="15">
        <v>244</v>
      </c>
      <c r="P5" s="15">
        <v>54</v>
      </c>
      <c r="Q5" s="15"/>
      <c r="R5" s="15">
        <v>96.47</v>
      </c>
      <c r="S5" s="15">
        <v>1061.9000000000001</v>
      </c>
    </row>
    <row r="6" spans="1:19" ht="15" thickBot="1" x14ac:dyDescent="0.4">
      <c r="A6" s="13">
        <v>3</v>
      </c>
      <c r="B6" s="15">
        <v>760</v>
      </c>
      <c r="C6" s="15">
        <v>60</v>
      </c>
      <c r="D6" s="15"/>
      <c r="E6" s="15">
        <v>760</v>
      </c>
      <c r="F6" s="15">
        <v>133</v>
      </c>
      <c r="G6" s="15">
        <v>48</v>
      </c>
      <c r="H6" s="15"/>
      <c r="I6" s="15"/>
      <c r="J6" s="15">
        <v>100</v>
      </c>
      <c r="K6" s="15"/>
      <c r="L6" s="15">
        <v>1806.5</v>
      </c>
      <c r="M6" s="15"/>
      <c r="N6" s="15">
        <v>100</v>
      </c>
      <c r="O6" s="15">
        <v>224</v>
      </c>
      <c r="P6" s="15"/>
      <c r="Q6" s="15"/>
      <c r="R6" s="15">
        <v>153.1</v>
      </c>
      <c r="S6" s="15">
        <v>1473</v>
      </c>
    </row>
    <row r="7" spans="1:19" ht="15" thickBot="1" x14ac:dyDescent="0.4">
      <c r="A7" s="13">
        <v>4</v>
      </c>
      <c r="B7" s="15">
        <v>2000</v>
      </c>
      <c r="C7" s="15"/>
      <c r="D7" s="15"/>
      <c r="E7" s="15"/>
      <c r="F7" s="15"/>
      <c r="G7" s="15"/>
      <c r="H7" s="15"/>
      <c r="I7" s="15"/>
      <c r="J7" s="15">
        <v>100</v>
      </c>
      <c r="K7" s="15"/>
      <c r="L7" s="15">
        <v>2100</v>
      </c>
      <c r="M7" s="15">
        <v>200</v>
      </c>
      <c r="N7" s="15">
        <v>100</v>
      </c>
      <c r="O7" s="15">
        <v>302</v>
      </c>
      <c r="P7" s="15"/>
      <c r="Q7" s="15"/>
      <c r="R7" s="15">
        <v>180</v>
      </c>
      <c r="S7" s="15">
        <v>1498</v>
      </c>
    </row>
    <row r="8" spans="1:19" ht="15" thickBot="1" x14ac:dyDescent="0.4">
      <c r="A8" s="16" t="s">
        <v>91</v>
      </c>
      <c r="B8" s="18">
        <v>4551</v>
      </c>
      <c r="C8" s="18">
        <v>60</v>
      </c>
      <c r="D8" s="18">
        <v>648</v>
      </c>
      <c r="E8" s="18">
        <v>760</v>
      </c>
      <c r="F8" s="18">
        <v>133</v>
      </c>
      <c r="G8" s="18">
        <v>75.400000000000006</v>
      </c>
      <c r="H8" s="18">
        <v>447.75</v>
      </c>
      <c r="I8" s="18"/>
      <c r="J8" s="18">
        <v>200</v>
      </c>
      <c r="K8" s="18"/>
      <c r="L8" s="18">
        <v>6821.15</v>
      </c>
      <c r="M8" s="18">
        <v>200</v>
      </c>
      <c r="N8" s="18">
        <v>200</v>
      </c>
      <c r="O8" s="18">
        <v>984</v>
      </c>
      <c r="P8" s="18">
        <v>54</v>
      </c>
      <c r="Q8" s="18"/>
      <c r="R8" s="18">
        <f>SUM(R4:R7)</f>
        <v>577.27125000000001</v>
      </c>
      <c r="S8" s="18">
        <v>5291.15</v>
      </c>
    </row>
  </sheetData>
  <mergeCells count="7">
    <mergeCell ref="A1:S1"/>
    <mergeCell ref="A2:A3"/>
    <mergeCell ref="B2:K2"/>
    <mergeCell ref="L2:L3"/>
    <mergeCell ref="M2:Q2"/>
    <mergeCell ref="R2:R3"/>
    <mergeCell ref="S2:S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97" workbookViewId="0">
      <selection activeCell="E22" sqref="E22"/>
    </sheetView>
  </sheetViews>
  <sheetFormatPr defaultRowHeight="14.5" x14ac:dyDescent="0.35"/>
  <cols>
    <col min="1" max="1" width="30" customWidth="1"/>
    <col min="2" max="3" width="21.81640625" customWidth="1"/>
    <col min="4" max="5" width="20.453125" customWidth="1"/>
  </cols>
  <sheetData>
    <row r="1" spans="1:5" ht="15" thickBot="1" x14ac:dyDescent="0.4">
      <c r="A1" s="65" t="s">
        <v>0</v>
      </c>
      <c r="B1" s="65"/>
      <c r="C1" s="65"/>
      <c r="D1" s="65"/>
      <c r="E1" s="65"/>
    </row>
    <row r="2" spans="1:5" ht="15" thickBot="1" x14ac:dyDescent="0.4">
      <c r="A2" s="19" t="s">
        <v>147</v>
      </c>
      <c r="B2" s="20">
        <v>18</v>
      </c>
      <c r="C2" s="21" t="s">
        <v>148</v>
      </c>
      <c r="D2" s="68">
        <f>B2*1.25</f>
        <v>22.5</v>
      </c>
      <c r="E2" s="69"/>
    </row>
    <row r="3" spans="1:5" x14ac:dyDescent="0.35">
      <c r="A3" s="70" t="s">
        <v>126</v>
      </c>
      <c r="B3" s="22" t="s">
        <v>127</v>
      </c>
      <c r="C3" s="22" t="s">
        <v>128</v>
      </c>
      <c r="D3" s="72" t="s">
        <v>129</v>
      </c>
      <c r="E3" s="73"/>
    </row>
    <row r="4" spans="1:5" ht="15" thickBot="1" x14ac:dyDescent="0.4">
      <c r="A4" s="71"/>
      <c r="B4" s="23">
        <v>42534</v>
      </c>
      <c r="C4" s="23">
        <v>42547</v>
      </c>
      <c r="D4" s="74"/>
      <c r="E4" s="75"/>
    </row>
    <row r="5" spans="1:5" ht="15" thickBot="1" x14ac:dyDescent="0.4">
      <c r="A5" s="25" t="s">
        <v>130</v>
      </c>
      <c r="B5" s="24" t="s">
        <v>131</v>
      </c>
      <c r="C5" s="24" t="s">
        <v>27</v>
      </c>
      <c r="D5" s="76"/>
      <c r="E5" s="77"/>
    </row>
    <row r="6" spans="1:5" ht="15" thickBot="1" x14ac:dyDescent="0.4">
      <c r="A6" s="26" t="s">
        <v>132</v>
      </c>
      <c r="B6" s="24">
        <v>45</v>
      </c>
      <c r="C6" s="24">
        <v>1</v>
      </c>
      <c r="D6" s="66">
        <f>B6*C6*$D$2</f>
        <v>1012.5</v>
      </c>
      <c r="E6" s="67"/>
    </row>
    <row r="7" spans="1:5" ht="15" thickBot="1" x14ac:dyDescent="0.4">
      <c r="A7" s="26" t="s">
        <v>133</v>
      </c>
      <c r="B7" s="24">
        <v>0</v>
      </c>
      <c r="C7" s="24">
        <v>1.5</v>
      </c>
      <c r="D7" s="66">
        <f t="shared" ref="D7:D12" si="0">B7*C7*$D$2</f>
        <v>0</v>
      </c>
      <c r="E7" s="67"/>
    </row>
    <row r="8" spans="1:5" ht="15" thickBot="1" x14ac:dyDescent="0.4">
      <c r="A8" s="26" t="s">
        <v>134</v>
      </c>
      <c r="B8" s="24">
        <v>0</v>
      </c>
      <c r="C8" s="24">
        <v>2</v>
      </c>
      <c r="D8" s="66">
        <f t="shared" si="0"/>
        <v>0</v>
      </c>
      <c r="E8" s="67"/>
    </row>
    <row r="9" spans="1:5" ht="15" thickBot="1" x14ac:dyDescent="0.4">
      <c r="A9" s="26" t="s">
        <v>135</v>
      </c>
      <c r="B9" s="24">
        <v>0</v>
      </c>
      <c r="C9" s="24">
        <v>1</v>
      </c>
      <c r="D9" s="66">
        <f t="shared" si="0"/>
        <v>0</v>
      </c>
      <c r="E9" s="67"/>
    </row>
    <row r="10" spans="1:5" ht="15" thickBot="1" x14ac:dyDescent="0.4">
      <c r="A10" s="26" t="s">
        <v>155</v>
      </c>
      <c r="B10" s="24">
        <v>7.5</v>
      </c>
      <c r="C10" s="24">
        <v>1.1000000000000001</v>
      </c>
      <c r="D10" s="66">
        <f>B10*C10*$B$2</f>
        <v>148.5</v>
      </c>
      <c r="E10" s="67"/>
    </row>
    <row r="11" spans="1:5" ht="15" thickBot="1" x14ac:dyDescent="0.4">
      <c r="A11" s="26" t="s">
        <v>152</v>
      </c>
      <c r="B11" s="24">
        <v>10</v>
      </c>
      <c r="C11" s="24">
        <v>2</v>
      </c>
      <c r="D11" s="66">
        <f>B11*C11*$B$2</f>
        <v>360</v>
      </c>
      <c r="E11" s="67"/>
    </row>
    <row r="12" spans="1:5" ht="15" thickBot="1" x14ac:dyDescent="0.4">
      <c r="A12" s="26" t="s">
        <v>136</v>
      </c>
      <c r="B12" s="24">
        <v>0</v>
      </c>
      <c r="C12" s="24">
        <v>0.17499999999999999</v>
      </c>
      <c r="D12" s="66">
        <f t="shared" si="0"/>
        <v>0</v>
      </c>
      <c r="E12" s="67"/>
    </row>
    <row r="13" spans="1:5" ht="15" thickBot="1" x14ac:dyDescent="0.4">
      <c r="A13" s="26" t="s">
        <v>137</v>
      </c>
      <c r="B13" s="24">
        <v>0</v>
      </c>
      <c r="C13" s="24">
        <v>1</v>
      </c>
      <c r="D13" s="66">
        <f t="shared" ref="D13" si="1">B13*C13*$D$2</f>
        <v>0</v>
      </c>
      <c r="E13" s="67"/>
    </row>
    <row r="14" spans="1:5" ht="15" thickBot="1" x14ac:dyDescent="0.4">
      <c r="A14" s="53" t="s">
        <v>91</v>
      </c>
      <c r="B14" s="54"/>
      <c r="C14" s="55"/>
      <c r="D14" s="66">
        <f>SUM(D6:E13)</f>
        <v>1521</v>
      </c>
      <c r="E14" s="67"/>
    </row>
    <row r="15" spans="1:5" ht="15" thickBot="1" x14ac:dyDescent="0.4">
      <c r="A15" s="56" t="s">
        <v>121</v>
      </c>
      <c r="B15" s="57"/>
      <c r="C15" s="57"/>
      <c r="D15" s="57"/>
      <c r="E15" s="58"/>
    </row>
    <row r="16" spans="1:5" ht="15" thickBot="1" x14ac:dyDescent="0.4">
      <c r="A16" s="59" t="s">
        <v>120</v>
      </c>
      <c r="B16" s="60"/>
      <c r="C16" s="61"/>
      <c r="D16" s="78"/>
      <c r="E16" s="79"/>
    </row>
    <row r="17" spans="1:5" ht="15" thickBot="1" x14ac:dyDescent="0.4">
      <c r="A17" s="56" t="s">
        <v>138</v>
      </c>
      <c r="B17" s="57"/>
      <c r="C17" s="57"/>
      <c r="D17" s="57"/>
      <c r="E17" s="58"/>
    </row>
    <row r="18" spans="1:5" ht="15" thickBot="1" x14ac:dyDescent="0.4">
      <c r="A18" s="59" t="s">
        <v>42</v>
      </c>
      <c r="B18" s="60"/>
      <c r="C18" s="60"/>
      <c r="D18" s="61"/>
      <c r="E18" s="27">
        <f>D14*9.5%</f>
        <v>144.495</v>
      </c>
    </row>
    <row r="19" spans="1:5" ht="15" thickBot="1" x14ac:dyDescent="0.4">
      <c r="A19" s="59" t="s">
        <v>58</v>
      </c>
      <c r="B19" s="60"/>
      <c r="C19" s="60"/>
      <c r="D19" s="61"/>
      <c r="E19" s="27">
        <v>0</v>
      </c>
    </row>
    <row r="20" spans="1:5" ht="15" thickBot="1" x14ac:dyDescent="0.4">
      <c r="A20" s="56" t="s">
        <v>61</v>
      </c>
      <c r="B20" s="57"/>
      <c r="C20" s="57"/>
      <c r="D20" s="57"/>
      <c r="E20" s="58"/>
    </row>
    <row r="21" spans="1:5" ht="15" thickBot="1" x14ac:dyDescent="0.4">
      <c r="A21" s="59" t="s">
        <v>139</v>
      </c>
      <c r="B21" s="60"/>
      <c r="C21" s="60"/>
      <c r="D21" s="61"/>
      <c r="E21" s="27">
        <v>198</v>
      </c>
    </row>
    <row r="22" spans="1:5" ht="15" thickBot="1" x14ac:dyDescent="0.4">
      <c r="A22" s="59" t="s">
        <v>124</v>
      </c>
      <c r="B22" s="60"/>
      <c r="C22" s="60"/>
      <c r="D22" s="61"/>
      <c r="E22" s="27">
        <v>0</v>
      </c>
    </row>
    <row r="23" spans="1:5" ht="15" thickBot="1" x14ac:dyDescent="0.4">
      <c r="A23" s="59" t="s">
        <v>140</v>
      </c>
      <c r="B23" s="60"/>
      <c r="C23" s="60"/>
      <c r="D23" s="61"/>
      <c r="E23" s="27">
        <v>0</v>
      </c>
    </row>
    <row r="24" spans="1:5" ht="15" thickBot="1" x14ac:dyDescent="0.4">
      <c r="A24" s="53" t="s">
        <v>141</v>
      </c>
      <c r="B24" s="54"/>
      <c r="C24" s="54"/>
      <c r="D24" s="55"/>
      <c r="E24" s="27">
        <f>SUM(E21:E23)</f>
        <v>198</v>
      </c>
    </row>
    <row r="25" spans="1:5" ht="15" thickBot="1" x14ac:dyDescent="0.4">
      <c r="A25" s="56" t="s">
        <v>55</v>
      </c>
      <c r="B25" s="57"/>
      <c r="C25" s="57"/>
      <c r="D25" s="57"/>
      <c r="E25" s="58"/>
    </row>
    <row r="26" spans="1:5" ht="15" thickBot="1" x14ac:dyDescent="0.4">
      <c r="A26" s="59" t="s">
        <v>56</v>
      </c>
      <c r="B26" s="60"/>
      <c r="C26" s="60"/>
      <c r="D26" s="61"/>
      <c r="E26" s="27">
        <v>0</v>
      </c>
    </row>
    <row r="27" spans="1:5" ht="15" thickBot="1" x14ac:dyDescent="0.4">
      <c r="A27" s="62" t="s">
        <v>113</v>
      </c>
      <c r="B27" s="63"/>
      <c r="C27" s="63"/>
      <c r="D27" s="64"/>
      <c r="E27" s="28">
        <f>(D14+D16-E19-E24-E26)</f>
        <v>1323</v>
      </c>
    </row>
    <row r="28" spans="1:5" ht="15" thickBot="1" x14ac:dyDescent="0.4">
      <c r="A28" s="62" t="s">
        <v>149</v>
      </c>
      <c r="B28" s="63"/>
      <c r="C28" s="63"/>
      <c r="D28" s="64"/>
      <c r="E28" s="30">
        <f>SUM(E18:E19)</f>
        <v>144.495</v>
      </c>
    </row>
  </sheetData>
  <mergeCells count="30">
    <mergeCell ref="D7:E7"/>
    <mergeCell ref="A22:D22"/>
    <mergeCell ref="A23:D23"/>
    <mergeCell ref="A14:C14"/>
    <mergeCell ref="D14:E14"/>
    <mergeCell ref="A15:E15"/>
    <mergeCell ref="A16:C16"/>
    <mergeCell ref="D16:E16"/>
    <mergeCell ref="A17:E17"/>
    <mergeCell ref="A1:E1"/>
    <mergeCell ref="A18:D18"/>
    <mergeCell ref="A19:D19"/>
    <mergeCell ref="A20:E20"/>
    <mergeCell ref="A21:D21"/>
    <mergeCell ref="D8:E8"/>
    <mergeCell ref="D9:E9"/>
    <mergeCell ref="D10:E10"/>
    <mergeCell ref="D11:E11"/>
    <mergeCell ref="D12:E12"/>
    <mergeCell ref="D13:E13"/>
    <mergeCell ref="D2:E2"/>
    <mergeCell ref="A3:A4"/>
    <mergeCell ref="D3:E4"/>
    <mergeCell ref="D5:E5"/>
    <mergeCell ref="D6:E6"/>
    <mergeCell ref="A24:D24"/>
    <mergeCell ref="A25:E25"/>
    <mergeCell ref="A26:D26"/>
    <mergeCell ref="A27:D27"/>
    <mergeCell ref="A28:D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4" sqref="D14:E14"/>
    </sheetView>
  </sheetViews>
  <sheetFormatPr defaultRowHeight="14.5" x14ac:dyDescent="0.35"/>
  <cols>
    <col min="1" max="1" width="30" customWidth="1"/>
    <col min="2" max="3" width="21.81640625" customWidth="1"/>
    <col min="4" max="5" width="20.453125" customWidth="1"/>
  </cols>
  <sheetData>
    <row r="1" spans="1:5" ht="19.5" customHeight="1" thickBot="1" x14ac:dyDescent="0.4">
      <c r="A1" s="65" t="s">
        <v>2</v>
      </c>
      <c r="B1" s="65"/>
      <c r="C1" s="65"/>
      <c r="D1" s="65"/>
      <c r="E1" s="65"/>
    </row>
    <row r="2" spans="1:5" ht="15" thickBot="1" x14ac:dyDescent="0.4">
      <c r="A2" s="19" t="s">
        <v>147</v>
      </c>
      <c r="B2" s="20">
        <v>18</v>
      </c>
      <c r="C2" s="21" t="s">
        <v>148</v>
      </c>
      <c r="D2" s="68">
        <f>B2*1.25</f>
        <v>22.5</v>
      </c>
      <c r="E2" s="69"/>
    </row>
    <row r="3" spans="1:5" x14ac:dyDescent="0.35">
      <c r="A3" s="70" t="s">
        <v>126</v>
      </c>
      <c r="B3" s="22" t="s">
        <v>127</v>
      </c>
      <c r="C3" s="22" t="s">
        <v>128</v>
      </c>
      <c r="D3" s="72" t="s">
        <v>129</v>
      </c>
      <c r="E3" s="73"/>
    </row>
    <row r="4" spans="1:5" ht="15" thickBot="1" x14ac:dyDescent="0.4">
      <c r="A4" s="71"/>
      <c r="B4" s="23">
        <v>42534</v>
      </c>
      <c r="C4" s="23">
        <v>42547</v>
      </c>
      <c r="D4" s="74"/>
      <c r="E4" s="75"/>
    </row>
    <row r="5" spans="1:5" ht="15" thickBot="1" x14ac:dyDescent="0.4">
      <c r="A5" s="25" t="s">
        <v>130</v>
      </c>
      <c r="B5" s="24" t="s">
        <v>131</v>
      </c>
      <c r="C5" s="24" t="s">
        <v>27</v>
      </c>
      <c r="D5" s="76"/>
      <c r="E5" s="77"/>
    </row>
    <row r="6" spans="1:5" ht="15" thickBot="1" x14ac:dyDescent="0.4">
      <c r="A6" s="26" t="s">
        <v>132</v>
      </c>
      <c r="B6" s="24">
        <f>12+27</f>
        <v>39</v>
      </c>
      <c r="C6" s="24">
        <v>1</v>
      </c>
      <c r="D6" s="66">
        <f>B6*C6*$D$2</f>
        <v>877.5</v>
      </c>
      <c r="E6" s="67"/>
    </row>
    <row r="7" spans="1:5" ht="15" thickBot="1" x14ac:dyDescent="0.4">
      <c r="A7" s="26" t="s">
        <v>133</v>
      </c>
      <c r="B7" s="24">
        <v>0</v>
      </c>
      <c r="C7" s="24">
        <v>1.5</v>
      </c>
      <c r="D7" s="66">
        <f t="shared" ref="D7:D13" si="0">B7*C7*$D$2</f>
        <v>0</v>
      </c>
      <c r="E7" s="67"/>
    </row>
    <row r="8" spans="1:5" ht="15" thickBot="1" x14ac:dyDescent="0.4">
      <c r="A8" s="26" t="s">
        <v>134</v>
      </c>
      <c r="B8" s="24">
        <v>0</v>
      </c>
      <c r="C8" s="24">
        <v>2</v>
      </c>
      <c r="D8" s="66">
        <f t="shared" si="0"/>
        <v>0</v>
      </c>
      <c r="E8" s="67"/>
    </row>
    <row r="9" spans="1:5" ht="15" thickBot="1" x14ac:dyDescent="0.4">
      <c r="A9" s="26" t="s">
        <v>135</v>
      </c>
      <c r="B9" s="24">
        <v>0</v>
      </c>
      <c r="C9" s="24">
        <v>1</v>
      </c>
      <c r="D9" s="66">
        <f t="shared" si="0"/>
        <v>0</v>
      </c>
      <c r="E9" s="67"/>
    </row>
    <row r="10" spans="1:5" ht="15" thickBot="1" x14ac:dyDescent="0.4">
      <c r="A10" s="26" t="s">
        <v>155</v>
      </c>
      <c r="B10" s="24">
        <v>8</v>
      </c>
      <c r="C10" s="24">
        <f>1.1</f>
        <v>1.1000000000000001</v>
      </c>
      <c r="D10" s="66">
        <f>B10*C10*$B$2</f>
        <v>158.4</v>
      </c>
      <c r="E10" s="67"/>
    </row>
    <row r="11" spans="1:5" ht="15" thickBot="1" x14ac:dyDescent="0.4">
      <c r="A11" s="26" t="s">
        <v>152</v>
      </c>
      <c r="B11" s="24">
        <v>8</v>
      </c>
      <c r="C11" s="24">
        <v>2</v>
      </c>
      <c r="D11" s="66">
        <f>B11*C11*$B$2</f>
        <v>288</v>
      </c>
      <c r="E11" s="67"/>
    </row>
    <row r="12" spans="1:5" ht="15" thickBot="1" x14ac:dyDescent="0.4">
      <c r="A12" s="26" t="s">
        <v>136</v>
      </c>
      <c r="B12" s="24">
        <v>0</v>
      </c>
      <c r="C12" s="24">
        <v>0.17499999999999999</v>
      </c>
      <c r="D12" s="66">
        <f t="shared" si="0"/>
        <v>0</v>
      </c>
      <c r="E12" s="67"/>
    </row>
    <row r="13" spans="1:5" ht="15" thickBot="1" x14ac:dyDescent="0.4">
      <c r="A13" s="26" t="s">
        <v>137</v>
      </c>
      <c r="B13" s="24">
        <v>0</v>
      </c>
      <c r="C13" s="24">
        <v>1</v>
      </c>
      <c r="D13" s="66">
        <f t="shared" si="0"/>
        <v>0</v>
      </c>
      <c r="E13" s="67"/>
    </row>
    <row r="14" spans="1:5" ht="15" thickBot="1" x14ac:dyDescent="0.4">
      <c r="A14" s="53" t="s">
        <v>91</v>
      </c>
      <c r="B14" s="54"/>
      <c r="C14" s="55"/>
      <c r="D14" s="66">
        <f>SUM(D6:E13)</f>
        <v>1323.9</v>
      </c>
      <c r="E14" s="67"/>
    </row>
    <row r="15" spans="1:5" ht="15" thickBot="1" x14ac:dyDescent="0.4">
      <c r="A15" s="56" t="s">
        <v>121</v>
      </c>
      <c r="B15" s="57"/>
      <c r="C15" s="57"/>
      <c r="D15" s="57"/>
      <c r="E15" s="58"/>
    </row>
    <row r="16" spans="1:5" ht="15" thickBot="1" x14ac:dyDescent="0.4">
      <c r="A16" s="59" t="s">
        <v>120</v>
      </c>
      <c r="B16" s="60"/>
      <c r="C16" s="61"/>
      <c r="D16" s="78"/>
      <c r="E16" s="79"/>
    </row>
    <row r="17" spans="1:5" ht="15" thickBot="1" x14ac:dyDescent="0.4">
      <c r="A17" s="56" t="s">
        <v>138</v>
      </c>
      <c r="B17" s="57"/>
      <c r="C17" s="57"/>
      <c r="D17" s="57"/>
      <c r="E17" s="58"/>
    </row>
    <row r="18" spans="1:5" ht="15" thickBot="1" x14ac:dyDescent="0.4">
      <c r="A18" s="59" t="s">
        <v>42</v>
      </c>
      <c r="B18" s="60"/>
      <c r="C18" s="60"/>
      <c r="D18" s="61"/>
      <c r="E18" s="27">
        <f>$D$14*9.5%</f>
        <v>125.77050000000001</v>
      </c>
    </row>
    <row r="19" spans="1:5" ht="15" thickBot="1" x14ac:dyDescent="0.4">
      <c r="A19" s="59" t="s">
        <v>58</v>
      </c>
      <c r="B19" s="60"/>
      <c r="C19" s="60"/>
      <c r="D19" s="61"/>
      <c r="E19" s="27">
        <v>0</v>
      </c>
    </row>
    <row r="20" spans="1:5" ht="15" thickBot="1" x14ac:dyDescent="0.4">
      <c r="A20" s="56" t="s">
        <v>61</v>
      </c>
      <c r="B20" s="57"/>
      <c r="C20" s="57"/>
      <c r="D20" s="57"/>
      <c r="E20" s="58"/>
    </row>
    <row r="21" spans="1:5" ht="15" thickBot="1" x14ac:dyDescent="0.4">
      <c r="A21" s="59" t="s">
        <v>150</v>
      </c>
      <c r="B21" s="60"/>
      <c r="C21" s="60"/>
      <c r="D21" s="61"/>
      <c r="E21" s="27">
        <v>372</v>
      </c>
    </row>
    <row r="22" spans="1:5" ht="15" thickBot="1" x14ac:dyDescent="0.4">
      <c r="A22" s="59" t="s">
        <v>124</v>
      </c>
      <c r="B22" s="60"/>
      <c r="C22" s="60"/>
      <c r="D22" s="61"/>
      <c r="E22" s="27">
        <v>0</v>
      </c>
    </row>
    <row r="23" spans="1:5" ht="15" thickBot="1" x14ac:dyDescent="0.4">
      <c r="A23" s="59" t="s">
        <v>140</v>
      </c>
      <c r="B23" s="60"/>
      <c r="C23" s="60"/>
      <c r="D23" s="61"/>
      <c r="E23" s="27">
        <v>0</v>
      </c>
    </row>
    <row r="24" spans="1:5" ht="15" thickBot="1" x14ac:dyDescent="0.4">
      <c r="A24" s="53" t="s">
        <v>141</v>
      </c>
      <c r="B24" s="54"/>
      <c r="C24" s="54"/>
      <c r="D24" s="55"/>
      <c r="E24" s="27">
        <f>SUM(E21:E23)</f>
        <v>372</v>
      </c>
    </row>
    <row r="25" spans="1:5" ht="15" thickBot="1" x14ac:dyDescent="0.4">
      <c r="A25" s="56" t="s">
        <v>55</v>
      </c>
      <c r="B25" s="57"/>
      <c r="C25" s="57"/>
      <c r="D25" s="57"/>
      <c r="E25" s="58"/>
    </row>
    <row r="26" spans="1:5" ht="15" thickBot="1" x14ac:dyDescent="0.4">
      <c r="A26" s="59" t="s">
        <v>56</v>
      </c>
      <c r="B26" s="60"/>
      <c r="C26" s="60"/>
      <c r="D26" s="61"/>
      <c r="E26" s="27">
        <v>100</v>
      </c>
    </row>
    <row r="27" spans="1:5" ht="15" thickBot="1" x14ac:dyDescent="0.4">
      <c r="A27" s="62" t="s">
        <v>113</v>
      </c>
      <c r="B27" s="63"/>
      <c r="C27" s="63"/>
      <c r="D27" s="64"/>
      <c r="E27" s="28">
        <f>(D14+D16-E19-E24-E26)</f>
        <v>851.90000000000009</v>
      </c>
    </row>
    <row r="28" spans="1:5" ht="15" thickBot="1" x14ac:dyDescent="0.4">
      <c r="A28" s="62" t="s">
        <v>149</v>
      </c>
      <c r="B28" s="63"/>
      <c r="C28" s="63"/>
      <c r="D28" s="64"/>
      <c r="E28" s="30">
        <f>SUM(E18:E19)</f>
        <v>125.77050000000001</v>
      </c>
    </row>
  </sheetData>
  <mergeCells count="30">
    <mergeCell ref="D7:E7"/>
    <mergeCell ref="A22:D22"/>
    <mergeCell ref="A23:D23"/>
    <mergeCell ref="A14:C14"/>
    <mergeCell ref="D14:E14"/>
    <mergeCell ref="A15:E15"/>
    <mergeCell ref="A16:C16"/>
    <mergeCell ref="D16:E16"/>
    <mergeCell ref="A17:E17"/>
    <mergeCell ref="A1:E1"/>
    <mergeCell ref="A18:D18"/>
    <mergeCell ref="A19:D19"/>
    <mergeCell ref="A20:E20"/>
    <mergeCell ref="A21:D21"/>
    <mergeCell ref="D8:E8"/>
    <mergeCell ref="D9:E9"/>
    <mergeCell ref="D10:E10"/>
    <mergeCell ref="D11:E11"/>
    <mergeCell ref="D12:E12"/>
    <mergeCell ref="D13:E13"/>
    <mergeCell ref="D2:E2"/>
    <mergeCell ref="A3:A4"/>
    <mergeCell ref="D3:E4"/>
    <mergeCell ref="D5:E5"/>
    <mergeCell ref="D6:E6"/>
    <mergeCell ref="A24:D24"/>
    <mergeCell ref="A25:E25"/>
    <mergeCell ref="A26:D26"/>
    <mergeCell ref="A27:D27"/>
    <mergeCell ref="A28:D28"/>
  </mergeCells>
  <pageMargins left="0.7" right="0.7" top="0.75" bottom="0.75" header="0.3" footer="0.3"/>
  <ignoredErrors>
    <ignoredError sqref="D12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1" sqref="C11"/>
    </sheetView>
  </sheetViews>
  <sheetFormatPr defaultRowHeight="14.5" x14ac:dyDescent="0.35"/>
  <cols>
    <col min="1" max="1" width="30" customWidth="1"/>
    <col min="2" max="3" width="21.81640625" customWidth="1"/>
    <col min="4" max="5" width="20.453125" customWidth="1"/>
  </cols>
  <sheetData>
    <row r="1" spans="1:5" ht="15" thickBot="1" x14ac:dyDescent="0.4">
      <c r="A1" s="65" t="s">
        <v>151</v>
      </c>
      <c r="B1" s="65"/>
      <c r="C1" s="65"/>
      <c r="D1" s="65"/>
      <c r="E1" s="65"/>
    </row>
    <row r="2" spans="1:5" ht="15" thickBot="1" x14ac:dyDescent="0.4">
      <c r="A2" s="19" t="s">
        <v>147</v>
      </c>
      <c r="B2" s="20">
        <v>20</v>
      </c>
      <c r="C2" s="21"/>
      <c r="D2" s="68"/>
      <c r="E2" s="69"/>
    </row>
    <row r="3" spans="1:5" ht="14.5" customHeight="1" x14ac:dyDescent="0.35">
      <c r="A3" s="70" t="s">
        <v>126</v>
      </c>
      <c r="B3" s="22" t="s">
        <v>127</v>
      </c>
      <c r="C3" s="22" t="s">
        <v>128</v>
      </c>
      <c r="D3" s="72" t="s">
        <v>129</v>
      </c>
      <c r="E3" s="73"/>
    </row>
    <row r="4" spans="1:5" ht="15" thickBot="1" x14ac:dyDescent="0.4">
      <c r="A4" s="71"/>
      <c r="B4" s="23">
        <v>42534</v>
      </c>
      <c r="C4" s="23">
        <v>42547</v>
      </c>
      <c r="D4" s="74"/>
      <c r="E4" s="75"/>
    </row>
    <row r="5" spans="1:5" ht="15" thickBot="1" x14ac:dyDescent="0.4">
      <c r="A5" s="25" t="s">
        <v>130</v>
      </c>
      <c r="B5" s="24" t="s">
        <v>131</v>
      </c>
      <c r="C5" s="24" t="s">
        <v>27</v>
      </c>
      <c r="D5" s="76"/>
      <c r="E5" s="77"/>
    </row>
    <row r="6" spans="1:5" ht="15" thickBot="1" x14ac:dyDescent="0.4">
      <c r="A6" s="26" t="s">
        <v>132</v>
      </c>
      <c r="B6" s="24">
        <f>7.6*4</f>
        <v>30.4</v>
      </c>
      <c r="C6" s="24">
        <v>1</v>
      </c>
      <c r="D6" s="66">
        <f>B6*C6*$B$2</f>
        <v>608</v>
      </c>
      <c r="E6" s="67"/>
    </row>
    <row r="7" spans="1:5" ht="15" thickBot="1" x14ac:dyDescent="0.4">
      <c r="A7" s="26" t="s">
        <v>133</v>
      </c>
      <c r="B7" s="24">
        <v>2</v>
      </c>
      <c r="C7" s="24">
        <f>1.25*1.5</f>
        <v>1.875</v>
      </c>
      <c r="D7" s="66">
        <f t="shared" ref="D7:D13" si="0">B7*C7*$B$2</f>
        <v>75</v>
      </c>
      <c r="E7" s="67"/>
    </row>
    <row r="8" spans="1:5" ht="15" thickBot="1" x14ac:dyDescent="0.4">
      <c r="A8" s="26" t="s">
        <v>134</v>
      </c>
      <c r="B8" s="24">
        <v>0</v>
      </c>
      <c r="C8" s="24">
        <v>2</v>
      </c>
      <c r="D8" s="66">
        <f t="shared" si="0"/>
        <v>0</v>
      </c>
      <c r="E8" s="67"/>
    </row>
    <row r="9" spans="1:5" ht="15" thickBot="1" x14ac:dyDescent="0.4">
      <c r="A9" s="26" t="s">
        <v>135</v>
      </c>
      <c r="B9" s="24">
        <v>38</v>
      </c>
      <c r="C9" s="24">
        <v>1</v>
      </c>
      <c r="D9" s="66">
        <f t="shared" si="0"/>
        <v>760</v>
      </c>
      <c r="E9" s="67"/>
    </row>
    <row r="10" spans="1:5" ht="15" thickBot="1" x14ac:dyDescent="0.4">
      <c r="A10" s="26" t="s">
        <v>142</v>
      </c>
      <c r="B10" s="24">
        <f>7.6</f>
        <v>7.6</v>
      </c>
      <c r="C10" s="24">
        <v>1.25</v>
      </c>
      <c r="D10" s="66">
        <f t="shared" si="0"/>
        <v>190</v>
      </c>
      <c r="E10" s="67"/>
    </row>
    <row r="11" spans="1:5" ht="15" thickBot="1" x14ac:dyDescent="0.4">
      <c r="A11" s="26" t="s">
        <v>152</v>
      </c>
      <c r="B11" s="24">
        <v>0</v>
      </c>
      <c r="C11" s="24">
        <v>2</v>
      </c>
      <c r="D11" s="66">
        <f t="shared" si="0"/>
        <v>0</v>
      </c>
      <c r="E11" s="67"/>
    </row>
    <row r="12" spans="1:5" ht="15" thickBot="1" x14ac:dyDescent="0.4">
      <c r="A12" s="26" t="s">
        <v>136</v>
      </c>
      <c r="B12" s="24">
        <v>38</v>
      </c>
      <c r="C12" s="24">
        <v>0.17499999999999999</v>
      </c>
      <c r="D12" s="66">
        <f t="shared" si="0"/>
        <v>133</v>
      </c>
      <c r="E12" s="67"/>
    </row>
    <row r="13" spans="1:5" ht="15" thickBot="1" x14ac:dyDescent="0.4">
      <c r="A13" s="26" t="s">
        <v>137</v>
      </c>
      <c r="B13" s="24">
        <v>0</v>
      </c>
      <c r="C13" s="24">
        <v>1</v>
      </c>
      <c r="D13" s="66">
        <f t="shared" si="0"/>
        <v>0</v>
      </c>
      <c r="E13" s="67"/>
    </row>
    <row r="14" spans="1:5" ht="15" thickBot="1" x14ac:dyDescent="0.4">
      <c r="A14" s="53" t="s">
        <v>91</v>
      </c>
      <c r="B14" s="54"/>
      <c r="C14" s="55"/>
      <c r="D14" s="66">
        <f>SUM(D6:E13)</f>
        <v>1766</v>
      </c>
      <c r="E14" s="67"/>
    </row>
    <row r="15" spans="1:5" ht="15" thickBot="1" x14ac:dyDescent="0.4">
      <c r="A15" s="56" t="s">
        <v>121</v>
      </c>
      <c r="B15" s="57"/>
      <c r="C15" s="57"/>
      <c r="D15" s="57"/>
      <c r="E15" s="58"/>
    </row>
    <row r="16" spans="1:5" ht="15" thickBot="1" x14ac:dyDescent="0.4">
      <c r="A16" s="59" t="s">
        <v>120</v>
      </c>
      <c r="B16" s="60"/>
      <c r="C16" s="61"/>
      <c r="D16" s="80">
        <v>100</v>
      </c>
      <c r="E16" s="81"/>
    </row>
    <row r="17" spans="1:5" ht="15" thickBot="1" x14ac:dyDescent="0.4">
      <c r="A17" s="56" t="s">
        <v>138</v>
      </c>
      <c r="B17" s="57"/>
      <c r="C17" s="57"/>
      <c r="D17" s="57"/>
      <c r="E17" s="58"/>
    </row>
    <row r="18" spans="1:5" ht="15" thickBot="1" x14ac:dyDescent="0.4">
      <c r="A18" s="59" t="s">
        <v>42</v>
      </c>
      <c r="B18" s="60"/>
      <c r="C18" s="60"/>
      <c r="D18" s="61"/>
      <c r="E18" s="27">
        <f>(D14+D16)*9.5%</f>
        <v>177.27</v>
      </c>
    </row>
    <row r="19" spans="1:5" ht="15" thickBot="1" x14ac:dyDescent="0.4">
      <c r="A19" s="59" t="s">
        <v>58</v>
      </c>
      <c r="B19" s="60"/>
      <c r="C19" s="60"/>
      <c r="D19" s="61"/>
      <c r="E19" s="27">
        <v>100</v>
      </c>
    </row>
    <row r="20" spans="1:5" ht="15" thickBot="1" x14ac:dyDescent="0.4">
      <c r="A20" s="56" t="s">
        <v>61</v>
      </c>
      <c r="B20" s="57"/>
      <c r="C20" s="57"/>
      <c r="D20" s="57"/>
      <c r="E20" s="58"/>
    </row>
    <row r="21" spans="1:5" ht="15" thickBot="1" x14ac:dyDescent="0.4">
      <c r="A21" s="59" t="s">
        <v>139</v>
      </c>
      <c r="B21" s="60"/>
      <c r="C21" s="60"/>
      <c r="D21" s="61"/>
      <c r="E21" s="27">
        <v>184</v>
      </c>
    </row>
    <row r="22" spans="1:5" ht="15" thickBot="1" x14ac:dyDescent="0.4">
      <c r="A22" s="59" t="s">
        <v>124</v>
      </c>
      <c r="B22" s="60"/>
      <c r="C22" s="60"/>
      <c r="D22" s="61"/>
      <c r="E22" s="27">
        <v>0</v>
      </c>
    </row>
    <row r="23" spans="1:5" ht="15" thickBot="1" x14ac:dyDescent="0.4">
      <c r="A23" s="59" t="s">
        <v>140</v>
      </c>
      <c r="B23" s="60"/>
      <c r="C23" s="60"/>
      <c r="D23" s="61"/>
      <c r="E23" s="27">
        <v>0</v>
      </c>
    </row>
    <row r="24" spans="1:5" ht="15" thickBot="1" x14ac:dyDescent="0.4">
      <c r="A24" s="53" t="s">
        <v>141</v>
      </c>
      <c r="B24" s="54"/>
      <c r="C24" s="54"/>
      <c r="D24" s="55"/>
      <c r="E24" s="27">
        <f>SUM(E21:E23)</f>
        <v>184</v>
      </c>
    </row>
    <row r="25" spans="1:5" ht="15" thickBot="1" x14ac:dyDescent="0.4">
      <c r="A25" s="56" t="s">
        <v>55</v>
      </c>
      <c r="B25" s="57"/>
      <c r="C25" s="57"/>
      <c r="D25" s="57"/>
      <c r="E25" s="58"/>
    </row>
    <row r="26" spans="1:5" ht="15" thickBot="1" x14ac:dyDescent="0.4">
      <c r="A26" s="59" t="s">
        <v>56</v>
      </c>
      <c r="B26" s="60"/>
      <c r="C26" s="60"/>
      <c r="D26" s="61"/>
      <c r="E26" s="27">
        <v>0</v>
      </c>
    </row>
    <row r="27" spans="1:5" ht="15" thickBot="1" x14ac:dyDescent="0.4">
      <c r="A27" s="62" t="s">
        <v>113</v>
      </c>
      <c r="B27" s="63"/>
      <c r="C27" s="63"/>
      <c r="D27" s="64"/>
      <c r="E27" s="28">
        <f>(D14+D16-E19-E24-E26)</f>
        <v>1582</v>
      </c>
    </row>
    <row r="28" spans="1:5" ht="15" customHeight="1" thickBot="1" x14ac:dyDescent="0.4">
      <c r="A28" s="62" t="s">
        <v>149</v>
      </c>
      <c r="B28" s="63"/>
      <c r="C28" s="63"/>
      <c r="D28" s="64"/>
      <c r="E28" s="30">
        <f>SUM(E18:E19)</f>
        <v>277.27</v>
      </c>
    </row>
  </sheetData>
  <mergeCells count="30">
    <mergeCell ref="D7:E7"/>
    <mergeCell ref="A22:D22"/>
    <mergeCell ref="A23:D23"/>
    <mergeCell ref="A14:C14"/>
    <mergeCell ref="D14:E14"/>
    <mergeCell ref="A15:E15"/>
    <mergeCell ref="A16:C16"/>
    <mergeCell ref="D16:E16"/>
    <mergeCell ref="A17:E17"/>
    <mergeCell ref="A1:E1"/>
    <mergeCell ref="A18:D18"/>
    <mergeCell ref="A19:D19"/>
    <mergeCell ref="A20:E20"/>
    <mergeCell ref="A21:D21"/>
    <mergeCell ref="D8:E8"/>
    <mergeCell ref="D9:E9"/>
    <mergeCell ref="D10:E10"/>
    <mergeCell ref="D11:E11"/>
    <mergeCell ref="D12:E12"/>
    <mergeCell ref="D13:E13"/>
    <mergeCell ref="D2:E2"/>
    <mergeCell ref="A3:A4"/>
    <mergeCell ref="D3:E4"/>
    <mergeCell ref="D5:E5"/>
    <mergeCell ref="D6:E6"/>
    <mergeCell ref="A24:D24"/>
    <mergeCell ref="A25:E25"/>
    <mergeCell ref="A26:D26"/>
    <mergeCell ref="A27:D27"/>
    <mergeCell ref="A28:D28"/>
  </mergeCells>
  <pageMargins left="0.7" right="0.7" top="0.75" bottom="0.75" header="0.3" footer="0.3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30" customWidth="1"/>
    <col min="2" max="3" width="21.81640625" customWidth="1"/>
    <col min="4" max="5" width="20.453125" customWidth="1"/>
  </cols>
  <sheetData>
    <row r="1" spans="1:5" ht="15" thickBot="1" x14ac:dyDescent="0.4">
      <c r="A1" s="65" t="s">
        <v>6</v>
      </c>
      <c r="B1" s="65"/>
      <c r="C1" s="65"/>
      <c r="D1" s="65"/>
      <c r="E1" s="65"/>
    </row>
    <row r="2" spans="1:5" ht="15" thickBot="1" x14ac:dyDescent="0.4">
      <c r="A2" s="19" t="s">
        <v>147</v>
      </c>
      <c r="B2" s="29">
        <f>52000/26/76</f>
        <v>26.315789473684209</v>
      </c>
      <c r="C2" s="21" t="s">
        <v>153</v>
      </c>
      <c r="D2" s="68">
        <v>52000</v>
      </c>
      <c r="E2" s="69"/>
    </row>
    <row r="3" spans="1:5" x14ac:dyDescent="0.35">
      <c r="A3" s="70" t="s">
        <v>126</v>
      </c>
      <c r="B3" s="22" t="s">
        <v>127</v>
      </c>
      <c r="C3" s="22" t="s">
        <v>128</v>
      </c>
      <c r="D3" s="72" t="s">
        <v>129</v>
      </c>
      <c r="E3" s="73"/>
    </row>
    <row r="4" spans="1:5" ht="15" thickBot="1" x14ac:dyDescent="0.4">
      <c r="A4" s="71"/>
      <c r="B4" s="23">
        <v>42534</v>
      </c>
      <c r="C4" s="23">
        <v>42547</v>
      </c>
      <c r="D4" s="74"/>
      <c r="E4" s="75"/>
    </row>
    <row r="5" spans="1:5" ht="15" thickBot="1" x14ac:dyDescent="0.4">
      <c r="A5" s="25" t="s">
        <v>130</v>
      </c>
      <c r="B5" s="24" t="s">
        <v>131</v>
      </c>
      <c r="C5" s="24" t="s">
        <v>27</v>
      </c>
      <c r="D5" s="76"/>
      <c r="E5" s="77"/>
    </row>
    <row r="6" spans="1:5" ht="15" thickBot="1" x14ac:dyDescent="0.4">
      <c r="A6" s="26" t="s">
        <v>132</v>
      </c>
      <c r="B6" s="24">
        <v>76</v>
      </c>
      <c r="C6" s="24">
        <v>1</v>
      </c>
      <c r="D6" s="66">
        <f>B6*C6*$B$2</f>
        <v>1999.9999999999998</v>
      </c>
      <c r="E6" s="67"/>
    </row>
    <row r="7" spans="1:5" ht="15" thickBot="1" x14ac:dyDescent="0.4">
      <c r="A7" s="26" t="s">
        <v>133</v>
      </c>
      <c r="B7" s="24">
        <v>0</v>
      </c>
      <c r="C7" s="24">
        <v>1.5</v>
      </c>
      <c r="D7" s="66">
        <f t="shared" ref="D7:D13" si="0">B7*C7*$B$2</f>
        <v>0</v>
      </c>
      <c r="E7" s="67"/>
    </row>
    <row r="8" spans="1:5" ht="15" thickBot="1" x14ac:dyDescent="0.4">
      <c r="A8" s="26" t="s">
        <v>134</v>
      </c>
      <c r="B8" s="24">
        <v>0</v>
      </c>
      <c r="C8" s="24">
        <v>2</v>
      </c>
      <c r="D8" s="66">
        <f t="shared" si="0"/>
        <v>0</v>
      </c>
      <c r="E8" s="67"/>
    </row>
    <row r="9" spans="1:5" ht="15" thickBot="1" x14ac:dyDescent="0.4">
      <c r="A9" s="26" t="s">
        <v>135</v>
      </c>
      <c r="B9" s="24">
        <v>0</v>
      </c>
      <c r="C9" s="24">
        <v>1</v>
      </c>
      <c r="D9" s="66">
        <f t="shared" si="0"/>
        <v>0</v>
      </c>
      <c r="E9" s="67"/>
    </row>
    <row r="10" spans="1:5" ht="15" thickBot="1" x14ac:dyDescent="0.4">
      <c r="A10" s="26" t="s">
        <v>142</v>
      </c>
      <c r="B10" s="24">
        <v>0</v>
      </c>
      <c r="C10" s="24">
        <v>0</v>
      </c>
      <c r="D10" s="66">
        <f t="shared" si="0"/>
        <v>0</v>
      </c>
      <c r="E10" s="67"/>
    </row>
    <row r="11" spans="1:5" ht="15" thickBot="1" x14ac:dyDescent="0.4">
      <c r="A11" s="26" t="s">
        <v>152</v>
      </c>
      <c r="B11" s="24">
        <v>0</v>
      </c>
      <c r="C11" s="24">
        <v>0</v>
      </c>
      <c r="D11" s="66">
        <f t="shared" si="0"/>
        <v>0</v>
      </c>
      <c r="E11" s="67"/>
    </row>
    <row r="12" spans="1:5" ht="15" thickBot="1" x14ac:dyDescent="0.4">
      <c r="A12" s="26" t="s">
        <v>136</v>
      </c>
      <c r="B12" s="24">
        <v>0</v>
      </c>
      <c r="C12" s="24">
        <v>0.17499999999999999</v>
      </c>
      <c r="D12" s="66">
        <f t="shared" si="0"/>
        <v>0</v>
      </c>
      <c r="E12" s="67"/>
    </row>
    <row r="13" spans="1:5" ht="15" thickBot="1" x14ac:dyDescent="0.4">
      <c r="A13" s="26" t="s">
        <v>137</v>
      </c>
      <c r="B13" s="24">
        <v>0</v>
      </c>
      <c r="C13" s="24">
        <v>1</v>
      </c>
      <c r="D13" s="66">
        <f t="shared" si="0"/>
        <v>0</v>
      </c>
      <c r="E13" s="67"/>
    </row>
    <row r="14" spans="1:5" ht="15" thickBot="1" x14ac:dyDescent="0.4">
      <c r="A14" s="53" t="s">
        <v>91</v>
      </c>
      <c r="B14" s="54"/>
      <c r="C14" s="55"/>
      <c r="D14" s="66">
        <f>SUM(D6:E13)</f>
        <v>1999.9999999999998</v>
      </c>
      <c r="E14" s="67"/>
    </row>
    <row r="15" spans="1:5" ht="15" thickBot="1" x14ac:dyDescent="0.4">
      <c r="A15" s="56" t="s">
        <v>121</v>
      </c>
      <c r="B15" s="57"/>
      <c r="C15" s="57"/>
      <c r="D15" s="57"/>
      <c r="E15" s="58"/>
    </row>
    <row r="16" spans="1:5" ht="15" thickBot="1" x14ac:dyDescent="0.4">
      <c r="A16" s="59" t="s">
        <v>120</v>
      </c>
      <c r="B16" s="60"/>
      <c r="C16" s="61"/>
      <c r="D16" s="80">
        <v>100</v>
      </c>
      <c r="E16" s="81"/>
    </row>
    <row r="17" spans="1:5" ht="15" thickBot="1" x14ac:dyDescent="0.4">
      <c r="A17" s="56" t="s">
        <v>138</v>
      </c>
      <c r="B17" s="57"/>
      <c r="C17" s="57"/>
      <c r="D17" s="57"/>
      <c r="E17" s="58"/>
    </row>
    <row r="18" spans="1:5" ht="15" thickBot="1" x14ac:dyDescent="0.4">
      <c r="A18" s="59" t="s">
        <v>42</v>
      </c>
      <c r="B18" s="60"/>
      <c r="C18" s="60"/>
      <c r="D18" s="61"/>
      <c r="E18" s="27">
        <f>(D14+D16)*9.5%</f>
        <v>199.5</v>
      </c>
    </row>
    <row r="19" spans="1:5" ht="15" thickBot="1" x14ac:dyDescent="0.4">
      <c r="A19" s="59" t="s">
        <v>58</v>
      </c>
      <c r="B19" s="60"/>
      <c r="C19" s="60"/>
      <c r="D19" s="61"/>
      <c r="E19" s="27">
        <v>100</v>
      </c>
    </row>
    <row r="20" spans="1:5" ht="15" thickBot="1" x14ac:dyDescent="0.4">
      <c r="A20" s="56" t="s">
        <v>61</v>
      </c>
      <c r="B20" s="57"/>
      <c r="C20" s="57"/>
      <c r="D20" s="57"/>
      <c r="E20" s="58"/>
    </row>
    <row r="21" spans="1:5" ht="15" thickBot="1" x14ac:dyDescent="0.4">
      <c r="A21" s="59" t="s">
        <v>139</v>
      </c>
      <c r="B21" s="60"/>
      <c r="C21" s="60"/>
      <c r="D21" s="61"/>
      <c r="E21" s="27">
        <v>366</v>
      </c>
    </row>
    <row r="22" spans="1:5" ht="15" thickBot="1" x14ac:dyDescent="0.4">
      <c r="A22" s="59" t="s">
        <v>124</v>
      </c>
      <c r="B22" s="60"/>
      <c r="C22" s="60"/>
      <c r="D22" s="61"/>
      <c r="E22" s="27">
        <v>0</v>
      </c>
    </row>
    <row r="23" spans="1:5" ht="15" thickBot="1" x14ac:dyDescent="0.4">
      <c r="A23" s="59" t="s">
        <v>140</v>
      </c>
      <c r="B23" s="60"/>
      <c r="C23" s="60"/>
      <c r="D23" s="61"/>
      <c r="E23" s="27">
        <v>0</v>
      </c>
    </row>
    <row r="24" spans="1:5" ht="15" thickBot="1" x14ac:dyDescent="0.4">
      <c r="A24" s="53" t="s">
        <v>141</v>
      </c>
      <c r="B24" s="54"/>
      <c r="C24" s="54"/>
      <c r="D24" s="55"/>
      <c r="E24" s="27">
        <f>SUM(E21:E23)</f>
        <v>366</v>
      </c>
    </row>
    <row r="25" spans="1:5" ht="15" thickBot="1" x14ac:dyDescent="0.4">
      <c r="A25" s="56" t="s">
        <v>55</v>
      </c>
      <c r="B25" s="57"/>
      <c r="C25" s="57"/>
      <c r="D25" s="57"/>
      <c r="E25" s="58"/>
    </row>
    <row r="26" spans="1:5" ht="15" thickBot="1" x14ac:dyDescent="0.4">
      <c r="A26" s="59" t="s">
        <v>154</v>
      </c>
      <c r="B26" s="60"/>
      <c r="C26" s="60"/>
      <c r="D26" s="61"/>
      <c r="E26" s="27">
        <v>200</v>
      </c>
    </row>
    <row r="27" spans="1:5" ht="15" thickBot="1" x14ac:dyDescent="0.4">
      <c r="A27" s="62" t="s">
        <v>113</v>
      </c>
      <c r="B27" s="63"/>
      <c r="C27" s="63"/>
      <c r="D27" s="64"/>
      <c r="E27" s="28">
        <f>(D14+D16-E19-E24-E26)</f>
        <v>1434</v>
      </c>
    </row>
    <row r="28" spans="1:5" ht="15" thickBot="1" x14ac:dyDescent="0.4">
      <c r="A28" s="62" t="s">
        <v>149</v>
      </c>
      <c r="B28" s="63"/>
      <c r="C28" s="63"/>
      <c r="D28" s="64"/>
      <c r="E28" s="30">
        <f>SUM(E18:E19)</f>
        <v>299.5</v>
      </c>
    </row>
  </sheetData>
  <mergeCells count="30">
    <mergeCell ref="D7:E7"/>
    <mergeCell ref="A22:D22"/>
    <mergeCell ref="A23:D23"/>
    <mergeCell ref="A14:C14"/>
    <mergeCell ref="D14:E14"/>
    <mergeCell ref="A15:E15"/>
    <mergeCell ref="A16:C16"/>
    <mergeCell ref="D16:E16"/>
    <mergeCell ref="A17:E17"/>
    <mergeCell ref="A1:E1"/>
    <mergeCell ref="A18:D18"/>
    <mergeCell ref="A19:D19"/>
    <mergeCell ref="A20:E20"/>
    <mergeCell ref="A21:D21"/>
    <mergeCell ref="D8:E8"/>
    <mergeCell ref="D9:E9"/>
    <mergeCell ref="D10:E10"/>
    <mergeCell ref="D11:E11"/>
    <mergeCell ref="D12:E12"/>
    <mergeCell ref="D13:E13"/>
    <mergeCell ref="D2:E2"/>
    <mergeCell ref="A3:A4"/>
    <mergeCell ref="D3:E4"/>
    <mergeCell ref="D5:E5"/>
    <mergeCell ref="D6:E6"/>
    <mergeCell ref="A24:D24"/>
    <mergeCell ref="A25:E25"/>
    <mergeCell ref="A26:D26"/>
    <mergeCell ref="A27:D27"/>
    <mergeCell ref="A28:D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I19" sqref="C10:I19"/>
    </sheetView>
  </sheetViews>
  <sheetFormatPr defaultRowHeight="14.5" x14ac:dyDescent="0.35"/>
  <sheetData>
    <row r="1" spans="1:19" ht="15.5" thickBot="1" x14ac:dyDescent="0.4">
      <c r="A1" s="45" t="s">
        <v>146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/>
    </row>
    <row r="2" spans="1:19" ht="15" thickBot="1" x14ac:dyDescent="0.4">
      <c r="A2" s="48" t="s">
        <v>109</v>
      </c>
      <c r="B2" s="50" t="s">
        <v>110</v>
      </c>
      <c r="C2" s="51"/>
      <c r="D2" s="51"/>
      <c r="E2" s="51"/>
      <c r="F2" s="51"/>
      <c r="G2" s="51"/>
      <c r="H2" s="51"/>
      <c r="I2" s="51"/>
      <c r="J2" s="51"/>
      <c r="K2" s="52"/>
      <c r="L2" s="48" t="s">
        <v>111</v>
      </c>
      <c r="M2" s="50" t="s">
        <v>55</v>
      </c>
      <c r="N2" s="51"/>
      <c r="O2" s="51"/>
      <c r="P2" s="51"/>
      <c r="Q2" s="52"/>
      <c r="R2" s="48" t="s">
        <v>112</v>
      </c>
      <c r="S2" s="48" t="s">
        <v>113</v>
      </c>
    </row>
    <row r="3" spans="1:19" ht="62" thickBot="1" x14ac:dyDescent="0.4">
      <c r="A3" s="49"/>
      <c r="B3" s="12" t="s">
        <v>114</v>
      </c>
      <c r="C3" s="12" t="s">
        <v>115</v>
      </c>
      <c r="D3" s="12" t="s">
        <v>116</v>
      </c>
      <c r="E3" s="12" t="s">
        <v>117</v>
      </c>
      <c r="F3" s="12" t="s">
        <v>118</v>
      </c>
      <c r="G3" s="12" t="s">
        <v>118</v>
      </c>
      <c r="H3" s="12" t="s">
        <v>156</v>
      </c>
      <c r="I3" s="12" t="s">
        <v>157</v>
      </c>
      <c r="J3" s="12" t="s">
        <v>158</v>
      </c>
      <c r="K3" s="12" t="s">
        <v>121</v>
      </c>
      <c r="L3" s="49"/>
      <c r="M3" s="12" t="s">
        <v>58</v>
      </c>
      <c r="N3" s="12" t="s">
        <v>122</v>
      </c>
      <c r="O3" s="12" t="s">
        <v>123</v>
      </c>
      <c r="P3" s="12" t="s">
        <v>124</v>
      </c>
      <c r="Q3" s="12" t="s">
        <v>125</v>
      </c>
      <c r="R3" s="49"/>
      <c r="S3" s="49"/>
    </row>
    <row r="4" spans="1:19" ht="15" thickBot="1" x14ac:dyDescent="0.4">
      <c r="A4" s="13">
        <v>1</v>
      </c>
      <c r="B4" s="14">
        <f>'Worksheet Employ 1'!$B6</f>
        <v>45</v>
      </c>
      <c r="C4" s="14">
        <f>'Worksheet Employ 1'!$B7</f>
        <v>0</v>
      </c>
      <c r="D4" s="14">
        <f>'Worksheet Employ 1'!$B8</f>
        <v>0</v>
      </c>
      <c r="E4" s="14">
        <f>'Worksheet Employ 1'!$B9</f>
        <v>0</v>
      </c>
      <c r="F4" s="14">
        <f>'Worksheet Employ 1'!$B10</f>
        <v>7.5</v>
      </c>
      <c r="G4" s="14">
        <f>'Worksheet Employ 1'!$B11</f>
        <v>10</v>
      </c>
      <c r="H4" s="14">
        <f>'Worksheet Employ 1'!$B12</f>
        <v>0</v>
      </c>
      <c r="I4" s="14">
        <f>'Worksheet Employ 1'!$B13</f>
        <v>0</v>
      </c>
      <c r="J4" s="14">
        <f>'Worksheet Employ 1'!$D$16</f>
        <v>0</v>
      </c>
      <c r="K4" s="14"/>
      <c r="L4" s="14">
        <f>'Worksheet Employ 1'!$D$14</f>
        <v>1521</v>
      </c>
      <c r="M4" s="14">
        <f>'Worksheet Employ 1'!$E$19</f>
        <v>0</v>
      </c>
      <c r="N4" s="14">
        <v>0</v>
      </c>
      <c r="O4" s="14">
        <f>'Worksheet Employ 1'!$E$24</f>
        <v>198</v>
      </c>
      <c r="P4" s="14">
        <f>'Worksheet Employ 1'!$E$22</f>
        <v>0</v>
      </c>
      <c r="Q4" s="14">
        <f>'Worksheet Employ 1'!$E$26</f>
        <v>0</v>
      </c>
      <c r="R4" s="14">
        <f>'Worksheet Employ 1'!$E$28</f>
        <v>144.495</v>
      </c>
      <c r="S4" s="31">
        <f>'Worksheet Employ 1'!$E$27</f>
        <v>1323</v>
      </c>
    </row>
    <row r="5" spans="1:19" ht="15" thickBot="1" x14ac:dyDescent="0.4">
      <c r="A5" s="13">
        <v>2</v>
      </c>
      <c r="B5" s="14">
        <f>'Worksheet Employ 2'!$B6</f>
        <v>39</v>
      </c>
      <c r="C5" s="14">
        <f>'Worksheet Employ 2'!$B$7</f>
        <v>0</v>
      </c>
      <c r="D5" s="14">
        <f>'Worksheet Employ 2'!$B$8</f>
        <v>0</v>
      </c>
      <c r="E5" s="14">
        <f>'Worksheet Employ 2'!$B$9</f>
        <v>0</v>
      </c>
      <c r="F5" s="14">
        <f>'Worksheet Employ 2'!$B$10</f>
        <v>8</v>
      </c>
      <c r="G5" s="14">
        <f>'Worksheet Employ 2'!$B$11</f>
        <v>8</v>
      </c>
      <c r="H5" s="14">
        <f>'Worksheet Employ 2'!$B$12</f>
        <v>0</v>
      </c>
      <c r="I5" s="14">
        <f>'Worksheet Employ 2'!$B$13</f>
        <v>0</v>
      </c>
      <c r="J5" s="14">
        <f>'Worksheet Employ 2'!$D$16</f>
        <v>0</v>
      </c>
      <c r="K5" s="14"/>
      <c r="L5" s="14">
        <f>'Worksheet Employ 2'!$D$14</f>
        <v>1323.9</v>
      </c>
      <c r="M5" s="14">
        <f>'Worksheet Employ 2'!$E$19</f>
        <v>0</v>
      </c>
      <c r="N5" s="14">
        <v>0</v>
      </c>
      <c r="O5" s="14">
        <f>'Worksheet Employ 2'!$E$24</f>
        <v>372</v>
      </c>
      <c r="P5" s="14">
        <f>'Worksheet Employ 2'!$E$22</f>
        <v>0</v>
      </c>
      <c r="Q5" s="14">
        <f>'Worksheet Employ 2'!$E$26</f>
        <v>100</v>
      </c>
      <c r="R5" s="14">
        <f>'Worksheet Employ 2'!$E$28</f>
        <v>125.77050000000001</v>
      </c>
      <c r="S5" s="31">
        <f>'Worksheet Employ 2'!$E$27</f>
        <v>851.90000000000009</v>
      </c>
    </row>
    <row r="6" spans="1:19" ht="15" thickBot="1" x14ac:dyDescent="0.4">
      <c r="A6" s="13">
        <v>3</v>
      </c>
      <c r="B6" s="14">
        <f>'Worksheet Employ 3'!$B6</f>
        <v>30.4</v>
      </c>
      <c r="C6" s="14">
        <f>'Worksheet Employ 3'!$B$7</f>
        <v>2</v>
      </c>
      <c r="D6" s="14">
        <f>'Worksheet Employ 3'!$B$8</f>
        <v>0</v>
      </c>
      <c r="E6" s="14">
        <f>'Worksheet Employ 3'!$B$9</f>
        <v>38</v>
      </c>
      <c r="F6" s="14">
        <f>'Worksheet Employ 3'!$B$10</f>
        <v>7.6</v>
      </c>
      <c r="G6" s="14">
        <f>'Worksheet Employ 3'!$B$11</f>
        <v>0</v>
      </c>
      <c r="H6" s="14">
        <f>'Worksheet Employ 3'!$B$12</f>
        <v>38</v>
      </c>
      <c r="I6" s="14">
        <f>'Worksheet Employ 3'!$B$13</f>
        <v>0</v>
      </c>
      <c r="J6" s="14">
        <f>'Worksheet Employ 3'!$D$16</f>
        <v>100</v>
      </c>
      <c r="K6" s="14"/>
      <c r="L6" s="14">
        <f>'Worksheet Employ 3'!$D$14</f>
        <v>1766</v>
      </c>
      <c r="M6" s="14">
        <v>0</v>
      </c>
      <c r="N6" s="14">
        <v>100</v>
      </c>
      <c r="O6" s="14">
        <f>'Worksheet Employ 3'!$E$24</f>
        <v>184</v>
      </c>
      <c r="P6" s="14">
        <f>'Worksheet Employ 3'!$E$22</f>
        <v>0</v>
      </c>
      <c r="Q6" s="14">
        <f>'Worksheet Employ 3'!$E$26</f>
        <v>0</v>
      </c>
      <c r="R6" s="14">
        <f>'Worksheet Employ 3'!$E$28</f>
        <v>277.27</v>
      </c>
      <c r="S6" s="31">
        <f>'Worksheet Employ 3'!$E$27</f>
        <v>1582</v>
      </c>
    </row>
    <row r="7" spans="1:19" ht="15" thickBot="1" x14ac:dyDescent="0.4">
      <c r="A7" s="13">
        <v>4</v>
      </c>
      <c r="B7" s="14">
        <f>'Worksheet Employ 4'!$B6</f>
        <v>76</v>
      </c>
      <c r="C7" s="14">
        <f>'Worksheet Employ 4'!$B$7</f>
        <v>0</v>
      </c>
      <c r="D7" s="14">
        <f>'Worksheet Employ 4'!$B8</f>
        <v>0</v>
      </c>
      <c r="E7" s="14">
        <f>'Worksheet Employ 4'!$B9</f>
        <v>0</v>
      </c>
      <c r="F7" s="14">
        <f>'Worksheet Employ 4'!$B10</f>
        <v>0</v>
      </c>
      <c r="G7" s="14">
        <f>'Worksheet Employ 4'!$B11</f>
        <v>0</v>
      </c>
      <c r="H7" s="14">
        <f>'Worksheet Employ 4'!$B12</f>
        <v>0</v>
      </c>
      <c r="I7" s="14">
        <f>'Worksheet Employ 4'!$B13</f>
        <v>0</v>
      </c>
      <c r="J7" s="14">
        <f>'Worksheet Employ 4'!$D$16</f>
        <v>100</v>
      </c>
      <c r="K7" s="14"/>
      <c r="L7" s="14">
        <f>'Worksheet Employ 4'!$D$14</f>
        <v>1999.9999999999998</v>
      </c>
      <c r="M7" s="14">
        <f>'Worksheet Employ 4'!$E$19</f>
        <v>100</v>
      </c>
      <c r="N7" s="14">
        <v>100</v>
      </c>
      <c r="O7" s="14">
        <f>'Worksheet Employ 4'!$E$24</f>
        <v>366</v>
      </c>
      <c r="P7" s="14">
        <f>'Worksheet Employ 4'!$E$22</f>
        <v>0</v>
      </c>
      <c r="Q7" s="14">
        <f>'Worksheet Employ 4'!$E$26</f>
        <v>200</v>
      </c>
      <c r="R7" s="14">
        <f>'Worksheet Employ 4'!$E$28</f>
        <v>299.5</v>
      </c>
      <c r="S7" s="31">
        <f>'Worksheet Employ 4'!$E$27</f>
        <v>1434</v>
      </c>
    </row>
    <row r="8" spans="1:19" ht="15" thickBot="1" x14ac:dyDescent="0.4">
      <c r="A8" s="16" t="s">
        <v>91</v>
      </c>
      <c r="B8" s="17">
        <f>SUM(B4:B7)</f>
        <v>190.4</v>
      </c>
      <c r="C8" s="17">
        <f>SUM(C4:C7)</f>
        <v>2</v>
      </c>
      <c r="D8" s="17">
        <f t="shared" ref="D8:S8" si="0">SUM(D4:D7)</f>
        <v>0</v>
      </c>
      <c r="E8" s="17">
        <f t="shared" si="0"/>
        <v>38</v>
      </c>
      <c r="F8" s="17">
        <f t="shared" si="0"/>
        <v>23.1</v>
      </c>
      <c r="G8" s="17">
        <f t="shared" si="0"/>
        <v>18</v>
      </c>
      <c r="H8" s="17">
        <f t="shared" si="0"/>
        <v>38</v>
      </c>
      <c r="I8" s="17">
        <f t="shared" si="0"/>
        <v>0</v>
      </c>
      <c r="J8" s="17">
        <f t="shared" si="0"/>
        <v>200</v>
      </c>
      <c r="K8" s="17">
        <f t="shared" si="0"/>
        <v>0</v>
      </c>
      <c r="L8" s="17">
        <f t="shared" si="0"/>
        <v>6610.9</v>
      </c>
      <c r="M8" s="17">
        <f t="shared" si="0"/>
        <v>100</v>
      </c>
      <c r="N8" s="17">
        <f t="shared" si="0"/>
        <v>200</v>
      </c>
      <c r="O8" s="17">
        <f t="shared" si="0"/>
        <v>1120</v>
      </c>
      <c r="P8" s="17">
        <f t="shared" si="0"/>
        <v>0</v>
      </c>
      <c r="Q8" s="17">
        <f t="shared" si="0"/>
        <v>300</v>
      </c>
      <c r="R8" s="17">
        <f t="shared" si="0"/>
        <v>847.03549999999996</v>
      </c>
      <c r="S8" s="17">
        <f t="shared" si="0"/>
        <v>5190.8999999999996</v>
      </c>
    </row>
    <row r="15" spans="1:19" x14ac:dyDescent="0.35">
      <c r="D15" s="82"/>
      <c r="E15" s="82"/>
      <c r="F15" s="82"/>
      <c r="G15" s="82"/>
      <c r="H15" s="83"/>
    </row>
    <row r="16" spans="1:19" x14ac:dyDescent="0.35">
      <c r="D16" s="82"/>
      <c r="E16" s="84"/>
      <c r="F16" s="85"/>
      <c r="G16" s="84"/>
      <c r="H16" s="83"/>
    </row>
  </sheetData>
  <mergeCells count="7">
    <mergeCell ref="A1:S1"/>
    <mergeCell ref="A2:A3"/>
    <mergeCell ref="B2:K2"/>
    <mergeCell ref="L2:L3"/>
    <mergeCell ref="M2:Q2"/>
    <mergeCell ref="R2:R3"/>
    <mergeCell ref="S2:S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information </vt:lpstr>
      <vt:lpstr>Timesheet info</vt:lpstr>
      <vt:lpstr>Payrol Register</vt:lpstr>
      <vt:lpstr>Worksheet Employ 1</vt:lpstr>
      <vt:lpstr>Worksheet Employ 2</vt:lpstr>
      <vt:lpstr>Worksheet Employ 3</vt:lpstr>
      <vt:lpstr>Worksheet Employ 4</vt:lpstr>
      <vt:lpstr>Payroll Register(yours)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Yangha Park</cp:lastModifiedBy>
  <dcterms:created xsi:type="dcterms:W3CDTF">2014-09-18T02:22:52Z</dcterms:created>
  <dcterms:modified xsi:type="dcterms:W3CDTF">2017-08-02T01:34:33Z</dcterms:modified>
</cp:coreProperties>
</file>