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EKR\OneDrive\SolarEdge\0_프로그램 개발 자료\OPEX 수정\"/>
    </mc:Choice>
  </mc:AlternateContent>
  <xr:revisionPtr revIDLastSave="0" documentId="13_ncr:1_{A1865D7B-7A12-4300-AA69-405359ED6BBE}" xr6:coauthVersionLast="47" xr6:coauthVersionMax="47" xr10:uidLastSave="{00000000-0000-0000-0000-000000000000}"/>
  <bookViews>
    <workbookView xWindow="-120" yWindow="-120" windowWidth="29040" windowHeight="15840" activeTab="3" xr2:uid="{DD2E679F-641A-4300-A05B-89F2F964884E}"/>
  </bookViews>
  <sheets>
    <sheet name="Summary" sheetId="4" r:id="rId1"/>
    <sheet name="SPT_Only" sheetId="3" r:id="rId2"/>
    <sheet name="Web PR_(2)" sheetId="2" r:id="rId3"/>
    <sheet name="OPEX_Target" sheetId="6" r:id="rId4"/>
    <sheet name="PV_Actual" sheetId="8" r:id="rId5"/>
    <sheet name="PV_Target" sheetId="7" r:id="rId6"/>
    <sheet name="Ref." sheetId="5" r:id="rId7"/>
  </sheets>
  <definedNames>
    <definedName name="_xlnm._FilterDatabase" localSheetId="2" hidden="1">'Web PR_(2)'!$B$1:$Y$34</definedName>
    <definedName name="공장" localSheetId="2">'Web PR_(2)'!$W:$W</definedName>
    <definedName name="금액" localSheetId="2">'Web PR_(2)'!#REF!</definedName>
    <definedName name="월" localSheetId="2">'Web PR_(2)'!#REF!</definedName>
    <definedName name="코드" localSheetId="2">'Web PR_(2)'!$F:$F</definedName>
  </definedNames>
  <calcPr calcId="191028"/>
  <pivotCaches>
    <pivotCache cacheId="32" r:id="rId8"/>
    <pivotCache cacheId="3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6" i="3" l="1"/>
  <c r="C18" i="3"/>
  <c r="AD109" i="3"/>
  <c r="BC88" i="3"/>
  <c r="Y109" i="3"/>
  <c r="Y79" i="3"/>
  <c r="BP18" i="3"/>
  <c r="S18" i="3"/>
  <c r="O109" i="3"/>
  <c r="AW18" i="3"/>
  <c r="AS88" i="3"/>
  <c r="O88" i="3"/>
  <c r="AN79" i="3"/>
  <c r="AN88" i="3"/>
  <c r="BI18" i="3"/>
  <c r="BH61" i="3"/>
  <c r="BC61" i="3"/>
  <c r="AO18" i="3"/>
  <c r="W18" i="3"/>
  <c r="V18" i="3"/>
  <c r="R18" i="3"/>
  <c r="AS109" i="3"/>
  <c r="Y88" i="3"/>
  <c r="Q18" i="3"/>
  <c r="AC18" i="3"/>
  <c r="AP18" i="3"/>
  <c r="AD61" i="3"/>
  <c r="AQ18" i="3"/>
  <c r="AX88" i="3"/>
  <c r="BJ18" i="3"/>
  <c r="AH18" i="3"/>
  <c r="T109" i="3"/>
  <c r="AM18" i="3"/>
  <c r="BR61" i="3"/>
  <c r="AS79" i="3"/>
  <c r="AX79" i="3"/>
  <c r="BR88" i="3"/>
  <c r="BH109" i="3"/>
  <c r="BH79" i="3"/>
  <c r="BC109" i="3"/>
  <c r="BC79" i="3"/>
  <c r="AV18" i="3"/>
  <c r="AG18" i="3"/>
  <c r="AX61" i="3"/>
  <c r="G18" i="3"/>
  <c r="BM79" i="3"/>
  <c r="BA18" i="3"/>
  <c r="AX109" i="3"/>
  <c r="H18" i="3"/>
  <c r="T88" i="3"/>
  <c r="BB18" i="3"/>
  <c r="AY18" i="3"/>
  <c r="Z18" i="3"/>
  <c r="BR109" i="3"/>
  <c r="AB18" i="3"/>
  <c r="BF18" i="3"/>
  <c r="BQ18" i="3"/>
  <c r="AF18" i="3"/>
  <c r="BD18" i="3"/>
  <c r="AI79" i="3"/>
  <c r="I28" i="4"/>
  <c r="K18" i="3"/>
  <c r="BR79" i="3"/>
  <c r="M18" i="3"/>
  <c r="BN18" i="3"/>
  <c r="AU18" i="3"/>
  <c r="AI109" i="3"/>
  <c r="AS61" i="3"/>
  <c r="BM61" i="3"/>
  <c r="X18" i="3"/>
  <c r="AD88" i="3"/>
  <c r="T79" i="3"/>
  <c r="F18" i="3"/>
  <c r="AD79" i="3"/>
  <c r="BO18" i="3"/>
  <c r="AI88" i="3"/>
  <c r="BE18" i="3"/>
  <c r="AI61" i="3"/>
  <c r="I18" i="3"/>
  <c r="AL18" i="3"/>
  <c r="BM88" i="3"/>
  <c r="Y61" i="3"/>
  <c r="AA18" i="3"/>
  <c r="BG18" i="3"/>
  <c r="N18" i="3"/>
  <c r="BK18" i="3"/>
  <c r="BM109" i="3"/>
  <c r="L18" i="3"/>
  <c r="AJ18" i="3"/>
  <c r="O61" i="3"/>
  <c r="T61" i="3"/>
  <c r="BH88" i="3"/>
  <c r="AN61" i="3"/>
  <c r="P18" i="3"/>
  <c r="BL18" i="3"/>
  <c r="AE18" i="3"/>
  <c r="AT18" i="3"/>
  <c r="U18" i="3"/>
  <c r="AZ18" i="3"/>
  <c r="O79" i="3"/>
  <c r="AK18" i="3"/>
  <c r="AR18" i="3"/>
  <c r="AN109" i="3"/>
  <c r="J18" i="3" l="1"/>
  <c r="BH18" i="3"/>
  <c r="BH106" i="3" s="1"/>
  <c r="AS18" i="3"/>
  <c r="AS106" i="3" s="1"/>
  <c r="AD18" i="3"/>
  <c r="AD106" i="3" s="1"/>
  <c r="BM18" i="3"/>
  <c r="BM106" i="3" s="1"/>
  <c r="AX18" i="3"/>
  <c r="AX106" i="3" s="1"/>
  <c r="AI18" i="3"/>
  <c r="AI106" i="3" s="1"/>
  <c r="T18" i="3"/>
  <c r="T106" i="3" s="1"/>
  <c r="BR18" i="3"/>
  <c r="BR106" i="3" s="1"/>
  <c r="BC18" i="3"/>
  <c r="BC106" i="3" s="1"/>
  <c r="AN18" i="3"/>
  <c r="AN106" i="3" s="1"/>
  <c r="Y18" i="3"/>
  <c r="Y106" i="3" s="1"/>
  <c r="O18" i="3"/>
  <c r="O106" i="3" s="1"/>
  <c r="BS88" i="3"/>
  <c r="BS61" i="3"/>
  <c r="BS79" i="3"/>
  <c r="M106" i="3" l="1"/>
  <c r="BS106" i="3"/>
  <c r="B35" i="4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V26" i="4" l="1"/>
  <c r="Y67" i="3"/>
  <c r="BO10" i="3"/>
  <c r="BD15" i="3"/>
  <c r="AR13" i="3"/>
  <c r="Q12" i="3"/>
  <c r="H9" i="3"/>
  <c r="H11" i="3"/>
  <c r="AP12" i="3"/>
  <c r="AL16" i="3"/>
  <c r="N10" i="3"/>
  <c r="O69" i="3"/>
  <c r="Q27" i="4"/>
  <c r="W11" i="3"/>
  <c r="AW8" i="3"/>
  <c r="AE11" i="3"/>
  <c r="BA8" i="3"/>
  <c r="BJ14" i="3"/>
  <c r="BE7" i="3"/>
  <c r="BE9" i="3"/>
  <c r="M28" i="4"/>
  <c r="AK8" i="3"/>
  <c r="AW7" i="3"/>
  <c r="AJ17" i="3"/>
  <c r="W12" i="3"/>
  <c r="AT11" i="3"/>
  <c r="P14" i="3"/>
  <c r="AW11" i="3"/>
  <c r="N17" i="3"/>
  <c r="BC72" i="3"/>
  <c r="BK17" i="3"/>
  <c r="AD84" i="3"/>
  <c r="AD76" i="3"/>
  <c r="BO14" i="3"/>
  <c r="AX47" i="3"/>
  <c r="AI75" i="3"/>
  <c r="AD72" i="3"/>
  <c r="F8" i="3"/>
  <c r="BM53" i="3"/>
  <c r="AC4" i="3"/>
  <c r="AY7" i="3"/>
  <c r="BO15" i="3"/>
  <c r="Y52" i="3"/>
  <c r="O66" i="3"/>
  <c r="AV11" i="3"/>
  <c r="BJ17" i="3"/>
  <c r="AZ14" i="3"/>
  <c r="AX51" i="3"/>
  <c r="AD67" i="3"/>
  <c r="X14" i="3"/>
  <c r="AS76" i="3"/>
  <c r="N11" i="3"/>
  <c r="AI47" i="3"/>
  <c r="AL4" i="3"/>
  <c r="U16" i="3"/>
  <c r="AS56" i="3"/>
  <c r="Y56" i="3"/>
  <c r="AH17" i="3"/>
  <c r="AM7" i="3"/>
  <c r="BM52" i="3"/>
  <c r="AB9" i="3"/>
  <c r="BH56" i="3"/>
  <c r="N8" i="3"/>
  <c r="BM56" i="3"/>
  <c r="AG15" i="3"/>
  <c r="V4" i="3"/>
  <c r="BI14" i="3"/>
  <c r="Q14" i="3"/>
  <c r="AN49" i="3"/>
  <c r="G17" i="3"/>
  <c r="AX85" i="3"/>
  <c r="X5" i="3"/>
  <c r="AV7" i="3"/>
  <c r="BN13" i="3"/>
  <c r="BL12" i="3"/>
  <c r="AQ5" i="3"/>
  <c r="AU17" i="3"/>
  <c r="BD16" i="3"/>
  <c r="BC78" i="3"/>
  <c r="AN70" i="3"/>
  <c r="AG7" i="3"/>
  <c r="G9" i="3"/>
  <c r="BD12" i="3"/>
  <c r="M32" i="4"/>
  <c r="AS55" i="3"/>
  <c r="T87" i="3"/>
  <c r="AD47" i="3"/>
  <c r="Q8" i="3"/>
  <c r="AG8" i="3"/>
  <c r="AS73" i="3"/>
  <c r="AK4" i="3"/>
  <c r="BM59" i="3"/>
  <c r="BK5" i="3"/>
  <c r="AB13" i="3"/>
  <c r="Y51" i="3"/>
  <c r="AQ11" i="3"/>
  <c r="BH54" i="3"/>
  <c r="BM85" i="3"/>
  <c r="X16" i="3"/>
  <c r="BG9" i="3"/>
  <c r="AH11" i="3"/>
  <c r="AH10" i="3"/>
  <c r="V12" i="3"/>
  <c r="BR74" i="3"/>
  <c r="BI16" i="3"/>
  <c r="V7" i="3"/>
  <c r="BH67" i="3"/>
  <c r="AZ10" i="3"/>
  <c r="AI54" i="3"/>
  <c r="BR50" i="3"/>
  <c r="BA16" i="3"/>
  <c r="AG5" i="3"/>
  <c r="R27" i="4"/>
  <c r="AK16" i="3"/>
  <c r="AY8" i="3"/>
  <c r="U13" i="3"/>
  <c r="BN8" i="3"/>
  <c r="BH65" i="3"/>
  <c r="M11" i="3"/>
  <c r="AS70" i="3"/>
  <c r="AU15" i="3"/>
  <c r="BF7" i="3"/>
  <c r="AN55" i="3"/>
  <c r="AS78" i="3"/>
  <c r="T67" i="3"/>
  <c r="BN5" i="3"/>
  <c r="Z10" i="3"/>
  <c r="AC11" i="3"/>
  <c r="AG12" i="3"/>
  <c r="AC9" i="3"/>
  <c r="Y69" i="3"/>
  <c r="BH55" i="3"/>
  <c r="BC57" i="3"/>
  <c r="AQ14" i="3"/>
  <c r="Y76" i="3"/>
  <c r="BC52" i="3"/>
  <c r="AL14" i="3"/>
  <c r="AU6" i="3"/>
  <c r="S7" i="3"/>
  <c r="BC71" i="3"/>
  <c r="BC66" i="3"/>
  <c r="M8" i="3"/>
  <c r="BR59" i="3"/>
  <c r="BP13" i="3"/>
  <c r="BN17" i="3"/>
  <c r="BP14" i="3"/>
  <c r="BM49" i="3"/>
  <c r="V11" i="3"/>
  <c r="AO5" i="3"/>
  <c r="AP11" i="3"/>
  <c r="Q11" i="3"/>
  <c r="AS87" i="3"/>
  <c r="F9" i="3"/>
  <c r="BM76" i="3"/>
  <c r="AG9" i="3"/>
  <c r="BJ7" i="3"/>
  <c r="AX53" i="3"/>
  <c r="BJ16" i="3"/>
  <c r="L4" i="3"/>
  <c r="BH52" i="3"/>
  <c r="V13" i="3"/>
  <c r="AU7" i="3"/>
  <c r="R10" i="3"/>
  <c r="AL5" i="3"/>
  <c r="T78" i="3"/>
  <c r="BC58" i="3"/>
  <c r="U17" i="3"/>
  <c r="BN4" i="3"/>
  <c r="K28" i="4"/>
  <c r="AW16" i="3"/>
  <c r="AQ7" i="3"/>
  <c r="BG4" i="3"/>
  <c r="K12" i="3"/>
  <c r="AM9" i="3"/>
  <c r="BI15" i="3"/>
  <c r="BN12" i="3"/>
  <c r="AX58" i="3"/>
  <c r="BL10" i="3"/>
  <c r="M7" i="3"/>
  <c r="R4" i="3"/>
  <c r="AG17" i="3"/>
  <c r="AD58" i="3"/>
  <c r="AE7" i="3"/>
  <c r="AA5" i="3"/>
  <c r="P11" i="3"/>
  <c r="AK14" i="3"/>
  <c r="AS65" i="3"/>
  <c r="AR17" i="3"/>
  <c r="BR67" i="3"/>
  <c r="AQ17" i="3"/>
  <c r="BR57" i="3"/>
  <c r="O60" i="3"/>
  <c r="BA5" i="3"/>
  <c r="BO8" i="3"/>
  <c r="AU12" i="3"/>
  <c r="AS86" i="3"/>
  <c r="AQ4" i="3"/>
  <c r="X13" i="3"/>
  <c r="AI56" i="3"/>
  <c r="BK11" i="3"/>
  <c r="AN72" i="3"/>
  <c r="BD14" i="3"/>
  <c r="K8" i="3"/>
  <c r="U14" i="3"/>
  <c r="AX56" i="3"/>
  <c r="AS51" i="3"/>
  <c r="U10" i="3"/>
  <c r="BC76" i="3"/>
  <c r="BK8" i="3"/>
  <c r="T51" i="3"/>
  <c r="AN84" i="3"/>
  <c r="AA17" i="3"/>
  <c r="AO10" i="3"/>
  <c r="Y50" i="3"/>
  <c r="BP12" i="3"/>
  <c r="BQ4" i="3"/>
  <c r="BN11" i="3"/>
  <c r="R12" i="3"/>
  <c r="AS54" i="3"/>
  <c r="BF13" i="3"/>
  <c r="Y59" i="3"/>
  <c r="BC74" i="3"/>
  <c r="T59" i="3"/>
  <c r="BE10" i="3"/>
  <c r="AC8" i="3"/>
  <c r="L27" i="4"/>
  <c r="BG10" i="3"/>
  <c r="T76" i="3"/>
  <c r="AG4" i="3"/>
  <c r="K6" i="3"/>
  <c r="L8" i="3"/>
  <c r="AD65" i="3"/>
  <c r="AD85" i="3"/>
  <c r="W14" i="3"/>
  <c r="BR47" i="3"/>
  <c r="AD86" i="3"/>
  <c r="V5" i="3"/>
  <c r="P28" i="4"/>
  <c r="Z4" i="3"/>
  <c r="G13" i="3"/>
  <c r="AP13" i="3"/>
  <c r="AB14" i="3"/>
  <c r="AA12" i="3"/>
  <c r="BL6" i="3"/>
  <c r="BI17" i="3"/>
  <c r="BH51" i="3"/>
  <c r="AX75" i="3"/>
  <c r="AQ13" i="3"/>
  <c r="Y73" i="3"/>
  <c r="BA17" i="3"/>
  <c r="BL16" i="3"/>
  <c r="AZ12" i="3"/>
  <c r="O84" i="3"/>
  <c r="AZ8" i="3"/>
  <c r="AU5" i="3"/>
  <c r="BK4" i="3"/>
  <c r="BI5" i="3"/>
  <c r="BM77" i="3"/>
  <c r="Q10" i="3"/>
  <c r="AJ4" i="3"/>
  <c r="BB8" i="3"/>
  <c r="S11" i="3"/>
  <c r="G6" i="3"/>
  <c r="BK10" i="3"/>
  <c r="AQ15" i="3"/>
  <c r="AD53" i="3"/>
  <c r="S15" i="3"/>
  <c r="O83" i="3"/>
  <c r="AT13" i="3"/>
  <c r="I9" i="3"/>
  <c r="O78" i="3"/>
  <c r="BC50" i="3"/>
  <c r="AI84" i="3"/>
  <c r="BF12" i="3"/>
  <c r="BP16" i="3"/>
  <c r="AV10" i="3"/>
  <c r="S28" i="4"/>
  <c r="AF7" i="3"/>
  <c r="AP10" i="3"/>
  <c r="BA7" i="3"/>
  <c r="W4" i="3"/>
  <c r="K14" i="3"/>
  <c r="AM17" i="3"/>
  <c r="L7" i="3"/>
  <c r="BB15" i="3"/>
  <c r="Z12" i="3"/>
  <c r="AO8" i="3"/>
  <c r="BM55" i="3"/>
  <c r="AR10" i="3"/>
  <c r="AY11" i="3"/>
  <c r="Y65" i="3"/>
  <c r="R17" i="3"/>
  <c r="V6" i="3"/>
  <c r="BR53" i="3"/>
  <c r="BA12" i="3"/>
  <c r="AK12" i="3"/>
  <c r="BM66" i="3"/>
  <c r="T75" i="3"/>
  <c r="AX48" i="3"/>
  <c r="BC73" i="3"/>
  <c r="BF15" i="3"/>
  <c r="AX84" i="3"/>
  <c r="BB4" i="3"/>
  <c r="AF11" i="3"/>
  <c r="BP8" i="3"/>
  <c r="BL15" i="3"/>
  <c r="T69" i="3"/>
  <c r="BH70" i="3"/>
  <c r="Q28" i="4"/>
  <c r="BH83" i="3"/>
  <c r="BG17" i="3"/>
  <c r="BG15" i="3"/>
  <c r="I12" i="3"/>
  <c r="K15" i="3"/>
  <c r="BK12" i="3"/>
  <c r="BL14" i="3"/>
  <c r="I16" i="3"/>
  <c r="AZ16" i="3"/>
  <c r="AV13" i="3"/>
  <c r="T56" i="3"/>
  <c r="P5" i="3"/>
  <c r="M4" i="3"/>
  <c r="Y57" i="3"/>
  <c r="BC51" i="3"/>
  <c r="O50" i="3"/>
  <c r="BH87" i="3"/>
  <c r="BM51" i="3"/>
  <c r="AT4" i="3"/>
  <c r="AS67" i="3"/>
  <c r="AJ12" i="3"/>
  <c r="Y58" i="3"/>
  <c r="BC54" i="3"/>
  <c r="G5" i="3"/>
  <c r="X9" i="3"/>
  <c r="AW15" i="3"/>
  <c r="AD75" i="3"/>
  <c r="AS60" i="3"/>
  <c r="AO12" i="3"/>
  <c r="Y83" i="3"/>
  <c r="AX65" i="3"/>
  <c r="BF11" i="3"/>
  <c r="H15" i="3"/>
  <c r="AN71" i="3"/>
  <c r="K27" i="4"/>
  <c r="BR51" i="3"/>
  <c r="BR65" i="3"/>
  <c r="BO7" i="3"/>
  <c r="AG10" i="3"/>
  <c r="BD8" i="3"/>
  <c r="O47" i="3"/>
  <c r="Y85" i="3"/>
  <c r="AL10" i="3"/>
  <c r="AN57" i="3"/>
  <c r="U12" i="3"/>
  <c r="R28" i="4"/>
  <c r="O72" i="3"/>
  <c r="BF17" i="3"/>
  <c r="L5" i="3"/>
  <c r="Y60" i="3"/>
  <c r="I11" i="3"/>
  <c r="AW9" i="3"/>
  <c r="AJ6" i="3"/>
  <c r="AV5" i="3"/>
  <c r="G12" i="3"/>
  <c r="N15" i="3"/>
  <c r="L28" i="4"/>
  <c r="BC68" i="3"/>
  <c r="AD56" i="3"/>
  <c r="AL12" i="3"/>
  <c r="M17" i="3"/>
  <c r="AY9" i="3"/>
  <c r="AS85" i="3"/>
  <c r="U11" i="3"/>
  <c r="BN9" i="3"/>
  <c r="BH76" i="3"/>
  <c r="AB10" i="3"/>
  <c r="BK13" i="3"/>
  <c r="AB15" i="3"/>
  <c r="BC86" i="3"/>
  <c r="K5" i="3"/>
  <c r="Y84" i="3"/>
  <c r="BM47" i="3"/>
  <c r="Y48" i="3"/>
  <c r="BM67" i="3"/>
  <c r="AC16" i="3"/>
  <c r="AW14" i="3"/>
  <c r="BH57" i="3"/>
  <c r="BF6" i="3"/>
  <c r="AJ16" i="3"/>
  <c r="F10" i="3"/>
  <c r="BB5" i="3"/>
  <c r="J28" i="4"/>
  <c r="U9" i="3"/>
  <c r="O73" i="3"/>
  <c r="AW4" i="3"/>
  <c r="BO5" i="3"/>
  <c r="P13" i="3"/>
  <c r="BQ11" i="3"/>
  <c r="N6" i="3"/>
  <c r="AF6" i="3"/>
  <c r="BB11" i="3"/>
  <c r="W9" i="3"/>
  <c r="AZ15" i="3"/>
  <c r="BG14" i="3"/>
  <c r="Q17" i="3"/>
  <c r="AK5" i="3"/>
  <c r="BB17" i="3"/>
  <c r="T74" i="3"/>
  <c r="AA14" i="3"/>
  <c r="AH16" i="3"/>
  <c r="M13" i="3"/>
  <c r="AP17" i="3"/>
  <c r="BE4" i="3"/>
  <c r="AH6" i="3"/>
  <c r="F14" i="3"/>
  <c r="AC7" i="3"/>
  <c r="S5" i="3"/>
  <c r="AA15" i="3"/>
  <c r="BC48" i="3"/>
  <c r="AB17" i="3"/>
  <c r="BP10" i="3"/>
  <c r="AA8" i="3"/>
  <c r="F13" i="3"/>
  <c r="BH69" i="3"/>
  <c r="V17" i="3"/>
  <c r="AI58" i="3"/>
  <c r="BG11" i="3"/>
  <c r="AL6" i="3"/>
  <c r="X15" i="3"/>
  <c r="Q13" i="3"/>
  <c r="BK16" i="3"/>
  <c r="BH50" i="3"/>
  <c r="BG7" i="3"/>
  <c r="AH15" i="3"/>
  <c r="BO4" i="3"/>
  <c r="G8" i="3"/>
  <c r="BM74" i="3"/>
  <c r="AQ8" i="3"/>
  <c r="AM12" i="3"/>
  <c r="BI13" i="3"/>
  <c r="M10" i="3"/>
  <c r="BH47" i="3"/>
  <c r="AV14" i="3"/>
  <c r="AX86" i="3"/>
  <c r="J32" i="4"/>
  <c r="Z6" i="3"/>
  <c r="BR48" i="3"/>
  <c r="AI59" i="3"/>
  <c r="AD73" i="3"/>
  <c r="K10" i="3"/>
  <c r="BI6" i="3"/>
  <c r="W8" i="3"/>
  <c r="O86" i="3"/>
  <c r="BF14" i="3"/>
  <c r="AX57" i="3"/>
  <c r="BC77" i="3"/>
  <c r="AJ15" i="3"/>
  <c r="W16" i="3"/>
  <c r="BM68" i="3"/>
  <c r="AM10" i="3"/>
  <c r="AD48" i="3"/>
  <c r="V16" i="3"/>
  <c r="AX55" i="3"/>
  <c r="Z15" i="3"/>
  <c r="T66" i="3"/>
  <c r="BR75" i="3"/>
  <c r="AH13" i="3"/>
  <c r="AH8" i="3"/>
  <c r="AM5" i="3"/>
  <c r="O48" i="3"/>
  <c r="AN75" i="3"/>
  <c r="AD57" i="3"/>
  <c r="AA7" i="3"/>
  <c r="AH14" i="3"/>
  <c r="R13" i="3"/>
  <c r="Z14" i="3"/>
  <c r="AB7" i="3"/>
  <c r="BM75" i="3"/>
  <c r="AF17" i="3"/>
  <c r="M5" i="3"/>
  <c r="BH74" i="3"/>
  <c r="BR68" i="3"/>
  <c r="BM71" i="3"/>
  <c r="T83" i="3"/>
  <c r="P27" i="4"/>
  <c r="P15" i="3"/>
  <c r="BP9" i="3"/>
  <c r="BA14" i="3"/>
  <c r="AQ9" i="3"/>
  <c r="P8" i="3"/>
  <c r="AK13" i="3"/>
  <c r="H4" i="3"/>
  <c r="BI9" i="3"/>
  <c r="AZ13" i="3"/>
  <c r="BJ5" i="3"/>
  <c r="BQ12" i="3"/>
  <c r="AQ6" i="3"/>
  <c r="AD60" i="3"/>
  <c r="BQ17" i="3"/>
  <c r="BC49" i="3"/>
  <c r="Z5" i="3"/>
  <c r="Z9" i="3"/>
  <c r="AO13" i="3"/>
  <c r="AS53" i="3"/>
  <c r="BC75" i="3"/>
  <c r="AX59" i="3"/>
  <c r="R16" i="3"/>
  <c r="P12" i="3"/>
  <c r="AA16" i="3"/>
  <c r="AH12" i="3"/>
  <c r="BO13" i="3"/>
  <c r="O71" i="3"/>
  <c r="BH59" i="3"/>
  <c r="AX52" i="3"/>
  <c r="K7" i="3"/>
  <c r="V14" i="3"/>
  <c r="BB9" i="3"/>
  <c r="R14" i="3"/>
  <c r="AX49" i="3"/>
  <c r="T86" i="3"/>
  <c r="W7" i="3"/>
  <c r="AG14" i="3"/>
  <c r="AX87" i="3"/>
  <c r="AO16" i="3"/>
  <c r="AI67" i="3"/>
  <c r="AF14" i="3"/>
  <c r="BD4" i="3"/>
  <c r="BR72" i="3"/>
  <c r="AK6" i="3"/>
  <c r="BA9" i="3"/>
  <c r="BN15" i="3"/>
  <c r="AJ11" i="3"/>
  <c r="AT14" i="3"/>
  <c r="Q9" i="3"/>
  <c r="AD68" i="3"/>
  <c r="AI66" i="3"/>
  <c r="T73" i="3"/>
  <c r="AF8" i="3"/>
  <c r="H16" i="3"/>
  <c r="AT16" i="3"/>
  <c r="AB8" i="3"/>
  <c r="AX70" i="3"/>
  <c r="AX83" i="3"/>
  <c r="O67" i="3"/>
  <c r="BJ15" i="3"/>
  <c r="Y72" i="3"/>
  <c r="AU14" i="3"/>
  <c r="AN51" i="3"/>
  <c r="G15" i="3"/>
  <c r="AN54" i="3"/>
  <c r="BR70" i="3"/>
  <c r="BQ14" i="3"/>
  <c r="AM13" i="3"/>
  <c r="R7" i="3"/>
  <c r="AO6" i="3"/>
  <c r="AB4" i="3"/>
  <c r="AM11" i="3"/>
  <c r="R8" i="3"/>
  <c r="AS50" i="3"/>
  <c r="F7" i="3"/>
  <c r="V8" i="3"/>
  <c r="H7" i="3"/>
  <c r="Q4" i="3"/>
  <c r="BM54" i="3"/>
  <c r="AF13" i="3"/>
  <c r="AI70" i="3"/>
  <c r="AU9" i="3"/>
  <c r="F12" i="3"/>
  <c r="AT6" i="3"/>
  <c r="AA11" i="3"/>
  <c r="AN50" i="3"/>
  <c r="AI50" i="3"/>
  <c r="AI53" i="3"/>
  <c r="O59" i="3"/>
  <c r="AT10" i="3"/>
  <c r="O87" i="3"/>
  <c r="R6" i="3"/>
  <c r="BF8" i="3"/>
  <c r="BF4" i="3"/>
  <c r="AE9" i="3"/>
  <c r="W10" i="3"/>
  <c r="AV6" i="3"/>
  <c r="AD51" i="3"/>
  <c r="X17" i="3"/>
  <c r="BB7" i="3"/>
  <c r="AS48" i="3"/>
  <c r="AB6" i="3"/>
  <c r="AK17" i="3"/>
  <c r="AL11" i="3"/>
  <c r="AN52" i="3"/>
  <c r="M12" i="3"/>
  <c r="AX78" i="3"/>
  <c r="W17" i="3"/>
  <c r="R11" i="3"/>
  <c r="T55" i="3"/>
  <c r="AN78" i="3"/>
  <c r="AF9" i="3"/>
  <c r="Y78" i="3"/>
  <c r="Z17" i="3"/>
  <c r="P17" i="3"/>
  <c r="L6" i="3"/>
  <c r="AE4" i="3"/>
  <c r="AE10" i="3"/>
  <c r="AX73" i="3"/>
  <c r="I13" i="3"/>
  <c r="BR60" i="3"/>
  <c r="BH73" i="3"/>
  <c r="BL11" i="3"/>
  <c r="M9" i="3"/>
  <c r="AD59" i="3"/>
  <c r="BP15" i="3"/>
  <c r="N32" i="4"/>
  <c r="AY17" i="3"/>
  <c r="Y66" i="3"/>
  <c r="AF4" i="3"/>
  <c r="O32" i="4"/>
  <c r="AN47" i="3"/>
  <c r="T72" i="3"/>
  <c r="T50" i="3"/>
  <c r="BF10" i="3"/>
  <c r="BB10" i="3"/>
  <c r="O49" i="3"/>
  <c r="BR83" i="3"/>
  <c r="BK6" i="3"/>
  <c r="AK11" i="3"/>
  <c r="BM78" i="3"/>
  <c r="BH58" i="3"/>
  <c r="O51" i="3"/>
  <c r="BD13" i="3"/>
  <c r="AN59" i="3"/>
  <c r="AO15" i="3"/>
  <c r="BG5" i="3"/>
  <c r="AN87" i="3"/>
  <c r="X7" i="3"/>
  <c r="AI83" i="3"/>
  <c r="S4" i="3"/>
  <c r="I17" i="3"/>
  <c r="AM14" i="3"/>
  <c r="BH60" i="3"/>
  <c r="AS66" i="3"/>
  <c r="AN69" i="3"/>
  <c r="AU16" i="3"/>
  <c r="AD52" i="3"/>
  <c r="BK7" i="3"/>
  <c r="H14" i="3"/>
  <c r="AI72" i="3"/>
  <c r="AN56" i="3"/>
  <c r="BE16" i="3"/>
  <c r="AN74" i="3"/>
  <c r="F6" i="3"/>
  <c r="K4" i="3"/>
  <c r="X8" i="3"/>
  <c r="N4" i="3"/>
  <c r="Y86" i="3"/>
  <c r="K16" i="3"/>
  <c r="BM87" i="3"/>
  <c r="BM57" i="3"/>
  <c r="J27" i="4"/>
  <c r="AW17" i="3"/>
  <c r="O85" i="3"/>
  <c r="AP16" i="3"/>
  <c r="BO17" i="3"/>
  <c r="BN6" i="3"/>
  <c r="AC14" i="3"/>
  <c r="AP7" i="3"/>
  <c r="AX67" i="3"/>
  <c r="K13" i="3"/>
  <c r="AD77" i="3"/>
  <c r="AO14" i="3"/>
  <c r="Y53" i="3"/>
  <c r="AS77" i="3"/>
  <c r="AD66" i="3"/>
  <c r="Z7" i="3"/>
  <c r="AV4" i="3"/>
  <c r="AP9" i="3"/>
  <c r="AY5" i="3"/>
  <c r="AN65" i="3"/>
  <c r="AJ9" i="3"/>
  <c r="Q6" i="3"/>
  <c r="BD10" i="3"/>
  <c r="O68" i="3"/>
  <c r="AF10" i="3"/>
  <c r="BH66" i="3"/>
  <c r="H5" i="3"/>
  <c r="Q7" i="3"/>
  <c r="AD54" i="3"/>
  <c r="AK10" i="3"/>
  <c r="AI57" i="3"/>
  <c r="AG13" i="3"/>
  <c r="Y70" i="3"/>
  <c r="AX68" i="3"/>
  <c r="AA13" i="3"/>
  <c r="R15" i="3"/>
  <c r="X11" i="3"/>
  <c r="N27" i="4"/>
  <c r="BL5" i="3"/>
  <c r="AZ7" i="3"/>
  <c r="BP4" i="3"/>
  <c r="BO16" i="3"/>
  <c r="AO9" i="3"/>
  <c r="AO11" i="3"/>
  <c r="AI77" i="3"/>
  <c r="AX74" i="3"/>
  <c r="AH7" i="3"/>
  <c r="G16" i="3"/>
  <c r="AA9" i="3"/>
  <c r="AE17" i="3"/>
  <c r="AF5" i="3"/>
  <c r="BR52" i="3"/>
  <c r="AR7" i="3"/>
  <c r="T48" i="3"/>
  <c r="O53" i="3"/>
  <c r="BQ13" i="3"/>
  <c r="AJ5" i="3"/>
  <c r="BM70" i="3"/>
  <c r="H17" i="3"/>
  <c r="AQ12" i="3"/>
  <c r="BA6" i="3"/>
  <c r="O57" i="3"/>
  <c r="T84" i="3"/>
  <c r="BM65" i="3"/>
  <c r="AR16" i="3"/>
  <c r="AD55" i="3"/>
  <c r="AI65" i="3"/>
  <c r="X10" i="3"/>
  <c r="BC85" i="3"/>
  <c r="BN7" i="3"/>
  <c r="BG8" i="3"/>
  <c r="AS75" i="3"/>
  <c r="F5" i="3"/>
  <c r="AO4" i="3"/>
  <c r="AR15" i="3"/>
  <c r="BD6" i="3"/>
  <c r="I10" i="3"/>
  <c r="AB12" i="3"/>
  <c r="AS58" i="3"/>
  <c r="Y68" i="3"/>
  <c r="AL8" i="3"/>
  <c r="BL9" i="3"/>
  <c r="BO11" i="3"/>
  <c r="AU10" i="3"/>
  <c r="AR4" i="3"/>
  <c r="BE8" i="3"/>
  <c r="I5" i="3"/>
  <c r="H6" i="3"/>
  <c r="Y75" i="3"/>
  <c r="AC15" i="3"/>
  <c r="AY12" i="3"/>
  <c r="P10" i="3"/>
  <c r="G7" i="3"/>
  <c r="AW6" i="3"/>
  <c r="I4" i="3"/>
  <c r="N5" i="3"/>
  <c r="T52" i="3"/>
  <c r="AV9" i="3"/>
  <c r="AR9" i="3"/>
  <c r="AB16" i="3"/>
  <c r="BD11" i="3"/>
  <c r="AR6" i="3"/>
  <c r="AL15" i="3"/>
  <c r="Q16" i="3"/>
  <c r="Y77" i="3"/>
  <c r="BR87" i="3"/>
  <c r="AU11" i="3"/>
  <c r="L12" i="3"/>
  <c r="L14" i="3"/>
  <c r="AP5" i="3"/>
  <c r="M14" i="3"/>
  <c r="S6" i="3"/>
  <c r="BJ11" i="3"/>
  <c r="M6" i="3"/>
  <c r="AD50" i="3"/>
  <c r="L15" i="3"/>
  <c r="AO17" i="3"/>
  <c r="AM4" i="3"/>
  <c r="BR77" i="3"/>
  <c r="BI12" i="3"/>
  <c r="BP11" i="3"/>
  <c r="BM50" i="3"/>
  <c r="AI76" i="3"/>
  <c r="AN68" i="3"/>
  <c r="O55" i="3"/>
  <c r="BR49" i="3"/>
  <c r="AW12" i="3"/>
  <c r="S32" i="4"/>
  <c r="BO12" i="3"/>
  <c r="W6" i="3"/>
  <c r="AV16" i="3"/>
  <c r="AE5" i="3"/>
  <c r="BH68" i="3"/>
  <c r="BR76" i="3"/>
  <c r="BC59" i="3"/>
  <c r="BR69" i="3"/>
  <c r="BF16" i="3"/>
  <c r="R9" i="3"/>
  <c r="AE12" i="3"/>
  <c r="BQ6" i="3"/>
  <c r="S17" i="3"/>
  <c r="BE14" i="3"/>
  <c r="K11" i="3"/>
  <c r="BI4" i="3"/>
  <c r="O52" i="3"/>
  <c r="BP6" i="3"/>
  <c r="BM86" i="3"/>
  <c r="AK15" i="3"/>
  <c r="AW5" i="3"/>
  <c r="BR54" i="3"/>
  <c r="AC13" i="3"/>
  <c r="X4" i="3"/>
  <c r="AI60" i="3"/>
  <c r="BD5" i="3"/>
  <c r="T58" i="3"/>
  <c r="AB11" i="3"/>
  <c r="AA4" i="3"/>
  <c r="AI51" i="3"/>
  <c r="BG13" i="3"/>
  <c r="BM60" i="3"/>
  <c r="BI8" i="3"/>
  <c r="BQ15" i="3"/>
  <c r="BP5" i="3"/>
  <c r="AV17" i="3"/>
  <c r="W5" i="3"/>
  <c r="AN66" i="3"/>
  <c r="AX76" i="3"/>
  <c r="F17" i="3"/>
  <c r="AL9" i="3"/>
  <c r="BJ10" i="3"/>
  <c r="BB16" i="3"/>
  <c r="BJ8" i="3"/>
  <c r="AD71" i="3"/>
  <c r="BO6" i="3"/>
  <c r="BK9" i="3"/>
  <c r="AX66" i="3"/>
  <c r="AM16" i="3"/>
  <c r="G14" i="3"/>
  <c r="AI85" i="3"/>
  <c r="AZ4" i="3"/>
  <c r="AI48" i="3"/>
  <c r="AG16" i="3"/>
  <c r="AV8" i="3"/>
  <c r="BH71" i="3"/>
  <c r="AR11" i="3"/>
  <c r="Y71" i="3"/>
  <c r="H12" i="3"/>
  <c r="AS84" i="3"/>
  <c r="K17" i="3"/>
  <c r="BE15" i="3"/>
  <c r="AY16" i="3"/>
  <c r="BI10" i="3"/>
  <c r="N16" i="3"/>
  <c r="BM58" i="3"/>
  <c r="V9" i="3"/>
  <c r="BR78" i="3"/>
  <c r="AJ7" i="3"/>
  <c r="O65" i="3"/>
  <c r="AW10" i="3"/>
  <c r="AE15" i="3"/>
  <c r="H8" i="3"/>
  <c r="BQ8" i="3"/>
  <c r="S12" i="3"/>
  <c r="P9" i="3"/>
  <c r="BH48" i="3"/>
  <c r="AT7" i="3"/>
  <c r="N12" i="3"/>
  <c r="N9" i="3"/>
  <c r="BD17" i="3"/>
  <c r="K9" i="3"/>
  <c r="BQ16" i="3"/>
  <c r="BA11" i="3"/>
  <c r="BC47" i="3"/>
  <c r="BH86" i="3"/>
  <c r="O56" i="3"/>
  <c r="AN53" i="3"/>
  <c r="AL13" i="3"/>
  <c r="AY13" i="3"/>
  <c r="AQ10" i="3"/>
  <c r="AN83" i="3"/>
  <c r="H13" i="3"/>
  <c r="F4" i="3"/>
  <c r="AS47" i="3"/>
  <c r="AO7" i="3"/>
  <c r="AC5" i="3"/>
  <c r="O70" i="3"/>
  <c r="BR84" i="3"/>
  <c r="BH84" i="3"/>
  <c r="BC56" i="3"/>
  <c r="BB12" i="3"/>
  <c r="AX72" i="3"/>
  <c r="AD83" i="3"/>
  <c r="AE13" i="3"/>
  <c r="AI69" i="3"/>
  <c r="AC6" i="3"/>
  <c r="G10" i="3"/>
  <c r="S8" i="3"/>
  <c r="BG6" i="3"/>
  <c r="BI11" i="3"/>
  <c r="AS57" i="3"/>
  <c r="AF15" i="3"/>
  <c r="BM83" i="3"/>
  <c r="BR71" i="3"/>
  <c r="BC69" i="3"/>
  <c r="U15" i="3"/>
  <c r="BA4" i="3"/>
  <c r="BG16" i="3"/>
  <c r="AJ8" i="3"/>
  <c r="S16" i="3"/>
  <c r="AS72" i="3"/>
  <c r="AE14" i="3"/>
  <c r="I14" i="3"/>
  <c r="AU8" i="3"/>
  <c r="AD87" i="3"/>
  <c r="S10" i="3"/>
  <c r="BC83" i="3"/>
  <c r="L11" i="3"/>
  <c r="AI87" i="3"/>
  <c r="AU13" i="3"/>
  <c r="V10" i="3"/>
  <c r="T65" i="3"/>
  <c r="X6" i="3"/>
  <c r="AD78" i="3"/>
  <c r="T53" i="3"/>
  <c r="F16" i="3"/>
  <c r="Y49" i="3"/>
  <c r="O54" i="3"/>
  <c r="AN86" i="3"/>
  <c r="AF12" i="3"/>
  <c r="Q5" i="3"/>
  <c r="AL7" i="3"/>
  <c r="AC17" i="3"/>
  <c r="BJ6" i="3"/>
  <c r="AI86" i="3"/>
  <c r="AV12" i="3"/>
  <c r="R32" i="4"/>
  <c r="T47" i="3"/>
  <c r="AR5" i="3"/>
  <c r="P4" i="3"/>
  <c r="BI7" i="3"/>
  <c r="AI78" i="3"/>
  <c r="T85" i="3"/>
  <c r="AZ17" i="3"/>
  <c r="L16" i="3"/>
  <c r="G4" i="3"/>
  <c r="Z11" i="3"/>
  <c r="T27" i="4"/>
  <c r="BC60" i="3"/>
  <c r="AM6" i="3"/>
  <c r="AS59" i="3"/>
  <c r="Z8" i="3"/>
  <c r="O58" i="3"/>
  <c r="W13" i="3"/>
  <c r="AP15" i="3"/>
  <c r="U6" i="3"/>
  <c r="AH5" i="3"/>
  <c r="AE8" i="3"/>
  <c r="BB14" i="3"/>
  <c r="BO9" i="3"/>
  <c r="BR85" i="3"/>
  <c r="AB5" i="3"/>
  <c r="AI74" i="3"/>
  <c r="BH77" i="3"/>
  <c r="AR8" i="3"/>
  <c r="AD70" i="3"/>
  <c r="BR55" i="3"/>
  <c r="BH49" i="3"/>
  <c r="AC10" i="3"/>
  <c r="AY6" i="3"/>
  <c r="X12" i="3"/>
  <c r="AS74" i="3"/>
  <c r="AZ11" i="3"/>
  <c r="O75" i="3"/>
  <c r="AI52" i="3"/>
  <c r="S9" i="3"/>
  <c r="BH75" i="3"/>
  <c r="AX54" i="3"/>
  <c r="BR58" i="3"/>
  <c r="BB6" i="3"/>
  <c r="H10" i="3"/>
  <c r="BJ13" i="3"/>
  <c r="BM84" i="3"/>
  <c r="I6" i="3"/>
  <c r="I32" i="4"/>
  <c r="BH78" i="3"/>
  <c r="BL8" i="3"/>
  <c r="BL7" i="3"/>
  <c r="BC67" i="3"/>
  <c r="AX69" i="3"/>
  <c r="BR56" i="3"/>
  <c r="AC12" i="3"/>
  <c r="Z16" i="3"/>
  <c r="N28" i="4"/>
  <c r="U8" i="3"/>
  <c r="AY14" i="3"/>
  <c r="BP7" i="3"/>
  <c r="S14" i="3"/>
  <c r="BB13" i="3"/>
  <c r="L13" i="3"/>
  <c r="Q32" i="4"/>
  <c r="N14" i="3"/>
  <c r="Y47" i="3"/>
  <c r="P6" i="3"/>
  <c r="BH72" i="3"/>
  <c r="Y74" i="3"/>
  <c r="AN77" i="3"/>
  <c r="O74" i="3"/>
  <c r="G11" i="3"/>
  <c r="BJ4" i="3"/>
  <c r="BC53" i="3"/>
  <c r="AT8" i="3"/>
  <c r="I7" i="3"/>
  <c r="BN10" i="3"/>
  <c r="AG6" i="3"/>
  <c r="AZ5" i="3"/>
  <c r="BQ5" i="3"/>
  <c r="AT12" i="3"/>
  <c r="P7" i="3"/>
  <c r="AH9" i="3"/>
  <c r="T57" i="3"/>
  <c r="T54" i="3"/>
  <c r="U7" i="3"/>
  <c r="BF9" i="3"/>
  <c r="BA13" i="3"/>
  <c r="BQ10" i="3"/>
  <c r="AI73" i="3"/>
  <c r="Y87" i="3"/>
  <c r="AP4" i="3"/>
  <c r="AM8" i="3"/>
  <c r="BC70" i="3"/>
  <c r="M15" i="3"/>
  <c r="AD49" i="3"/>
  <c r="BF5" i="3"/>
  <c r="U4" i="3"/>
  <c r="BJ12" i="3"/>
  <c r="S27" i="4"/>
  <c r="BE5" i="3"/>
  <c r="W15" i="3"/>
  <c r="AS83" i="3"/>
  <c r="AX77" i="3"/>
  <c r="BR73" i="3"/>
  <c r="L9" i="3"/>
  <c r="P16" i="3"/>
  <c r="BE12" i="3"/>
  <c r="T60" i="3"/>
  <c r="AR14" i="3"/>
  <c r="BE13" i="3"/>
  <c r="AY4" i="3"/>
  <c r="BD7" i="3"/>
  <c r="AE16" i="3"/>
  <c r="AN67" i="3"/>
  <c r="BH53" i="3"/>
  <c r="AK9" i="3"/>
  <c r="BK15" i="3"/>
  <c r="BH85" i="3"/>
  <c r="AK7" i="3"/>
  <c r="AI68" i="3"/>
  <c r="AR12" i="3"/>
  <c r="AV15" i="3"/>
  <c r="AH4" i="3"/>
  <c r="AZ9" i="3"/>
  <c r="Z13" i="3"/>
  <c r="L32" i="4"/>
  <c r="AS68" i="3"/>
  <c r="BC84" i="3"/>
  <c r="BD9" i="3"/>
  <c r="AA10" i="3"/>
  <c r="BC65" i="3"/>
  <c r="BG12" i="3"/>
  <c r="AT15" i="3"/>
  <c r="V15" i="3"/>
  <c r="AQ16" i="3"/>
  <c r="AY15" i="3"/>
  <c r="AU4" i="3"/>
  <c r="Y55" i="3"/>
  <c r="BN16" i="3"/>
  <c r="AI71" i="3"/>
  <c r="AN76" i="3"/>
  <c r="BR66" i="3"/>
  <c r="BM72" i="3"/>
  <c r="BE17" i="3"/>
  <c r="AA6" i="3"/>
  <c r="AY10" i="3"/>
  <c r="BM73" i="3"/>
  <c r="M16" i="3"/>
  <c r="AD74" i="3"/>
  <c r="T28" i="4"/>
  <c r="BL4" i="3"/>
  <c r="I27" i="4"/>
  <c r="AN73" i="3"/>
  <c r="AD69" i="3"/>
  <c r="BE11" i="3"/>
  <c r="I8" i="3"/>
  <c r="AZ6" i="3"/>
  <c r="AS52" i="3"/>
  <c r="AP8" i="3"/>
  <c r="F15" i="3"/>
  <c r="AX50" i="3"/>
  <c r="T68" i="3"/>
  <c r="AX60" i="3"/>
  <c r="BJ9" i="3"/>
  <c r="AN60" i="3"/>
  <c r="I15" i="3"/>
  <c r="Y54" i="3"/>
  <c r="U5" i="3"/>
  <c r="AS49" i="3"/>
  <c r="BQ7" i="3"/>
  <c r="AN48" i="3"/>
  <c r="BL13" i="3"/>
  <c r="AT5" i="3"/>
  <c r="S13" i="3"/>
  <c r="BM69" i="3"/>
  <c r="AP6" i="3"/>
  <c r="M27" i="4"/>
  <c r="BL17" i="3"/>
  <c r="AJ10" i="3"/>
  <c r="BA15" i="3"/>
  <c r="T32" i="4"/>
  <c r="AM15" i="3"/>
  <c r="R5" i="3"/>
  <c r="L10" i="3"/>
  <c r="AL17" i="3"/>
  <c r="BC55" i="3"/>
  <c r="BE6" i="3"/>
  <c r="O76" i="3"/>
  <c r="F11" i="3"/>
  <c r="AT9" i="3"/>
  <c r="AI49" i="3"/>
  <c r="BA10" i="3"/>
  <c r="AG11" i="3"/>
  <c r="L17" i="3"/>
  <c r="AI55" i="3"/>
  <c r="AW13" i="3"/>
  <c r="AS69" i="3"/>
  <c r="T77" i="3"/>
  <c r="BM48" i="3"/>
  <c r="AF16" i="3"/>
  <c r="N13" i="3"/>
  <c r="AX71" i="3"/>
  <c r="BC87" i="3"/>
  <c r="BQ9" i="3"/>
  <c r="T49" i="3"/>
  <c r="AS71" i="3"/>
  <c r="AP14" i="3"/>
  <c r="AT17" i="3"/>
  <c r="N7" i="3"/>
  <c r="BK14" i="3"/>
  <c r="BN14" i="3"/>
  <c r="P32" i="4"/>
  <c r="K32" i="4"/>
  <c r="O28" i="4"/>
  <c r="AN85" i="3"/>
  <c r="O77" i="3"/>
  <c r="Q15" i="3"/>
  <c r="T70" i="3"/>
  <c r="AN58" i="3"/>
  <c r="AJ14" i="3"/>
  <c r="AJ13" i="3"/>
  <c r="T71" i="3"/>
  <c r="BP17" i="3"/>
  <c r="AE6" i="3"/>
  <c r="BR86" i="3"/>
  <c r="O27" i="4"/>
  <c r="Y27" i="4"/>
  <c r="Y32" i="4"/>
  <c r="V28" i="4"/>
  <c r="W32" i="4"/>
  <c r="V32" i="4"/>
  <c r="X27" i="4"/>
  <c r="X32" i="4"/>
  <c r="V27" i="4"/>
  <c r="W27" i="4"/>
  <c r="AU80" i="3" l="1"/>
  <c r="AT80" i="3"/>
  <c r="AW80" i="3"/>
  <c r="AV80" i="3"/>
  <c r="AX80" i="3"/>
  <c r="O80" i="3"/>
  <c r="AN89" i="3"/>
  <c r="BC89" i="3"/>
  <c r="Y80" i="3"/>
  <c r="AX89" i="3"/>
  <c r="AC80" i="3"/>
  <c r="AB80" i="3"/>
  <c r="AA80" i="3"/>
  <c r="AD80" i="3"/>
  <c r="Z80" i="3"/>
  <c r="BR89" i="3"/>
  <c r="T80" i="3"/>
  <c r="BM89" i="3"/>
  <c r="AD89" i="3"/>
  <c r="AZ80" i="3"/>
  <c r="BC80" i="3"/>
  <c r="BB80" i="3"/>
  <c r="BA80" i="3"/>
  <c r="AY80" i="3"/>
  <c r="AS89" i="3"/>
  <c r="BN80" i="3"/>
  <c r="BH80" i="3"/>
  <c r="BG80" i="3"/>
  <c r="BF80" i="3"/>
  <c r="BE80" i="3"/>
  <c r="BD80" i="3"/>
  <c r="I19" i="3"/>
  <c r="AE80" i="3"/>
  <c r="AH80" i="3"/>
  <c r="AI80" i="3"/>
  <c r="AG80" i="3"/>
  <c r="AF80" i="3"/>
  <c r="O89" i="3"/>
  <c r="Y89" i="3"/>
  <c r="BH89" i="3"/>
  <c r="AS80" i="3"/>
  <c r="AP80" i="3"/>
  <c r="AR80" i="3"/>
  <c r="AQ80" i="3"/>
  <c r="AO80" i="3"/>
  <c r="H19" i="3"/>
  <c r="AI89" i="3"/>
  <c r="BK80" i="3"/>
  <c r="BM80" i="3"/>
  <c r="BL80" i="3"/>
  <c r="BJ80" i="3"/>
  <c r="BI80" i="3"/>
  <c r="AJ80" i="3"/>
  <c r="AK80" i="3"/>
  <c r="AN80" i="3"/>
  <c r="AM80" i="3"/>
  <c r="AL80" i="3"/>
  <c r="G19" i="3"/>
  <c r="F19" i="3"/>
  <c r="T89" i="3"/>
  <c r="Y62" i="3"/>
  <c r="T62" i="3"/>
  <c r="O62" i="3"/>
  <c r="AS62" i="3"/>
  <c r="AD62" i="3"/>
  <c r="BM62" i="3"/>
  <c r="BR62" i="3"/>
  <c r="AI62" i="3"/>
  <c r="AX62" i="3"/>
  <c r="AN62" i="3"/>
  <c r="BH62" i="3"/>
  <c r="BC62" i="3"/>
  <c r="V37" i="4"/>
  <c r="I36" i="4"/>
  <c r="Q36" i="4"/>
  <c r="R36" i="4"/>
  <c r="S36" i="4"/>
  <c r="P36" i="4"/>
  <c r="J36" i="4"/>
  <c r="K36" i="4"/>
  <c r="T36" i="4"/>
  <c r="M36" i="4"/>
  <c r="N36" i="4"/>
  <c r="L36" i="4"/>
  <c r="O36" i="4"/>
  <c r="M33" i="4"/>
  <c r="M37" i="4"/>
  <c r="N33" i="4"/>
  <c r="N37" i="4"/>
  <c r="O33" i="4"/>
  <c r="O37" i="4"/>
  <c r="P33" i="4"/>
  <c r="P37" i="4"/>
  <c r="Q33" i="4"/>
  <c r="Q37" i="4"/>
  <c r="R33" i="4"/>
  <c r="R37" i="4"/>
  <c r="S37" i="4"/>
  <c r="S33" i="4"/>
  <c r="T37" i="4"/>
  <c r="T33" i="4"/>
  <c r="J33" i="4"/>
  <c r="J37" i="4"/>
  <c r="K33" i="4"/>
  <c r="K37" i="4"/>
  <c r="L33" i="4"/>
  <c r="L37" i="4"/>
  <c r="I37" i="4"/>
  <c r="I33" i="4"/>
  <c r="V33" i="4"/>
  <c r="L93" i="3"/>
  <c r="L94" i="3"/>
  <c r="W26" i="4"/>
  <c r="W28" i="4"/>
  <c r="L105" i="3" l="1"/>
  <c r="L100" i="3"/>
  <c r="L103" i="3"/>
  <c r="L102" i="3"/>
  <c r="L92" i="3"/>
  <c r="L99" i="3"/>
  <c r="L104" i="3"/>
  <c r="L95" i="3"/>
  <c r="L96" i="3"/>
  <c r="L97" i="3"/>
  <c r="L101" i="3"/>
  <c r="L98" i="3"/>
  <c r="Y36" i="4"/>
  <c r="X36" i="4"/>
  <c r="W36" i="4"/>
  <c r="V36" i="4"/>
  <c r="W37" i="4"/>
  <c r="W33" i="4"/>
  <c r="X26" i="4"/>
  <c r="X28" i="4"/>
  <c r="L109" i="3" l="1"/>
  <c r="X37" i="4"/>
  <c r="X33" i="4"/>
  <c r="Y26" i="4"/>
  <c r="Y28" i="4"/>
  <c r="Y37" i="4" l="1"/>
  <c r="Y33" i="4"/>
  <c r="E36" i="4" l="1"/>
  <c r="E27" i="4"/>
  <c r="G27" i="4"/>
  <c r="G36" i="4"/>
  <c r="F36" i="4"/>
  <c r="F27" i="4"/>
  <c r="D27" i="4"/>
  <c r="D36" i="4" l="1"/>
  <c r="L111" i="3" l="1"/>
  <c r="Y29" i="4"/>
  <c r="X29" i="4"/>
  <c r="W29" i="4"/>
  <c r="G32" i="4"/>
  <c r="F32" i="4"/>
  <c r="E32" i="4"/>
  <c r="Y38" i="4" l="1"/>
  <c r="V29" i="4"/>
  <c r="V38" i="4"/>
  <c r="W38" i="4"/>
  <c r="X38" i="4"/>
  <c r="BC111" i="3"/>
  <c r="AX111" i="3"/>
  <c r="AN111" i="3"/>
  <c r="AD111" i="3"/>
  <c r="AS111" i="3"/>
  <c r="BH111" i="3"/>
  <c r="BM111" i="3"/>
  <c r="BR111" i="3"/>
  <c r="Y111" i="3"/>
  <c r="T111" i="3"/>
  <c r="O111" i="3"/>
  <c r="AI111" i="3"/>
  <c r="D32" i="4"/>
  <c r="B31" i="4" s="1"/>
  <c r="BS52" i="3"/>
  <c r="BS56" i="3"/>
  <c r="BS86" i="3"/>
  <c r="BS55" i="3"/>
  <c r="BS78" i="3"/>
  <c r="BS59" i="3"/>
  <c r="BS66" i="3"/>
  <c r="BS87" i="3"/>
  <c r="BS85" i="3"/>
  <c r="BS54" i="3"/>
  <c r="BS77" i="3"/>
  <c r="BS84" i="3"/>
  <c r="BS69" i="3"/>
  <c r="BS71" i="3"/>
  <c r="BS51" i="3"/>
  <c r="BS48" i="3"/>
  <c r="BS53" i="3"/>
  <c r="BS76" i="3"/>
  <c r="BS73" i="3"/>
  <c r="BS50" i="3"/>
  <c r="BS72" i="3"/>
  <c r="BS68" i="3"/>
  <c r="BS70" i="3"/>
  <c r="BS60" i="3"/>
  <c r="BS67" i="3"/>
  <c r="BS74" i="3"/>
  <c r="BS75" i="3"/>
  <c r="BS58" i="3"/>
  <c r="BS49" i="3"/>
  <c r="BS57" i="3"/>
  <c r="AX4" i="3"/>
  <c r="AX92" i="3" s="1"/>
  <c r="BR8" i="3"/>
  <c r="BR96" i="3" s="1"/>
  <c r="AD10" i="3"/>
  <c r="AD98" i="3" s="1"/>
  <c r="AN10" i="3"/>
  <c r="AN98" i="3" s="1"/>
  <c r="BH11" i="3"/>
  <c r="BH99" i="3" s="1"/>
  <c r="T5" i="3"/>
  <c r="T93" i="3" s="1"/>
  <c r="AN5" i="3"/>
  <c r="AN93" i="3" s="1"/>
  <c r="BR13" i="3"/>
  <c r="BR101" i="3" s="1"/>
  <c r="T8" i="3"/>
  <c r="T96" i="3" s="1"/>
  <c r="T11" i="3"/>
  <c r="T99" i="3" s="1"/>
  <c r="AD11" i="3"/>
  <c r="AD99" i="3" s="1"/>
  <c r="AX11" i="3"/>
  <c r="AX99" i="3" s="1"/>
  <c r="BR12" i="3"/>
  <c r="BR100" i="3" s="1"/>
  <c r="AD6" i="3"/>
  <c r="AD94" i="3" s="1"/>
  <c r="AN9" i="3"/>
  <c r="AN97" i="3" s="1"/>
  <c r="BH13" i="3"/>
  <c r="BH101" i="3" s="1"/>
  <c r="AD14" i="3"/>
  <c r="AD102" i="3" s="1"/>
  <c r="BR6" i="3"/>
  <c r="BR94" i="3" s="1"/>
  <c r="AD12" i="3"/>
  <c r="AD100" i="3" s="1"/>
  <c r="BR4" i="3"/>
  <c r="BR92" i="3" s="1"/>
  <c r="O5" i="3"/>
  <c r="O93" i="3" s="1"/>
  <c r="AN4" i="3"/>
  <c r="AN92" i="3" s="1"/>
  <c r="BH10" i="3"/>
  <c r="BH98" i="3" s="1"/>
  <c r="T12" i="3"/>
  <c r="T100" i="3" s="1"/>
  <c r="AN12" i="3"/>
  <c r="AN100" i="3" s="1"/>
  <c r="AD5" i="3"/>
  <c r="AD93" i="3" s="1"/>
  <c r="AI6" i="3"/>
  <c r="AI94" i="3" s="1"/>
  <c r="BC7" i="3"/>
  <c r="BC95" i="3" s="1"/>
  <c r="O13" i="3"/>
  <c r="O101" i="3" s="1"/>
  <c r="BH5" i="3"/>
  <c r="BH93" i="3" s="1"/>
  <c r="O11" i="3"/>
  <c r="O99" i="3" s="1"/>
  <c r="BC8" i="3"/>
  <c r="BC96" i="3" s="1"/>
  <c r="AI7" i="3"/>
  <c r="AI95" i="3" s="1"/>
  <c r="O14" i="3"/>
  <c r="O102" i="3" s="1"/>
  <c r="BR10" i="3"/>
  <c r="BR98" i="3" s="1"/>
  <c r="O15" i="3"/>
  <c r="O103" i="3" s="1"/>
  <c r="AI16" i="3"/>
  <c r="AI104" i="3" s="1"/>
  <c r="BC17" i="3"/>
  <c r="BC105" i="3" s="1"/>
  <c r="AN11" i="3"/>
  <c r="AN99" i="3" s="1"/>
  <c r="BC4" i="3"/>
  <c r="BC92" i="3" s="1"/>
  <c r="AX12" i="3"/>
  <c r="AX100" i="3" s="1"/>
  <c r="T17" i="3"/>
  <c r="T105" i="3" s="1"/>
  <c r="O6" i="3"/>
  <c r="O94" i="3" s="1"/>
  <c r="T15" i="3"/>
  <c r="T103" i="3" s="1"/>
  <c r="AN7" i="3"/>
  <c r="AN95" i="3" s="1"/>
  <c r="AG19" i="3"/>
  <c r="AS15" i="3"/>
  <c r="AS103" i="3" s="1"/>
  <c r="AN16" i="3"/>
  <c r="AN104" i="3" s="1"/>
  <c r="BH9" i="3"/>
  <c r="BH97" i="3" s="1"/>
  <c r="T7" i="3"/>
  <c r="T95" i="3" s="1"/>
  <c r="AI5" i="3"/>
  <c r="AI93" i="3" s="1"/>
  <c r="BH14" i="3"/>
  <c r="BH102" i="3" s="1"/>
  <c r="Y16" i="3"/>
  <c r="Y104" i="3" s="1"/>
  <c r="AS17" i="3"/>
  <c r="AS105" i="3" s="1"/>
  <c r="AX10" i="3"/>
  <c r="AX98" i="3" s="1"/>
  <c r="BR11" i="3"/>
  <c r="BR99" i="3" s="1"/>
  <c r="Y6" i="3"/>
  <c r="Y94" i="3" s="1"/>
  <c r="AS7" i="3"/>
  <c r="AS95" i="3" s="1"/>
  <c r="Y10" i="3"/>
  <c r="Y98" i="3" s="1"/>
  <c r="W19" i="3"/>
  <c r="AS5" i="3"/>
  <c r="AS93" i="3" s="1"/>
  <c r="BR14" i="3"/>
  <c r="BR102" i="3" s="1"/>
  <c r="BH15" i="3"/>
  <c r="BH103" i="3" s="1"/>
  <c r="BC15" i="3"/>
  <c r="BC103" i="3" s="1"/>
  <c r="M19" i="3"/>
  <c r="AN6" i="3"/>
  <c r="AN94" i="3" s="1"/>
  <c r="BH4" i="3"/>
  <c r="BH92" i="3" s="1"/>
  <c r="AX15" i="3"/>
  <c r="AX103" i="3" s="1"/>
  <c r="T6" i="3"/>
  <c r="T94" i="3" s="1"/>
  <c r="AI9" i="3"/>
  <c r="AI97" i="3" s="1"/>
  <c r="O12" i="3"/>
  <c r="O100" i="3" s="1"/>
  <c r="AI13" i="3"/>
  <c r="AI101" i="3" s="1"/>
  <c r="BH8" i="3"/>
  <c r="BH96" i="3" s="1"/>
  <c r="AI8" i="3"/>
  <c r="AI96" i="3" s="1"/>
  <c r="AI15" i="3"/>
  <c r="AI103" i="3" s="1"/>
  <c r="BM17" i="3"/>
  <c r="BM105" i="3" s="1"/>
  <c r="O7" i="3"/>
  <c r="O95" i="3" s="1"/>
  <c r="BC10" i="3"/>
  <c r="BC98" i="3" s="1"/>
  <c r="S19" i="3"/>
  <c r="BI19" i="3"/>
  <c r="BM11" i="3"/>
  <c r="BM99" i="3" s="1"/>
  <c r="AD16" i="3"/>
  <c r="AD104" i="3" s="1"/>
  <c r="AX17" i="3"/>
  <c r="AX105" i="3" s="1"/>
  <c r="AN15" i="3"/>
  <c r="AN103" i="3" s="1"/>
  <c r="BH16" i="3"/>
  <c r="BH104" i="3" s="1"/>
  <c r="O17" i="3"/>
  <c r="O105" i="3" s="1"/>
  <c r="H39" i="3"/>
  <c r="BR15" i="3"/>
  <c r="BR103" i="3" s="1"/>
  <c r="AD17" i="3"/>
  <c r="AD105" i="3" s="1"/>
  <c r="BC6" i="3"/>
  <c r="BC94" i="3" s="1"/>
  <c r="H27" i="3"/>
  <c r="AS13" i="3"/>
  <c r="AS101" i="3" s="1"/>
  <c r="AX6" i="3"/>
  <c r="AX94" i="3" s="1"/>
  <c r="AN13" i="3"/>
  <c r="AN101" i="3" s="1"/>
  <c r="BM4" i="3"/>
  <c r="BM92" i="3" s="1"/>
  <c r="AX7" i="3"/>
  <c r="AX95" i="3" s="1"/>
  <c r="AN8" i="3"/>
  <c r="AN96" i="3" s="1"/>
  <c r="G35" i="3"/>
  <c r="G31" i="3"/>
  <c r="AQ19" i="3"/>
  <c r="Q19" i="3"/>
  <c r="AD13" i="3"/>
  <c r="AD101" i="3" s="1"/>
  <c r="BA19" i="3"/>
  <c r="AD9" i="3"/>
  <c r="AD97" i="3" s="1"/>
  <c r="BL19" i="3"/>
  <c r="R19" i="3"/>
  <c r="T14" i="3"/>
  <c r="T102" i="3" s="1"/>
  <c r="AJ19" i="3"/>
  <c r="H28" i="3"/>
  <c r="BC5" i="3"/>
  <c r="BC93" i="3" s="1"/>
  <c r="F32" i="3"/>
  <c r="AI10" i="3"/>
  <c r="AI98" i="3" s="1"/>
  <c r="AO19" i="3"/>
  <c r="BR7" i="3"/>
  <c r="BR95" i="3" s="1"/>
  <c r="AL19" i="3"/>
  <c r="BM8" i="3"/>
  <c r="BM96" i="3" s="1"/>
  <c r="AS11" i="3"/>
  <c r="AS99" i="3" s="1"/>
  <c r="BM12" i="3"/>
  <c r="BM100" i="3" s="1"/>
  <c r="Y14" i="3"/>
  <c r="Y102" i="3" s="1"/>
  <c r="O4" i="3"/>
  <c r="O92" i="3" s="1"/>
  <c r="T13" i="3"/>
  <c r="T101" i="3" s="1"/>
  <c r="AR19" i="3"/>
  <c r="AA19" i="3"/>
  <c r="AB19" i="3"/>
  <c r="AD7" i="3"/>
  <c r="AD95" i="3" s="1"/>
  <c r="O10" i="3"/>
  <c r="O98" i="3" s="1"/>
  <c r="BC13" i="3"/>
  <c r="BC101" i="3" s="1"/>
  <c r="BO19" i="3"/>
  <c r="BD19" i="3"/>
  <c r="H25" i="3"/>
  <c r="F35" i="3"/>
  <c r="F38" i="3"/>
  <c r="F26" i="3"/>
  <c r="AX8" i="3"/>
  <c r="AX96" i="3" s="1"/>
  <c r="BB19" i="3"/>
  <c r="AF19" i="3"/>
  <c r="BG19" i="3"/>
  <c r="H33" i="3"/>
  <c r="F30" i="3"/>
  <c r="BE19" i="3"/>
  <c r="F25" i="3"/>
  <c r="G29" i="3"/>
  <c r="G30" i="3"/>
  <c r="AX13" i="3"/>
  <c r="AX101" i="3" s="1"/>
  <c r="H36" i="3"/>
  <c r="AW19" i="3"/>
  <c r="H34" i="3"/>
  <c r="H38" i="3"/>
  <c r="Y5" i="3"/>
  <c r="Y93" i="3" s="1"/>
  <c r="AS6" i="3"/>
  <c r="AS94" i="3" s="1"/>
  <c r="Y9" i="3"/>
  <c r="Y97" i="3" s="1"/>
  <c r="H37" i="3"/>
  <c r="AS4" i="3"/>
  <c r="AS92" i="3" s="1"/>
  <c r="BM13" i="3"/>
  <c r="BM101" i="3" s="1"/>
  <c r="AM19" i="3"/>
  <c r="T16" i="3"/>
  <c r="T104" i="3" s="1"/>
  <c r="AN17" i="3"/>
  <c r="AN105" i="3" s="1"/>
  <c r="Y17" i="3"/>
  <c r="Y105" i="3" s="1"/>
  <c r="AD15" i="3"/>
  <c r="AD103" i="3" s="1"/>
  <c r="AX16" i="3"/>
  <c r="AX104" i="3" s="1"/>
  <c r="BR17" i="3"/>
  <c r="BR105" i="3" s="1"/>
  <c r="AI4" i="3"/>
  <c r="AI92" i="3" s="1"/>
  <c r="AH19" i="3"/>
  <c r="Y8" i="3"/>
  <c r="Y96" i="3" s="1"/>
  <c r="BM10" i="3"/>
  <c r="BM98" i="3" s="1"/>
  <c r="Y12" i="3"/>
  <c r="Y100" i="3" s="1"/>
  <c r="Y15" i="3"/>
  <c r="Y103" i="3" s="1"/>
  <c r="AS16" i="3"/>
  <c r="AS104" i="3" s="1"/>
  <c r="H32" i="3"/>
  <c r="H30" i="3"/>
  <c r="Y7" i="3"/>
  <c r="Y95" i="3" s="1"/>
  <c r="H26" i="3"/>
  <c r="F28" i="3"/>
  <c r="AS9" i="3"/>
  <c r="AS97" i="3" s="1"/>
  <c r="AY19" i="3"/>
  <c r="AT19" i="3"/>
  <c r="BM5" i="3"/>
  <c r="BM93" i="3" s="1"/>
  <c r="BJ19" i="3"/>
  <c r="Z19" i="3"/>
  <c r="F41" i="3"/>
  <c r="AN14" i="3"/>
  <c r="AN102" i="3" s="1"/>
  <c r="BH12" i="3"/>
  <c r="BH100" i="3" s="1"/>
  <c r="BR9" i="3"/>
  <c r="BR97" i="3" s="1"/>
  <c r="BC14" i="3"/>
  <c r="BC102" i="3" s="1"/>
  <c r="O9" i="3"/>
  <c r="O97" i="3" s="1"/>
  <c r="BC11" i="3"/>
  <c r="BC99" i="3" s="1"/>
  <c r="AI14" i="3"/>
  <c r="AI102" i="3" s="1"/>
  <c r="O16" i="3"/>
  <c r="O104" i="3" s="1"/>
  <c r="AI17" i="3"/>
  <c r="AI105" i="3" s="1"/>
  <c r="T10" i="3"/>
  <c r="T98" i="3" s="1"/>
  <c r="BM7" i="3"/>
  <c r="BM95" i="3" s="1"/>
  <c r="AE19" i="3"/>
  <c r="BN19" i="3"/>
  <c r="AV19" i="3"/>
  <c r="G39" i="3"/>
  <c r="F27" i="3"/>
  <c r="AZ19" i="3"/>
  <c r="BP19" i="3"/>
  <c r="F33" i="3"/>
  <c r="AK19" i="3"/>
  <c r="F34" i="3"/>
  <c r="AX9" i="3"/>
  <c r="AX97" i="3" s="1"/>
  <c r="H29" i="3"/>
  <c r="AS10" i="3"/>
  <c r="AS98" i="3" s="1"/>
  <c r="G32" i="3"/>
  <c r="G37" i="3"/>
  <c r="G41" i="3"/>
  <c r="BH17" i="3"/>
  <c r="BH105" i="3" s="1"/>
  <c r="BF19" i="3"/>
  <c r="G25" i="3"/>
  <c r="G27" i="3"/>
  <c r="N19" i="3"/>
  <c r="BH7" i="3"/>
  <c r="BH95" i="3" s="1"/>
  <c r="AC19" i="3"/>
  <c r="G28" i="3"/>
  <c r="L19" i="3"/>
  <c r="H31" i="3"/>
  <c r="BR5" i="3"/>
  <c r="BR93" i="3" s="1"/>
  <c r="T9" i="3"/>
  <c r="T97" i="3" s="1"/>
  <c r="Y4" i="3"/>
  <c r="Y92" i="3" s="1"/>
  <c r="G40" i="3"/>
  <c r="O8" i="3"/>
  <c r="O96" i="3" s="1"/>
  <c r="F29" i="3"/>
  <c r="H40" i="3"/>
  <c r="F40" i="3"/>
  <c r="BK19" i="3"/>
  <c r="AD4" i="3"/>
  <c r="AD92" i="3" s="1"/>
  <c r="BM6" i="3"/>
  <c r="BM94" i="3" s="1"/>
  <c r="BC9" i="3"/>
  <c r="BC97" i="3" s="1"/>
  <c r="AI12" i="3"/>
  <c r="AI100" i="3" s="1"/>
  <c r="BC16" i="3"/>
  <c r="BC104" i="3" s="1"/>
  <c r="BR16" i="3"/>
  <c r="BR104" i="3" s="1"/>
  <c r="F36" i="3"/>
  <c r="F39" i="3"/>
  <c r="AU19" i="3"/>
  <c r="AX5" i="3"/>
  <c r="AX93" i="3" s="1"/>
  <c r="H41" i="3"/>
  <c r="G26" i="3"/>
  <c r="X19" i="3"/>
  <c r="V19" i="3"/>
  <c r="F31" i="3"/>
  <c r="H35" i="3"/>
  <c r="AS8" i="3"/>
  <c r="AS96" i="3" s="1"/>
  <c r="BM9" i="3"/>
  <c r="BM97" i="3" s="1"/>
  <c r="Y11" i="3"/>
  <c r="Y99" i="3" s="1"/>
  <c r="AS12" i="3"/>
  <c r="AS100" i="3" s="1"/>
  <c r="G34" i="3"/>
  <c r="BM16" i="3"/>
  <c r="BM104" i="3" s="1"/>
  <c r="G36" i="3"/>
  <c r="BH6" i="3"/>
  <c r="BH94" i="3" s="1"/>
  <c r="P19" i="3"/>
  <c r="Y13" i="3"/>
  <c r="Y101" i="3" s="1"/>
  <c r="U19" i="3"/>
  <c r="K19" i="3"/>
  <c r="AP19" i="3"/>
  <c r="AD8" i="3"/>
  <c r="AD96" i="3" s="1"/>
  <c r="AI11" i="3"/>
  <c r="AI99" i="3" s="1"/>
  <c r="BC12" i="3"/>
  <c r="BC100" i="3" s="1"/>
  <c r="AX14" i="3"/>
  <c r="AX102" i="3" s="1"/>
  <c r="BQ19" i="3"/>
  <c r="T4" i="3"/>
  <c r="T92" i="3" s="1"/>
  <c r="AS14" i="3"/>
  <c r="AS102" i="3" s="1"/>
  <c r="F37" i="3"/>
  <c r="G33" i="3"/>
  <c r="BM15" i="3"/>
  <c r="BM103" i="3" s="1"/>
  <c r="G38" i="3"/>
  <c r="BM14" i="3"/>
  <c r="BM102" i="3" s="1"/>
  <c r="BM107" i="3" l="1"/>
  <c r="BH107" i="3"/>
  <c r="Y107" i="3"/>
  <c r="AS107" i="3"/>
  <c r="AN107" i="3"/>
  <c r="T107" i="3"/>
  <c r="BR107" i="3"/>
  <c r="O107" i="3"/>
  <c r="AD107" i="3"/>
  <c r="BC107" i="3"/>
  <c r="AI107" i="3"/>
  <c r="AX107" i="3"/>
  <c r="BS99" i="3"/>
  <c r="BS101" i="3"/>
  <c r="BS97" i="3"/>
  <c r="BS92" i="3"/>
  <c r="BS100" i="3"/>
  <c r="BS94" i="3"/>
  <c r="BS105" i="3"/>
  <c r="BS93" i="3"/>
  <c r="BS96" i="3"/>
  <c r="BS95" i="3"/>
  <c r="BS104" i="3"/>
  <c r="BS103" i="3"/>
  <c r="BS98" i="3"/>
  <c r="BS102" i="3"/>
  <c r="M96" i="3"/>
  <c r="M94" i="3"/>
  <c r="M101" i="3"/>
  <c r="M92" i="3"/>
  <c r="M103" i="3"/>
  <c r="M93" i="3"/>
  <c r="M97" i="3"/>
  <c r="M98" i="3"/>
  <c r="M102" i="3"/>
  <c r="M104" i="3"/>
  <c r="M95" i="3"/>
  <c r="M105" i="3"/>
  <c r="M100" i="3"/>
  <c r="M99" i="3"/>
  <c r="K30" i="3"/>
  <c r="I30" i="3"/>
  <c r="BS83" i="3"/>
  <c r="I35" i="3"/>
  <c r="K37" i="3"/>
  <c r="BC19" i="3"/>
  <c r="AX19" i="3"/>
  <c r="I31" i="3"/>
  <c r="BR19" i="3"/>
  <c r="AD19" i="3"/>
  <c r="J10" i="3"/>
  <c r="J8" i="3"/>
  <c r="K29" i="3"/>
  <c r="J9" i="3"/>
  <c r="AI19" i="3"/>
  <c r="AN19" i="3"/>
  <c r="I29" i="3"/>
  <c r="J11" i="3"/>
  <c r="J4" i="3"/>
  <c r="AS19" i="3"/>
  <c r="H42" i="3"/>
  <c r="T19" i="3"/>
  <c r="J16" i="3"/>
  <c r="I37" i="3"/>
  <c r="BS47" i="3"/>
  <c r="BS62" i="3" s="1"/>
  <c r="Y19" i="3"/>
  <c r="BH19" i="3"/>
  <c r="J13" i="3"/>
  <c r="J14" i="3"/>
  <c r="O19" i="3"/>
  <c r="BM19" i="3"/>
  <c r="J12" i="3"/>
  <c r="F42" i="3"/>
  <c r="G42" i="3"/>
  <c r="J6" i="3"/>
  <c r="J15" i="3"/>
  <c r="BS65" i="3"/>
  <c r="J7" i="3"/>
  <c r="J17" i="3"/>
  <c r="J5" i="3"/>
  <c r="I34" i="3"/>
  <c r="K34" i="3"/>
  <c r="I41" i="3"/>
  <c r="K41" i="3"/>
  <c r="K36" i="3"/>
  <c r="I36" i="3"/>
  <c r="K39" i="3"/>
  <c r="I39" i="3"/>
  <c r="K40" i="3"/>
  <c r="I40" i="3"/>
  <c r="K27" i="3"/>
  <c r="I27" i="3"/>
  <c r="K28" i="3"/>
  <c r="I28" i="3"/>
  <c r="I26" i="3"/>
  <c r="K26" i="3"/>
  <c r="K25" i="3"/>
  <c r="I25" i="3"/>
  <c r="K32" i="3"/>
  <c r="I32" i="3"/>
  <c r="K38" i="3"/>
  <c r="I38" i="3"/>
  <c r="K33" i="3"/>
  <c r="I33" i="3"/>
  <c r="BS107" i="3" l="1"/>
  <c r="BS80" i="3"/>
  <c r="BO80" i="3"/>
  <c r="J19" i="3"/>
  <c r="M109" i="3"/>
  <c r="L110" i="3" s="1"/>
  <c r="O110" i="3"/>
  <c r="O112" i="3" s="1"/>
  <c r="K42" i="3"/>
  <c r="BS89" i="3"/>
  <c r="I42" i="3"/>
  <c r="L113" i="3" l="1"/>
  <c r="L112" i="3"/>
  <c r="BS10" i="3"/>
  <c r="BS18" i="3"/>
  <c r="BT62" i="3"/>
  <c r="BT61" i="3"/>
  <c r="BT58" i="3"/>
  <c r="BT57" i="3"/>
  <c r="BT50" i="3"/>
  <c r="BT49" i="3"/>
  <c r="BT55" i="3"/>
  <c r="BT54" i="3"/>
  <c r="BT59" i="3"/>
  <c r="BT56" i="3"/>
  <c r="BT53" i="3"/>
  <c r="BT60" i="3"/>
  <c r="BT52" i="3"/>
  <c r="BT48" i="3"/>
  <c r="BT51" i="3"/>
  <c r="BT89" i="3"/>
  <c r="BT88" i="3"/>
  <c r="BT84" i="3"/>
  <c r="BT86" i="3"/>
  <c r="BT85" i="3"/>
  <c r="BT87" i="3"/>
  <c r="BT83" i="3"/>
  <c r="BT47" i="3"/>
  <c r="BS15" i="3"/>
  <c r="BS6" i="3"/>
  <c r="BS11" i="3"/>
  <c r="BS17" i="3"/>
  <c r="BS13" i="3"/>
  <c r="BS14" i="3"/>
  <c r="BS7" i="3"/>
  <c r="BS5" i="3"/>
  <c r="BS12" i="3"/>
  <c r="BS9" i="3"/>
  <c r="BS16" i="3"/>
  <c r="BS4" i="3"/>
  <c r="BS8" i="3"/>
  <c r="AX108" i="3"/>
  <c r="BR108" i="3"/>
  <c r="BM108" i="3"/>
  <c r="BC108" i="3"/>
  <c r="AI108" i="3"/>
  <c r="Y108" i="3"/>
  <c r="T110" i="3"/>
  <c r="T112" i="3" s="1"/>
  <c r="O108" i="3"/>
  <c r="AS108" i="3"/>
  <c r="BH108" i="3"/>
  <c r="AD108" i="3"/>
  <c r="AN108" i="3"/>
  <c r="T108" i="3"/>
  <c r="Y110" i="3"/>
  <c r="Y112" i="3" s="1"/>
  <c r="AI110" i="3"/>
  <c r="AI112" i="3" s="1"/>
  <c r="AN110" i="3"/>
  <c r="AN112" i="3" s="1"/>
  <c r="BC110" i="3"/>
  <c r="BC112" i="3" s="1"/>
  <c r="BT107" i="3"/>
  <c r="BH110" i="3"/>
  <c r="BH112" i="3" s="1"/>
  <c r="BM110" i="3"/>
  <c r="BM112" i="3" s="1"/>
  <c r="AS110" i="3"/>
  <c r="AS112" i="3" s="1"/>
  <c r="BR110" i="3"/>
  <c r="BR112" i="3" s="1"/>
  <c r="AX110" i="3"/>
  <c r="AX112" i="3" s="1"/>
  <c r="AD110" i="3"/>
  <c r="AD112" i="3" s="1"/>
  <c r="BT106" i="3" l="1"/>
  <c r="BT99" i="3"/>
  <c r="BT95" i="3"/>
  <c r="BT92" i="3"/>
  <c r="BT98" i="3"/>
  <c r="BT93" i="3"/>
  <c r="BT97" i="3"/>
  <c r="BT105" i="3"/>
  <c r="BT102" i="3"/>
  <c r="BT103" i="3"/>
  <c r="BT100" i="3"/>
  <c r="BT94" i="3"/>
  <c r="BT104" i="3"/>
  <c r="BT101" i="3"/>
  <c r="BT96" i="3"/>
  <c r="Q29" i="4"/>
  <c r="Q38" i="4"/>
  <c r="O29" i="4"/>
  <c r="K29" i="4"/>
  <c r="K38" i="4"/>
  <c r="T29" i="4"/>
  <c r="I29" i="4"/>
  <c r="R29" i="4"/>
  <c r="R38" i="4"/>
  <c r="J29" i="4"/>
  <c r="J38" i="4"/>
  <c r="S29" i="4"/>
  <c r="S38" i="4"/>
  <c r="M29" i="4"/>
  <c r="M38" i="4"/>
  <c r="N29" i="4"/>
  <c r="N38" i="4"/>
  <c r="L29" i="4"/>
  <c r="P38" i="4"/>
  <c r="P29" i="4"/>
  <c r="E28" i="4"/>
  <c r="E33" i="4" s="1"/>
  <c r="G28" i="4"/>
  <c r="G33" i="4" s="1"/>
  <c r="F28" i="4"/>
  <c r="F33" i="4" s="1"/>
  <c r="D28" i="4"/>
  <c r="D33" i="4" s="1"/>
  <c r="G29" i="4" l="1"/>
  <c r="L38" i="4"/>
  <c r="E37" i="4"/>
  <c r="E38" i="4" s="1"/>
  <c r="F29" i="4"/>
  <c r="E29" i="4"/>
  <c r="F37" i="4"/>
  <c r="F38" i="4" s="1"/>
  <c r="O38" i="4"/>
  <c r="D37" i="4"/>
  <c r="D38" i="4" s="1"/>
  <c r="I38" i="4"/>
  <c r="G37" i="4"/>
  <c r="G38" i="4" s="1"/>
  <c r="T38" i="4"/>
  <c r="D29" i="4"/>
  <c r="BT70" i="3" l="1"/>
  <c r="BT80" i="3"/>
  <c r="BT71" i="3"/>
  <c r="BT69" i="3"/>
  <c r="BT77" i="3"/>
  <c r="BT79" i="3"/>
  <c r="BT67" i="3"/>
  <c r="BT76" i="3"/>
  <c r="BT68" i="3"/>
  <c r="BT74" i="3"/>
  <c r="BT78" i="3"/>
  <c r="BT75" i="3"/>
  <c r="BT72" i="3"/>
  <c r="BT73" i="3"/>
  <c r="BT66" i="3"/>
  <c r="BT65" i="3"/>
  <c r="BQ80" i="3" l="1"/>
  <c r="BR80" i="3"/>
  <c r="BP80" i="3"/>
</calcChain>
</file>

<file path=xl/sharedStrings.xml><?xml version="1.0" encoding="utf-8"?>
<sst xmlns="http://schemas.openxmlformats.org/spreadsheetml/2006/main" count="15474" uniqueCount="1765">
  <si>
    <t>Process</t>
    <phoneticPr fontId="2" type="noConversion"/>
  </si>
  <si>
    <t>Items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</si>
  <si>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</si>
  <si>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</si>
  <si>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</si>
  <si>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</si>
  <si>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Jan</t>
    <phoneticPr fontId="2" type="noConversion"/>
  </si>
  <si>
    <t>Feb</t>
    <phoneticPr fontId="2" type="noConversion"/>
  </si>
  <si>
    <t>Mar</t>
    <phoneticPr fontId="2" type="noConversion"/>
  </si>
  <si>
    <t>Apr</t>
  </si>
  <si>
    <t>May</t>
    <phoneticPr fontId="2" type="noConversion"/>
  </si>
  <si>
    <t>Jun</t>
    <phoneticPr fontId="2" type="noConversion"/>
  </si>
  <si>
    <t>Jul</t>
    <phoneticPr fontId="2" type="noConversion"/>
  </si>
  <si>
    <t>Aug</t>
    <phoneticPr fontId="2" type="noConversion"/>
  </si>
  <si>
    <t>Sep</t>
    <phoneticPr fontId="2" type="noConversion"/>
  </si>
  <si>
    <t>Oct</t>
    <phoneticPr fontId="2" type="noConversion"/>
  </si>
  <si>
    <t>Nov</t>
    <phoneticPr fontId="2" type="noConversion"/>
  </si>
  <si>
    <t>Dec</t>
    <phoneticPr fontId="2" type="noConversion"/>
  </si>
  <si>
    <t>SPT</t>
    <phoneticPr fontId="2" type="noConversion"/>
  </si>
  <si>
    <t>Target</t>
    <phoneticPr fontId="2" type="noConversion"/>
  </si>
  <si>
    <t>Actual</t>
    <phoneticPr fontId="2" type="noConversion"/>
  </si>
  <si>
    <t>rate</t>
    <phoneticPr fontId="2" type="noConversion"/>
  </si>
  <si>
    <t>10%↓</t>
    <phoneticPr fontId="2" type="noConversion"/>
  </si>
  <si>
    <t>환율</t>
    <phoneticPr fontId="2" type="noConversion"/>
  </si>
  <si>
    <t>No</t>
    <phoneticPr fontId="2" type="noConversion"/>
  </si>
  <si>
    <t>Supplies Code</t>
    <phoneticPr fontId="2" type="noConversion"/>
  </si>
  <si>
    <t>구분</t>
    <phoneticPr fontId="2" type="noConversion"/>
  </si>
  <si>
    <t>Supplies Items</t>
    <phoneticPr fontId="2" type="noConversion"/>
  </si>
  <si>
    <t>세부 누적금액</t>
    <phoneticPr fontId="2" type="noConversion"/>
  </si>
  <si>
    <t>누적금액</t>
    <phoneticPr fontId="2" type="noConversion"/>
  </si>
  <si>
    <t>Feb</t>
  </si>
  <si>
    <t>Mar</t>
  </si>
  <si>
    <t>May</t>
  </si>
  <si>
    <t>Ratio</t>
    <phoneticPr fontId="2" type="noConversion"/>
  </si>
  <si>
    <t>MD</t>
  </si>
  <si>
    <t>Defense</t>
  </si>
  <si>
    <t>SYS</t>
  </si>
  <si>
    <t>Office</t>
  </si>
  <si>
    <t>MD</t>
    <phoneticPr fontId="2" type="noConversion"/>
  </si>
  <si>
    <t>SYS</t>
    <phoneticPr fontId="2" type="noConversion"/>
  </si>
  <si>
    <t>Office</t>
    <phoneticPr fontId="2" type="noConversion"/>
  </si>
  <si>
    <t>SUM</t>
    <phoneticPr fontId="2" type="noConversion"/>
  </si>
  <si>
    <t>사무용품</t>
    <phoneticPr fontId="2" type="noConversion"/>
  </si>
  <si>
    <t>Supplies_Office</t>
  </si>
  <si>
    <t>기타</t>
    <phoneticPr fontId="2" type="noConversion"/>
  </si>
  <si>
    <t>Supplies_Training</t>
  </si>
  <si>
    <t>Supplies_Travel (Local)</t>
  </si>
  <si>
    <t>Supplies_Travel (Overseas)</t>
  </si>
  <si>
    <t>포장재</t>
    <phoneticPr fontId="2" type="noConversion"/>
  </si>
  <si>
    <t>Supplies_Shipping material</t>
  </si>
  <si>
    <t>부자재</t>
    <phoneticPr fontId="2" type="noConversion"/>
  </si>
  <si>
    <t>Supplies_Sub Material</t>
  </si>
  <si>
    <t>소모품</t>
    <phoneticPr fontId="2" type="noConversion"/>
  </si>
  <si>
    <t>Supplies_Gloves</t>
  </si>
  <si>
    <t>Supplies_Tape &amp; Film</t>
  </si>
  <si>
    <t>Supplies_Cleaning Material</t>
  </si>
  <si>
    <t>공구</t>
    <phoneticPr fontId="2" type="noConversion"/>
  </si>
  <si>
    <t>Supplies_Tools</t>
  </si>
  <si>
    <t>Supplies_Box inspection</t>
  </si>
  <si>
    <t>Office Maintenance</t>
  </si>
  <si>
    <t>Supplies_Safety Measures</t>
  </si>
  <si>
    <t>Supplies_Night Snack Cost</t>
  </si>
  <si>
    <t>Supplies_Others</t>
    <phoneticPr fontId="2" type="noConversion"/>
  </si>
  <si>
    <t>Total</t>
    <phoneticPr fontId="2" type="noConversion"/>
  </si>
  <si>
    <t>▶▶▶ 1개월 평균 사용량 ◀◀◀</t>
    <phoneticPr fontId="2" type="noConversion"/>
  </si>
  <si>
    <t>Jan~Dec</t>
    <phoneticPr fontId="2" type="noConversion"/>
  </si>
  <si>
    <t>No</t>
  </si>
  <si>
    <t>Supplies Code</t>
  </si>
  <si>
    <t>Supplies Items</t>
  </si>
  <si>
    <t>Module</t>
  </si>
  <si>
    <t>System</t>
  </si>
  <si>
    <t>SUM</t>
  </si>
  <si>
    <t>Module+System</t>
    <phoneticPr fontId="2" type="noConversion"/>
  </si>
  <si>
    <t>SUPP-0011</t>
  </si>
  <si>
    <t>부자재</t>
  </si>
  <si>
    <t>Supplies_Sponge Tape</t>
  </si>
  <si>
    <t>SUPP-0020</t>
  </si>
  <si>
    <t>SUPP-0021</t>
  </si>
  <si>
    <t>Supplies_PET Film</t>
  </si>
  <si>
    <t>SUPP-Extra</t>
  </si>
  <si>
    <t>Supplies_Ink</t>
  </si>
  <si>
    <t>SUPP-0002</t>
  </si>
  <si>
    <t>SUPP-0005</t>
  </si>
  <si>
    <t>SUPP-0006</t>
  </si>
  <si>
    <t>Supplies_Mask</t>
  </si>
  <si>
    <t>SUPP-0009</t>
  </si>
  <si>
    <t>Supplies_Clothes</t>
  </si>
  <si>
    <t>SUPP-0010</t>
  </si>
  <si>
    <t>SUPP-0012</t>
  </si>
  <si>
    <t>SUPP-0016</t>
  </si>
  <si>
    <t>Supplies_Calibration</t>
  </si>
  <si>
    <t>Supplies_Others</t>
  </si>
  <si>
    <t>SUPP-0024</t>
  </si>
  <si>
    <t>Supplies_Delivery cost</t>
  </si>
  <si>
    <t>SUPP-0026</t>
  </si>
  <si>
    <t>SUPP-0019</t>
  </si>
  <si>
    <t>Supplies_Glass Wall</t>
    <phoneticPr fontId="2" type="noConversion"/>
  </si>
  <si>
    <t>Total</t>
  </si>
  <si>
    <t>MODULE</t>
    <phoneticPr fontId="2" type="noConversion"/>
  </si>
  <si>
    <t>구분 ＼  월</t>
    <phoneticPr fontId="2" type="noConversion"/>
  </si>
  <si>
    <t>TOTAL</t>
    <phoneticPr fontId="2" type="noConversion"/>
  </si>
  <si>
    <t>Supplies_Sub Material_Mod</t>
  </si>
  <si>
    <t>Supplies_Gloves_Mod</t>
  </si>
  <si>
    <t>Supplies_Tools_Mod</t>
  </si>
  <si>
    <t>SYSTEM</t>
    <phoneticPr fontId="2" type="noConversion"/>
  </si>
  <si>
    <t>Jan</t>
  </si>
  <si>
    <t>OFFICE</t>
    <phoneticPr fontId="2" type="noConversion"/>
  </si>
  <si>
    <t>System Team</t>
    <phoneticPr fontId="2" type="noConversion"/>
  </si>
  <si>
    <t>누적_Target</t>
    <phoneticPr fontId="2" type="noConversion"/>
  </si>
  <si>
    <t>누적_Actual</t>
    <phoneticPr fontId="2" type="noConversion"/>
  </si>
  <si>
    <t>Actual</t>
  </si>
  <si>
    <t>Rate</t>
  </si>
  <si>
    <t>Target</t>
  </si>
  <si>
    <t>Accum. Actual</t>
    <phoneticPr fontId="2" type="noConversion"/>
  </si>
  <si>
    <t>Accum. Target</t>
    <phoneticPr fontId="2" type="noConversion"/>
  </si>
  <si>
    <t>Accum. Rate</t>
    <phoneticPr fontId="2" type="noConversion"/>
  </si>
  <si>
    <t>Status</t>
    <phoneticPr fontId="2" type="noConversion"/>
  </si>
  <si>
    <t>Div.</t>
    <phoneticPr fontId="2" type="noConversion"/>
  </si>
  <si>
    <t>PR No</t>
    <phoneticPr fontId="2" type="noConversion"/>
  </si>
  <si>
    <t>PR Date</t>
    <phoneticPr fontId="2" type="noConversion"/>
  </si>
  <si>
    <t>PO No</t>
    <phoneticPr fontId="2" type="noConversion"/>
  </si>
  <si>
    <t>Vendor Name</t>
    <phoneticPr fontId="2" type="noConversion"/>
  </si>
  <si>
    <t>Part Description_Kor</t>
    <phoneticPr fontId="2" type="noConversion"/>
  </si>
  <si>
    <t>Details_Kor</t>
    <phoneticPr fontId="2" type="noConversion"/>
  </si>
  <si>
    <t>Part Description_Eng</t>
    <phoneticPr fontId="2" type="noConversion"/>
  </si>
  <si>
    <t>Details_Eng</t>
    <phoneticPr fontId="2" type="noConversion"/>
  </si>
  <si>
    <t>Buyer</t>
    <phoneticPr fontId="2" type="noConversion"/>
  </si>
  <si>
    <t>Unit</t>
    <phoneticPr fontId="2" type="noConversion"/>
  </si>
  <si>
    <t>MOQ</t>
    <phoneticPr fontId="2" type="noConversion"/>
  </si>
  <si>
    <t>Unit Price</t>
    <phoneticPr fontId="2" type="noConversion"/>
  </si>
  <si>
    <t>Amount</t>
    <phoneticPr fontId="2" type="noConversion"/>
  </si>
  <si>
    <t>Use-1</t>
    <phoneticPr fontId="2" type="noConversion"/>
  </si>
  <si>
    <t>Customer&amp;Project</t>
    <phoneticPr fontId="2" type="noConversion"/>
  </si>
  <si>
    <t>Receiving Date</t>
    <phoneticPr fontId="2" type="noConversion"/>
  </si>
  <si>
    <t>Remark-1</t>
    <phoneticPr fontId="2" type="noConversion"/>
  </si>
  <si>
    <t>Remark-2</t>
  </si>
  <si>
    <t>Finished</t>
  </si>
  <si>
    <t>PRO2300516</t>
  </si>
  <si>
    <t>POO2300525</t>
  </si>
  <si>
    <t>미주MRO</t>
  </si>
  <si>
    <t>정전기 방지 에어캡[500mm*50m_붉은색]</t>
  </si>
  <si>
    <t>자항식 기만기 포장</t>
  </si>
  <si>
    <t>Jung Suk Kim</t>
  </si>
  <si>
    <t>EA</t>
  </si>
  <si>
    <t>KF03</t>
  </si>
  <si>
    <t>LIG NEX1</t>
  </si>
  <si>
    <t>PRO2300048</t>
  </si>
  <si>
    <t>POO2300111</t>
  </si>
  <si>
    <t>수축튜브[50Ø_적색]</t>
  </si>
  <si>
    <t>파워케이블 수축</t>
  </si>
  <si>
    <t>Billion Watts Technologies Co., Ltd</t>
  </si>
  <si>
    <t>수축튜브[50Ø_흑색]</t>
  </si>
  <si>
    <t>PRO2300049</t>
  </si>
  <si>
    <t>POO2300110</t>
  </si>
  <si>
    <t>대케미칼</t>
  </si>
  <si>
    <t>Ethyl alcohol, 94.5%[18L]</t>
  </si>
  <si>
    <t>세척용/1 통당 한 달 사용으로 6개월 예상 사용량</t>
  </si>
  <si>
    <t>PRO2300153</t>
  </si>
  <si>
    <t>POO2300212</t>
  </si>
  <si>
    <t>서일전자</t>
  </si>
  <si>
    <t>단자대,단자번호(번호인쇄)[UA-23H(1~10)]</t>
  </si>
  <si>
    <t>BCP 단자대 숫자 라벨</t>
  </si>
  <si>
    <t>단자대,단자번호(번호인쇄)[UA-23H(11~20)]</t>
  </si>
  <si>
    <t>단자대,단자번호(번호인쇄)[UA-23H(21~30)]</t>
  </si>
  <si>
    <t>PRO2300156</t>
  </si>
  <si>
    <t>POO2300213</t>
  </si>
  <si>
    <t>더블유티 인터내셔널</t>
  </si>
  <si>
    <t>팬듀이트 접착식 마운트[ABMM-AT-D0_흑색_500개입]</t>
  </si>
  <si>
    <t>BCP, BPU 고정 마운트</t>
  </si>
  <si>
    <t>Bag</t>
  </si>
  <si>
    <t>PRO2300157</t>
  </si>
  <si>
    <t>POO2300286</t>
  </si>
  <si>
    <t>대진지에프</t>
  </si>
  <si>
    <t>트러스[KSB1023-D-M3X10-SUS304]</t>
  </si>
  <si>
    <t>시스템 조립에 필요한 부자재</t>
  </si>
  <si>
    <t>트러스[KSB1023-D-M5X8-SUS304]</t>
  </si>
  <si>
    <t>트러스[KSB1023-D-M5X12-SUS304]</t>
  </si>
  <si>
    <t>+자홈작은나사,접시머리형[KSB1023-B-A-M4X8-SUS]</t>
  </si>
  <si>
    <t>+자홈작은나사,접시머리형[KSB1023-B-A-M4X12-SUS]</t>
  </si>
  <si>
    <t>볼트,+자홈붙이육각머리,와셔조립형[00002528-M6X12-SUS304]</t>
  </si>
  <si>
    <t>볼트,+자홈붙이둥근머리,와셔조립형(아연도금)[KSB1041-A-M5X16 (아연도금)]</t>
  </si>
  <si>
    <t>볼트,+자홈붙이육각머리,와셔조립형(아연도금)[M5X16(아연도금)]</t>
  </si>
  <si>
    <t>볼트,+자홈붙이육각머리,와셔조립형[00002528-M10X25-SUS304]</t>
  </si>
  <si>
    <t>6각볼트 (M12)[KSB1002-C-A-M12X50-A2-70-둥근끝(SUS304)]</t>
  </si>
  <si>
    <t>6각볼트(M12)[KSB1002-C-A-M12X80-A2-70-둥근끝(SUS304)]</t>
  </si>
  <si>
    <t>스터드볼트,M12x100[KSB1037-12X100-A2-70-보통-2종]</t>
  </si>
  <si>
    <t>6각너트(M10)[KSB1012-A-스타일1-A-M10-A2-70(SUS304)]</t>
  </si>
  <si>
    <t>스프링와셔(M10)[KSB1324-2-10-STS304]</t>
  </si>
  <si>
    <t>평와셔(M10)[KSB1326-중형원형-M10-STS304]</t>
  </si>
  <si>
    <t>6각너트(M12)[KSB1012-A-스타일1-A-M12-A2-70(SUS304)]</t>
  </si>
  <si>
    <t>스프링와셔(M12)[KSB1324-2호-M12-STS304]</t>
  </si>
  <si>
    <t>평와셔(M12)[대형원형-M12-STS304]</t>
  </si>
  <si>
    <t>평와셔(M12)[KSB1326-소형원형-M12-STS304]</t>
  </si>
  <si>
    <t>PRO2300230</t>
  </si>
  <si>
    <t>POO2300308</t>
  </si>
  <si>
    <t>일석공업사</t>
  </si>
  <si>
    <t>PE-Foam[50T*150*55]</t>
  </si>
  <si>
    <t>모듈 포장용 PE-Foam</t>
  </si>
  <si>
    <t>PE-Foam[50T*200*520]</t>
  </si>
  <si>
    <t>PE-Foam[70T*365*520]</t>
  </si>
  <si>
    <t>PE-Foam[100T*365*750]</t>
  </si>
  <si>
    <t>PE-Foam[100T*900*520]</t>
  </si>
  <si>
    <t>PRO2300160</t>
  </si>
  <si>
    <t>POO2300261</t>
  </si>
  <si>
    <t>우신특수포장</t>
  </si>
  <si>
    <t>BOX(모듈용)[10T 925*545*655]</t>
  </si>
  <si>
    <t>모듈 포장용 박스</t>
  </si>
  <si>
    <t>간지[1100*1100*5T]</t>
  </si>
  <si>
    <t>팔레트 바닥 패드</t>
  </si>
  <si>
    <t>각대[50*50*5*300]</t>
  </si>
  <si>
    <t>팔레트 포장 제품 고정용</t>
  </si>
  <si>
    <t>각대[50*50*5*900]</t>
  </si>
  <si>
    <t>케이블타이[2.5mm*100mm_흰색]</t>
  </si>
  <si>
    <t>배선장치 하네스 정리 시 사용</t>
  </si>
  <si>
    <t>기름걸레[90cm]</t>
  </si>
  <si>
    <t>노후로 인한 구매 요청</t>
  </si>
  <si>
    <t>와이프올</t>
  </si>
  <si>
    <t>이물질 청소용</t>
  </si>
  <si>
    <t>Box</t>
  </si>
  <si>
    <t>제품 이물질 청소용</t>
  </si>
  <si>
    <t>마대자루[80kg_100개]</t>
  </si>
  <si>
    <t>현장 쓰레기 봉투</t>
  </si>
  <si>
    <t>Bundle</t>
  </si>
  <si>
    <t>항온기 필터[600*850*20T_46ea]</t>
  </si>
  <si>
    <t>항온기 필터 교체</t>
  </si>
  <si>
    <t>PRO2300198</t>
  </si>
  <si>
    <t>POO2300311</t>
  </si>
  <si>
    <t>내쇼날씨엔피</t>
  </si>
  <si>
    <t>팔레트[1100*1100*130_검정]</t>
  </si>
  <si>
    <t>제품 출하시 사용/1년 사용 예상량</t>
  </si>
  <si>
    <t>리레코 코리아</t>
  </si>
  <si>
    <t>청화일[A4_10개입]</t>
  </si>
  <si>
    <t>업무에 필요한 사무용품</t>
  </si>
  <si>
    <t>Hae Sook Kwark</t>
  </si>
  <si>
    <t>포스트잇[51*38_4개입]</t>
  </si>
  <si>
    <t>포스트잇[51*76]</t>
  </si>
  <si>
    <t>유성매직[빨강]</t>
  </si>
  <si>
    <t>네임펜[빨강_12개입]</t>
  </si>
  <si>
    <t>건전지[AA]</t>
  </si>
  <si>
    <t>로우프로필 마운트[JOLM-4_백색_1000개입]</t>
  </si>
  <si>
    <t>BANK 조립시 필요 자재</t>
  </si>
  <si>
    <t>투명랩[25um*500*300]</t>
  </si>
  <si>
    <t>포장용 랩</t>
  </si>
  <si>
    <t>BOX</t>
  </si>
  <si>
    <t>항온기 필터[400*950*20T]</t>
  </si>
  <si>
    <t>작업용 의자[고정식_검정]</t>
  </si>
  <si>
    <t>KF03-Module 작업장 의자</t>
  </si>
  <si>
    <t>PRO2300254</t>
  </si>
  <si>
    <t>POO2300310</t>
  </si>
  <si>
    <t>모듈 포장용 박스/2개월 사용 예상비용</t>
  </si>
  <si>
    <t>PRO2300268</t>
  </si>
  <si>
    <t>POO2300309</t>
  </si>
  <si>
    <t>PE-Foam</t>
  </si>
  <si>
    <t>모듈 포장용 PE-Foam/2개월 사용 예상비용</t>
  </si>
  <si>
    <t>PRO2300299</t>
  </si>
  <si>
    <t>POO2300381</t>
  </si>
  <si>
    <t>에스엠전력</t>
  </si>
  <si>
    <t>KF03 턴테이블 전원공사</t>
  </si>
  <si>
    <t>TrunTable 설치에 필요한 1차 전원 전기공사</t>
  </si>
  <si>
    <t>PRO2300373</t>
  </si>
  <si>
    <t>POO2300401</t>
  </si>
  <si>
    <t>태하</t>
  </si>
  <si>
    <t>STATIC MIXER[B type_MBQ 05-24L]</t>
  </si>
  <si>
    <t>몰딩 설비 토출부 믹싱 용</t>
  </si>
  <si>
    <t>TAPERED TIP, G14(노즐)[TN-14G_1.5mm]</t>
  </si>
  <si>
    <t>몰딩 시 필요 소모품</t>
  </si>
  <si>
    <t>주사기[10cc_100개입]</t>
  </si>
  <si>
    <t>주사기[60cc_25개입]</t>
  </si>
  <si>
    <t>PRO2300374</t>
  </si>
  <si>
    <t>POO2300648</t>
  </si>
  <si>
    <t>펜홀단자[0.5Ø]</t>
  </si>
  <si>
    <t>시스템 조립에 필요한 부자재/3개월(2월~4월) 예상 소요량</t>
  </si>
  <si>
    <t>All Project</t>
  </si>
  <si>
    <t>볼트,+자홈붙이육각머리,와셔조립형[00002528-M10X20-SUS304]</t>
  </si>
  <si>
    <t>볼트,+자홈붙이육각머리,와셔조립형[00002528-M4X12-SUS304]</t>
  </si>
  <si>
    <t>볼트,+자홈붙이육각머리,와셔조립형[00002528-M4X20-SUS304]</t>
  </si>
  <si>
    <t>볼트,+자홈붙이육각머리,와셔조립형[00002528-M5X10-SUS304]</t>
  </si>
  <si>
    <t>볼트,+자홈붙이육각머리,와셔조립형[00002528-M5X12-SUS304]</t>
  </si>
  <si>
    <t>볼트,+자홈붙이육각머리,와셔조립형[00002528-M8X20-SUS304]</t>
  </si>
  <si>
    <t>6각볼트(M10)[KSB1002-C-A-M10X45-A2-70-둥근끝(SUS304)]</t>
  </si>
  <si>
    <t>6각볼트(M10)[KSB1002-C-A-M10X50-A2-70-둥근끝(SUS304)]</t>
  </si>
  <si>
    <t>6각볼트(M12)[KSB1002-C-A-M12X25-A2-70-둥근끝(SUS304)]</t>
  </si>
  <si>
    <t>6각볼트(M12)[KSB1002-C-A-M12X25-SUS304]</t>
  </si>
  <si>
    <t>6각볼트(M12)[KSB1002-C-A-M12X50-A2-70-둥근끝(SUS304)]</t>
  </si>
  <si>
    <t>6각볼트(M16)[KSB1002-C-A-M16X30-A2-70-둥근끝(SUS304)]</t>
  </si>
  <si>
    <t>+자홈작은나사,접시머리형[KSB1023-B-A-M4X8-SUS304]</t>
  </si>
  <si>
    <t>트러스[KSB1023-D-M4X8-SUS304]</t>
  </si>
  <si>
    <t>트러스[KSB1023-D-M5X16-SUS304]</t>
  </si>
  <si>
    <t>볼트,+자홈붙이둥근머리,와셔조립형[KSB1041-A-M3X12-SUS304]</t>
  </si>
  <si>
    <t>볼트,+자홈붙이둥근머리,와셔조립형[KSB1041-A-M3X8-SUS304]</t>
  </si>
  <si>
    <t>볼트,+자홈붙이둥근머리,와셔조립형[KSB1041-A-M4X8-SUS304]</t>
  </si>
  <si>
    <t>스프링와셔(M16용)[KSB1324-2호-16-STS304]</t>
  </si>
  <si>
    <t>평와셔(M16용)[KSB1326-소형원형-16-STS304]</t>
  </si>
  <si>
    <t>지지대볼트(PVC)[M3x15]</t>
  </si>
  <si>
    <t>지지대볼트(PVC)[M3x20]</t>
  </si>
  <si>
    <t>풀림방지너트(M4)[M4]</t>
  </si>
  <si>
    <t>스프링·평와셔조립 육각홀붙이볼트[M4x12(STS304)]</t>
  </si>
  <si>
    <t>스프링.평와셔조립 육각홀붙이볼트[M4x20(STS304)]</t>
  </si>
  <si>
    <t>스프링·평와셔조립 육각홀붙이볼트[M5x25(STS304)]</t>
  </si>
  <si>
    <t>스프링.평와셔조립 육각홀붙이볼트[M6x20(STS304)]</t>
  </si>
  <si>
    <t>접시머리렌치볼트[M4x12(STS304)]</t>
  </si>
  <si>
    <t>육각구멍붙이버튼볼트[M5x12(STS304)]</t>
  </si>
  <si>
    <t>육각구멍붙이버튼볼트[M6x12(STS304)]</t>
  </si>
  <si>
    <t>육각구멍붙이버튼볼트[M6x20(STS304)]</t>
  </si>
  <si>
    <t>육각구멍붙이버튼볼트[M6x25(STS304)]</t>
  </si>
  <si>
    <t>아이볼트(M16)[KSB1033-M16-SUS304]</t>
  </si>
  <si>
    <t>PRO2300388</t>
  </si>
  <si>
    <t>POO2300404</t>
  </si>
  <si>
    <t>핸드리프트[수성운반기계_SHP-1500C]</t>
  </si>
  <si>
    <t>작업용 핸드리프트</t>
  </si>
  <si>
    <t>인슐레이터(절연지)[KI-34W-ETR]</t>
  </si>
  <si>
    <t>Insulating paper/Talos Co.,Ltd.(SOO2200138-유니트셀,065070180,1S1P)</t>
  </si>
  <si>
    <t>Talos Co.,Ltd.(SOO2200138)</t>
  </si>
  <si>
    <t>PRO2300463</t>
  </si>
  <si>
    <t>POO2300522</t>
  </si>
  <si>
    <t>㈜단왕</t>
  </si>
  <si>
    <t>바퀴 확장형 모듈 리프트[바퀴 500mm→780mm 확장]</t>
  </si>
  <si>
    <t>2C6R 분리형 Rack에 사용될 바퀴 확장형 모듈 리프트</t>
  </si>
  <si>
    <t>PRO2300496</t>
  </si>
  <si>
    <t>POO2300487</t>
  </si>
  <si>
    <t>Hybrid Systems(LSO1)</t>
  </si>
  <si>
    <t>+자홈작은나사,접시머리형[KSB1023-B-A-M4X12-SUS304]</t>
  </si>
  <si>
    <t>스크류볼트(아연도금)[M5x16(아연도금)]</t>
  </si>
  <si>
    <t>둥근머리십자볼트[M3x8(SUS304)]</t>
  </si>
  <si>
    <t>PRO2300503</t>
  </si>
  <si>
    <t>POO2300508</t>
  </si>
  <si>
    <t>핸드 리프트[SK-2.5M_2.5톤_포크 최저높이:75mm_쌍용]</t>
  </si>
  <si>
    <t>분리형 랙 이동에 필요한 핸드 리프트</t>
  </si>
  <si>
    <t>PRO2300923</t>
  </si>
  <si>
    <t>POO2300864</t>
  </si>
  <si>
    <t>보쉬 충전드릴 본체(10.8V)[GSR 10.8-2-LI]</t>
  </si>
  <si>
    <t>노후 및 파손, 2023년 물량으로 공구 추가</t>
  </si>
  <si>
    <t>코팅필름[A4_100MIC]</t>
  </si>
  <si>
    <t>클립보드[A4]</t>
  </si>
  <si>
    <t>포스트잇[76*76_KR330]</t>
  </si>
  <si>
    <t>PRO2300683</t>
  </si>
  <si>
    <t>POO2300602</t>
  </si>
  <si>
    <t>라면(육개장)[86g_24ea]</t>
  </si>
  <si>
    <t>야간 근무 간식</t>
  </si>
  <si>
    <t>라면(신라면)[65g_30ea]</t>
  </si>
  <si>
    <t>PRO2300613</t>
  </si>
  <si>
    <t>POO2300544</t>
  </si>
  <si>
    <t>금속 펀칭기(권총 공압 펀치)[6.0MM]</t>
  </si>
  <si>
    <t>금속 패널 볼트 구멍 뚫기용</t>
  </si>
  <si>
    <t>소형 펀칭기[타공기 유압 반자동 타공 펀치]</t>
  </si>
  <si>
    <t>PVC 덕트 볼트 구멍 뚫기용</t>
  </si>
  <si>
    <t>탑 장갑[S]</t>
  </si>
  <si>
    <t>공정 작업시 필요 소모품</t>
  </si>
  <si>
    <t>플라스틱 빗자루</t>
  </si>
  <si>
    <t>System line 청소용</t>
  </si>
  <si>
    <t>라면(오징어짬뽕)[67g_30ea]</t>
  </si>
  <si>
    <t>PRO2300691</t>
  </si>
  <si>
    <t>POO2300744</t>
  </si>
  <si>
    <t>KF03-2F 업다운 테이블 전원 공사</t>
  </si>
  <si>
    <t>PRO2300771</t>
  </si>
  <si>
    <t>POO2300728</t>
  </si>
  <si>
    <t>Guangdong Minglida Technology Co.,Ltd.</t>
  </si>
  <si>
    <t>보호용 테이프[PET]</t>
  </si>
  <si>
    <t>기존 구매 내역-POO2203082 / A total of 3288 modules for 1 year (40ft-12 containers)</t>
  </si>
  <si>
    <t>Scott Cha(차규환)</t>
  </si>
  <si>
    <t>PRO2300786</t>
  </si>
  <si>
    <t>POO2300726</t>
  </si>
  <si>
    <t>각도 조절 작업대[SWG-2000]</t>
  </si>
  <si>
    <t>작업용 작업대(BPU Assembly Process)</t>
  </si>
  <si>
    <t>운임비</t>
  </si>
  <si>
    <t>각도 조절 작업대 운임비</t>
  </si>
  <si>
    <t>3M 장갑[S]</t>
  </si>
  <si>
    <t>3M 장갑[M]</t>
  </si>
  <si>
    <t>3M 장갑[L]</t>
  </si>
  <si>
    <t>PRO2300787</t>
  </si>
  <si>
    <t>POO2300725</t>
  </si>
  <si>
    <t>새한패키지</t>
  </si>
  <si>
    <t>Shipment Tray[255255HR2]</t>
  </si>
  <si>
    <t>Sella2(음성) 셀 이관용</t>
  </si>
  <si>
    <t>N/A</t>
  </si>
  <si>
    <t>PRO2301331</t>
  </si>
  <si>
    <t>POO2301279</t>
  </si>
  <si>
    <t>너트캡[M10_적색_1000ea]</t>
  </si>
  <si>
    <t>BAG</t>
  </si>
  <si>
    <t>너트캡[M10_흑색_1000ea]</t>
  </si>
  <si>
    <t>너트캡[M12_적색_1000ea]</t>
  </si>
  <si>
    <t>너트캡[M12_흑색_1000ea]</t>
  </si>
  <si>
    <t>케이블타이[2.5mm*100mm_흰색_1000개]</t>
  </si>
  <si>
    <t>케이블타이[3.6mm*140mm_흰색_1000개]</t>
  </si>
  <si>
    <t>Y'형 압착단자[1.5-4Y_1000개]</t>
  </si>
  <si>
    <t>케이블크램프[JOC-4N(5.6Ø)_1000ea]</t>
  </si>
  <si>
    <t>콜게이트튜브[5Ø_흑색_절단형]</t>
  </si>
  <si>
    <t>BANK 케이블 정리</t>
  </si>
  <si>
    <t>노후 및 파손, 2023년 생산량으로 시스템 조립용 공구 추가</t>
  </si>
  <si>
    <t>PRO2300881</t>
  </si>
  <si>
    <t>POO2300804</t>
  </si>
  <si>
    <t>6각볼트(M12)[KSB1002-C-A-M12X30-A2-70-둥근끝(SUS304)]</t>
  </si>
  <si>
    <t>PRO2300882 → PRO2301336</t>
  </si>
  <si>
    <t>POO2300805 → POO2301257</t>
  </si>
  <si>
    <t>한보일렉트</t>
  </si>
  <si>
    <t>캐스터지지금구[MT-5109W]</t>
  </si>
  <si>
    <t>모듈 이동용 대차 제작</t>
  </si>
  <si>
    <t>PRO2300891</t>
  </si>
  <si>
    <t>POO2300807</t>
  </si>
  <si>
    <t>라면[2023년 4월]</t>
  </si>
  <si>
    <t>라면[2023년 5월]</t>
  </si>
  <si>
    <t>라면[2023년 6월]</t>
  </si>
  <si>
    <t>PRO2300992</t>
  </si>
  <si>
    <t>POO2301016</t>
  </si>
  <si>
    <t>마끼다 롱빗트소켓[8mm]</t>
  </si>
  <si>
    <t>노후 및 파손, 시스템 조립용 공구</t>
  </si>
  <si>
    <t>마끼다 롱빗트소켓[10mm]</t>
  </si>
  <si>
    <t>마끼다 롱빗트소켓[13mm]</t>
  </si>
  <si>
    <t>마끼다 롱빗트소켓[17mm]</t>
  </si>
  <si>
    <t>마끼다 롱빗트소켓[19mm]</t>
  </si>
  <si>
    <t>마끼다 롱빗트소켓[24mm]</t>
  </si>
  <si>
    <t>보쉬 배터리 충전기[리튬 GAL12V-40 (10.8V) 9R5]</t>
  </si>
  <si>
    <t>마끼다 충전 임팩트 드라이버 본체[DTD172Z]</t>
  </si>
  <si>
    <t>마끼다 18V 배터리[BL1850B]</t>
  </si>
  <si>
    <t>마끼다 듀얼 충전기[DC18RD]</t>
  </si>
  <si>
    <t>부품상자[1호 (W175*D105*H85)]</t>
  </si>
  <si>
    <t>2023년 생산량 증가에 따른 System 생산 Line 개선에 필요한 물품</t>
  </si>
  <si>
    <t>부품상자[2호 (W245*D145*H120)]</t>
  </si>
  <si>
    <t>콜게이트튜브[9Ø_흑색_절단형_500M]</t>
  </si>
  <si>
    <t>록타이트 243[250ml]</t>
  </si>
  <si>
    <t>볼트 풀림 방지/KF_X RTV 3Pack 분/시효성 자재로 유통기한 긴 것</t>
  </si>
  <si>
    <t>PRO2301127</t>
  </si>
  <si>
    <t>POO2301042</t>
  </si>
  <si>
    <t>록타이트 263[250ml]</t>
  </si>
  <si>
    <t>실리콘(SS900)[제조사: 오공_270ml_투명]</t>
  </si>
  <si>
    <t>보쉬 원형톱날[10인치_254mm*60T]</t>
  </si>
  <si>
    <t>작업용 소모품</t>
  </si>
  <si>
    <t>PRO2301211</t>
  </si>
  <si>
    <t>POO2301107</t>
  </si>
  <si>
    <t>펜홀단자[0.75Ø]</t>
  </si>
  <si>
    <t>펜홀단자[1.0Ø]</t>
  </si>
  <si>
    <t>볼트,+자홈붙이둥근머리,와셔조립형[KSB1041-A-M5X20-SUS304]</t>
  </si>
  <si>
    <t>PRO2301213</t>
  </si>
  <si>
    <t>POO2301108</t>
  </si>
  <si>
    <t>동양Techp.Co.</t>
  </si>
  <si>
    <t>안전 경고 스티커[110*80]</t>
  </si>
  <si>
    <t>모듈 부착용 안전 경고 스티커</t>
  </si>
  <si>
    <t>PRO2301726</t>
  </si>
  <si>
    <t>POO2301630</t>
  </si>
  <si>
    <t>단프라패드[1100*1100*3T]</t>
  </si>
  <si>
    <t>팔레트 제품 적재 시 보호용</t>
  </si>
  <si>
    <t>쓰레기봉투[62*82_검정_50개]</t>
  </si>
  <si>
    <t>사무실 쓰레기 봉투</t>
  </si>
  <si>
    <t>기름걸레[60cm]</t>
  </si>
  <si>
    <t>재고 없음</t>
  </si>
  <si>
    <t>탑 장갑[M]</t>
  </si>
  <si>
    <t>PRO2301360</t>
  </si>
  <si>
    <t>POO2301320</t>
  </si>
  <si>
    <t>BOX(일반박스)[442*270*145]</t>
  </si>
  <si>
    <t>포장용 박스(부자재 및 소모품 포장 시 사용) / 금년도 사용 예상량</t>
  </si>
  <si>
    <t>박스 운임비</t>
  </si>
  <si>
    <t>PRO2301336</t>
  </si>
  <si>
    <t>POO2301257</t>
  </si>
  <si>
    <t>캐스터지지금구 운임비</t>
  </si>
  <si>
    <t>복사용지[A4_75g]</t>
  </si>
  <si>
    <t>볼펜[검정_12개입]</t>
  </si>
  <si>
    <t>dozen</t>
  </si>
  <si>
    <t>볼펜[파랑_12개입]</t>
  </si>
  <si>
    <t>볼펜[빨강_12개입]</t>
  </si>
  <si>
    <t>OHP필름[A4_100매]</t>
  </si>
  <si>
    <t>펀칭 도면 1:1 비율 출력용</t>
  </si>
  <si>
    <t>페인트마카[노랑]</t>
  </si>
  <si>
    <t>PRO2301448</t>
  </si>
  <si>
    <t>POO2301325</t>
  </si>
  <si>
    <t>현품표(WIP) 제작[210*148_75모조_흰색_100장]</t>
  </si>
  <si>
    <t>현품표 제작</t>
  </si>
  <si>
    <t>현품표(부적합) 제작[210*148_분홍 색지_100장]</t>
  </si>
  <si>
    <t>현품표(양품) 제작[210*148_연두 색지_100장]</t>
  </si>
  <si>
    <t>PRO2301449</t>
  </si>
  <si>
    <t>POO2301326</t>
  </si>
  <si>
    <t>동명로지텍</t>
  </si>
  <si>
    <t>지게차 충전기 수리[한일 10k]</t>
  </si>
  <si>
    <t>노후로 인한 고장</t>
  </si>
  <si>
    <t>Eun Ji Kim</t>
  </si>
  <si>
    <t>SPONGE(adhesion)[5T*430mm*6mm]</t>
  </si>
  <si>
    <t>XBW srl-Unit Cell 2종 Soft Module 부자재</t>
  </si>
  <si>
    <t>XBW srl</t>
  </si>
  <si>
    <t>PRO2300941</t>
  </si>
  <si>
    <t>POO2300965</t>
  </si>
  <si>
    <t>대풍자원</t>
  </si>
  <si>
    <t>국채과제 선박용 ESS 처리</t>
  </si>
  <si>
    <t>Shipping ESS container and additional facilities processing</t>
  </si>
  <si>
    <t>PRO2301461</t>
  </si>
  <si>
    <t>POO2301366</t>
  </si>
  <si>
    <t>PRO2301462</t>
  </si>
  <si>
    <t>POO2301348</t>
  </si>
  <si>
    <t>도아텍</t>
  </si>
  <si>
    <t>볼트,+자홈접시머리[M4X8,STS304,PPD]</t>
  </si>
  <si>
    <t>시스템 조립에 필요한 부자재/우진산전 전용 볼트</t>
  </si>
  <si>
    <t>㈜ 우진산전</t>
  </si>
  <si>
    <t>볼트,+자홈접시머리[M4X15,STS304,PPD]</t>
  </si>
  <si>
    <t>볼트,+자홈육각머리[M4X12,STS304,PPD]</t>
  </si>
  <si>
    <t>볼트,십자홈트러스[M4X8,STS304,PPD]</t>
  </si>
  <si>
    <t>둥근머리렌치볼트,SUS304[M6X20,SUS304]</t>
  </si>
  <si>
    <t>PRO2301506</t>
  </si>
  <si>
    <t>POO2301408</t>
  </si>
  <si>
    <t>경원전자</t>
  </si>
  <si>
    <t>배너(K50ABT2XGHQ)</t>
  </si>
  <si>
    <t>Safety Measures 항목 OCV/IR 측정기 스위치 변경/작업자 근골격계 개선</t>
  </si>
  <si>
    <t>Supplies_Water leakage repair work in KF03-3 sub building</t>
  </si>
  <si>
    <t>PRO2301569</t>
  </si>
  <si>
    <t>POO2301514</t>
  </si>
  <si>
    <t>신창천막사</t>
  </si>
  <si>
    <t>지붕 천막 교체</t>
  </si>
  <si>
    <t>KF-03 천막동 System 조립장 누수에 대한 보수 공사</t>
  </si>
  <si>
    <t>지퍼백[6*9_100ea]</t>
  </si>
  <si>
    <t>볼트 및 소모품 포장시 사용</t>
  </si>
  <si>
    <t>지퍼백[15*20_100ea]</t>
  </si>
  <si>
    <t>지퍼백[20*25_100ea]</t>
  </si>
  <si>
    <t>지퍼백[30*40_100ea]</t>
  </si>
  <si>
    <t>항온기 필터[400*950*20T_50ea]</t>
  </si>
  <si>
    <t>항온기 필터 교체용(Module line만 사용)</t>
  </si>
  <si>
    <t>항온기 필터 교체용</t>
  </si>
  <si>
    <t>크린매트[60*90*30장*10SET]</t>
  </si>
  <si>
    <t>청소 용품(바닥 먼지 및 이물질 제거)</t>
  </si>
  <si>
    <t>PRO2302139</t>
  </si>
  <si>
    <t>POO2301959</t>
  </si>
  <si>
    <t>PRO2301700</t>
  </si>
  <si>
    <t>POO2301564</t>
  </si>
  <si>
    <t>델코 밧데리[DC24 폐전지 반납]</t>
  </si>
  <si>
    <t>모듈 리프트 베터리 교체</t>
  </si>
  <si>
    <t>에어건[B-AD100_직선형]</t>
  </si>
  <si>
    <t>제품 이물질 청소(노후 에어건 폐기)</t>
  </si>
  <si>
    <t>PRO2301701</t>
  </si>
  <si>
    <t>POO2301528</t>
  </si>
  <si>
    <t>PRO2301705</t>
  </si>
  <si>
    <t>POO2301559</t>
  </si>
  <si>
    <t>직결피스 와샤머리(스텐)[#8 (4.2) x 25]</t>
  </si>
  <si>
    <t>+자홈작은나사,접시머리형[KSB1023-B-A-M4X10-SUS304]</t>
  </si>
  <si>
    <t>풀림방지 너트[M5]</t>
  </si>
  <si>
    <t>PRO2301708</t>
  </si>
  <si>
    <t>POO2301609</t>
  </si>
  <si>
    <t>추가 설계 변경(바퀴 부착)[바퀴 부착]</t>
  </si>
  <si>
    <t>POO2300522(바퀴 확장형 모듈 리프트) 견적서 누락 건 추가(바퀴 부착)</t>
  </si>
  <si>
    <t>PRO2301789</t>
  </si>
  <si>
    <t>POO2301664</t>
  </si>
  <si>
    <t>이원상역</t>
  </si>
  <si>
    <t>Rack Lifting Jig 구조 변경</t>
  </si>
  <si>
    <t>PRO2301790</t>
  </si>
  <si>
    <t>POO2301663</t>
  </si>
  <si>
    <t>지게차(수동→자동) 변경</t>
  </si>
  <si>
    <t>커터 칼날[M(B_12mm)_10EA]</t>
  </si>
  <si>
    <t>커터 칼날[L(C_18mm)_10EA]</t>
  </si>
  <si>
    <t>클립[35mm_45EA]</t>
  </si>
  <si>
    <t>더블클립[38mm_30EA]</t>
  </si>
  <si>
    <t>더블클립[25mm_50EA]</t>
  </si>
  <si>
    <t>더블클립[19mm_50EA]</t>
  </si>
  <si>
    <t>PRO2301948</t>
  </si>
  <si>
    <t>POO2301817</t>
  </si>
  <si>
    <t>보쉬 임팩 드릴[GDR10.8V-LI]</t>
  </si>
  <si>
    <t>시스템 조립용 공구 추가</t>
  </si>
  <si>
    <t>마대자루[80kg_100 pieces]</t>
  </si>
  <si>
    <t>에어캡[Transparent_0.04*50cm*50m]</t>
  </si>
  <si>
    <t>제품 포장 및 출하시 필요 소모성 자재</t>
  </si>
  <si>
    <t>물티슈[100sheets_30Pack]</t>
  </si>
  <si>
    <t>단프라패드, 팔레트 청소용</t>
  </si>
  <si>
    <t>PRO2301825</t>
  </si>
  <si>
    <t>POO2301689</t>
  </si>
  <si>
    <t>에스티엔에스</t>
  </si>
  <si>
    <t>너트러너 수리[ETD SL21-10-I06-PS]</t>
  </si>
  <si>
    <t>Atlas Copco_Assembly Tool 수리의 건</t>
  </si>
  <si>
    <t>PRO2301854</t>
  </si>
  <si>
    <t>POO2301719</t>
  </si>
  <si>
    <t>물류비[간지 운송비]</t>
  </si>
  <si>
    <t>간지 배송비</t>
  </si>
  <si>
    <t>PRO2301855</t>
  </si>
  <si>
    <t>POO2301766</t>
  </si>
  <si>
    <t>제품 출하시 사용</t>
  </si>
  <si>
    <t>PRO2301867</t>
  </si>
  <si>
    <t>POO2301764</t>
  </si>
  <si>
    <t>PRO2301868</t>
  </si>
  <si>
    <t>POO2301738</t>
  </si>
  <si>
    <t>소소한집수리철물</t>
  </si>
  <si>
    <t>방화문[862*2155]</t>
  </si>
  <si>
    <t>KF03-2F 출입구 방화문 고장으로 인한 교체</t>
  </si>
  <si>
    <t>방화문 철거 및 교체 공임</t>
  </si>
  <si>
    <t>난간 안전바 보수 공임</t>
  </si>
  <si>
    <t>KF03-2F 계단 난간 안전바 보수</t>
  </si>
  <si>
    <t>PRO2301869</t>
  </si>
  <si>
    <t>POO2301739</t>
  </si>
  <si>
    <t>신성공업사</t>
  </si>
  <si>
    <t>압착기 수리</t>
  </si>
  <si>
    <t>압착기 전원 부분 고장으로 수리</t>
  </si>
  <si>
    <t>PRO2301870</t>
  </si>
  <si>
    <t>POO2301740</t>
  </si>
  <si>
    <t>페인트 공캔[0.5L]</t>
  </si>
  <si>
    <t>리터치용 페인트 보관용</t>
  </si>
  <si>
    <t>임팩 비트 복스 아답타[3/8"]</t>
  </si>
  <si>
    <t>노후 및 마모</t>
  </si>
  <si>
    <t>단면 십자드라이버 비트[Ø4.5 x 100mm]</t>
  </si>
  <si>
    <t>분무기[500ml]</t>
  </si>
  <si>
    <t>Ethyl alcohol 소분용</t>
  </si>
  <si>
    <t>밴딩끈(PP밴드)[18mm*8kg]</t>
  </si>
  <si>
    <t>팔레트 밴딩용</t>
  </si>
  <si>
    <t>Roll</t>
  </si>
  <si>
    <t>PRO2302048</t>
  </si>
  <si>
    <t>POO2301875</t>
  </si>
  <si>
    <t>솔리드 타이어 교체[전륜_7FB25]</t>
  </si>
  <si>
    <t>노후화로 인한 마모 진행(작년 뒷바퀴 교체, 앞바퀴는미교체)  눈길,빗길(바퀴에 물이 묻었을 경우) 바퀴가 헛도는 경향 多 : 교체 필요</t>
  </si>
  <si>
    <t>타이어 프레스 조립비</t>
  </si>
  <si>
    <t>3단 마스트 리프트 감지 센서 수리</t>
  </si>
  <si>
    <t>지겟발 이동 시 센서 미감지로 인한 Error 알림 발생, 지게차 작업은 사용 가능하나, Error 알림에 대한 작업자 부주의로 안전 사고 우려 : 교체 필요</t>
  </si>
  <si>
    <t>작업공임</t>
  </si>
  <si>
    <t>PRO2302050</t>
  </si>
  <si>
    <t>POO2301886</t>
  </si>
  <si>
    <t>Sensor Cable[MQDC-406_제조사: Banner]</t>
  </si>
  <si>
    <t>K50ABT2XGHQ(POO2301408) 에 필요한 부품</t>
  </si>
  <si>
    <t>PRO2302201</t>
  </si>
  <si>
    <t>POO2302012</t>
  </si>
  <si>
    <t>코리아이플랫폼</t>
  </si>
  <si>
    <t>폼텍 라벨지[3120(2칸)_100매]</t>
  </si>
  <si>
    <t>제품 출하시 파렛트 부착용 라벨지</t>
  </si>
  <si>
    <t>폼텍 라벨지[3107(16칸)_100매]</t>
  </si>
  <si>
    <t>PRO2302163</t>
  </si>
  <si>
    <t>POO2301963</t>
  </si>
  <si>
    <t>한국미스미</t>
  </si>
  <si>
    <t>쇼트바(흑색)[JOST-358_흑색_10개(1 Pack)]</t>
  </si>
  <si>
    <t>BANK 단위 배선 연결 자재</t>
  </si>
  <si>
    <t>PRO2302164</t>
  </si>
  <si>
    <t>POO2301979</t>
  </si>
  <si>
    <t>+자홈작은나사,접시머리형[KSB1023-B-A-M5X10-SUS304]</t>
  </si>
  <si>
    <t>6각볼트 (M12)[KSB1002-C-A-M12X25-A2-70-둥근끝(SUS304)]</t>
  </si>
  <si>
    <t>PRO2302592</t>
  </si>
  <si>
    <t>POO2302403</t>
  </si>
  <si>
    <t>쿨토시[3M_PS2000_블랙]</t>
  </si>
  <si>
    <t>폭염으로 인한 온열질환 예방을 위한 구호 용품/7월</t>
  </si>
  <si>
    <t>케이블타이[2.5mm*100mm_흑색_1000개]</t>
  </si>
  <si>
    <t>전선 정리 시 사용(7월~12월, 6개월 사용분)</t>
  </si>
  <si>
    <t>종이컵[1000개_6.5oz_160g]</t>
  </si>
  <si>
    <t>현장 작업용 종이컵</t>
  </si>
  <si>
    <t>PRO2302285</t>
  </si>
  <si>
    <t>POO2302089</t>
  </si>
  <si>
    <t>PRO2302364</t>
  </si>
  <si>
    <t>POO2302153</t>
  </si>
  <si>
    <t>Concur</t>
  </si>
  <si>
    <t>이온음료[포카리스웨트_500ml_20PET]</t>
  </si>
  <si>
    <t>이온음료[파워에이드_520ml_20PET]</t>
  </si>
  <si>
    <t>이온음료[게토레이_600ml_20PET]</t>
  </si>
  <si>
    <t>PRO2302269</t>
  </si>
  <si>
    <t>POO2302088</t>
  </si>
  <si>
    <t>라면[2023년 9월]</t>
  </si>
  <si>
    <t>PRO2302368</t>
  </si>
  <si>
    <t>POO2302188</t>
  </si>
  <si>
    <t>라벨수축튜브[3Ø_흰색_100M]</t>
  </si>
  <si>
    <t>Rsck 소화기 넘버링</t>
  </si>
  <si>
    <t>몽키스패너[10" (250MM) (10인치)]</t>
  </si>
  <si>
    <t>노후 및 파손</t>
  </si>
  <si>
    <t>몽키스패너[12" (300MM) (12인치)]</t>
  </si>
  <si>
    <t>니퍼[SNP-165F]</t>
  </si>
  <si>
    <t>다목적 가위[P-300(190mm)]</t>
  </si>
  <si>
    <t>양면 십자드라이버 비트[300mm(10개묶음 /1세트)]</t>
  </si>
  <si>
    <t>SET</t>
  </si>
  <si>
    <t>복스 아답터[1/4인치(1238S)]</t>
  </si>
  <si>
    <t>PRO2302461</t>
  </si>
  <si>
    <t>POO2302345</t>
  </si>
  <si>
    <t>Shun Yang 3 Solar Co., Ltd / Billion Watts Technologies Co., Ltd.</t>
  </si>
  <si>
    <t>PRO2302486</t>
  </si>
  <si>
    <t>POO2302318</t>
  </si>
  <si>
    <t>PRO2302487</t>
  </si>
  <si>
    <t>POO2302317</t>
  </si>
  <si>
    <t>PRO2302491</t>
  </si>
  <si>
    <t>POO2302316</t>
  </si>
  <si>
    <t>육각렌치 볼트(인치볼트)[Bolt, unc#4-40 3/16]</t>
  </si>
  <si>
    <t>ABB s.r.o</t>
  </si>
  <si>
    <t>풀림방지너트(M5)[M5]</t>
  </si>
  <si>
    <t>볼트,+자홈붙이둥근머리,와셔조립형[KSB1041-A-M3X6-SUS304]</t>
  </si>
  <si>
    <t>PRO2302492</t>
  </si>
  <si>
    <t>POO2302250</t>
  </si>
  <si>
    <t>PG 슬리브(절연 압착단자)[1.5SQ_100P(JOBP-15H-100P)]</t>
  </si>
  <si>
    <t>PRO2302595</t>
  </si>
  <si>
    <t>POO2302416</t>
  </si>
  <si>
    <t>영도 접이식 이동 계단(멈춤계단)[YDSCW-05(5단, 난간포함)]</t>
  </si>
  <si>
    <t>System Line Rack 조립작업 시 기존 A형 사다리는 안전상 문제로  계단식 사다리로 교체 사용</t>
  </si>
  <si>
    <t>사무용 책상[W1800*D1200*H720_월넛_좌측]</t>
  </si>
  <si>
    <t>사무실 인원(공정기술) 추가로 인한 구매</t>
  </si>
  <si>
    <t>사이드장[올문형]</t>
  </si>
  <si>
    <t>의자[아슬란메쉬_삼각팔 사무용 의자]</t>
  </si>
  <si>
    <t>PRO2302578</t>
  </si>
  <si>
    <t>POO2302362</t>
  </si>
  <si>
    <t>PRO2302579</t>
  </si>
  <si>
    <t>POO2302366</t>
  </si>
  <si>
    <t>볼트,+자홈붙이둥근머리,와셔조립형[KSB1041-A-M5X12-SUS304]</t>
  </si>
  <si>
    <t>PRO2302593</t>
  </si>
  <si>
    <t>POO2302438</t>
  </si>
  <si>
    <t>작업용 의자(이동식 바퀴 의자)[낮은 등받이_검정_22cm]</t>
  </si>
  <si>
    <t>생산관리 현황판 프로그램 수정[S/W Progeam_전기/설치 포함]</t>
  </si>
  <si>
    <t>생산관리 현황판 프로그램 수정</t>
  </si>
  <si>
    <t>PRO2302926</t>
  </si>
  <si>
    <t>POO2302703</t>
  </si>
  <si>
    <t>Hybrid Systems(LSO1) / ABB s.r.o</t>
  </si>
  <si>
    <t>케이블타이[4.8mm*200mm_흰색_50개]</t>
  </si>
  <si>
    <t>작업장 쓰레기 봉투</t>
  </si>
  <si>
    <t>PRO2302659</t>
  </si>
  <si>
    <t>POO2302467</t>
  </si>
  <si>
    <t>UPS, ESS 라벨 스티커 제작[UPS Type_30*14/30*9_22 types_100set]</t>
  </si>
  <si>
    <t>BPU(ESS &amp; UPS) 장치대 표시용 라벨 스티커 제작</t>
  </si>
  <si>
    <t>UPS, ESS 라벨 스티커 제작[ESS Type_23*8_38 types_100set]</t>
  </si>
  <si>
    <t>PRO2302681</t>
  </si>
  <si>
    <t>POO2302483</t>
  </si>
  <si>
    <t>커터칼[도루코_M203]</t>
  </si>
  <si>
    <t>현장 작업용 커터칼</t>
  </si>
  <si>
    <t>커터칼[도루코_L301]</t>
  </si>
  <si>
    <t>경량 몽키스패너[10인치/10"(UM-36)]</t>
  </si>
  <si>
    <t>경량 몽키스패너[12인치/12"(UM-46)]</t>
  </si>
  <si>
    <t>3M 장갑[S_슈퍼그립 200_회색]</t>
  </si>
  <si>
    <t>3M 장갑[M_컴포트 그립]</t>
  </si>
  <si>
    <t>3M 장갑[L_컴포트 그립]</t>
  </si>
  <si>
    <t>PRO2302703</t>
  </si>
  <si>
    <t>POO2302478</t>
  </si>
  <si>
    <t>ABB s.r.o.</t>
  </si>
  <si>
    <t>PRO2302787</t>
  </si>
  <si>
    <t>POO2302634</t>
  </si>
  <si>
    <t>포크리프트(팔레트 리프트)[SPN-1016W_반 전동 1단형]</t>
  </si>
  <si>
    <t>System Line 중량물자재 이동시 근골격계 개선을 위한 파렛트 리프트 구매</t>
  </si>
  <si>
    <t>운임비[1톤용달 / 논산]</t>
  </si>
  <si>
    <t>리프트 운임비</t>
  </si>
  <si>
    <t>투명랩[0.025Tx500mmx300M]</t>
  </si>
  <si>
    <t>PRO2302881</t>
  </si>
  <si>
    <t>POO2302642</t>
  </si>
  <si>
    <t>원형 자동 스탬프[R-512_청보라 잉크_Mod 01~40]</t>
  </si>
  <si>
    <t>항공우주 품질경영시스템 KSQ9100의 요구사항으로 인장관리 대장 진행을 위한 인장 구매</t>
  </si>
  <si>
    <t>원형 자동 스탬프[R-512_청보라 잉크_Sys 01~14]</t>
  </si>
  <si>
    <t>PRO2302882</t>
  </si>
  <si>
    <t>POO2302645</t>
  </si>
  <si>
    <t>풀림방지 너트[M6]</t>
  </si>
  <si>
    <t>PRO2302883</t>
  </si>
  <si>
    <t>POO2302709</t>
  </si>
  <si>
    <t>Billion Watts Technologies Co., Ltd. / Xia Jung Changhua 4.8MW, 4.2MW</t>
  </si>
  <si>
    <t>PRO2302884</t>
  </si>
  <si>
    <t>POO2302687</t>
  </si>
  <si>
    <t>PRO2302885</t>
  </si>
  <si>
    <t>POO2302686</t>
  </si>
  <si>
    <t>PRO2303297</t>
  </si>
  <si>
    <t>POO2302962</t>
  </si>
  <si>
    <t>PRO2303005</t>
  </si>
  <si>
    <t>POO2302738</t>
  </si>
  <si>
    <t>고무마개[5mm_20ea(1bag)]</t>
  </si>
  <si>
    <t>4M 변경에 따른 구입</t>
  </si>
  <si>
    <t>bag</t>
  </si>
  <si>
    <t>시트지[250mm*50M_녹색(1M기준 4롤)]</t>
  </si>
  <si>
    <t>roll</t>
  </si>
  <si>
    <t>배송비[시트지 배송비_개당 계산]</t>
  </si>
  <si>
    <t>시트지 배송비</t>
  </si>
  <si>
    <t>배송비[각도 조절 작업대 배송비]</t>
  </si>
  <si>
    <t>각도 조절 작업대 배송비</t>
  </si>
  <si>
    <t>배송비[책상 배송비]</t>
  </si>
  <si>
    <t>책상 배송비</t>
  </si>
  <si>
    <t>고압 절연 구조봉[AC45kV 이하 RESCUESTICK / BS-45]</t>
  </si>
  <si>
    <t>감전 재해자 구조봉</t>
  </si>
  <si>
    <t>PRO2303089</t>
  </si>
  <si>
    <t>POO2302821</t>
  </si>
  <si>
    <t>PRO2303120</t>
  </si>
  <si>
    <t>POO2302895</t>
  </si>
  <si>
    <t>마끼다 충전 송풍기(본체)[DUB185Z 18V]</t>
  </si>
  <si>
    <t>Container 및 BCP, BPU 청소 공구 추가</t>
  </si>
  <si>
    <t>콜게이트튜브[5Ø_흑색_절단형_1000M]</t>
  </si>
  <si>
    <t>BANK 케이블 배선 정리 및 보호</t>
  </si>
  <si>
    <t>PRO2303094</t>
  </si>
  <si>
    <t>POO2302941</t>
  </si>
  <si>
    <t>쇼트바(적색)[JOST-358_적색_10개(1 Pack)]</t>
  </si>
  <si>
    <t>PRO2303192</t>
  </si>
  <si>
    <t>POO2302902</t>
  </si>
  <si>
    <t>엠시스템</t>
  </si>
  <si>
    <t>Gen 1.1 이동형 MC가이드제작</t>
  </si>
  <si>
    <t>SPT-230908-01</t>
  </si>
  <si>
    <t>SPT-230908-02</t>
  </si>
  <si>
    <t>결재판[A4]</t>
  </si>
  <si>
    <t>SPT-230908-03</t>
  </si>
  <si>
    <t>포스트잇[51*76_656 Y]</t>
  </si>
  <si>
    <t>SPT-230908-04</t>
  </si>
  <si>
    <t>가위[21cm]</t>
  </si>
  <si>
    <t>PRO2303200</t>
  </si>
  <si>
    <t>POO2302892</t>
  </si>
  <si>
    <t>다목적 방청 윤활제[WD-40_360ml]</t>
  </si>
  <si>
    <t>볼트 탭 가공 시 사용</t>
  </si>
  <si>
    <t>Ju Yeon Lee</t>
  </si>
  <si>
    <t>BANK 조립시 필요 자재(하네스정리 고정)</t>
  </si>
  <si>
    <t>PRO2303237</t>
  </si>
  <si>
    <t>POO2302973</t>
  </si>
  <si>
    <t>시스템 조립에 필요한 부자재(Module 브라켓 조립볼트)</t>
  </si>
  <si>
    <t>시스템 조립에 필요한 부자재(RACK 조립볼트)</t>
  </si>
  <si>
    <t>6각볼트(M10)[KSB1002-C-A-M10X55-A2-70-둥근끝(SUS304)]</t>
  </si>
  <si>
    <t>시스템 조립에 필요한 부자재(BCP 조립볼트)</t>
  </si>
  <si>
    <t>PRO2303286</t>
  </si>
  <si>
    <t>POO2302961</t>
  </si>
  <si>
    <t>경보종합상사</t>
  </si>
  <si>
    <t>스파이럴 탭[M4-0.7]</t>
  </si>
  <si>
    <t>볼트 홀 가공시 필요</t>
  </si>
  <si>
    <t>PRO2303287</t>
  </si>
  <si>
    <t>POO2302968</t>
  </si>
  <si>
    <t>KF03, KF033 바닥 공사[천막동, SIT 실,  SIT 실 셔터문 밖 바닥]</t>
  </si>
  <si>
    <t>천막동, SIT 실, SIT 실 셔터문 밖 바닥 공사</t>
  </si>
  <si>
    <t>PRO2303691</t>
  </si>
  <si>
    <t>POO2303390</t>
  </si>
  <si>
    <t>팔토시[3M_PS2000_블랙]</t>
  </si>
  <si>
    <t>안전 예방 용품</t>
  </si>
  <si>
    <t>PRO2303382</t>
  </si>
  <si>
    <t>POO2303080</t>
  </si>
  <si>
    <t>오일 플러그[G3/4_이마오코퍼레이션]</t>
  </si>
  <si>
    <t>모듈 리프트 오일 캡 분실</t>
  </si>
  <si>
    <t>드릴 비트[3Ø_70x40x10(mm)_철]</t>
  </si>
  <si>
    <t>타공 공구</t>
  </si>
  <si>
    <t>드릴 비트[4.2Ø_85x45x10(mm)_철]</t>
  </si>
  <si>
    <t>PRO2303383</t>
  </si>
  <si>
    <t>POO2303095</t>
  </si>
  <si>
    <t>시스템 조립에 필요한 부자재(BCP)</t>
  </si>
  <si>
    <t>Pacific Energy Renewables WA Pty Ltd, Billion Watts Technologies,
 ABB s.r.o., ACE Power Engineering Pte Ltd, Vertiv (Hong Kong) Limited</t>
  </si>
  <si>
    <t>시스템 조립에 필요한 부자재(BANK)</t>
  </si>
  <si>
    <t>볼트,+자홈붙이육각머리,와셔조립형(아연도금)[M5X15(아연도금)]</t>
  </si>
  <si>
    <t>시스템 조립에 필요한 부자재(RACK)</t>
  </si>
  <si>
    <t>PRO2303384</t>
  </si>
  <si>
    <t>POO2303085</t>
  </si>
  <si>
    <t>이동식 의자 바퀴 부품[]</t>
  </si>
  <si>
    <t>고정용 의자 바퀴형으로 변경</t>
  </si>
  <si>
    <t>BANK 조립시 필요 자재(BANK)</t>
  </si>
  <si>
    <t>수축튜브[2Ø_흑색_100M]</t>
  </si>
  <si>
    <t>파워케이블 수축(BANK)</t>
  </si>
  <si>
    <t>SPT-230927-01</t>
  </si>
  <si>
    <t>복사용지[A3]</t>
  </si>
  <si>
    <t>SPT-230927-02</t>
  </si>
  <si>
    <t>복사용지[A4]</t>
  </si>
  <si>
    <t>SPT-230927-03</t>
  </si>
  <si>
    <t>bundle</t>
  </si>
  <si>
    <t>SPT-230927-04</t>
  </si>
  <si>
    <t>클립보드[A4_투명]</t>
  </si>
  <si>
    <t>PRO2303446</t>
  </si>
  <si>
    <t>POO2303125</t>
  </si>
  <si>
    <t>핸드리프트[SY-2.5FC_쌍용]</t>
  </si>
  <si>
    <t>작업용 핸드리프트/POO2302961 취소 후 모델 변경하여 구매 요청</t>
  </si>
  <si>
    <t>PRO2303449</t>
  </si>
  <si>
    <t>POO2303124</t>
  </si>
  <si>
    <t>우레탄 라이닝 SUS 휠[CROSUR(스테인리스)8]</t>
  </si>
  <si>
    <t>모듈 리프트 컨베이어 휠  교체</t>
  </si>
  <si>
    <t>PRO2303485</t>
  </si>
  <si>
    <t>POO2303224</t>
  </si>
  <si>
    <t>Billion Watts Technologies Co., Ltd.</t>
  </si>
  <si>
    <t>PRO2303486</t>
  </si>
  <si>
    <t>POO2303197</t>
  </si>
  <si>
    <t>PRO2303487</t>
  </si>
  <si>
    <t>POO2303230</t>
  </si>
  <si>
    <t>제품 출하용 팔레트</t>
  </si>
  <si>
    <t>PRO2303526</t>
  </si>
  <si>
    <t>POO2303186</t>
  </si>
  <si>
    <t>우레탄 라이닝 SUS 휠[CROSUR22-CC]</t>
  </si>
  <si>
    <t>모듈 리프트 개조</t>
  </si>
  <si>
    <t>멀티탭[2구_1.5M_개별 스위치]</t>
  </si>
  <si>
    <t>사무실 코팅기 및 라벨기 연결</t>
  </si>
  <si>
    <t>에어캡[투명_2T*50Cm*50m]</t>
  </si>
  <si>
    <t>출하 제품 포장용 에어캡</t>
  </si>
  <si>
    <t>와이프올[L25_대형_300매]</t>
  </si>
  <si>
    <t>평판 고무자석[300*300*1T]</t>
  </si>
  <si>
    <t>자재 현황판(부품표)에 사용</t>
  </si>
  <si>
    <t>PRO2304067</t>
  </si>
  <si>
    <t>POO2303714</t>
  </si>
  <si>
    <t>자동 테이프 커터기[ZCUT-9_회색]</t>
  </si>
  <si>
    <t>Pacific Energy Renewables WA Pty Ltd / Billion Watts Technologies / ACE Power Engineering Pte Ltd / Vertiv (Hong Kong) Limited</t>
  </si>
  <si>
    <t>PRO2303565</t>
  </si>
  <si>
    <t>POO2303264</t>
  </si>
  <si>
    <t>시스템 조립 및 Module 브라켓 조립 볼트</t>
  </si>
  <si>
    <t>PRO2303579</t>
  </si>
  <si>
    <t>POO2303234</t>
  </si>
  <si>
    <t>충전식 테이블 리프트 신규 가이드 제작[MC]</t>
  </si>
  <si>
    <t>컨테이너 해체시 모듈 브라켓 휨 불량 개선을 위한 모듈 리프트 개조</t>
  </si>
  <si>
    <t>크린매트[600*900*30매]</t>
  </si>
  <si>
    <t>PRO2303670</t>
  </si>
  <si>
    <t>POO2303393</t>
  </si>
  <si>
    <t>간지 배송비/12월 납품비 포함</t>
  </si>
  <si>
    <t>PRO2303673</t>
  </si>
  <si>
    <t>POO2303377</t>
  </si>
  <si>
    <t>OTOS 보안경[B-626ASF]</t>
  </si>
  <si>
    <t>눈 보호를 위한 작업용 보안경</t>
  </si>
  <si>
    <t>OTOS 보안경[B-815AS]</t>
  </si>
  <si>
    <t>건전지[AAA]</t>
  </si>
  <si>
    <t>Billion Watts Technologies / ACE Power Engineering Pte Ltd / Vertiv (Hong Kong) Limited</t>
  </si>
  <si>
    <t>수축튜브[4Ø_흑색_100M]</t>
  </si>
  <si>
    <t>RACK 배선장치 수축</t>
  </si>
  <si>
    <t>PRO2303774</t>
  </si>
  <si>
    <t>POO2303486</t>
  </si>
  <si>
    <t>KF03-1F-SIT 외부 출입문 수리 및 교체[]</t>
  </si>
  <si>
    <t>KF03-1F-SIT 외부 출입문 수리 및 교체 진행</t>
  </si>
  <si>
    <t>PRO2303781</t>
  </si>
  <si>
    <t>POO2303466</t>
  </si>
  <si>
    <t>압축봉[210-260cm(직경 3.2cm)_White]</t>
  </si>
  <si>
    <t>Module 현장 5S/청소 도구로 사용</t>
  </si>
  <si>
    <t>링집게[38mm_5p]</t>
  </si>
  <si>
    <t>태블릿 거치대[90cm]</t>
  </si>
  <si>
    <t>Module 현장 역극 검사기 거치대</t>
  </si>
  <si>
    <t>PRO2303782</t>
  </si>
  <si>
    <t>POO2303511</t>
  </si>
  <si>
    <t>밸브 캡[VL-1/2L(G 1/2)]</t>
  </si>
  <si>
    <t>모듈 리프트 오일 캡 교체</t>
  </si>
  <si>
    <t>Pack</t>
  </si>
  <si>
    <t>Y'형 압착단자[1.5-4Y(JOT-1.5-43)_1000개]</t>
  </si>
  <si>
    <t>PRO2303785</t>
  </si>
  <si>
    <t>POO2303485</t>
  </si>
  <si>
    <t>6각볼트(M10)[KSB1002-C-A-M10X40-A2-70-둥근끝(SUS304)]</t>
  </si>
  <si>
    <t>PRO2303787</t>
  </si>
  <si>
    <t>POO2303467</t>
  </si>
  <si>
    <t>Warning 라벨 스티커 제작[UPS TYPE_Warning_35*25]</t>
  </si>
  <si>
    <t>Std ESS용 BCP 내부 ioLogik 입력용 Terminal Block에 Warning Label 추가</t>
  </si>
  <si>
    <t>PRO2303878</t>
  </si>
  <si>
    <t>POO2303584</t>
  </si>
  <si>
    <t>절연장갑(1000V)엑티브아머 RIG011B[9호/장갑두께: 1.0/장갑길이: 280]</t>
  </si>
  <si>
    <t>감전방지용 보호구</t>
  </si>
  <si>
    <t>절연장갑(1000V)엑티브아머 RIG011B[10호/장갑두께: 1.0/장갑길이: 280]</t>
  </si>
  <si>
    <t>방염복 상의[M333-1(XL,네이비)]</t>
  </si>
  <si>
    <t>화상 및 열 보호용 보호구</t>
  </si>
  <si>
    <t>방염복 상의[M333-1(2XL, 네이비)]</t>
  </si>
  <si>
    <t>방염복 상의[M333-1(3XL, 네이비)]</t>
  </si>
  <si>
    <t>Rack, container 하단 작업시 사용</t>
  </si>
  <si>
    <t>PRO2303879</t>
  </si>
  <si>
    <t>POO2303583</t>
  </si>
  <si>
    <t>Billion Watts Technologies / ACE Power Engineering Pte Ltd / ABB Australia Telstra</t>
  </si>
  <si>
    <t>볼트,+자홈붙이육각머리,와셔조립형[00002528-M10X30-SUS304]</t>
  </si>
  <si>
    <t>PRO2303880</t>
  </si>
  <si>
    <t>POO2303539</t>
  </si>
  <si>
    <t>임팩 비트복스 아답타[3/8"]</t>
  </si>
  <si>
    <t>RACK, BPU, BCP 조립시 필요 공구/파손으로 인한 구매(M12 사용시 높은 토크값으로 잘 부러짐)</t>
  </si>
  <si>
    <t>PRO2303881</t>
  </si>
  <si>
    <t>POO2303540</t>
  </si>
  <si>
    <t>지게차 안전벨트 교체[도요타 지게차]</t>
  </si>
  <si>
    <t>KF033(System) 지게차 안전벨트 교체</t>
  </si>
  <si>
    <t>케이블타이[3.6mm*140mm_흰색_100개]</t>
  </si>
  <si>
    <t>PRO2303958</t>
  </si>
  <si>
    <t>POO2303604</t>
  </si>
  <si>
    <t>시선 유도봉(탄력봉)[H450*80Φ*210_9cm_앵커볼트 포함]</t>
  </si>
  <si>
    <t>KF033(천막동) 캐노피와 물류 트럭이 충돌하는 사고 재발 방지를 위해 도로에 시선 유도봉(탄력봉)을 설치</t>
  </si>
  <si>
    <t>자석 깃대 + 인쇄물[240*150mm_양면 인쇄_사이즈 C5]</t>
  </si>
  <si>
    <t>KF033 물류 트럭과 컨테이너 충돌을 방지하기 위한 가이드(자석깃발 형태)</t>
  </si>
  <si>
    <t>PRO2303959</t>
  </si>
  <si>
    <t>POO2303618</t>
  </si>
  <si>
    <t>카스 저울용 충전 배터리[BT-6M5.0AT]</t>
  </si>
  <si>
    <t>시스템에서 사용중인 저울형 핸드 리프트 고장(저울형 핸드리프트 CPS-PLUS1 배터리 완전 방전, 일부 케이블 단락, 자체 수리 진행 예정)</t>
  </si>
  <si>
    <t>PRO2303960</t>
  </si>
  <si>
    <t>POO2303619</t>
  </si>
  <si>
    <t>BCP 단자대 숫자 라벨(RACK=1~10번까지 2개, 11~20번 1개 / BCP=1~10번 4개, 11~20번 3개…각각 다름)</t>
  </si>
  <si>
    <t>PRO2303964</t>
  </si>
  <si>
    <t>POO2303620</t>
  </si>
  <si>
    <t>코캄구내식당</t>
  </si>
  <si>
    <t>야간 간식비(구내 식당 지급)[라면_10월~11월 3일]</t>
  </si>
  <si>
    <t>야간 근무자 간식/10월 3일~11월 3일-22일*11명</t>
  </si>
  <si>
    <t>PRO2303966</t>
  </si>
  <si>
    <t>POO2303621</t>
  </si>
  <si>
    <t>한전자</t>
  </si>
  <si>
    <t>모니터링보드 컨넥터 수리(SF/SR)[컨넥터 파손]</t>
  </si>
  <si>
    <t>모니터링보드 상하 연결 커넥터 파손(APK0013A-BM-01-MB : 4EA / APK0014A-BM-01-MB : 4EA)</t>
  </si>
  <si>
    <t>모니터링보드 컨넥터 수리(SF/SR)[컨넥터 후크 파손]</t>
  </si>
  <si>
    <t>모니터링보드 컨넥터 후크 파손(APK0013A-BM-01-MB : 24EA / APK0014A-BM-01-MB : 33EA)</t>
  </si>
  <si>
    <t>PRO2304485</t>
  </si>
  <si>
    <t>POO2304081</t>
  </si>
  <si>
    <t>부품상자[1호_175*100*85]</t>
  </si>
  <si>
    <t>Module 현장 5S_피팅랙에 사용(부자재 및 기타 자재 정리)</t>
  </si>
  <si>
    <t>부품상자[2호_245*145*120]</t>
  </si>
  <si>
    <t>부품상자[3호_340*210*155]</t>
  </si>
  <si>
    <t>부품상자[5호_500*300*150]</t>
  </si>
  <si>
    <t>PRO2304007</t>
  </si>
  <si>
    <t>POO2303633</t>
  </si>
  <si>
    <t>PE-Foam[80T*470*520]</t>
  </si>
  <si>
    <t>KOL_Module</t>
  </si>
  <si>
    <t>PE-Foam[90T*470*700]</t>
  </si>
  <si>
    <t>PE-Foam[35T*330*500]</t>
  </si>
  <si>
    <t>PE-Foam[50T*900*520]</t>
  </si>
  <si>
    <t>PRO2304008</t>
  </si>
  <si>
    <t>POO2303632</t>
  </si>
  <si>
    <t>PRO2304010</t>
  </si>
  <si>
    <t>POO2303630</t>
  </si>
  <si>
    <t>ESS용 라벨 스티커 제작[ESS Type_23*8_6 종_100set]</t>
  </si>
  <si>
    <t>BPU(ESS) 장치대 표시용 라벨 스티커 제작</t>
  </si>
  <si>
    <t>PRO2304011</t>
  </si>
  <si>
    <t>POO2303655</t>
  </si>
  <si>
    <t>보쉬 충전드릴[GSR10.8-2-LI_베어툴]</t>
  </si>
  <si>
    <t>고장으로 인한 구매(6대 고장)</t>
  </si>
  <si>
    <t>PRO2304017</t>
  </si>
  <si>
    <t>POO2303656</t>
  </si>
  <si>
    <t>전기접점그리스 1010(전도성 구리스)[500g_제조사: SPANJAARD]</t>
  </si>
  <si>
    <t>Pacific Energy Renewables WA Pty Ltd(Gen1.0 계열 생산에 필요한 소모품)</t>
  </si>
  <si>
    <t>Pacific Energy Renewables WA Pty Ltd(Gen1.0계열 생산에 필요한 소모품)</t>
  </si>
  <si>
    <t>전선 정리 시 사용(Gen1.0계열 생산에 필요)</t>
  </si>
  <si>
    <t>보드마카[흑색_F촉(얇은촉)_12자루]</t>
  </si>
  <si>
    <t>보드마카[적색_F촉(얇은촉)_12자루]</t>
  </si>
  <si>
    <t>보드마카[청색_F촉(얇은촉)_12자루]</t>
  </si>
  <si>
    <t>유성매직[적색_12자루]</t>
  </si>
  <si>
    <t>유성매직[검정_12자루]</t>
  </si>
  <si>
    <t>네임펜[검정_12자루]</t>
  </si>
  <si>
    <t>볼펜[검정_12자루]</t>
  </si>
  <si>
    <t>건전지[9V]</t>
  </si>
  <si>
    <t>가위[7인치]</t>
  </si>
  <si>
    <t>PRO2304062</t>
  </si>
  <si>
    <t>POO2303666</t>
  </si>
  <si>
    <t>파렛트 대차 안전센서 및 안전 가이드 제작[]</t>
  </si>
  <si>
    <t>파렛트 대차 안전센서 및 안전 가이드 제작</t>
  </si>
  <si>
    <t>PRO2304153</t>
  </si>
  <si>
    <t>POO2303788</t>
  </si>
  <si>
    <t>멀티 캐비닛[KC-SA_초록]</t>
  </si>
  <si>
    <t>Module line 시효성 자재 보관 &amp; 부적합품 보관</t>
  </si>
  <si>
    <t>PRO2304317</t>
  </si>
  <si>
    <t>POO2303925</t>
  </si>
  <si>
    <t>OPP TAPE[50mm*45M_50개_솔라엣지 로고 인쇄]</t>
  </si>
  <si>
    <t>포장용 박스 테이프</t>
  </si>
  <si>
    <t>동판비</t>
  </si>
  <si>
    <t>로고 변경으로 인한 copper plate cost</t>
  </si>
  <si>
    <t>포스트잇[51*38_653-4 Y]</t>
  </si>
  <si>
    <t>PRO2304488</t>
  </si>
  <si>
    <t>POO2304110</t>
  </si>
  <si>
    <t>앵커볼트[9cm]</t>
  </si>
  <si>
    <t>시선 유도봉(탄력봉) 위치 이동으로 볼트만 구매</t>
  </si>
  <si>
    <t>칼블럭(번데기)[M14*70]</t>
  </si>
  <si>
    <t>ACE Power Engineering Pte Ltd / Pacific Energy Renewables WA Pty Ltd</t>
  </si>
  <si>
    <t>6각볼트 (M12)[KSB1002-C-A-M12X45-A2-70-둥근끝(SUS304)]</t>
  </si>
  <si>
    <t>6각볼트 (M12)[KSB1002-C-A-M12X80-A2-70-둥근끝(SUS304)]</t>
  </si>
  <si>
    <t>W.agreement</t>
  </si>
  <si>
    <t>PRO2304522</t>
  </si>
  <si>
    <t>POO2304095</t>
  </si>
  <si>
    <t>나사 플러그 게이지[M5*0.8(PG0508)]</t>
  </si>
  <si>
    <t>탭 컨덕터 불량 발생건 해결을 위하여 고노게이지를 통한 사전검사를 위한 툴. 제품 품질 테스트를 위하여 구매</t>
  </si>
  <si>
    <t>나사 플러그 게이지[M4*0.7(PG0407)]</t>
  </si>
  <si>
    <t>PRO2400053</t>
  </si>
  <si>
    <t xml:space="preserve">POO2400052	</t>
  </si>
  <si>
    <t>보쉬 충전 스크루드라이버(푸쉬 드라이버)[3.6V]</t>
  </si>
  <si>
    <t>gen1 라인 작업 공구</t>
  </si>
  <si>
    <t>PRO2400054</t>
  </si>
  <si>
    <t>POO2400059</t>
  </si>
  <si>
    <t>안테나식 자석[EMB-01N]</t>
  </si>
  <si>
    <t>모듈 사출물 준비 작업 시 필요 용품</t>
  </si>
  <si>
    <t>집게 핀셋[PTS-01]</t>
  </si>
  <si>
    <t>모듈 사출물 준비 작업시 필요 용품</t>
  </si>
  <si>
    <t>1 Bag(1000EA)</t>
  </si>
  <si>
    <t>케이블크램프[JOC-4N(5.6Ø)_1000개입]</t>
  </si>
  <si>
    <t>하이스 드릴[3.4Ø]</t>
  </si>
  <si>
    <t>타공용 공구</t>
  </si>
  <si>
    <t>하이스 드릴[4.5Ø]</t>
  </si>
  <si>
    <t>PRO2400055</t>
  </si>
  <si>
    <t>POO2400086</t>
  </si>
  <si>
    <t>Pacific Energy Renewables WA Pty Ltd / ABB Sp. Z.o.o.</t>
  </si>
  <si>
    <t>6각볼트 (M12)[KSB1002-C-A-M12X35-A2-70-둥근끝(SUS304)]</t>
  </si>
  <si>
    <t>6각볼트 (M12)[KSB1002-C-A-M12X55-A2-70-둥근끝(SUS304)]</t>
  </si>
  <si>
    <t>페인트마카[검정]</t>
  </si>
  <si>
    <t>PRO2400121</t>
  </si>
  <si>
    <t>POO2400103</t>
  </si>
  <si>
    <t>전기밀 홀더전기스크류드라이버랙[8.5*8CM*4pcs_검정]</t>
  </si>
  <si>
    <t>모듈 생산 라인 공구 거치대</t>
  </si>
  <si>
    <t>1 Bag
(4pcs)</t>
  </si>
  <si>
    <t>SPT-240112-01</t>
  </si>
  <si>
    <t>진행중</t>
  </si>
  <si>
    <t>3M 장갑[S_슈퍼그립 200_회색_10개]</t>
  </si>
  <si>
    <t>1 Bag
(10ea)</t>
  </si>
  <si>
    <t>SPT-240112-02</t>
  </si>
  <si>
    <t>SPT-240112-03</t>
  </si>
  <si>
    <t>SPT-240112-04</t>
  </si>
  <si>
    <t>1 Bag(50ea)</t>
  </si>
  <si>
    <t>출장[전남 목포(고려조선)_천전희]</t>
  </si>
  <si>
    <t>[긴급협조요청] 선박용 KOL 모듈 현장 수리작업 지원 요청</t>
  </si>
  <si>
    <t>출장[전남 목포(고려조선_박인민)]</t>
  </si>
  <si>
    <t>PRO2400175</t>
  </si>
  <si>
    <t>POO2400207</t>
  </si>
  <si>
    <t>Kitting Rack 대차 제작</t>
  </si>
  <si>
    <t>Kitting Rack 대차 도입으로 System 생산 효율 개선</t>
  </si>
  <si>
    <t>1 Bundle(100 pieces)</t>
  </si>
  <si>
    <t>색지[P19_25매]</t>
  </si>
  <si>
    <t>1 Box
(12ea)</t>
  </si>
  <si>
    <t>코인건전지[CR2032]</t>
  </si>
  <si>
    <t>업무에 필요한 사무용품(온습도기 건전지)</t>
  </si>
  <si>
    <t>PRO2400224</t>
  </si>
  <si>
    <t>POO2400193</t>
  </si>
  <si>
    <t>페놀압착기(자체 조절형 압착기)[KF-8165]</t>
  </si>
  <si>
    <t>RACK, BPU 페놀 압착공구</t>
  </si>
  <si>
    <t>단자압착기[AK-2MA]</t>
  </si>
  <si>
    <t>BCP, RACK, BPU 단자 압착공구</t>
  </si>
  <si>
    <t>콤비네이션 스패너[8mm]</t>
  </si>
  <si>
    <t>RACK, BPU 볼트조립 공구</t>
  </si>
  <si>
    <t>일자 드라이버[2.5*75mm_베셀9900]</t>
  </si>
  <si>
    <t>BCP, RACK, BPU 조립공구</t>
  </si>
  <si>
    <t>다목적가위[P-300]</t>
  </si>
  <si>
    <t>BCP, BPU 조립준비 절단시 필요공구</t>
  </si>
  <si>
    <t>단면십자 드라이버 비트[Ø4.5*100mm(13BSB-1100MM)_2개입]</t>
  </si>
  <si>
    <t>RACK, BCP 볼트조립 공구</t>
  </si>
  <si>
    <t>1 Package(2ea)</t>
  </si>
  <si>
    <t>덕트가위[KC-100]</t>
  </si>
  <si>
    <t>BCP, 컨테이너 조립시 필요공구</t>
  </si>
  <si>
    <t>PRO2400225</t>
  </si>
  <si>
    <t>POO2400192</t>
  </si>
  <si>
    <t>W.Approval</t>
  </si>
  <si>
    <t>스카치 테이프[18mm*20M]</t>
  </si>
  <si>
    <t>업무에 필요한 사무용품(Module, System)</t>
  </si>
  <si>
    <t>PRO2400352</t>
  </si>
  <si>
    <t>POO2400339</t>
  </si>
  <si>
    <t>암막 블라인드[300cm*150cm(+점보롤300cm/(별도포함품목: 벽면설치시 ㄱ자브라켓 6개 / 콘크리트용,나무용피스셋트))]</t>
  </si>
  <si>
    <t>KF03-Module line 작업장 창문 블라인드</t>
  </si>
  <si>
    <t>출장[경기 화성 동탄 (이랜텍)_설한]</t>
  </si>
  <si>
    <t>외주화 검토(GEN2)</t>
  </si>
  <si>
    <t>PRO2400364</t>
  </si>
  <si>
    <t>POO2400326</t>
  </si>
  <si>
    <t>감압지(압력지)[HS 크기 : 90 x 70 mm]</t>
  </si>
  <si>
    <t>Module Packing Box Test</t>
  </si>
  <si>
    <t>감압지(압력지)[MS 크기 : 90 x 70 mm]</t>
  </si>
  <si>
    <t>출장[충북 청주 (파워로직스)_설한]</t>
  </si>
  <si>
    <t>외주화 검토</t>
  </si>
  <si>
    <t>출장[경기도 오산 (CS에너텍)_박철민]</t>
  </si>
  <si>
    <t>Module 외주화 관련 업체 실사</t>
  </si>
  <si>
    <t>PRO2400402</t>
  </si>
  <si>
    <t>POO2400374</t>
  </si>
  <si>
    <t>십자 드라이버 비트[5*300mm]</t>
  </si>
  <si>
    <t>BCP, BPU 조립공구</t>
  </si>
  <si>
    <t>핸드소켓 복스알[5mm(1/4인치)]</t>
  </si>
  <si>
    <t>BPU 조립공구(KOL-BPU 포함)</t>
  </si>
  <si>
    <t>PRO2400403</t>
  </si>
  <si>
    <t>POO2400375</t>
  </si>
  <si>
    <t>PRO2400404</t>
  </si>
  <si>
    <t>POO2400410</t>
  </si>
  <si>
    <t>Pacific Energy Renewables WA Pty Ltd / ABB Sp. Z.o.o. / Daitron Co., LTD / ACE Power Engineering Pte Ltd</t>
  </si>
  <si>
    <t>볼트,+자홈붙이육각머리,와셔조립형[00002528-M10X15-SUS304]</t>
  </si>
  <si>
    <t>Box(1000ea)</t>
  </si>
  <si>
    <t>PRO2400457</t>
  </si>
  <si>
    <t>POO2400401</t>
  </si>
  <si>
    <t>접이식 안전 발판 사다리[A형_4단]</t>
  </si>
  <si>
    <t>2개 중 1개 파손. 사용 중인 1ea는 발판 폭이 180mm으로 사용 시 위험하여 보다 안전한 발판 폭 320mm 사다리로 구매하고자 함.</t>
  </si>
  <si>
    <t>PRO2400463</t>
  </si>
  <si>
    <t>POO2400411</t>
  </si>
  <si>
    <t>포장용 박스(부자재 및 소모품 포장 시 사용)</t>
  </si>
  <si>
    <t>1 Bag(46EA)</t>
  </si>
  <si>
    <t>물티슈[100매_30팩]</t>
  </si>
  <si>
    <t>Box(30 Pack)</t>
  </si>
  <si>
    <t>커터 칼날[M날_12mm]</t>
  </si>
  <si>
    <t>커터 칼날[L날_18mm]</t>
  </si>
  <si>
    <t>리트머스 종이[KA22-93B_10mmx6m]</t>
  </si>
  <si>
    <t>테스트 작업에 필요한 용품(소화기)</t>
  </si>
  <si>
    <t>전선 정리 시 사용</t>
  </si>
  <si>
    <t>id</t>
    <phoneticPr fontId="2" type="noConversion"/>
  </si>
  <si>
    <t>Team</t>
  </si>
  <si>
    <t>Factory</t>
  </si>
  <si>
    <t>Activities</t>
  </si>
  <si>
    <t>Div.</t>
  </si>
  <si>
    <t>Detail</t>
  </si>
  <si>
    <t>Budget item</t>
  </si>
  <si>
    <t>Mapping</t>
  </si>
  <si>
    <t>Budget</t>
    <phoneticPr fontId="2" type="noConversion"/>
  </si>
  <si>
    <t>System Production Team</t>
  </si>
  <si>
    <t>System Part</t>
  </si>
  <si>
    <t>System Part - Office Supplies</t>
  </si>
  <si>
    <t>Office Supplies</t>
  </si>
  <si>
    <t>Prod.System.KF03_Pack - Supplies</t>
  </si>
  <si>
    <t>Supplies</t>
  </si>
  <si>
    <t>Prod.System.KF03_System - Supplies</t>
  </si>
  <si>
    <t>합계 : Amount</t>
  </si>
  <si>
    <t>총합계</t>
  </si>
  <si>
    <t>행 레이블</t>
  </si>
  <si>
    <t>Budget(KRW)</t>
  </si>
  <si>
    <t>Target(KRW)</t>
  </si>
  <si>
    <t>(비어 있음)</t>
  </si>
  <si>
    <t>Div. Supplies</t>
    <phoneticPr fontId="2" type="noConversion"/>
  </si>
  <si>
    <t>Ko-Eng Translation</t>
    <phoneticPr fontId="2" type="noConversion"/>
  </si>
  <si>
    <t>No.</t>
  </si>
  <si>
    <t>Part Description_Kor</t>
  </si>
  <si>
    <t>Details_Kor</t>
  </si>
  <si>
    <t>Part Description_Eng</t>
  </si>
  <si>
    <t>Details_Eng</t>
  </si>
  <si>
    <t>Bolts etc required for system assembly</t>
  </si>
  <si>
    <t>3M Gloves[L]</t>
  </si>
  <si>
    <t>Consumables Required for Process Operations</t>
  </si>
  <si>
    <t>3M Gloves[M]</t>
  </si>
  <si>
    <t>3M Gloves[S]</t>
  </si>
  <si>
    <t>3M Gloves[S_Super Grip 200_Gray]</t>
  </si>
  <si>
    <t>3M Gloves[S_Super Grip 200_Gray_10ea]</t>
  </si>
  <si>
    <t>3-stage mast lift sensor repair</t>
  </si>
  <si>
    <t>Replacing solid tires (front wheels of forklifts) Worn out wheels due to aging --&gt; Wheels slipping when driving a forklift on a snowy road (safety problem) / 3-stage mast lift detection sensor replacement: Error notification due to sensor</t>
  </si>
  <si>
    <t>SUPP-Other</t>
    <phoneticPr fontId="2" type="noConversion"/>
  </si>
  <si>
    <t>Bolts etc required for system assembly/3 months (February~April) expected requirements</t>
  </si>
  <si>
    <t>Subsidiary materials required for system assembly</t>
  </si>
  <si>
    <t>BOX(module)[10T 925*545*655]</t>
  </si>
  <si>
    <t>Module packaging box</t>
  </si>
  <si>
    <t>Packaging box[442*270*145]</t>
  </si>
  <si>
    <t>Packaging box(Used for packaging subsidiary material and consumables)</t>
  </si>
  <si>
    <t>ESS label sticker making[ESS Type_23*8_6 types_100set]</t>
  </si>
  <si>
    <t>Fabrication of label stickers for displaying BPU(ESS) devices/The introduction of two types of BCP (ESS) label stickers can reduce wasted production overhead.</t>
  </si>
  <si>
    <t>cleaning/Expected usage for 6 months for 1 month usage per barrel</t>
  </si>
  <si>
    <t>Gen 1.1 Side Bracket Guide production</t>
  </si>
  <si>
    <t>KF03 Trun Table power construction</t>
  </si>
  <si>
    <t>The primary power electrical work required for the installation of Turntable</t>
  </si>
  <si>
    <t>KF03, KF033 floor construction[KF-033, SIT, Floor construction outside SIT shutter door]</t>
  </si>
  <si>
    <t>KF-033, SIT, SIT floor construction outside the shutter door</t>
  </si>
  <si>
    <t>KF03-1F-SIT external door repair and replacement[]</t>
  </si>
  <si>
    <t>KF03-1F-SIT external door repair and replacement</t>
  </si>
  <si>
    <t>Power construction for updown table installation</t>
  </si>
  <si>
    <t>KF-03(Nonsan-module line) 2F Up Down Table Power Constructi</t>
  </si>
  <si>
    <t>Kitting Rack the making of a truck</t>
  </si>
  <si>
    <t>Kitting Rack carrier for work effieciency improvement</t>
    <phoneticPr fontId="2" type="noConversion"/>
  </si>
  <si>
    <t>OHP film[A4_100EA]</t>
  </si>
  <si>
    <t>Office supplies needed for work</t>
  </si>
  <si>
    <t>OPP TAPE[50mm*45M_50ea_Solaredge logo printing]</t>
  </si>
  <si>
    <t>Packing box tape</t>
  </si>
  <si>
    <t>safety glasses[B-626ASF]</t>
  </si>
  <si>
    <t>Working goggles for eye protection</t>
  </si>
  <si>
    <t>safety glasses[B-815AS]</t>
  </si>
  <si>
    <t>Module packaging PE-Foam/expected amount for 2 months</t>
  </si>
  <si>
    <t>Module packaging PE-Foam</t>
  </si>
  <si>
    <t>PG Sleeve(Insulation compression terminal)[1.5SQ_100P(JOBP-15H-100P)]</t>
  </si>
  <si>
    <t>Rack Lifting JIG structure change</t>
  </si>
  <si>
    <t>Since it is dangerous to tie the sling belt to the lifting jig, it is changed to a structure to lift the jig with a jigget</t>
  </si>
  <si>
    <t>Sensor Cable[MQDC-406]</t>
  </si>
  <si>
    <t>Additional parts required for K50ABT2XGHQ (POO2301408)</t>
  </si>
  <si>
    <t>Sella2(Eumseong) cell transfer</t>
  </si>
  <si>
    <t>XBW srl Unit Cell 2종 Soft Module 부자재</t>
  </si>
  <si>
    <t>STATIC MIXER(MIXPAC)[B type_MBQ 05-24L]</t>
  </si>
  <si>
    <t>For mixing of the discharge parts of the moulding facility</t>
  </si>
  <si>
    <t>TAPERED TIP, G14(Nozzle)[TN-14G_1.5mm]</t>
  </si>
  <si>
    <t>Supplies required for molding</t>
  </si>
  <si>
    <t>UPS, ESS label sticker making[ESS Type_23*8_38 types_100set]</t>
  </si>
  <si>
    <t>Fabrication of label stickers for displaying BPU devices/The introduction of two types of BCP (ESS &amp; UPS) label stickers can reduce wasted production overhead.</t>
  </si>
  <si>
    <t>UPS, ESS label sticker making[UPS Type_30*14/30*9_22 types_100set]</t>
  </si>
  <si>
    <t>Warning Label sticker making[UPS TYPE_Warning_35*25]</t>
  </si>
  <si>
    <t>Add Warning Label to Terminal Block for ioLogik input for Std ESS</t>
  </si>
  <si>
    <t>Y type compression terminal[1.5-4Y(JOT-1.5-43)_1000ea]</t>
  </si>
  <si>
    <t>Bolts etc required for system assembly(RACK, BCP, BPU)</t>
  </si>
  <si>
    <t>Y'형 압착단자[1.5-4Y_1000ea]</t>
  </si>
  <si>
    <t>Scissors[21cm]</t>
  </si>
  <si>
    <t>Scissors[7inch]</t>
  </si>
  <si>
    <t>Paper Angle Corner[50*50*5*300]</t>
  </si>
  <si>
    <t>Palette packaging products fixed</t>
  </si>
  <si>
    <t>Paper Angle Corner[50*50*5*900]</t>
  </si>
  <si>
    <t>Angle Control Worktable[SWG-2000]</t>
  </si>
  <si>
    <t>System line Worktable(BPU Assembly Process)</t>
  </si>
  <si>
    <t>BOX PAD[1100*1100*5T]</t>
  </si>
  <si>
    <t>Palette floor pad</t>
  </si>
  <si>
    <t>PRESCALE[HS : 90 x 70 mm]</t>
  </si>
  <si>
    <t>PRESCALE[MS : 90 x 70 mm]</t>
  </si>
  <si>
    <t>battery[9V]</t>
  </si>
  <si>
    <t>battery[AA]</t>
  </si>
  <si>
    <t>battery[AAA]</t>
  </si>
  <si>
    <t>account book of approval[A4]</t>
  </si>
  <si>
    <t>lightweight monkey spanner[10inches/10"(UM-36)]</t>
  </si>
  <si>
    <t>Old and broken</t>
  </si>
  <si>
    <t>lightweight monkey spanner[12inches/12"(UM-46)]</t>
  </si>
  <si>
    <t>rubber stopper[5mm_20ea(1bag)]</t>
  </si>
  <si>
    <t>purchasing 4M changes</t>
  </si>
  <si>
    <t>RESCUESTICK[BS-45]</t>
  </si>
  <si>
    <t>electric shock victim rescue rod</t>
  </si>
  <si>
    <t>ESS processing for ships for national projects</t>
  </si>
  <si>
    <t>Metal punching machine(pistol pneumatic punch)[6.0MM]</t>
  </si>
  <si>
    <t>For use of metal panel bolt holes</t>
  </si>
  <si>
    <t>oil mop[60cm]</t>
  </si>
  <si>
    <t>No stock</t>
  </si>
  <si>
    <t>oil mop[90cm]</t>
  </si>
  <si>
    <t>Purchase request due to obsolescence</t>
  </si>
  <si>
    <t>Screw plug gauge[M4*0.7(PG0407)]</t>
  </si>
  <si>
    <t>To detect defective products in order to respond to the problem of tab conductor defects</t>
  </si>
  <si>
    <t>Screw plug gauge[M5*0.8(PG0508)]</t>
  </si>
  <si>
    <t>Railing safety bar repair labor</t>
  </si>
  <si>
    <t>KF03-2F Stair railing safety bar repair</t>
  </si>
  <si>
    <t>TPS(Tool Positioning System) failure repair[ETD SL21-10-I06-PS]</t>
  </si>
  <si>
    <t>Nut Cap[M10_Red_1000ea]</t>
  </si>
  <si>
    <t>BANK Materials required for assembly</t>
  </si>
  <si>
    <t>Nut Cap[M10_Black_1000ea]</t>
  </si>
  <si>
    <t>Nut Cap[M12_Red_1000ea]</t>
  </si>
  <si>
    <t>Nut Cap[M12_Black_1000ea]</t>
  </si>
  <si>
    <t>Name Pen[Black_12 EA]</t>
  </si>
  <si>
    <t>Name Pen[Red_12 pieces]</t>
  </si>
  <si>
    <t>Cable cutter(Nipper)[SNP-165F]</t>
  </si>
  <si>
    <t>multipurpose scissors / POO2200594[P-300(190mm)]</t>
  </si>
  <si>
    <t>lubricating anti-corrosion agent[WD-40_360ml]</t>
  </si>
  <si>
    <t>Used when processing bolt tabs</t>
  </si>
  <si>
    <t>multipurpose scissors[P-300]</t>
  </si>
  <si>
    <t>BCP, BPU work tool</t>
  </si>
  <si>
    <t>cross sectional cross driver bit[Ø4.5 x 100mm]</t>
  </si>
  <si>
    <t>Old and wear</t>
  </si>
  <si>
    <t>Cross section driver bit[Ø4.5*100mm(13BSB-1100MM)_2 pieces]</t>
  </si>
  <si>
    <t>RACK, BCP work tool</t>
  </si>
  <si>
    <t>Number Plate[UA-23H(1~10)]</t>
  </si>
  <si>
    <t>BCP terminal block number label</t>
  </si>
  <si>
    <t>Number Plate[UA-23H(11~20)]</t>
  </si>
  <si>
    <t>Number Plate[UA-23H(21~30)]</t>
  </si>
  <si>
    <t>terminal crimping tool[AK-2MA]</t>
  </si>
  <si>
    <t>BCP, RACK, BPU work tool</t>
  </si>
  <si>
    <t>DANPLA pad[1100*1100*3T]</t>
  </si>
  <si>
    <t>For protection when loading on the palette</t>
  </si>
  <si>
    <t>double clip[19mm_50EA]</t>
  </si>
  <si>
    <t>double clip[25mm_50EA]</t>
  </si>
  <si>
    <t>double clip[38mm_30EA]</t>
  </si>
  <si>
    <t>duct Scissors[KC-100]</t>
  </si>
  <si>
    <t>BCP, Container work tool</t>
  </si>
  <si>
    <t>Delkor battery[DC24 Returning a Waste Battery]</t>
  </si>
  <si>
    <t>Module lift battery replacement</t>
  </si>
  <si>
    <t>copper plate cost</t>
  </si>
  <si>
    <t>Copper Plate Cost due to logo change</t>
  </si>
  <si>
    <t>Bolts etc required for system assembly/Woojin Sanjeon dedicated bolt</t>
  </si>
  <si>
    <t>drill bit[3Ø_70x40x10(mm)_Iron]</t>
  </si>
  <si>
    <t>perforated tool</t>
  </si>
  <si>
    <t>drill bit[4.2Ø_85x45x10(mm)_Iron]</t>
  </si>
  <si>
    <t>Instant noodles[65g_30ea]</t>
  </si>
  <si>
    <t>Night Snack</t>
  </si>
  <si>
    <t>Instant noodles[67g_30ea]</t>
  </si>
  <si>
    <t>Instant noodles[86g_24ea]</t>
  </si>
  <si>
    <t>Instant noodles[2023_Apr]</t>
  </si>
  <si>
    <t>Instant noodles[2023_May]</t>
  </si>
  <si>
    <t>Instant noodles[2023_Jun]</t>
  </si>
  <si>
    <t>Instant noodles[2023_Sep]</t>
  </si>
  <si>
    <t>Label Shrinkable Tube[3Ø_White_100M]</t>
  </si>
  <si>
    <t>Rsck fire extinguisher numbering</t>
  </si>
  <si>
    <t>low-propyl mount[JOLM-4_White_1000 pieces]</t>
  </si>
  <si>
    <t>Loctite 243[250ml]</t>
  </si>
  <si>
    <t>Bolt loosening prevention/KF_X RTV 3Pack</t>
  </si>
  <si>
    <t>Loctite 263[250ml]</t>
  </si>
  <si>
    <t>Litmus paper[KA22-93B_10mmx6m]</t>
  </si>
  <si>
    <t>Supplies needed for testing operations</t>
  </si>
  <si>
    <t>Ring tongs[38mm_5p]</t>
  </si>
  <si>
    <t>Module site 5s/Used as a cleaning tool</t>
  </si>
  <si>
    <t>Makita 18V Battery[BL1850B]</t>
  </si>
  <si>
    <t>Old and broken, Additional tools for assembling systems as production in 2023</t>
  </si>
  <si>
    <t>Makita dual charger[DC18RD]</t>
  </si>
  <si>
    <t>Makita Long bit socket[10mm]</t>
  </si>
  <si>
    <t>Old and broken, System Assembly tool</t>
  </si>
  <si>
    <t>Makita Long bit socket[13mm]</t>
  </si>
  <si>
    <t>Makita Long bit socket[17mm]</t>
  </si>
  <si>
    <t>Makita Long bit socket[19mm]</t>
  </si>
  <si>
    <t>Makita Long bit socket[24mm]</t>
  </si>
  <si>
    <t>Makita Long bit socket[8mm]</t>
  </si>
  <si>
    <t>Makita Charging air blower(body)[DUB185Z 18V]</t>
  </si>
  <si>
    <t>Container and BCP, BPU cleaning tool</t>
  </si>
  <si>
    <t>Makita rechargeable impact screwdriver body[DTD172Z]</t>
  </si>
  <si>
    <t>Gunny sack[80kg_100 pieces]</t>
  </si>
  <si>
    <t>Garbage bags for KF-03 Plant</t>
  </si>
  <si>
    <t>Garbage bags for KF03/KF033 Plant</t>
  </si>
  <si>
    <t>Multi cabinet[KC-SA_GREEN]</t>
  </si>
  <si>
    <t>Module line Prescription Supplies storage ＆ Storage of Nonconforming Products</t>
  </si>
  <si>
    <t>Multitap[2 hole_1.5M_each switches]</t>
  </si>
  <si>
    <t>Office coating machine and label machine connection</t>
  </si>
  <si>
    <t>Monitoring board connector repair(SF/SR)[Connector break]</t>
  </si>
  <si>
    <t>Monitoring board up and down connection connector breakdown(APK0013A-BM-01-MB : 4EA / APK0014A-BM-01-MB : 4EA)</t>
  </si>
  <si>
    <t>Monitoring board connector repair(SF/SR)[Connector hook breakage]</t>
  </si>
  <si>
    <t>Monitoring board connector hook damage(APK0013A-BM-01-MB : 24EA / APK0014A-BM-01-MB : 33EA)</t>
  </si>
  <si>
    <t>monkey spanner[10" (250MM) (10 inches)]</t>
  </si>
  <si>
    <t>monkey spanner[12" (300MM) (12 inches)]</t>
  </si>
  <si>
    <t>Delivery cost[BOX PAD Delivery cost]</t>
  </si>
  <si>
    <t>BOX PAD Delivery cost</t>
  </si>
  <si>
    <t>wet tissue[100sheets_30Pack]</t>
  </si>
  <si>
    <t>Danpla pad, pallet cleaning</t>
  </si>
  <si>
    <t>Wheel extension module lift[Wheel 500mm→780mm expansion]</t>
  </si>
  <si>
    <t>Wheel extended module lifts to be used for 2C6R separate RACK</t>
  </si>
  <si>
    <t>flame-resistant clothing[M333-1(2XL, Navy)]</t>
  </si>
  <si>
    <t>Protective gear for burns and heat protection</t>
  </si>
  <si>
    <t>flame-resistant clothing[M333-1(3XL, Navy)]</t>
  </si>
  <si>
    <t>flame-resistant clothing[M333-1(XL,Navy)]</t>
  </si>
  <si>
    <t>Fire door demolition and replacement labor</t>
  </si>
  <si>
    <t>Replacement due to KF03-2F entrance fire door failure</t>
  </si>
  <si>
    <t>Fire door[862*2155]</t>
  </si>
  <si>
    <t>K50ABT2XGHQ</t>
  </si>
  <si>
    <t>Safety Measures item OCV/IR measuring machine switch change / Workers' musculoskeletal improvement</t>
  </si>
  <si>
    <t>Delivery cost[Angle Control Worktable]</t>
  </si>
  <si>
    <t>Delivery cost</t>
  </si>
  <si>
    <t>Delivery cost[sheet paper]</t>
  </si>
  <si>
    <t>Delivery cost[office desk]</t>
  </si>
  <si>
    <t>Banding String[18mm*8kg]</t>
  </si>
  <si>
    <t>For palette banding</t>
  </si>
  <si>
    <t>Valve cap[VL-1/2L(G 1/2)]</t>
  </si>
  <si>
    <t>Module lift oil cap lost</t>
  </si>
  <si>
    <t>board marker[Red_12 EA]</t>
  </si>
  <si>
    <t>board marker[Blue_12 EA]</t>
  </si>
  <si>
    <t>board marker[Black_12 EA]</t>
  </si>
  <si>
    <t>Bosch Battery Charger[lithium GAL12V-40 (10.8V) 9R5]</t>
  </si>
  <si>
    <t>Bosch circular saw blade[10"_254mmx60T]</t>
  </si>
  <si>
    <t>work consumables</t>
  </si>
  <si>
    <t>Bosch Impact Drill[GDR10.8V-LI]</t>
  </si>
  <si>
    <t>Additional tools for assembling systems</t>
  </si>
  <si>
    <t>Bosch PushDrive[3.6V]</t>
  </si>
  <si>
    <t>gen1 line work tool</t>
  </si>
  <si>
    <t>Bosch charging drill body(10.8V)[GSR 10.8-2-LI]</t>
  </si>
  <si>
    <t>Bosch charging drill[GSR10.8-2-LI_Baretool]</t>
  </si>
  <si>
    <t>Purchase due to module line charger drill breakdown(6EA breakdown)</t>
  </si>
  <si>
    <t>Protective tape[PET]</t>
  </si>
  <si>
    <t>Existing purchase history-POO2203082 / A total of 3288 modules for 1 year (40ft-12 containers)</t>
  </si>
  <si>
    <t>Copy paper[A3]</t>
  </si>
  <si>
    <t>Copy paper[A4]</t>
  </si>
  <si>
    <t>Copy paper[A4_75g]</t>
  </si>
  <si>
    <t>Socket Adapter[1/4 inches(1238S)]</t>
  </si>
  <si>
    <t>pen[Black_12EA]</t>
  </si>
  <si>
    <t>ballpoint pen[Black_12 EA]</t>
  </si>
  <si>
    <t>pen[Red_12EA]</t>
  </si>
  <si>
    <t>pen[Blue_12EA]</t>
  </si>
  <si>
    <t>parts box[1(W175*D105*H85)]</t>
  </si>
  <si>
    <t>Items needed to improve the system production line according to the increase in production in 2023</t>
  </si>
  <si>
    <t>parts box[Number one_175*100*85]</t>
  </si>
  <si>
    <t>Module site 5S/Used in fitting rack(Sub Material and Others Material arrangement)</t>
  </si>
  <si>
    <t>parts box[2(W245*D145*H120)]</t>
  </si>
  <si>
    <t>parts box[Number two_245*145*120]</t>
  </si>
  <si>
    <t>parts box[Number three_340*210*155]</t>
  </si>
  <si>
    <t>parts box[Number five_500*300*150]</t>
  </si>
  <si>
    <t>sprayer[500ml]</t>
  </si>
  <si>
    <t>Ethyl alcohol for subdivision</t>
  </si>
  <si>
    <t>office desk[W1800*D1200*H720_walnut color_Left]</t>
  </si>
  <si>
    <t>Purchase due to additional office personnel (process technology)</t>
  </si>
  <si>
    <t>side drawer[올문형]</t>
  </si>
  <si>
    <t>Color paper[P19_25page]</t>
  </si>
  <si>
    <t>Modification of production management status board program[S/W Progeam_Electrical/Installation Included]</t>
  </si>
  <si>
    <t>Small punching machine[Perforated hydraulic semi-automatic punching]</t>
  </si>
  <si>
    <t>PVC duct bolt hole drilling</t>
  </si>
  <si>
    <t>Solid tire replacement[7FB25]</t>
  </si>
  <si>
    <t>Short bar[JOST-358_Red_10pieces(1 Pack)]</t>
  </si>
  <si>
    <t>Bank unit wiring connection material</t>
  </si>
  <si>
    <t>Short bar[JOST-358_Black_10pieces(1 Pack)]</t>
  </si>
  <si>
    <t>Shrink tube[2Ø_Black_100M]</t>
  </si>
  <si>
    <t>Power cable shrinkage</t>
  </si>
  <si>
    <t>Shrink tube[4Ø_Black_100M]</t>
  </si>
  <si>
    <t>Rack wiring device contraction</t>
  </si>
  <si>
    <t>Shrink tube[50Ø_Red]</t>
  </si>
  <si>
    <t>Shrink tube[50Ø_Black]</t>
  </si>
  <si>
    <t>scotch tape[18mm*20M]</t>
  </si>
  <si>
    <t>Office supplies needed for work(Module, System)</t>
  </si>
  <si>
    <t>spiral tap[M4-0.7]</t>
  </si>
  <si>
    <t>Need when processing bolt halls</t>
  </si>
  <si>
    <t>tubular marker[H450*80Φ*210_9cm_Including anchor bolt]</t>
  </si>
  <si>
    <t>Installation of a gaze guide rod (elastic rod) on the road to prevent the recurrence of an accident in which KF033 (tent building) canopy and logistics truck collide</t>
  </si>
  <si>
    <t>sheet paper[250mm*50M_green]</t>
  </si>
  <si>
    <t>Unit Cell 2 Types Soft Module Subsidiary Materials</t>
  </si>
  <si>
    <t>silicone(SS900)[Manufacturer: Okong_270 ml_Transparent]</t>
  </si>
  <si>
    <t>crosshead screwdriver bit[5*300mm]</t>
  </si>
  <si>
    <t>Garbage bag[62*82_black_50ea]</t>
  </si>
  <si>
    <t>Office garbage bag</t>
  </si>
  <si>
    <t>Safety warning stickers[110*80]</t>
  </si>
  <si>
    <t>Safety warning sticker for module attachment</t>
  </si>
  <si>
    <t>antenna type magnet[EMB-01N]</t>
  </si>
  <si>
    <t>Supplies required for module ejection preparation work</t>
  </si>
  <si>
    <t>blackout blind[300cm*150cm]</t>
  </si>
  <si>
    <t>KF03-Module Line Workshop Window Blind</t>
  </si>
  <si>
    <t>Repairing the Compressor</t>
  </si>
  <si>
    <t>Repair due to compressor power partial fault</t>
  </si>
  <si>
    <t>compression rod[210-260cm(diameter 3.2cm)_White]</t>
  </si>
  <si>
    <t>Bolts only by tubular marker moving location</t>
  </si>
  <si>
    <t>Night Snack[Instant noodles_October~November 3rd]</t>
  </si>
  <si>
    <t>Night worker snacks/October 3rd to November 3rd</t>
  </si>
  <si>
    <t>double-sided cross-head screwdriver bit[300mm]</t>
  </si>
  <si>
    <t>Air gun[B-AD100_straight form]</t>
  </si>
  <si>
    <t>Cleaning of product debris (disposal of old air guns)</t>
  </si>
  <si>
    <t>Air cap[Transparent_0.04*50cm*50m]</t>
  </si>
  <si>
    <t>Expendable materials required for product packaging and shipment</t>
  </si>
  <si>
    <t>Air cap[Transparent_2T*50Cm*50m]</t>
  </si>
  <si>
    <t>Air cap for shipping product packaging</t>
  </si>
  <si>
    <t>folding moving staircase[YDSCW-05]</t>
  </si>
  <si>
    <t>When assembling the System Line Rack, the existing A-type ladder is replaced with a stepped ladder for safety reasons</t>
  </si>
  <si>
    <t>oil plug[G3/4_PN-3/4]</t>
  </si>
  <si>
    <t>Paper towel</t>
  </si>
  <si>
    <t>Product foreign matter cleaning</t>
  </si>
  <si>
    <t>Paper towel[L25_300 sheets]</t>
  </si>
  <si>
    <t>URETHANE LINING SUS WHEEL[CROSUR(Stainless) 8]</t>
  </si>
  <si>
    <t>Module lift conveyor wheel replacement</t>
  </si>
  <si>
    <t>URETHANE LINING SUS WHEEL[CROSUR22-CC]</t>
  </si>
  <si>
    <t>Angle Control Worktable Delivery cost</t>
  </si>
  <si>
    <t>Delivery cost[1ton/Nonsan]</t>
  </si>
  <si>
    <t>Folklift Delivery cost</t>
  </si>
  <si>
    <t>Circular auto stamp[R-512_blue ink_Mod 01~40]</t>
  </si>
  <si>
    <t>Purchase of tensile management for tensile management with the requirements of the quality management system KSQ9100</t>
  </si>
  <si>
    <t>Circular auto stamp[R-512_blue ink_Sys 01~14]</t>
  </si>
  <si>
    <t>oil-based pen[Black_12 EA]</t>
  </si>
  <si>
    <t>permanent pen[Red]</t>
  </si>
  <si>
    <t>oil-based pen[Red_12 EA]</t>
  </si>
  <si>
    <t>chair[아슬란메쉬_삼각팔 사무용 의자]</t>
  </si>
  <si>
    <t>Movable chair wheel parts[]</t>
  </si>
  <si>
    <t>Change to a fixed chair wheel type</t>
  </si>
  <si>
    <t>sports drink[Gatorade_600ml_20PET]</t>
  </si>
  <si>
    <t>Relief supplies to prevent heat-related diseases caused by heat waves/July</t>
  </si>
  <si>
    <t>sports drink[Powerade_520ml_20PET]</t>
  </si>
  <si>
    <t>sports drink[pocarisweat_500ml_20PET]</t>
  </si>
  <si>
    <t>INSULATOR[KI-34W-ETR]</t>
  </si>
  <si>
    <t>flat-head screwdriver[2.5*75mm_VESSEL9900]</t>
  </si>
  <si>
    <t>HEX Socket Adapter[3/8"]</t>
  </si>
  <si>
    <t>Impact Beat Vox Adapta[3/8"]</t>
  </si>
  <si>
    <t>Tools required when assembling RACK, BPU, BCP/Purchase due to breakage</t>
  </si>
  <si>
    <t>auto tape cutter[ZCUT-9_Gray]</t>
  </si>
  <si>
    <t>breakdown due to time-worn</t>
  </si>
  <si>
    <t>Magnetic flagpole + print[240*150mm_Double -sided Print_Size C5]</t>
  </si>
  <si>
    <t>KF033 (tent building) Guide to Preventing Collision of Logistics Trucks and Containers</t>
  </si>
  <si>
    <t>Workers fee</t>
  </si>
  <si>
    <t>Work chair[Low Backrest_Black_22 cm]</t>
  </si>
  <si>
    <t>KF03-Module workshop chair</t>
  </si>
  <si>
    <t>Work chair[Fixed_Black]</t>
  </si>
  <si>
    <t>Electric Screwdriver Holder[8.5*8CM*4pcs_Black]</t>
  </si>
  <si>
    <t>Module Production Line Tool Holder</t>
  </si>
  <si>
    <t>electric contact grease 1010[500g_manufacturing company: SPANJAARD]</t>
  </si>
  <si>
    <t>Working with FMG NSS and many other modules</t>
  </si>
  <si>
    <t>Insulating gloves(1000V)[No.10/thickness: 1.0/length: 280]</t>
  </si>
  <si>
    <t>Protective gear to prevent electric shock</t>
  </si>
  <si>
    <t>Insulating gloves(1000V)[No.9/thickness: 1.0/length: 280]</t>
  </si>
  <si>
    <t>Aluminum folding ladder[Type A_4 Tier]</t>
  </si>
  <si>
    <t>One of the two is broken. The 1ea in use has a footboard width of 180mm and is dangerous when used, so we want to purchase a safer footboard width 320mm ladder.</t>
  </si>
  <si>
    <t>Antistatic air cap[500mm*50m_Red]</t>
  </si>
  <si>
    <t>LIG NEX1_Self-propelling Decoy</t>
  </si>
  <si>
    <t>Paper cup[1000 pieces_6.5oz_160g]</t>
  </si>
  <si>
    <t>Paper cups for workshop</t>
  </si>
  <si>
    <t>syringe[10cc_100 pieces]</t>
  </si>
  <si>
    <t>syringe[60cc_25 pieces]</t>
  </si>
  <si>
    <t>Replacement of forklift seat belt[Toyota forklift]</t>
  </si>
  <si>
    <t>KF033(System line) Replacement of forklift seat belt</t>
  </si>
  <si>
    <t>Forklift charger repair[hanil 10k]</t>
  </si>
  <si>
    <t>forklift (manual → automatic) modification</t>
  </si>
  <si>
    <t>Change forklift behavior from manual to automatic. People can work comfortably with buttons</t>
  </si>
  <si>
    <t>Roof tent replacement</t>
  </si>
  <si>
    <t>Repair work for leakage of system assembly plant in tent-dong, KF-03</t>
  </si>
  <si>
    <t>Zipper bag[15*20_100ea]</t>
  </si>
  <si>
    <t>Used when packing bolts and small items</t>
  </si>
  <si>
    <t>Zipper bag[20*25_100ea]</t>
  </si>
  <si>
    <t>Zipper bag[30*40_100ea]</t>
  </si>
  <si>
    <t>Zipper bag[6*9_100ea]</t>
  </si>
  <si>
    <t>tongs tweezers[PTS-01]</t>
  </si>
  <si>
    <t>Blue file[A4]</t>
  </si>
  <si>
    <t>Additional design change(Wheel attachment)[Wheel attachment]</t>
  </si>
  <si>
    <t>POO2300522 (wheel extension module lift) Add missing quotes (wheel attachment)</t>
  </si>
  <si>
    <t>business expenses[Dongtan in Hwaseong, Gyeonggi Province(elentec)_Han.Seol]</t>
  </si>
  <si>
    <t>business expenses</t>
  </si>
  <si>
    <t>business expenses[Osan, Gyeonggi -do(CSENERTECH)_ChulMin.Park]</t>
  </si>
  <si>
    <t>business expenses[Mokpo, Jeollanam-do (Korea Shipbuilding)_JeonHi.Cheon]</t>
  </si>
  <si>
    <t>business expenses[Mokpo, Jeollanam-do (Korea Shipbuilding)_InMin.Park]</t>
  </si>
  <si>
    <t>business expenses[Cheongju(powerlogics)_Han.Seol]</t>
  </si>
  <si>
    <t>Rechargeable table lift Guide Jig Production[MC]</t>
  </si>
  <si>
    <t>Module lift renovation to improve the defect in the module bracket when dismantling the container</t>
  </si>
  <si>
    <t>rechargeable battery for scales[BT-6M5.0AT]</t>
  </si>
  <si>
    <t>Scales hand lift Breakdown in use in the system(Scales Handrift CPS-PLUS 1 Battery Complete Discharge, Some cable paragraphs, Self -repair scheduled)</t>
  </si>
  <si>
    <t>Caster support metal[MT-5109W]</t>
  </si>
  <si>
    <t>Building carts for module movement</t>
  </si>
  <si>
    <t>Cutter knife[L(C_18mm)_10EA]</t>
  </si>
  <si>
    <t>cutter blade[L_18mm]</t>
  </si>
  <si>
    <t>Cutter knife[M(B_12mm)_10EA]</t>
  </si>
  <si>
    <t>cutter blade[M_12mm]</t>
  </si>
  <si>
    <t>Cutter knife[DORCO_L301]</t>
  </si>
  <si>
    <t>work cutter knife</t>
  </si>
  <si>
    <t>Cutter knife[DORCO_M203]</t>
  </si>
  <si>
    <t>Cable clamp[JOC-4N(5.6Ø)_1000ea]</t>
  </si>
  <si>
    <t>Cable clamp[JOC-4N(5.6Ø)_1000 pieces]</t>
  </si>
  <si>
    <t>Cable ties[2.5mm*100mm_Black_1000ea]</t>
  </si>
  <si>
    <t>Used to clean up product wires</t>
  </si>
  <si>
    <t>Cable ties[2.5mm*100mm_White]</t>
  </si>
  <si>
    <t>Using wiring device harness cleanup</t>
  </si>
  <si>
    <t>Cable ties[2.5mm*100mm_White_1000ea]</t>
  </si>
  <si>
    <t>Cable ties[3.6mm*140mm_White_1000ea]</t>
  </si>
  <si>
    <t>Cable ties[3.6mm*140mm_White_100ea]</t>
  </si>
  <si>
    <t>Cable ties[4.8mm*200mm_White_50ea]</t>
  </si>
  <si>
    <t>Coin battery[CR2032]</t>
  </si>
  <si>
    <t>Coating film[A4_100MIC]</t>
  </si>
  <si>
    <t>Wiring tube[5Ø_Black_cut]</t>
  </si>
  <si>
    <t>BANK Cable arrangement</t>
  </si>
  <si>
    <t>wiring harness corrugated tube[5Ø_Black_cut_1000M]</t>
  </si>
  <si>
    <t>BANK Cable Cleanup and Protection</t>
  </si>
  <si>
    <t>Wiring tube[9Ø_Black_cut_500M]</t>
  </si>
  <si>
    <t>Combination Wrench[8mm]</t>
  </si>
  <si>
    <t>RACK, BPU work tool</t>
  </si>
  <si>
    <t>arm sleeves[3M_PS2000_Black]</t>
  </si>
  <si>
    <t>Clean matt[60*90*30Page*10SET]</t>
  </si>
  <si>
    <t>Cleaning supplies</t>
  </si>
  <si>
    <t>Clean matt[60*90*30Page]</t>
  </si>
  <si>
    <t>paperclip[35mm_45EA]</t>
  </si>
  <si>
    <t>Clipboard[A4]</t>
  </si>
  <si>
    <t>Clipboard[A4_Transparent]</t>
  </si>
  <si>
    <t>Tire press assembly fee</t>
  </si>
  <si>
    <t>Top gloves[M]</t>
  </si>
  <si>
    <t>Top gloves[S]</t>
  </si>
  <si>
    <t>Tablet holder[90cm]</t>
  </si>
  <si>
    <t>Reverse polarity automated tester holder</t>
  </si>
  <si>
    <t>Stretch Film[0.025Tx500mmx300M]</t>
  </si>
  <si>
    <t>wrap for packaging</t>
  </si>
  <si>
    <t>Stretch Film[25um*500*300]</t>
  </si>
  <si>
    <t>Production of pallet bogie safety sensor and safety guide[]</t>
  </si>
  <si>
    <t>Production of pallet bogie safety sensor and safety guide</t>
  </si>
  <si>
    <t>Pallet[1100*1100*130_black]</t>
  </si>
  <si>
    <t>Used when shipping the product/Expected amount of 1 year</t>
  </si>
  <si>
    <t>safety precautions</t>
  </si>
  <si>
    <t>Pantuit Adhesive mount[ABMM-AT-D0_black_500pieces]</t>
  </si>
  <si>
    <t>BCP, BPU Fixed mount</t>
  </si>
  <si>
    <t>Penhole Crimping pliers[KF-8165]</t>
  </si>
  <si>
    <t>an empty can of paint[0.5L]</t>
  </si>
  <si>
    <t>paint storage</t>
  </si>
  <si>
    <t>Paint marker[Black]</t>
  </si>
  <si>
    <t>Paint marker[Yellow]</t>
  </si>
  <si>
    <t>flat rubber magnet[300*300*1T]</t>
  </si>
  <si>
    <t>post-it[51*38_4pieces]</t>
  </si>
  <si>
    <t>post-it[51*38_653-4 Y]</t>
  </si>
  <si>
    <t>post-it[51*76]</t>
  </si>
  <si>
    <t>post-it[51*76_656 Y]</t>
  </si>
  <si>
    <t>post-it[76*76_KR330]</t>
  </si>
  <si>
    <t>semi-Electric Folklift(Adjustable base legs)[SPN-1016W]</t>
  </si>
  <si>
    <t>Purchase of pallet lift to improve musculoskeletal system when moving system line heavy materials</t>
  </si>
  <si>
    <t>Formtec label paper[3107_100 sheets]</t>
  </si>
  <si>
    <t>Formtec label paper[3120_100 sheets]</t>
  </si>
  <si>
    <t>Label paper for attaching pallets when shipping products</t>
  </si>
  <si>
    <t>Plastic broom</t>
  </si>
  <si>
    <t>System line Cleaning</t>
  </si>
  <si>
    <t>hss straight shank drills[3.4Ø]</t>
  </si>
  <si>
    <t>hss straight shank drills[4.5Ø]</t>
  </si>
  <si>
    <t>PRE FILTER[400*950*20T]</t>
  </si>
  <si>
    <t>Need to replace filter of Air conditioner</t>
  </si>
  <si>
    <t>PRE FILTER[400*950*20T_50ea]</t>
  </si>
  <si>
    <t>PRE FILTER[600*850*20T_46ea]</t>
  </si>
  <si>
    <t>Hand Lift[SK-2.5M_2.5Ton_ssangyong]</t>
  </si>
  <si>
    <t>Hand lift required for separate rack movement</t>
  </si>
  <si>
    <t>Hand Lift[SY-2.5FC_ssangyong]</t>
  </si>
  <si>
    <t>Working hand lift/Request to purchase by changing the model after cancellation of POO2302961</t>
  </si>
  <si>
    <t>Hand Lift[SHP-1500C]</t>
  </si>
  <si>
    <t>Working hand lift</t>
  </si>
  <si>
    <t>hand socket[5mm(1/4 Inch)]</t>
  </si>
  <si>
    <t>BPU work tool(KOL-BPU Including)</t>
  </si>
  <si>
    <t>Stock table(WIP) produce[210*148_75g_White_100Page]</t>
  </si>
  <si>
    <t>Stock table produce</t>
  </si>
  <si>
    <t>Stock table(incongruity) produce[210*148_pink paper_100Page]</t>
  </si>
  <si>
    <t>Stock table(fair quality) produce[210*148_green paper_100Page]</t>
  </si>
  <si>
    <t>PRO2401077</t>
  </si>
  <si>
    <t>POO2400973</t>
  </si>
  <si>
    <t>빗자루 쓰레받기 세트</t>
  </si>
  <si>
    <t>폼텍 라벨지[LS-3107(16칸)_100매]</t>
  </si>
  <si>
    <t>PRO2400658</t>
  </si>
  <si>
    <t>POO2400638</t>
  </si>
  <si>
    <t>DC버스바 스티커[( + )_38*14_MKP-LB-00105-A]</t>
  </si>
  <si>
    <t>DC버스바 스티커[( - )_38*14_MKP-LB-00105-A]</t>
  </si>
  <si>
    <t>배터리파워 스티커[( + )_38*14_MKP-LB-00103-A]</t>
  </si>
  <si>
    <t>배터리파워 스티커[( - )_38*14_MKP-LB-00103-A]</t>
  </si>
  <si>
    <t>PRO2400660</t>
  </si>
  <si>
    <t>POO2400658</t>
  </si>
  <si>
    <t>먼지떨이[각도조절 극세사 먼지떨이_민트_8*131cm]</t>
  </si>
  <si>
    <t>PRO2400762</t>
  </si>
  <si>
    <t>POO2400660</t>
  </si>
  <si>
    <t>핸드리프트[AC25SS_제조사:노블리프트]</t>
  </si>
  <si>
    <t>PRO2400810</t>
  </si>
  <si>
    <t>POO2400674</t>
  </si>
  <si>
    <t>운반비</t>
  </si>
  <si>
    <t>PRO2400951</t>
  </si>
  <si>
    <t>POO2400961</t>
  </si>
  <si>
    <t>쓰레기봉투[50L_63*83cm_검정_100개]</t>
  </si>
  <si>
    <t>스탬프 잉크[청색_40g]</t>
  </si>
  <si>
    <t>출장[음성(Sella 2)_김부완]</t>
  </si>
  <si>
    <t>출장[음성(Sella 2)_홍창희]</t>
  </si>
  <si>
    <t>출장[음성(Sella 2)_김교현]</t>
  </si>
  <si>
    <t>출장[음성(Sella 2)_김경훈]</t>
  </si>
  <si>
    <t>출장[서울 강남 코엑스_설한]</t>
  </si>
  <si>
    <t>출장[서울 강남 코엑스_김부완]</t>
  </si>
  <si>
    <t>출장[서울 강남 코엑스_박양하]</t>
  </si>
  <si>
    <t>출장[서울 강남 코엑스_김교현]</t>
  </si>
  <si>
    <t>출장[서울 강남 코엑스_김경훈]</t>
  </si>
  <si>
    <t>출장[서울 강남 코엑스_박철민]</t>
  </si>
  <si>
    <t>PRO2401079</t>
  </si>
  <si>
    <t>POO2400975</t>
  </si>
  <si>
    <t>스프링와샤(M12)[KSB1324-2호-M12-STS304]</t>
  </si>
  <si>
    <t>PRO2401082</t>
  </si>
  <si>
    <t>POO2400906</t>
  </si>
  <si>
    <t>판넬 방수제[10L_녹색]</t>
  </si>
  <si>
    <t>롱 스패너(라쳇콤비렌치)[규격:19mm]</t>
  </si>
  <si>
    <t>델코 딥 싸이클 배터리[DC24 (12V70AH)]</t>
  </si>
  <si>
    <t>PRO2401112</t>
  </si>
  <si>
    <t>POO2401042</t>
  </si>
  <si>
    <t>아트라스콥코</t>
  </si>
  <si>
    <t>너트러너 Handle 수리</t>
  </si>
  <si>
    <t>세탁세제[순수크린 액체세제_2.5L_SET=4EA]</t>
  </si>
  <si>
    <t>PRO2401184</t>
  </si>
  <si>
    <t>POO2401009</t>
  </si>
  <si>
    <t>투명 테이프[10mm*40M]</t>
  </si>
  <si>
    <t>PRO2401219</t>
  </si>
  <si>
    <t>POO2401068</t>
  </si>
  <si>
    <t>Module Box 설계 시험비</t>
  </si>
  <si>
    <t>포장재 시료</t>
  </si>
  <si>
    <t>청소 용품(Module line, Office)</t>
  </si>
  <si>
    <t>제품 출하 시 포장에 부착</t>
  </si>
  <si>
    <t>BCP 표시 라벨(고객 요청에 따라 사용)</t>
  </si>
  <si>
    <t>BCP 표기 라벨(고객 요청에 따라 사용)</t>
  </si>
  <si>
    <t>RACK 표기 라벨(고객 요청에 따라 사용)</t>
  </si>
  <si>
    <t>Module line 청소용 먼지떨이</t>
  </si>
  <si>
    <t>작업용 핸드 리프트(고장으로 인한 구매)</t>
  </si>
  <si>
    <t>PE-Foam 운반비</t>
  </si>
  <si>
    <t>공정 작업 시 필요 소모품</t>
  </si>
  <si>
    <t>사무실용 쓰레기 봉투</t>
  </si>
  <si>
    <t>스탬프 보충용 잉크</t>
  </si>
  <si>
    <t>Q-Cost와 운영 추진 실무 이해 교육</t>
  </si>
  <si>
    <t>INTER BATTERY 관람</t>
  </si>
  <si>
    <t>KF03 Rack 조립장(SIT) 지붕 방수. 원가절감 차원에서 직접 시공(EHS 승인-2인 1조 작업)</t>
  </si>
  <si>
    <t>BCP 버스바 조립 시 기존 짧은 스패너는 손목에 무리가 가서 롱 스패너로 사용</t>
  </si>
  <si>
    <t>모듈 리프트 배터리 용량 부족으로 교체</t>
  </si>
  <si>
    <t>너트러너 Handle 고장으로 인한 수리 및 정비 진행 필요</t>
  </si>
  <si>
    <t>Module 작업장 바닥 청소 밀대 걸레 세탁용</t>
  </si>
  <si>
    <t>그레이딩 작업 제품 관리표 부착, OCV/ IR 측정 전압 그룹별 표 부착, 셀 팔레트별 확인표 부착 기타 등등</t>
  </si>
  <si>
    <t>BMS 라벨 넘버 표시에 부착 및 기타 등등</t>
  </si>
  <si>
    <t>cleaning supplies(Module line and Office)</t>
  </si>
  <si>
    <t>Attach to packaging when shipping products</t>
  </si>
  <si>
    <t>BCP labeling tag(Used according to customer request)</t>
  </si>
  <si>
    <t>RACK labeling tag(Used according to customer request)</t>
  </si>
  <si>
    <t>Module line cleaning duster</t>
  </si>
  <si>
    <t>Cleaning supplies (removing floor dust and debris)</t>
  </si>
  <si>
    <t>Hand lift for work (purchased due to breakdown)</t>
  </si>
  <si>
    <t>PE-Foam transport cost</t>
  </si>
  <si>
    <t>packaging wrap</t>
  </si>
  <si>
    <t>Stamp refill ink</t>
  </si>
  <si>
    <t>business trip</t>
  </si>
  <si>
    <t>KF03 Rack assembly site (SIT) roof waterproofing. Direct construction to reduce costs (EHS approved - 2 people working as a team)</t>
  </si>
  <si>
    <t>When assembling the BCP busbar, the existing short spanner is difficult on the wrist, so a long spanner is used.</t>
  </si>
  <si>
    <t>Replace module lift battery due to low capacity</t>
  </si>
  <si>
    <t>Repair and maintenance required due to a malfunction of the NERTURNER handle.</t>
  </si>
  <si>
    <t>Module Workshop floor cleaning push mop for washing</t>
  </si>
  <si>
    <t>Attaching a grading work product management table, attaching a table for each OCV/IR measurement voltage group, attaching a check table for each cell pallet, etc</t>
  </si>
  <si>
    <t>Attached to BMS label number display and etc.</t>
  </si>
  <si>
    <t>Currently, the module packaging boxes are individually packed, enveloping all six sides with PE Foam. The improved module packaging boxes are capable of accommodating two units each, designed in a lightweight and sturdy Fiber Board format.</t>
  </si>
  <si>
    <t>Pacific Energy Renewables WA Pty Ltd / 
ABB Sp. Z.o.o. / 
Powertech / ACE Power Engineering Pte Ltd</t>
  </si>
  <si>
    <t>1 Box(30 sheets)</t>
  </si>
  <si>
    <t>Pacific Energy Renewables WA Pty Ltd / ABB Sp. Z.o.o. / Powertech / ACE Power Engineering Pte Ltd</t>
  </si>
  <si>
    <t>1 Bag (100EA)</t>
  </si>
  <si>
    <t>1 Box (4roll)</t>
  </si>
  <si>
    <t>1 Pack (100ea)</t>
  </si>
  <si>
    <t>Pacific Energy Renewables WA Pty Ltd / ABB Australia Pty Ltd / Powertech</t>
  </si>
  <si>
    <t>1 Bag (50ea)</t>
  </si>
  <si>
    <t>1 SET (4ea)</t>
  </si>
  <si>
    <t>1 box (250ea)</t>
  </si>
  <si>
    <t>Broom dustpan set</t>
  </si>
  <si>
    <t>Formtec label paper[LS-3107_100 sheets]</t>
  </si>
  <si>
    <t>DC busbar sticker[38*14_MKP-LB-00105-A]</t>
  </si>
  <si>
    <t>Battery power sticker[38*14_MKP-LB-00103-A]</t>
  </si>
  <si>
    <t>Bolt, Hexagonal, M12x50[KSB1002-C-A-M12X50-A2-70-Round(SUS304)]</t>
  </si>
  <si>
    <t>duster[Angle-adjustable microfiber duster_mint_8*131cm]</t>
  </si>
  <si>
    <t>Clean Mat[600*900*30 sheets]</t>
  </si>
  <si>
    <t>Hand Lift[AC25SS_Manufacturer: Noblelift]</t>
  </si>
  <si>
    <t>Transportation costs</t>
  </si>
  <si>
    <t>Bolt, Hexagonal, M12x80[KSB1002-C-A-M12x80-A2-70-Round]</t>
  </si>
  <si>
    <t>Bolt, Truss, M5x12[KSB1023-D-M5X12-SUS304]</t>
  </si>
  <si>
    <t>Washer, KSB1326-Normal Round-12[KSB1326-Normal Round-12-STS304]</t>
  </si>
  <si>
    <t>Nut, Hexagonal, M12[KSB1012-A-Style1-A-M12-A2-70]</t>
  </si>
  <si>
    <t>Stud Bolt, M12x100[KSB1037-12X100-A2-70-Normal-2]</t>
  </si>
  <si>
    <t>Garbage bag[50L_63*83cm_black_100 pieces]</t>
  </si>
  <si>
    <t>stamp ink[blue_40g]</t>
  </si>
  <si>
    <t>business trip[eumseong(Sella 2)_BuWan.Kim]</t>
  </si>
  <si>
    <t>business trip[eumseong(Sella 2)_ChangHee.Hong]</t>
  </si>
  <si>
    <t>business trip[eumseong(Sella 2)_GyoHyeon.Kim]</t>
  </si>
  <si>
    <t>business trip[eumseong(Sella 2)_KyungHoon.Kim]</t>
  </si>
  <si>
    <t>business trip[Seoul Gangnam COEX_Han.Seol]</t>
  </si>
  <si>
    <t>business trip[Seoul Gangnam COEX_BuWan.Kim]</t>
  </si>
  <si>
    <t>business trip[Seoul Gangnam COEX_YangHa.Park]</t>
  </si>
  <si>
    <t>business trip[Seoul Gangnam COEX_GyoHyeon.Kim]</t>
  </si>
  <si>
    <t>business trip[Seoul Gangnam COEX_KyungHoon.Kim]</t>
  </si>
  <si>
    <t>business trip[Seoul Gangnam COEX_ChulMin.Park]</t>
  </si>
  <si>
    <t>Bolt, Flat, M4x8, EP-Fe/Zn/CM1[KSB1023-B-A-M4X8-SUS304]</t>
  </si>
  <si>
    <t>Nut, Hexagonal, M10[KSB1012-A-Style1-A-M10-A2-70]</t>
  </si>
  <si>
    <t>Washer, Spring Lock, M12[KSB1324-2-M12-STS304]</t>
  </si>
  <si>
    <t>panel waterproofing agent[10L_green]</t>
  </si>
  <si>
    <t>Long spanner (ratchet combination wrench)[Specification: 19mm]</t>
  </si>
  <si>
    <t>Delkor Deep Cycle Battery[DC24 (12V70AH)]</t>
  </si>
  <si>
    <t>Nutrunner Handle Repair</t>
  </si>
  <si>
    <t>laundry detergent[Liquid detergent_2.5L_SET=4EA]</t>
  </si>
  <si>
    <t>OPP TAPE[10mm*40M]</t>
  </si>
  <si>
    <t>Module Box Design Test Fee</t>
  </si>
  <si>
    <t>packaging material samples</t>
  </si>
  <si>
    <t>Kitting Rack carrier for work effieciency improvement</t>
  </si>
  <si>
    <t>Qty</t>
    <phoneticPr fontId="2" type="noConversion"/>
  </si>
  <si>
    <t>Account</t>
    <phoneticPr fontId="2" type="noConversion"/>
  </si>
  <si>
    <t>Supplies_Delivery cost</t>
    <phoneticPr fontId="2" type="noConversion"/>
  </si>
  <si>
    <t>Supplies</t>
    <phoneticPr fontId="2" type="noConversion"/>
  </si>
  <si>
    <t>Factory Maintnance</t>
  </si>
  <si>
    <t>Factory Maintenance</t>
    <phoneticPr fontId="2" type="noConversion"/>
  </si>
  <si>
    <t>Safety Measures</t>
  </si>
  <si>
    <t>Safety Measures</t>
    <phoneticPr fontId="2" type="noConversion"/>
  </si>
  <si>
    <t>Training</t>
    <phoneticPr fontId="2" type="noConversion"/>
  </si>
  <si>
    <t>Travel</t>
  </si>
  <si>
    <t>Travel</t>
    <phoneticPr fontId="2" type="noConversion"/>
  </si>
  <si>
    <t>Travel (Local)</t>
  </si>
  <si>
    <t>Travel (Overseas)</t>
  </si>
  <si>
    <t>Production_System</t>
    <phoneticPr fontId="2" type="noConversion"/>
  </si>
  <si>
    <t>Materials &amp; RM (Non BOM)</t>
  </si>
  <si>
    <t>Level</t>
    <phoneticPr fontId="2" type="noConversion"/>
  </si>
  <si>
    <t>065</t>
  </si>
  <si>
    <t>065</t>
    <phoneticPr fontId="2" type="noConversion"/>
  </si>
  <si>
    <t>265</t>
  </si>
  <si>
    <t>265</t>
    <phoneticPr fontId="2" type="noConversion"/>
  </si>
  <si>
    <t>015</t>
  </si>
  <si>
    <t>275</t>
  </si>
  <si>
    <t>Saving Target(%)</t>
    <phoneticPr fontId="2" type="noConversion"/>
  </si>
  <si>
    <t>285</t>
  </si>
  <si>
    <t>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</si>
</sst>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2" formatCode="_-&quot;₩&quot;* #,##0_-;\-&quot;₩&quot;* #,##0_-;_-&quot;₩&quot;* &quot;-&quot;_-;_-@_-"/>
    <numFmt numFmtId="41" formatCode="_-* #,##0_-;\-* #,##0_-;_-* &quot;-&quot;_-;_-@_-"/>
    <numFmt numFmtId="176" formatCode="##&quot;주&quot;"/>
    <numFmt numFmtId="177" formatCode="_-* #,##0.000_-;\-* #,##0.000_-;_-* &quot;-&quot;_-;_-@_-"/>
    <numFmt numFmtId="178" formatCode="#,###&quot;월까지&quot;"/>
    <numFmt numFmtId="179" formatCode="0.0%"/>
    <numFmt numFmtId="180" formatCode="&quot;W&quot;#,##0"/>
    <numFmt numFmtId="181" formatCode="_-[$₩-412]* #,##0.00_-;\-[$₩-412]* #,##0.00_-;_-[$₩-412]* &quot;-&quot;??_-;_-@_-"/>
    <numFmt numFmtId="182" formatCode="_-[$₩-412]* #,##0_-;\-[$₩-412]* #,##0_-;_-[$₩-412]* &quot;-&quot;??_-;_-@_-"/>
    <numFmt numFmtId="183" formatCode="_-[$$-409]* #,##0.0_ ;_-[$$-409]* \-#,##0.0\ ;_-[$$-409]* &quot;-&quot;??_ ;_-@_ "/>
    <numFmt numFmtId="184" formatCode="&quot;▶▶▶&quot;#&quot;Y Actual OPEX 비용 ◀◀◀&quot;"/>
    <numFmt numFmtId="185" formatCode="0_);[Red]\(0\)"/>
    <numFmt numFmtId="186" formatCode="&quot;▶▶▶ &quot;#&quot;Y Actual OPEX Cost ◀◀◀ (Unit : USD$)&quot;"/>
    <numFmt numFmtId="187" formatCode="&quot;▶▶▶ &quot;0%&quot; Cost Reduction 비용 ◀◀◀&quot;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rgb="FF0070C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1E5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1446"/>
        <bgColor indexed="64"/>
      </patternFill>
    </fill>
    <fill>
      <patternFill patternType="solid">
        <fgColor rgb="FF92D050"/>
        <bgColor indexed="64"/>
      </patternFill>
    </fill>
  </fills>
  <borders count="1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hair">
        <color auto="1"/>
      </bottom>
      <diagonal/>
    </border>
    <border>
      <left style="thin">
        <color theme="0" tint="-4.9989318521683403E-2"/>
      </left>
      <right/>
      <top style="medium">
        <color indexed="64"/>
      </top>
      <bottom style="hair">
        <color auto="1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0" tint="-4.9989318521683403E-2"/>
      </right>
      <top/>
      <bottom style="medium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hair">
        <color auto="1"/>
      </top>
      <bottom style="medium">
        <color auto="1"/>
      </bottom>
      <diagonal/>
    </border>
    <border>
      <left style="medium">
        <color theme="0"/>
      </left>
      <right style="medium">
        <color indexed="64"/>
      </right>
      <top style="hair">
        <color auto="1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7" tint="-0.24994659260841701"/>
      </top>
      <bottom style="thin">
        <color theme="7" tint="-0.24994659260841701"/>
      </bottom>
      <diagonal/>
    </border>
    <border>
      <left style="medium">
        <color theme="0" tint="-0.499984740745262"/>
      </left>
      <right style="medium">
        <color theme="7" tint="-0.24994659260841701"/>
      </right>
      <top style="medium">
        <color theme="7" tint="-0.24994659260841701"/>
      </top>
      <bottom style="thin">
        <color theme="7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medium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 style="thin">
        <color theme="7" tint="-0.24994659260841701"/>
      </top>
      <bottom style="medium">
        <color theme="7" tint="-0.24994659260841701"/>
      </bottom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theme="7" tint="-0.24994659260841701"/>
      </left>
      <right style="medium">
        <color theme="0" tint="-0.499984740745262"/>
      </right>
      <top style="medium">
        <color theme="7" tint="-0.24994659260841701"/>
      </top>
      <bottom style="thin">
        <color theme="7" tint="-0.24994659260841701"/>
      </bottom>
      <diagonal/>
    </border>
    <border>
      <left style="medium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theme="7" tint="-0.24994659260841701"/>
      </right>
      <top style="thin">
        <color theme="7" tint="-0.24994659260841701"/>
      </top>
      <bottom style="medium">
        <color theme="7" tint="-0.24994659260841701"/>
      </bottom>
      <diagonal/>
    </border>
    <border>
      <left style="medium">
        <color rgb="FFFF0000"/>
      </left>
      <right/>
      <top style="medium">
        <color rgb="FFFF0000"/>
      </top>
      <bottom style="hair">
        <color rgb="FFFF0000"/>
      </bottom>
      <diagonal/>
    </border>
    <border>
      <left/>
      <right/>
      <top style="medium">
        <color rgb="FFFF0000"/>
      </top>
      <bottom style="hair">
        <color rgb="FFFF0000"/>
      </bottom>
      <diagonal/>
    </border>
    <border>
      <left/>
      <right style="medium">
        <color rgb="FFFF0000"/>
      </right>
      <top style="medium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medium">
        <color rgb="FFFF0000"/>
      </top>
      <bottom style="hair">
        <color rgb="FFFF0000"/>
      </bottom>
      <diagonal/>
    </border>
    <border>
      <left style="hair">
        <color rgb="FFFF0000"/>
      </left>
      <right style="medium">
        <color rgb="FFFF0000"/>
      </right>
      <top style="medium">
        <color rgb="FFFF0000"/>
      </top>
      <bottom style="hair">
        <color rgb="FFFF0000"/>
      </bottom>
      <diagonal/>
    </border>
    <border>
      <left style="medium">
        <color rgb="FFFF0000"/>
      </left>
      <right/>
      <top style="hair">
        <color rgb="FFFF0000"/>
      </top>
      <bottom style="hair">
        <color rgb="FFFF0000"/>
      </bottom>
      <diagonal/>
    </border>
    <border>
      <left/>
      <right/>
      <top style="hair">
        <color rgb="FFFF0000"/>
      </top>
      <bottom style="hair">
        <color rgb="FFFF0000"/>
      </bottom>
      <diagonal/>
    </border>
    <border>
      <left/>
      <right style="medium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medium">
        <color rgb="FFFF0000"/>
      </right>
      <top style="hair">
        <color rgb="FFFF0000"/>
      </top>
      <bottom style="hair">
        <color rgb="FFFF0000"/>
      </bottom>
      <diagonal/>
    </border>
    <border>
      <left style="medium">
        <color rgb="FFFF0000"/>
      </left>
      <right/>
      <top style="hair">
        <color rgb="FFFF0000"/>
      </top>
      <bottom style="thick">
        <color rgb="FFFF0000"/>
      </bottom>
      <diagonal/>
    </border>
    <border>
      <left/>
      <right/>
      <top style="hair">
        <color rgb="FFFF0000"/>
      </top>
      <bottom style="thick">
        <color rgb="FFFF0000"/>
      </bottom>
      <diagonal/>
    </border>
    <border>
      <left/>
      <right style="medium">
        <color rgb="FFFF0000"/>
      </right>
      <top style="hair">
        <color rgb="FFFF0000"/>
      </top>
      <bottom style="thick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thick">
        <color rgb="FFFF0000"/>
      </bottom>
      <diagonal/>
    </border>
    <border>
      <left style="hair">
        <color rgb="FFFF0000"/>
      </left>
      <right style="medium">
        <color rgb="FFFF0000"/>
      </right>
      <top style="hair">
        <color rgb="FFFF0000"/>
      </top>
      <bottom style="thick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2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177" fontId="11" fillId="0" borderId="0" xfId="5" applyNumberFormat="1" applyFont="1" applyAlignment="1">
      <alignment horizontal="center" vertical="center"/>
    </xf>
    <xf numFmtId="177" fontId="9" fillId="0" borderId="0" xfId="5" applyNumberFormat="1" applyFont="1" applyAlignment="1">
      <alignment horizontal="center" vertical="center"/>
    </xf>
    <xf numFmtId="177" fontId="9" fillId="0" borderId="0" xfId="5" applyNumberFormat="1" applyFont="1">
      <alignment vertical="center"/>
    </xf>
    <xf numFmtId="0" fontId="4" fillId="0" borderId="0" xfId="0" applyFont="1">
      <alignment vertical="center"/>
    </xf>
    <xf numFmtId="177" fontId="12" fillId="2" borderId="8" xfId="5" applyNumberFormat="1" applyFont="1" applyFill="1" applyBorder="1" applyAlignment="1">
      <alignment horizontal="center" vertical="center"/>
    </xf>
    <xf numFmtId="177" fontId="12" fillId="2" borderId="9" xfId="5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177" fontId="12" fillId="2" borderId="13" xfId="5" applyNumberFormat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>
      <alignment vertical="center"/>
    </xf>
    <xf numFmtId="0" fontId="9" fillId="0" borderId="17" xfId="0" applyFont="1" applyBorder="1">
      <alignment vertical="center"/>
    </xf>
    <xf numFmtId="0" fontId="9" fillId="0" borderId="18" xfId="0" applyFont="1" applyBorder="1">
      <alignment vertical="center"/>
    </xf>
    <xf numFmtId="41" fontId="9" fillId="4" borderId="19" xfId="5" applyFont="1" applyFill="1" applyBorder="1" applyAlignment="1">
      <alignment horizontal="center" vertical="center"/>
    </xf>
    <xf numFmtId="41" fontId="9" fillId="4" borderId="20" xfId="5" applyFont="1" applyFill="1" applyBorder="1" applyAlignment="1">
      <alignment horizontal="center" vertical="center"/>
    </xf>
    <xf numFmtId="41" fontId="9" fillId="0" borderId="19" xfId="5" applyFont="1" applyBorder="1" applyAlignment="1">
      <alignment horizontal="center" vertical="center"/>
    </xf>
    <xf numFmtId="41" fontId="9" fillId="5" borderId="20" xfId="5" applyFont="1" applyFill="1" applyBorder="1" applyAlignment="1">
      <alignment horizontal="center" vertical="center"/>
    </xf>
    <xf numFmtId="179" fontId="9" fillId="0" borderId="21" xfId="6" applyNumberFormat="1" applyFont="1" applyBorder="1">
      <alignment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>
      <alignment vertical="center"/>
    </xf>
    <xf numFmtId="0" fontId="9" fillId="0" borderId="24" xfId="0" applyFont="1" applyBorder="1">
      <alignment vertical="center"/>
    </xf>
    <xf numFmtId="0" fontId="9" fillId="0" borderId="25" xfId="0" applyFont="1" applyBorder="1">
      <alignment vertical="center"/>
    </xf>
    <xf numFmtId="41" fontId="9" fillId="4" borderId="22" xfId="5" applyFont="1" applyFill="1" applyBorder="1" applyAlignment="1">
      <alignment horizontal="center" vertical="center"/>
    </xf>
    <xf numFmtId="41" fontId="9" fillId="4" borderId="23" xfId="5" applyFont="1" applyFill="1" applyBorder="1" applyAlignment="1">
      <alignment horizontal="center" vertical="center"/>
    </xf>
    <xf numFmtId="41" fontId="9" fillId="4" borderId="21" xfId="5" applyFont="1" applyFill="1" applyBorder="1" applyAlignment="1">
      <alignment horizontal="center" vertical="center"/>
    </xf>
    <xf numFmtId="41" fontId="9" fillId="0" borderId="23" xfId="5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0" xfId="0" applyFont="1" applyBorder="1">
      <alignment vertical="center"/>
    </xf>
    <xf numFmtId="41" fontId="9" fillId="4" borderId="28" xfId="5" applyFont="1" applyFill="1" applyBorder="1" applyAlignment="1">
      <alignment horizontal="center" vertical="center"/>
    </xf>
    <xf numFmtId="41" fontId="9" fillId="4" borderId="29" xfId="5" applyFont="1" applyFill="1" applyBorder="1" applyAlignment="1">
      <alignment horizontal="center" vertical="center"/>
    </xf>
    <xf numFmtId="41" fontId="9" fillId="4" borderId="31" xfId="5" applyFont="1" applyFill="1" applyBorder="1" applyAlignment="1">
      <alignment horizontal="center" vertical="center"/>
    </xf>
    <xf numFmtId="41" fontId="9" fillId="0" borderId="28" xfId="5" applyFont="1" applyBorder="1" applyAlignment="1">
      <alignment horizontal="center" vertical="center"/>
    </xf>
    <xf numFmtId="41" fontId="9" fillId="0" borderId="29" xfId="5" applyFont="1" applyBorder="1" applyAlignment="1">
      <alignment horizontal="center" vertical="center"/>
    </xf>
    <xf numFmtId="41" fontId="9" fillId="0" borderId="31" xfId="5" applyFont="1" applyBorder="1" applyAlignment="1">
      <alignment horizontal="center" vertical="center"/>
    </xf>
    <xf numFmtId="41" fontId="9" fillId="0" borderId="27" xfId="5" applyFont="1" applyBorder="1" applyAlignment="1">
      <alignment horizontal="center" vertical="center"/>
    </xf>
    <xf numFmtId="0" fontId="9" fillId="0" borderId="31" xfId="0" applyFont="1" applyBorder="1">
      <alignment vertical="center"/>
    </xf>
    <xf numFmtId="41" fontId="9" fillId="0" borderId="0" xfId="5" applyFont="1" applyFill="1" applyBorder="1" applyAlignment="1">
      <alignment horizontal="center" vertical="center"/>
    </xf>
    <xf numFmtId="177" fontId="9" fillId="0" borderId="0" xfId="5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41" fontId="15" fillId="0" borderId="0" xfId="5" applyFont="1" applyAlignment="1">
      <alignment horizontal="center" vertical="center"/>
    </xf>
    <xf numFmtId="177" fontId="15" fillId="0" borderId="0" xfId="5" applyNumberFormat="1" applyFont="1" applyAlignment="1">
      <alignment horizontal="center" vertical="center"/>
    </xf>
    <xf numFmtId="177" fontId="15" fillId="0" borderId="0" xfId="5" applyNumberFormat="1" applyFont="1">
      <alignment vertical="center"/>
    </xf>
    <xf numFmtId="178" fontId="15" fillId="0" borderId="0" xfId="5" applyNumberFormat="1" applyFont="1" applyAlignment="1">
      <alignment horizontal="center" vertical="center"/>
    </xf>
    <xf numFmtId="0" fontId="9" fillId="6" borderId="32" xfId="0" applyFont="1" applyFill="1" applyBorder="1" applyAlignment="1">
      <alignment horizontal="center" vertical="center"/>
    </xf>
    <xf numFmtId="0" fontId="9" fillId="6" borderId="33" xfId="0" applyFont="1" applyFill="1" applyBorder="1">
      <alignment vertical="center"/>
    </xf>
    <xf numFmtId="177" fontId="9" fillId="6" borderId="38" xfId="5" applyNumberFormat="1" applyFont="1" applyFill="1" applyBorder="1" applyAlignment="1">
      <alignment horizontal="center" vertical="center"/>
    </xf>
    <xf numFmtId="0" fontId="10" fillId="6" borderId="39" xfId="0" applyFont="1" applyFill="1" applyBorder="1" applyAlignment="1">
      <alignment horizontal="center" vertical="center"/>
    </xf>
    <xf numFmtId="0" fontId="10" fillId="6" borderId="4" xfId="0" applyFont="1" applyFill="1" applyBorder="1">
      <alignment vertical="center"/>
    </xf>
    <xf numFmtId="177" fontId="10" fillId="6" borderId="4" xfId="5" applyNumberFormat="1" applyFont="1" applyFill="1" applyBorder="1" applyAlignment="1">
      <alignment horizontal="center" vertical="center"/>
    </xf>
    <xf numFmtId="177" fontId="10" fillId="6" borderId="40" xfId="5" applyNumberFormat="1" applyFont="1" applyFill="1" applyBorder="1" applyAlignment="1">
      <alignment horizontal="center" vertical="center"/>
    </xf>
    <xf numFmtId="177" fontId="9" fillId="0" borderId="41" xfId="5" applyNumberFormat="1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3" xfId="0" applyFont="1" applyBorder="1">
      <alignment vertical="center"/>
    </xf>
    <xf numFmtId="0" fontId="9" fillId="0" borderId="26" xfId="0" applyFont="1" applyBorder="1">
      <alignment vertical="center"/>
    </xf>
    <xf numFmtId="41" fontId="9" fillId="0" borderId="43" xfId="5" applyFont="1" applyBorder="1" applyAlignment="1">
      <alignment horizontal="center" vertical="center"/>
    </xf>
    <xf numFmtId="41" fontId="9" fillId="0" borderId="44" xfId="5" applyFont="1" applyBorder="1" applyAlignment="1">
      <alignment horizontal="center" vertical="center"/>
    </xf>
    <xf numFmtId="41" fontId="9" fillId="0" borderId="45" xfId="5" applyFont="1" applyBorder="1" applyAlignment="1">
      <alignment horizontal="center" vertical="center"/>
    </xf>
    <xf numFmtId="41" fontId="9" fillId="0" borderId="25" xfId="5" applyFont="1" applyBorder="1" applyAlignment="1">
      <alignment horizontal="center" vertical="center"/>
    </xf>
    <xf numFmtId="41" fontId="9" fillId="0" borderId="45" xfId="5" applyFont="1" applyFill="1" applyBorder="1" applyAlignment="1">
      <alignment horizontal="center" vertical="center"/>
    </xf>
    <xf numFmtId="177" fontId="9" fillId="0" borderId="0" xfId="5" applyNumberFormat="1" applyFont="1" applyAlignment="1">
      <alignment horizontal="left" vertical="center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>
      <alignment vertical="center"/>
    </xf>
    <xf numFmtId="0" fontId="9" fillId="0" borderId="48" xfId="0" applyFont="1" applyBorder="1">
      <alignment vertical="center"/>
    </xf>
    <xf numFmtId="41" fontId="9" fillId="0" borderId="47" xfId="5" applyFont="1" applyBorder="1" applyAlignment="1">
      <alignment horizontal="center" vertical="center"/>
    </xf>
    <xf numFmtId="41" fontId="9" fillId="0" borderId="49" xfId="5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6" fillId="0" borderId="51" xfId="0" applyFont="1" applyBorder="1">
      <alignment vertical="center"/>
    </xf>
    <xf numFmtId="41" fontId="16" fillId="0" borderId="51" xfId="5" applyFont="1" applyBorder="1" applyAlignment="1">
      <alignment horizontal="center" vertical="center"/>
    </xf>
    <xf numFmtId="41" fontId="16" fillId="0" borderId="52" xfId="5" applyFont="1" applyBorder="1" applyAlignment="1">
      <alignment horizontal="center" vertical="center"/>
    </xf>
    <xf numFmtId="41" fontId="9" fillId="0" borderId="53" xfId="5" applyFont="1" applyBorder="1" applyAlignment="1">
      <alignment horizontal="center" vertical="center"/>
    </xf>
    <xf numFmtId="0" fontId="17" fillId="0" borderId="0" xfId="0" applyFont="1">
      <alignment vertical="center"/>
    </xf>
    <xf numFmtId="177" fontId="12" fillId="2" borderId="55" xfId="5" applyNumberFormat="1" applyFont="1" applyFill="1" applyBorder="1" applyAlignment="1">
      <alignment horizontal="center" vertical="center"/>
    </xf>
    <xf numFmtId="177" fontId="13" fillId="2" borderId="56" xfId="5" applyNumberFormat="1" applyFont="1" applyFill="1" applyBorder="1" applyAlignment="1">
      <alignment horizontal="center" vertical="center"/>
    </xf>
    <xf numFmtId="177" fontId="13" fillId="2" borderId="57" xfId="5" applyNumberFormat="1" applyFont="1" applyFill="1" applyBorder="1" applyAlignment="1">
      <alignment horizontal="center" vertical="center"/>
    </xf>
    <xf numFmtId="41" fontId="9" fillId="0" borderId="58" xfId="5" applyFont="1" applyBorder="1">
      <alignment vertical="center"/>
    </xf>
    <xf numFmtId="177" fontId="9" fillId="0" borderId="58" xfId="5" applyNumberFormat="1" applyFont="1" applyBorder="1" applyAlignment="1">
      <alignment horizontal="center" vertical="center"/>
    </xf>
    <xf numFmtId="177" fontId="9" fillId="0" borderId="58" xfId="5" applyNumberFormat="1" applyFont="1" applyBorder="1">
      <alignment vertical="center"/>
    </xf>
    <xf numFmtId="41" fontId="9" fillId="0" borderId="58" xfId="5" applyFont="1" applyFill="1" applyBorder="1">
      <alignment vertical="center"/>
    </xf>
    <xf numFmtId="41" fontId="9" fillId="0" borderId="59" xfId="5" applyFont="1" applyBorder="1">
      <alignment vertical="center"/>
    </xf>
    <xf numFmtId="179" fontId="9" fillId="0" borderId="60" xfId="6" applyNumberFormat="1" applyFont="1" applyBorder="1">
      <alignment vertical="center"/>
    </xf>
    <xf numFmtId="41" fontId="9" fillId="0" borderId="61" xfId="5" applyFont="1" applyBorder="1">
      <alignment vertical="center"/>
    </xf>
    <xf numFmtId="177" fontId="9" fillId="0" borderId="61" xfId="5" applyNumberFormat="1" applyFont="1" applyBorder="1" applyAlignment="1">
      <alignment horizontal="center" vertical="center"/>
    </xf>
    <xf numFmtId="177" fontId="9" fillId="0" borderId="61" xfId="5" applyNumberFormat="1" applyFont="1" applyBorder="1">
      <alignment vertical="center"/>
    </xf>
    <xf numFmtId="41" fontId="9" fillId="0" borderId="61" xfId="5" applyFont="1" applyFill="1" applyBorder="1">
      <alignment vertical="center"/>
    </xf>
    <xf numFmtId="41" fontId="19" fillId="0" borderId="63" xfId="5" applyFont="1" applyBorder="1">
      <alignment vertical="center"/>
    </xf>
    <xf numFmtId="177" fontId="9" fillId="0" borderId="63" xfId="5" applyNumberFormat="1" applyFont="1" applyBorder="1" applyAlignment="1">
      <alignment horizontal="center" vertical="center"/>
    </xf>
    <xf numFmtId="177" fontId="9" fillId="0" borderId="63" xfId="5" applyNumberFormat="1" applyFont="1" applyBorder="1">
      <alignment vertical="center"/>
    </xf>
    <xf numFmtId="41" fontId="9" fillId="0" borderId="63" xfId="5" applyFont="1" applyFill="1" applyBorder="1">
      <alignment vertical="center"/>
    </xf>
    <xf numFmtId="41" fontId="19" fillId="0" borderId="63" xfId="5" applyFont="1" applyFill="1" applyBorder="1">
      <alignment vertical="center"/>
    </xf>
    <xf numFmtId="41" fontId="19" fillId="0" borderId="64" xfId="5" applyFont="1" applyBorder="1">
      <alignment vertical="center"/>
    </xf>
    <xf numFmtId="41" fontId="9" fillId="0" borderId="65" xfId="5" applyFont="1" applyBorder="1">
      <alignment vertical="center"/>
    </xf>
    <xf numFmtId="179" fontId="9" fillId="0" borderId="66" xfId="6" applyNumberFormat="1" applyFont="1" applyBorder="1">
      <alignment vertical="center"/>
    </xf>
    <xf numFmtId="177" fontId="14" fillId="0" borderId="0" xfId="5" applyNumberFormat="1" applyFont="1" applyAlignment="1">
      <alignment horizontal="center"/>
    </xf>
    <xf numFmtId="41" fontId="20" fillId="0" borderId="58" xfId="0" applyNumberFormat="1" applyFont="1" applyBorder="1">
      <alignment vertical="center"/>
    </xf>
    <xf numFmtId="41" fontId="19" fillId="0" borderId="63" xfId="0" applyNumberFormat="1" applyFont="1" applyBorder="1">
      <alignment vertical="center"/>
    </xf>
    <xf numFmtId="177" fontId="14" fillId="3" borderId="0" xfId="5" applyNumberFormat="1" applyFont="1" applyFill="1" applyAlignment="1">
      <alignment horizontal="center"/>
    </xf>
    <xf numFmtId="41" fontId="19" fillId="0" borderId="64" xfId="0" applyNumberFormat="1" applyFont="1" applyBorder="1">
      <alignment vertical="center"/>
    </xf>
    <xf numFmtId="177" fontId="10" fillId="5" borderId="70" xfId="5" applyNumberFormat="1" applyFont="1" applyFill="1" applyBorder="1" applyAlignment="1">
      <alignment horizontal="center" vertical="center"/>
    </xf>
    <xf numFmtId="177" fontId="10" fillId="0" borderId="70" xfId="5" applyNumberFormat="1" applyFont="1" applyBorder="1" applyAlignment="1">
      <alignment horizontal="center" vertical="center"/>
    </xf>
    <xf numFmtId="177" fontId="10" fillId="5" borderId="71" xfId="5" applyNumberFormat="1" applyFont="1" applyFill="1" applyBorder="1" applyAlignment="1">
      <alignment horizontal="center" vertical="center"/>
    </xf>
    <xf numFmtId="177" fontId="13" fillId="2" borderId="72" xfId="5" applyNumberFormat="1" applyFont="1" applyFill="1" applyBorder="1" applyAlignment="1">
      <alignment horizontal="center" vertical="center"/>
    </xf>
    <xf numFmtId="41" fontId="20" fillId="0" borderId="76" xfId="5" applyFont="1" applyBorder="1">
      <alignment vertical="center"/>
    </xf>
    <xf numFmtId="41" fontId="9" fillId="0" borderId="76" xfId="5" applyFont="1" applyBorder="1" applyAlignment="1">
      <alignment horizontal="center" vertical="center"/>
    </xf>
    <xf numFmtId="41" fontId="9" fillId="0" borderId="76" xfId="5" applyFont="1" applyBorder="1">
      <alignment vertical="center"/>
    </xf>
    <xf numFmtId="41" fontId="19" fillId="0" borderId="77" xfId="0" applyNumberFormat="1" applyFont="1" applyBorder="1">
      <alignment vertical="center"/>
    </xf>
    <xf numFmtId="177" fontId="9" fillId="0" borderId="77" xfId="5" applyNumberFormat="1" applyFont="1" applyBorder="1" applyAlignment="1">
      <alignment horizontal="center" vertical="center"/>
    </xf>
    <xf numFmtId="41" fontId="9" fillId="0" borderId="78" xfId="5" applyFont="1" applyBorder="1">
      <alignment vertical="center"/>
    </xf>
    <xf numFmtId="179" fontId="10" fillId="0" borderId="77" xfId="6" applyNumberFormat="1" applyFont="1" applyBorder="1">
      <alignment vertical="center"/>
    </xf>
    <xf numFmtId="179" fontId="9" fillId="0" borderId="77" xfId="6" applyNumberFormat="1" applyFont="1" applyBorder="1" applyAlignment="1">
      <alignment horizontal="center" vertical="center"/>
    </xf>
    <xf numFmtId="179" fontId="10" fillId="0" borderId="77" xfId="0" applyNumberFormat="1" applyFont="1" applyBorder="1">
      <alignment vertical="center"/>
    </xf>
    <xf numFmtId="41" fontId="17" fillId="0" borderId="0" xfId="0" applyNumberFormat="1" applyFont="1">
      <alignment vertical="center"/>
    </xf>
    <xf numFmtId="41" fontId="4" fillId="0" borderId="0" xfId="0" applyNumberFormat="1" applyFont="1">
      <alignment vertical="center"/>
    </xf>
    <xf numFmtId="41" fontId="9" fillId="0" borderId="0" xfId="5" applyFont="1" applyAlignment="1">
      <alignment horizontal="center" vertical="center"/>
    </xf>
    <xf numFmtId="41" fontId="9" fillId="0" borderId="0" xfId="5" applyFont="1">
      <alignment vertical="center"/>
    </xf>
    <xf numFmtId="41" fontId="21" fillId="0" borderId="77" xfId="0" applyNumberFormat="1" applyFont="1" applyBorder="1">
      <alignment vertical="center"/>
    </xf>
    <xf numFmtId="177" fontId="18" fillId="0" borderId="77" xfId="5" applyNumberFormat="1" applyFont="1" applyBorder="1" applyAlignment="1">
      <alignment horizontal="center" vertical="center"/>
    </xf>
    <xf numFmtId="41" fontId="10" fillId="6" borderId="82" xfId="5" applyFont="1" applyFill="1" applyBorder="1">
      <alignment vertical="center"/>
    </xf>
    <xf numFmtId="41" fontId="9" fillId="6" borderId="82" xfId="5" applyFont="1" applyFill="1" applyBorder="1">
      <alignment vertical="center"/>
    </xf>
    <xf numFmtId="41" fontId="10" fillId="6" borderId="83" xfId="5" applyFont="1" applyFill="1" applyBorder="1">
      <alignment vertical="center"/>
    </xf>
    <xf numFmtId="41" fontId="10" fillId="0" borderId="0" xfId="5" applyFont="1" applyBorder="1" applyAlignment="1">
      <alignment horizontal="center" vertical="center"/>
    </xf>
    <xf numFmtId="41" fontId="10" fillId="6" borderId="87" xfId="5" applyFont="1" applyFill="1" applyBorder="1">
      <alignment vertical="center"/>
    </xf>
    <xf numFmtId="41" fontId="9" fillId="6" borderId="87" xfId="5" applyFont="1" applyFill="1" applyBorder="1">
      <alignment vertical="center"/>
    </xf>
    <xf numFmtId="41" fontId="10" fillId="6" borderId="88" xfId="5" applyFont="1" applyFill="1" applyBorder="1">
      <alignment vertical="center"/>
    </xf>
    <xf numFmtId="41" fontId="4" fillId="0" borderId="0" xfId="5" applyFont="1">
      <alignment vertical="center"/>
    </xf>
    <xf numFmtId="179" fontId="10" fillId="6" borderId="92" xfId="6" applyNumberFormat="1" applyFont="1" applyFill="1" applyBorder="1" applyAlignment="1">
      <alignment horizontal="center" vertical="center"/>
    </xf>
    <xf numFmtId="179" fontId="9" fillId="6" borderId="92" xfId="5" applyNumberFormat="1" applyFont="1" applyFill="1" applyBorder="1">
      <alignment vertical="center"/>
    </xf>
    <xf numFmtId="179" fontId="10" fillId="6" borderId="93" xfId="6" applyNumberFormat="1" applyFont="1" applyFill="1" applyBorder="1" applyAlignment="1">
      <alignment horizontal="center" vertical="center"/>
    </xf>
    <xf numFmtId="41" fontId="9" fillId="0" borderId="95" xfId="5" applyFont="1" applyBorder="1">
      <alignment vertical="center"/>
    </xf>
    <xf numFmtId="177" fontId="9" fillId="0" borderId="95" xfId="5" applyNumberFormat="1" applyFont="1" applyBorder="1" applyAlignment="1">
      <alignment horizontal="center" vertical="center"/>
    </xf>
    <xf numFmtId="177" fontId="9" fillId="0" borderId="95" xfId="5" applyNumberFormat="1" applyFont="1" applyBorder="1">
      <alignment vertical="center"/>
    </xf>
    <xf numFmtId="41" fontId="9" fillId="0" borderId="95" xfId="5" applyFont="1" applyFill="1" applyBorder="1">
      <alignment vertical="center"/>
    </xf>
    <xf numFmtId="41" fontId="20" fillId="0" borderId="95" xfId="0" applyNumberFormat="1" applyFont="1" applyBorder="1">
      <alignment vertical="center"/>
    </xf>
    <xf numFmtId="0" fontId="24" fillId="0" borderId="99" xfId="0" applyFont="1" applyBorder="1" applyAlignment="1">
      <alignment horizontal="center" vertical="center"/>
    </xf>
    <xf numFmtId="41" fontId="24" fillId="0" borderId="99" xfId="1" applyFont="1" applyFill="1" applyBorder="1">
      <alignment vertical="center"/>
    </xf>
    <xf numFmtId="177" fontId="9" fillId="0" borderId="103" xfId="5" applyNumberFormat="1" applyFont="1" applyBorder="1" applyAlignment="1">
      <alignment horizontal="center" vertical="center"/>
    </xf>
    <xf numFmtId="177" fontId="9" fillId="0" borderId="71" xfId="5" applyNumberFormat="1" applyFont="1" applyBorder="1" applyAlignment="1">
      <alignment horizontal="center" vertical="center"/>
    </xf>
    <xf numFmtId="41" fontId="9" fillId="0" borderId="104" xfId="1" applyFont="1" applyBorder="1" applyAlignment="1">
      <alignment horizontal="center" vertical="center"/>
    </xf>
    <xf numFmtId="41" fontId="9" fillId="0" borderId="105" xfId="1" applyFont="1" applyBorder="1" applyAlignment="1">
      <alignment horizontal="center" vertical="center"/>
    </xf>
    <xf numFmtId="177" fontId="9" fillId="0" borderId="104" xfId="5" applyNumberFormat="1" applyFont="1" applyBorder="1" applyAlignment="1">
      <alignment horizontal="center" vertical="center"/>
    </xf>
    <xf numFmtId="177" fontId="9" fillId="0" borderId="105" xfId="5" applyNumberFormat="1" applyFont="1" applyBorder="1" applyAlignment="1">
      <alignment horizontal="center" vertical="center"/>
    </xf>
    <xf numFmtId="41" fontId="9" fillId="0" borderId="108" xfId="5" applyFont="1" applyBorder="1">
      <alignment vertical="center"/>
    </xf>
    <xf numFmtId="41" fontId="9" fillId="0" borderId="109" xfId="5" applyFont="1" applyBorder="1">
      <alignment vertical="center"/>
    </xf>
    <xf numFmtId="42" fontId="8" fillId="0" borderId="0" xfId="3" applyFont="1" applyFill="1">
      <alignment vertical="center"/>
    </xf>
    <xf numFmtId="176" fontId="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177" fontId="18" fillId="0" borderId="0" xfId="5" applyNumberFormat="1" applyFont="1" applyAlignment="1">
      <alignment horizontal="center" vertical="center"/>
    </xf>
    <xf numFmtId="177" fontId="18" fillId="0" borderId="0" xfId="5" applyNumberFormat="1" applyFont="1">
      <alignment vertical="center"/>
    </xf>
    <xf numFmtId="0" fontId="8" fillId="0" borderId="0" xfId="0" applyFont="1">
      <alignment vertical="center"/>
    </xf>
    <xf numFmtId="177" fontId="21" fillId="0" borderId="0" xfId="5" applyNumberFormat="1" applyFont="1" applyAlignment="1">
      <alignment horizontal="center"/>
    </xf>
    <xf numFmtId="0" fontId="23" fillId="7" borderId="111" xfId="0" applyFont="1" applyFill="1" applyBorder="1" applyAlignment="1">
      <alignment horizontal="center" vertical="center"/>
    </xf>
    <xf numFmtId="0" fontId="23" fillId="7" borderId="112" xfId="0" applyFont="1" applyFill="1" applyBorder="1" applyAlignment="1">
      <alignment horizontal="center" vertical="center"/>
    </xf>
    <xf numFmtId="0" fontId="23" fillId="7" borderId="113" xfId="0" applyFont="1" applyFill="1" applyBorder="1" applyAlignment="1">
      <alignment horizontal="center" vertical="center"/>
    </xf>
    <xf numFmtId="41" fontId="24" fillId="0" borderId="115" xfId="1" applyFont="1" applyFill="1" applyBorder="1">
      <alignment vertical="center"/>
    </xf>
    <xf numFmtId="0" fontId="24" fillId="6" borderId="101" xfId="0" applyFont="1" applyFill="1" applyBorder="1" applyAlignment="1">
      <alignment horizontal="center" vertical="center"/>
    </xf>
    <xf numFmtId="177" fontId="12" fillId="2" borderId="111" xfId="5" applyNumberFormat="1" applyFont="1" applyFill="1" applyBorder="1" applyAlignment="1">
      <alignment horizontal="center" vertical="center"/>
    </xf>
    <xf numFmtId="177" fontId="12" fillId="2" borderId="112" xfId="5" applyNumberFormat="1" applyFont="1" applyFill="1" applyBorder="1" applyAlignment="1">
      <alignment horizontal="center" vertical="center"/>
    </xf>
    <xf numFmtId="177" fontId="12" fillId="2" borderId="113" xfId="5" applyNumberFormat="1" applyFont="1" applyFill="1" applyBorder="1" applyAlignment="1">
      <alignment horizontal="center" vertical="center"/>
    </xf>
    <xf numFmtId="41" fontId="9" fillId="0" borderId="114" xfId="0" applyNumberFormat="1" applyFont="1" applyBorder="1">
      <alignment vertical="center"/>
    </xf>
    <xf numFmtId="41" fontId="9" fillId="0" borderId="99" xfId="0" applyNumberFormat="1" applyFont="1" applyBorder="1">
      <alignment vertical="center"/>
    </xf>
    <xf numFmtId="41" fontId="9" fillId="0" borderId="115" xfId="0" applyNumberFormat="1" applyFont="1" applyBorder="1">
      <alignment vertical="center"/>
    </xf>
    <xf numFmtId="180" fontId="23" fillId="7" borderId="111" xfId="0" applyNumberFormat="1" applyFont="1" applyFill="1" applyBorder="1" applyAlignment="1">
      <alignment horizontal="center" vertical="center"/>
    </xf>
    <xf numFmtId="180" fontId="23" fillId="7" borderId="112" xfId="0" applyNumberFormat="1" applyFont="1" applyFill="1" applyBorder="1" applyAlignment="1">
      <alignment horizontal="center" vertical="center"/>
    </xf>
    <xf numFmtId="180" fontId="23" fillId="7" borderId="113" xfId="0" applyNumberFormat="1" applyFont="1" applyFill="1" applyBorder="1" applyAlignment="1">
      <alignment horizontal="center" vertical="center"/>
    </xf>
    <xf numFmtId="0" fontId="24" fillId="0" borderId="112" xfId="0" applyFont="1" applyBorder="1" applyAlignment="1">
      <alignment horizontal="center" vertical="center"/>
    </xf>
    <xf numFmtId="182" fontId="9" fillId="0" borderId="0" xfId="0" applyNumberFormat="1" applyFont="1">
      <alignment vertical="center"/>
    </xf>
    <xf numFmtId="181" fontId="24" fillId="0" borderId="99" xfId="1" applyNumberFormat="1" applyFont="1" applyFill="1" applyBorder="1">
      <alignment vertical="center"/>
    </xf>
    <xf numFmtId="181" fontId="24" fillId="0" borderId="115" xfId="1" applyNumberFormat="1" applyFont="1" applyFill="1" applyBorder="1">
      <alignment vertical="center"/>
    </xf>
    <xf numFmtId="42" fontId="9" fillId="0" borderId="114" xfId="2" applyFont="1" applyBorder="1">
      <alignment vertical="center"/>
    </xf>
    <xf numFmtId="42" fontId="9" fillId="0" borderId="99" xfId="2" applyFont="1" applyBorder="1">
      <alignment vertical="center"/>
    </xf>
    <xf numFmtId="42" fontId="9" fillId="0" borderId="115" xfId="2" applyFont="1" applyBorder="1">
      <alignment vertical="center"/>
    </xf>
    <xf numFmtId="42" fontId="24" fillId="0" borderId="114" xfId="2" applyFont="1" applyFill="1" applyBorder="1">
      <alignment vertical="center"/>
    </xf>
    <xf numFmtId="42" fontId="24" fillId="0" borderId="99" xfId="2" applyFont="1" applyFill="1" applyBorder="1">
      <alignment vertical="center"/>
    </xf>
    <xf numFmtId="42" fontId="24" fillId="0" borderId="115" xfId="2" applyFont="1" applyFill="1" applyBorder="1">
      <alignment vertical="center"/>
    </xf>
    <xf numFmtId="182" fontId="24" fillId="0" borderId="112" xfId="1" applyNumberFormat="1" applyFont="1" applyFill="1" applyBorder="1">
      <alignment vertical="center"/>
    </xf>
    <xf numFmtId="182" fontId="24" fillId="0" borderId="113" xfId="1" applyNumberFormat="1" applyFont="1" applyFill="1" applyBorder="1">
      <alignment vertical="center"/>
    </xf>
    <xf numFmtId="182" fontId="0" fillId="0" borderId="0" xfId="0" applyNumberFormat="1">
      <alignment vertical="center"/>
    </xf>
    <xf numFmtId="182" fontId="9" fillId="0" borderId="111" xfId="0" applyNumberFormat="1" applyFont="1" applyBorder="1">
      <alignment vertical="center"/>
    </xf>
    <xf numFmtId="182" fontId="9" fillId="0" borderId="112" xfId="0" applyNumberFormat="1" applyFont="1" applyBorder="1">
      <alignment vertical="center"/>
    </xf>
    <xf numFmtId="182" fontId="9" fillId="0" borderId="113" xfId="0" applyNumberFormat="1" applyFont="1" applyBorder="1">
      <alignment vertical="center"/>
    </xf>
    <xf numFmtId="182" fontId="24" fillId="0" borderId="111" xfId="5" applyNumberFormat="1" applyFont="1" applyFill="1" applyBorder="1">
      <alignment vertical="center"/>
    </xf>
    <xf numFmtId="182" fontId="24" fillId="0" borderId="112" xfId="5" applyNumberFormat="1" applyFont="1" applyFill="1" applyBorder="1">
      <alignment vertical="center"/>
    </xf>
    <xf numFmtId="182" fontId="24" fillId="0" borderId="113" xfId="5" applyNumberFormat="1" applyFont="1" applyFill="1" applyBorder="1">
      <alignment vertical="center"/>
    </xf>
    <xf numFmtId="0" fontId="10" fillId="0" borderId="0" xfId="0" applyFont="1" applyAlignment="1">
      <alignment horizontal="right" vertical="center"/>
    </xf>
    <xf numFmtId="182" fontId="10" fillId="0" borderId="0" xfId="0" applyNumberFormat="1" applyFont="1">
      <alignment vertical="center"/>
    </xf>
    <xf numFmtId="0" fontId="24" fillId="8" borderId="101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183" fontId="24" fillId="0" borderId="112" xfId="1" applyNumberFormat="1" applyFont="1" applyFill="1" applyBorder="1">
      <alignment vertical="center"/>
    </xf>
    <xf numFmtId="183" fontId="24" fillId="0" borderId="113" xfId="1" applyNumberFormat="1" applyFont="1" applyFill="1" applyBorder="1">
      <alignment vertical="center"/>
    </xf>
    <xf numFmtId="183" fontId="0" fillId="0" borderId="0" xfId="0" applyNumberFormat="1">
      <alignment vertical="center"/>
    </xf>
    <xf numFmtId="183" fontId="9" fillId="0" borderId="111" xfId="1" applyNumberFormat="1" applyFont="1" applyBorder="1">
      <alignment vertical="center"/>
    </xf>
    <xf numFmtId="183" fontId="9" fillId="0" borderId="112" xfId="1" applyNumberFormat="1" applyFont="1" applyBorder="1">
      <alignment vertical="center"/>
    </xf>
    <xf numFmtId="183" fontId="9" fillId="0" borderId="113" xfId="1" applyNumberFormat="1" applyFont="1" applyBorder="1">
      <alignment vertical="center"/>
    </xf>
    <xf numFmtId="183" fontId="9" fillId="0" borderId="0" xfId="0" applyNumberFormat="1" applyFont="1">
      <alignment vertical="center"/>
    </xf>
    <xf numFmtId="183" fontId="24" fillId="0" borderId="111" xfId="5" applyNumberFormat="1" applyFont="1" applyFill="1" applyBorder="1">
      <alignment vertical="center"/>
    </xf>
    <xf numFmtId="183" fontId="24" fillId="0" borderId="112" xfId="5" applyNumberFormat="1" applyFont="1" applyFill="1" applyBorder="1">
      <alignment vertical="center"/>
    </xf>
    <xf numFmtId="183" fontId="24" fillId="0" borderId="113" xfId="5" applyNumberFormat="1" applyFont="1" applyFill="1" applyBorder="1">
      <alignment vertical="center"/>
    </xf>
    <xf numFmtId="183" fontId="24" fillId="0" borderId="99" xfId="1" applyNumberFormat="1" applyFont="1" applyFill="1" applyBorder="1">
      <alignment vertical="center"/>
    </xf>
    <xf numFmtId="183" fontId="24" fillId="0" borderId="115" xfId="1" applyNumberFormat="1" applyFont="1" applyFill="1" applyBorder="1">
      <alignment vertical="center"/>
    </xf>
    <xf numFmtId="183" fontId="9" fillId="0" borderId="114" xfId="0" applyNumberFormat="1" applyFont="1" applyBorder="1">
      <alignment vertical="center"/>
    </xf>
    <xf numFmtId="183" fontId="9" fillId="0" borderId="99" xfId="0" applyNumberFormat="1" applyFont="1" applyBorder="1">
      <alignment vertical="center"/>
    </xf>
    <xf numFmtId="183" fontId="9" fillId="0" borderId="115" xfId="0" applyNumberFormat="1" applyFont="1" applyBorder="1">
      <alignment vertical="center"/>
    </xf>
    <xf numFmtId="179" fontId="26" fillId="6" borderId="101" xfId="6" applyNumberFormat="1" applyFont="1" applyFill="1" applyBorder="1">
      <alignment vertical="center"/>
    </xf>
    <xf numFmtId="179" fontId="26" fillId="6" borderId="102" xfId="6" applyNumberFormat="1" applyFont="1" applyFill="1" applyBorder="1">
      <alignment vertical="center"/>
    </xf>
    <xf numFmtId="0" fontId="26" fillId="0" borderId="0" xfId="0" applyFont="1">
      <alignment vertical="center"/>
    </xf>
    <xf numFmtId="179" fontId="26" fillId="6" borderId="100" xfId="6" applyNumberFormat="1" applyFont="1" applyFill="1" applyBorder="1">
      <alignment vertical="center"/>
    </xf>
    <xf numFmtId="179" fontId="26" fillId="6" borderId="101" xfId="7" applyNumberFormat="1" applyFont="1" applyFill="1" applyBorder="1">
      <alignment vertical="center"/>
    </xf>
    <xf numFmtId="179" fontId="26" fillId="6" borderId="102" xfId="7" applyNumberFormat="1" applyFont="1" applyFill="1" applyBorder="1">
      <alignment vertical="center"/>
    </xf>
    <xf numFmtId="179" fontId="26" fillId="6" borderId="100" xfId="7" applyNumberFormat="1" applyFont="1" applyFill="1" applyBorder="1">
      <alignment vertical="center"/>
    </xf>
    <xf numFmtId="179" fontId="26" fillId="8" borderId="101" xfId="6" applyNumberFormat="1" applyFont="1" applyFill="1" applyBorder="1">
      <alignment vertical="center"/>
    </xf>
    <xf numFmtId="179" fontId="26" fillId="8" borderId="102" xfId="6" applyNumberFormat="1" applyFont="1" applyFill="1" applyBorder="1">
      <alignment vertical="center"/>
    </xf>
    <xf numFmtId="179" fontId="26" fillId="8" borderId="100" xfId="6" applyNumberFormat="1" applyFont="1" applyFill="1" applyBorder="1">
      <alignment vertical="center"/>
    </xf>
    <xf numFmtId="0" fontId="27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42" fontId="0" fillId="0" borderId="0" xfId="0" applyNumberFormat="1">
      <alignment vertical="center"/>
    </xf>
    <xf numFmtId="177" fontId="9" fillId="0" borderId="0" xfId="5" applyNumberFormat="1" applyFont="1" applyAlignment="1">
      <alignment horizontal="right" vertical="center"/>
    </xf>
    <xf numFmtId="177" fontId="18" fillId="0" borderId="0" xfId="5" applyNumberFormat="1" applyFont="1" applyAlignment="1">
      <alignment horizontal="right" vertical="center"/>
    </xf>
    <xf numFmtId="42" fontId="3" fillId="0" borderId="0" xfId="3" applyFont="1" applyFill="1" applyAlignment="1">
      <alignment horizontal="center" vertical="center"/>
    </xf>
    <xf numFmtId="0" fontId="9" fillId="0" borderId="117" xfId="0" applyFont="1" applyBorder="1" applyAlignment="1">
      <alignment horizontal="center" vertical="center"/>
    </xf>
    <xf numFmtId="0" fontId="9" fillId="0" borderId="120" xfId="0" applyFont="1" applyBorder="1">
      <alignment vertical="center"/>
    </xf>
    <xf numFmtId="41" fontId="9" fillId="4" borderId="121" xfId="5" applyFont="1" applyFill="1" applyBorder="1" applyAlignment="1">
      <alignment horizontal="center" vertical="center"/>
    </xf>
    <xf numFmtId="41" fontId="9" fillId="4" borderId="118" xfId="5" applyFont="1" applyFill="1" applyBorder="1" applyAlignment="1">
      <alignment horizontal="center" vertical="center"/>
    </xf>
    <xf numFmtId="41" fontId="9" fillId="4" borderId="119" xfId="5" applyFont="1" applyFill="1" applyBorder="1" applyAlignment="1">
      <alignment horizontal="center" vertical="center"/>
    </xf>
    <xf numFmtId="41" fontId="9" fillId="0" borderId="118" xfId="5" applyFont="1" applyBorder="1" applyAlignment="1">
      <alignment horizontal="center" vertical="center"/>
    </xf>
    <xf numFmtId="41" fontId="9" fillId="0" borderId="119" xfId="5" applyFont="1" applyBorder="1" applyAlignment="1">
      <alignment horizontal="center" vertical="center"/>
    </xf>
    <xf numFmtId="41" fontId="9" fillId="5" borderId="122" xfId="5" applyFont="1" applyFill="1" applyBorder="1" applyAlignment="1">
      <alignment horizontal="center" vertical="center"/>
    </xf>
    <xf numFmtId="179" fontId="9" fillId="0" borderId="122" xfId="6" applyNumberFormat="1" applyFont="1" applyBorder="1">
      <alignment vertical="center"/>
    </xf>
    <xf numFmtId="41" fontId="9" fillId="0" borderId="118" xfId="5" applyFont="1" applyBorder="1">
      <alignment vertical="center"/>
    </xf>
    <xf numFmtId="177" fontId="9" fillId="0" borderId="118" xfId="5" applyNumberFormat="1" applyFont="1" applyBorder="1" applyAlignment="1">
      <alignment horizontal="center" vertical="center"/>
    </xf>
    <xf numFmtId="177" fontId="9" fillId="0" borderId="118" xfId="5" applyNumberFormat="1" applyFont="1" applyBorder="1">
      <alignment vertical="center"/>
    </xf>
    <xf numFmtId="41" fontId="9" fillId="0" borderId="118" xfId="5" applyFont="1" applyFill="1" applyBorder="1">
      <alignment vertical="center"/>
    </xf>
    <xf numFmtId="41" fontId="9" fillId="0" borderId="119" xfId="5" applyFont="1" applyBorder="1">
      <alignment vertical="center"/>
    </xf>
    <xf numFmtId="0" fontId="20" fillId="0" borderId="0" xfId="0" applyFont="1">
      <alignment vertical="center"/>
    </xf>
    <xf numFmtId="14" fontId="9" fillId="0" borderId="0" xfId="0" applyNumberFormat="1" applyFont="1">
      <alignment vertical="center"/>
    </xf>
    <xf numFmtId="42" fontId="9" fillId="0" borderId="0" xfId="2" applyFont="1">
      <alignment vertical="center"/>
    </xf>
    <xf numFmtId="9" fontId="9" fillId="0" borderId="0" xfId="0" applyNumberFormat="1" applyFont="1">
      <alignment vertical="center"/>
    </xf>
    <xf numFmtId="42" fontId="8" fillId="0" borderId="0" xfId="3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42" fontId="4" fillId="0" borderId="0" xfId="3" applyFont="1" applyFill="1" applyAlignment="1">
      <alignment horizontal="left" vertical="center"/>
    </xf>
    <xf numFmtId="185" fontId="3" fillId="0" borderId="0" xfId="0" applyNumberFormat="1" applyFont="1" applyAlignment="1">
      <alignment horizontal="right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2" xfId="4" applyNumberFormat="1" applyFont="1" applyFill="1" applyBorder="1" applyAlignment="1">
      <alignment horizontal="center" vertical="distributed"/>
    </xf>
    <xf numFmtId="0" fontId="5" fillId="2" borderId="2" xfId="3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0" fontId="3" fillId="0" borderId="0" xfId="0" quotePrefix="1" applyFont="1">
      <alignment vertical="center"/>
    </xf>
    <xf numFmtId="0" fontId="24" fillId="6" borderId="114" xfId="0" applyFont="1" applyFill="1" applyBorder="1" applyAlignment="1">
      <alignment horizontal="center" vertical="center"/>
    </xf>
    <xf numFmtId="0" fontId="24" fillId="6" borderId="100" xfId="0" applyFont="1" applyFill="1" applyBorder="1" applyAlignment="1">
      <alignment horizontal="center" vertical="center"/>
    </xf>
    <xf numFmtId="0" fontId="24" fillId="6" borderId="111" xfId="0" applyFont="1" applyFill="1" applyBorder="1" applyAlignment="1">
      <alignment horizontal="center" vertical="center"/>
    </xf>
    <xf numFmtId="0" fontId="24" fillId="8" borderId="111" xfId="0" applyFont="1" applyFill="1" applyBorder="1" applyAlignment="1">
      <alignment horizontal="center" vertical="center"/>
    </xf>
    <xf numFmtId="0" fontId="24" fillId="8" borderId="114" xfId="0" applyFont="1" applyFill="1" applyBorder="1" applyAlignment="1">
      <alignment horizontal="center" vertical="center"/>
    </xf>
    <xf numFmtId="0" fontId="24" fillId="8" borderId="100" xfId="0" applyFont="1" applyFill="1" applyBorder="1" applyAlignment="1">
      <alignment horizontal="center" vertical="center"/>
    </xf>
    <xf numFmtId="184" fontId="25" fillId="0" borderId="116" xfId="0" applyNumberFormat="1" applyFont="1" applyBorder="1" applyAlignment="1">
      <alignment horizontal="left" vertical="center"/>
    </xf>
    <xf numFmtId="186" fontId="25" fillId="0" borderId="116" xfId="0" applyNumberFormat="1" applyFont="1" applyBorder="1" applyAlignment="1">
      <alignment horizontal="left" vertical="center"/>
    </xf>
    <xf numFmtId="187" fontId="25" fillId="0" borderId="116" xfId="0" applyNumberFormat="1" applyFont="1" applyBorder="1" applyAlignment="1">
      <alignment horizontal="left" vertical="center"/>
    </xf>
    <xf numFmtId="0" fontId="12" fillId="2" borderId="54" xfId="0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/>
    </xf>
    <xf numFmtId="0" fontId="12" fillId="2" borderId="96" xfId="0" applyFont="1" applyFill="1" applyBorder="1" applyAlignment="1">
      <alignment horizontal="center" vertical="center"/>
    </xf>
    <xf numFmtId="0" fontId="22" fillId="6" borderId="89" xfId="0" applyFont="1" applyFill="1" applyBorder="1" applyAlignment="1">
      <alignment horizontal="center" vertical="center"/>
    </xf>
    <xf numFmtId="0" fontId="22" fillId="6" borderId="90" xfId="0" applyFont="1" applyFill="1" applyBorder="1" applyAlignment="1">
      <alignment horizontal="center" vertical="center"/>
    </xf>
    <xf numFmtId="0" fontId="22" fillId="6" borderId="91" xfId="0" applyFont="1" applyFill="1" applyBorder="1" applyAlignment="1">
      <alignment horizontal="center" vertical="center"/>
    </xf>
    <xf numFmtId="41" fontId="18" fillId="6" borderId="73" xfId="5" applyFont="1" applyFill="1" applyBorder="1" applyAlignment="1">
      <alignment horizontal="center" vertical="center"/>
    </xf>
    <xf numFmtId="41" fontId="18" fillId="6" borderId="74" xfId="5" applyFont="1" applyFill="1" applyBorder="1" applyAlignment="1">
      <alignment horizontal="center" vertical="center"/>
    </xf>
    <xf numFmtId="41" fontId="18" fillId="6" borderId="75" xfId="5" applyFont="1" applyFill="1" applyBorder="1" applyAlignment="1">
      <alignment horizontal="center" vertical="center"/>
    </xf>
    <xf numFmtId="0" fontId="19" fillId="6" borderId="73" xfId="0" applyFont="1" applyFill="1" applyBorder="1" applyAlignment="1">
      <alignment horizontal="center" vertical="center"/>
    </xf>
    <xf numFmtId="0" fontId="19" fillId="6" borderId="74" xfId="0" applyFont="1" applyFill="1" applyBorder="1" applyAlignment="1">
      <alignment horizontal="center" vertical="center"/>
    </xf>
    <xf numFmtId="0" fontId="19" fillId="6" borderId="75" xfId="0" applyFont="1" applyFill="1" applyBorder="1" applyAlignment="1">
      <alignment horizontal="center" vertical="center"/>
    </xf>
    <xf numFmtId="0" fontId="21" fillId="6" borderId="73" xfId="0" applyFont="1" applyFill="1" applyBorder="1" applyAlignment="1">
      <alignment horizontal="center" vertical="center"/>
    </xf>
    <xf numFmtId="0" fontId="21" fillId="6" borderId="74" xfId="0" applyFont="1" applyFill="1" applyBorder="1" applyAlignment="1">
      <alignment horizontal="center" vertical="center"/>
    </xf>
    <xf numFmtId="0" fontId="21" fillId="6" borderId="75" xfId="0" applyFont="1" applyFill="1" applyBorder="1" applyAlignment="1">
      <alignment horizontal="center" vertical="center"/>
    </xf>
    <xf numFmtId="0" fontId="9" fillId="0" borderId="98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0" borderId="97" xfId="0" applyFont="1" applyBorder="1" applyAlignment="1">
      <alignment horizontal="center" vertical="center"/>
    </xf>
    <xf numFmtId="0" fontId="19" fillId="6" borderId="62" xfId="0" applyFont="1" applyFill="1" applyBorder="1" applyAlignment="1">
      <alignment horizontal="center" vertical="center"/>
    </xf>
    <xf numFmtId="0" fontId="19" fillId="6" borderId="63" xfId="0" applyFont="1" applyFill="1" applyBorder="1" applyAlignment="1">
      <alignment horizontal="center" vertical="center"/>
    </xf>
    <xf numFmtId="0" fontId="19" fillId="6" borderId="64" xfId="0" applyFont="1" applyFill="1" applyBorder="1" applyAlignment="1">
      <alignment horizontal="center" vertical="center"/>
    </xf>
    <xf numFmtId="178" fontId="12" fillId="2" borderId="7" xfId="5" applyNumberFormat="1" applyFont="1" applyFill="1" applyBorder="1" applyAlignment="1">
      <alignment horizontal="center" vertical="center"/>
    </xf>
    <xf numFmtId="178" fontId="12" fillId="2" borderId="12" xfId="5" applyNumberFormat="1" applyFont="1" applyFill="1" applyBorder="1" applyAlignment="1">
      <alignment horizontal="center" vertical="center"/>
    </xf>
    <xf numFmtId="177" fontId="9" fillId="6" borderId="35" xfId="5" applyNumberFormat="1" applyFont="1" applyFill="1" applyBorder="1" applyAlignment="1">
      <alignment horizontal="center" vertical="center"/>
    </xf>
    <xf numFmtId="177" fontId="9" fillId="6" borderId="36" xfId="5" applyNumberFormat="1" applyFont="1" applyFill="1" applyBorder="1" applyAlignment="1">
      <alignment horizontal="center" vertical="center"/>
    </xf>
    <xf numFmtId="177" fontId="9" fillId="6" borderId="37" xfId="5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1" fontId="18" fillId="0" borderId="98" xfId="5" applyFont="1" applyFill="1" applyBorder="1" applyAlignment="1">
      <alignment horizontal="center" vertical="center"/>
    </xf>
    <xf numFmtId="41" fontId="18" fillId="0" borderId="94" xfId="5" applyFont="1" applyFill="1" applyBorder="1" applyAlignment="1">
      <alignment horizontal="center" vertical="center"/>
    </xf>
    <xf numFmtId="41" fontId="18" fillId="0" borderId="97" xfId="5" applyFont="1" applyFill="1" applyBorder="1" applyAlignment="1">
      <alignment horizontal="center" vertical="center"/>
    </xf>
    <xf numFmtId="177" fontId="11" fillId="0" borderId="1" xfId="5" applyNumberFormat="1" applyFont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178" fontId="12" fillId="2" borderId="8" xfId="5" applyNumberFormat="1" applyFont="1" applyFill="1" applyBorder="1" applyAlignment="1">
      <alignment horizontal="center" vertical="center"/>
    </xf>
    <xf numFmtId="41" fontId="9" fillId="0" borderId="103" xfId="5" applyFont="1" applyBorder="1" applyAlignment="1">
      <alignment horizontal="center" vertical="center"/>
    </xf>
    <xf numFmtId="41" fontId="9" fillId="0" borderId="71" xfId="5" applyFont="1" applyBorder="1" applyAlignment="1">
      <alignment horizontal="center" vertical="center"/>
    </xf>
    <xf numFmtId="41" fontId="10" fillId="0" borderId="104" xfId="5" applyFont="1" applyBorder="1" applyAlignment="1">
      <alignment horizontal="center" vertical="center"/>
    </xf>
    <xf numFmtId="41" fontId="10" fillId="0" borderId="105" xfId="5" applyFont="1" applyBorder="1" applyAlignment="1">
      <alignment horizontal="center" vertical="center"/>
    </xf>
    <xf numFmtId="0" fontId="20" fillId="6" borderId="67" xfId="0" applyFont="1" applyFill="1" applyBorder="1" applyAlignment="1">
      <alignment horizontal="center" vertical="center"/>
    </xf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0" fontId="22" fillId="6" borderId="79" xfId="0" applyFont="1" applyFill="1" applyBorder="1" applyAlignment="1">
      <alignment horizontal="center" vertical="center"/>
    </xf>
    <xf numFmtId="0" fontId="22" fillId="6" borderId="80" xfId="0" applyFont="1" applyFill="1" applyBorder="1" applyAlignment="1">
      <alignment horizontal="center" vertical="center"/>
    </xf>
    <xf numFmtId="0" fontId="22" fillId="6" borderId="81" xfId="0" applyFont="1" applyFill="1" applyBorder="1" applyAlignment="1">
      <alignment horizontal="center" vertical="center"/>
    </xf>
    <xf numFmtId="0" fontId="22" fillId="6" borderId="84" xfId="0" applyFont="1" applyFill="1" applyBorder="1" applyAlignment="1">
      <alignment horizontal="center" vertical="center"/>
    </xf>
    <xf numFmtId="0" fontId="22" fillId="6" borderId="85" xfId="0" applyFont="1" applyFill="1" applyBorder="1" applyAlignment="1">
      <alignment horizontal="center" vertical="center"/>
    </xf>
    <xf numFmtId="0" fontId="22" fillId="6" borderId="86" xfId="0" applyFont="1" applyFill="1" applyBorder="1" applyAlignment="1">
      <alignment horizontal="center" vertical="center"/>
    </xf>
    <xf numFmtId="179" fontId="10" fillId="0" borderId="106" xfId="7" applyNumberFormat="1" applyFont="1" applyBorder="1" applyAlignment="1">
      <alignment horizontal="right" vertical="center"/>
    </xf>
    <xf numFmtId="179" fontId="10" fillId="0" borderId="107" xfId="7" applyNumberFormat="1" applyFont="1" applyBorder="1" applyAlignment="1">
      <alignment horizontal="right" vertical="center"/>
    </xf>
    <xf numFmtId="41" fontId="9" fillId="0" borderId="110" xfId="1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</cellXfs>
  <cellStyles count="8">
    <cellStyle name="백분율" xfId="7" builtinId="5"/>
    <cellStyle name="백분율 2" xfId="6" xr:uid="{E816117C-3419-4B5C-8790-AF9ACE53CE4B}"/>
    <cellStyle name="쉼표 [0]" xfId="1" builtinId="6"/>
    <cellStyle name="쉼표 [0] 2" xfId="5" xr:uid="{D212C3DD-D63A-4206-96DE-2BE9EEDBBD20}"/>
    <cellStyle name="쉼표 [0] 2 5" xfId="4" xr:uid="{F24C64B7-216F-4D9E-8644-96A3A48C3445}"/>
    <cellStyle name="통화 [0]" xfId="2" builtinId="7"/>
    <cellStyle name="통화 [0] 2" xfId="3" xr:uid="{9EFFD13C-F80E-4B6A-80F7-363A75B304C2}"/>
    <cellStyle name="표준" xfId="0" builtinId="0"/>
  </cellStyles>
  <dxfs count="60">
    <dxf>
      <font>
        <b val="0"/>
        <i/>
        <strike val="0"/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9" formatCode="yyyy/mm/dd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numFmt numFmtId="32" formatCode="_-&quot;₩&quot;* #,##0_-;\-&quot;₩&quot;* #,##0_-;_-&quot;₩&quot;* &quot;-&quot;_-;_-@_-"/>
    </dxf>
    <dxf>
      <numFmt numFmtId="32" formatCode="_-&quot;₩&quot;* #,##0_-;\-&quot;₩&quot;* #,##0_-;_-&quot;₩&quot;* &quot;-&quot;_-;_-@_-"/>
    </dxf>
    <dxf>
      <numFmt numFmtId="32" formatCode="_-&quot;₩&quot;* #,##0_-;\-&quot;₩&quot;* #,##0_-;_-&quot;₩&quot;* &quot;-&quot;_-;_-@_-"/>
    </dxf>
    <dxf>
      <numFmt numFmtId="32" formatCode="_-&quot;₩&quot;* #,##0_-;\-&quot;₩&quot;* #,##0_-;_-&quot;₩&quot;* &quot;-&quot;_-;_-@_-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2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9" formatCode="yy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85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85" formatCode="0_);[Red]\(0\)"/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9" formatCode="yyyy/mm/dd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family val="3"/>
        <charset val="129"/>
        <scheme val="minor"/>
      </font>
      <numFmt numFmtId="0" formatCode="General"/>
      <fill>
        <patternFill patternType="solid">
          <fgColor indexed="64"/>
          <bgColor rgb="FF001E5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SPT Target</c:v>
          </c:tx>
          <c:spPr>
            <a:solidFill>
              <a:schemeClr val="bg1">
                <a:lumMod val="65000"/>
              </a:schemeClr>
            </a:solidFill>
            <a:ln w="12700">
              <a:solidFill>
                <a:schemeClr val="bg1">
                  <a:lumMod val="65000"/>
                </a:schemeClr>
              </a:solidFill>
              <a:prstDash val="sysDash"/>
            </a:ln>
            <a:effectLst/>
          </c:spPr>
          <c:invertIfNegative val="0"/>
          <c:cat>
            <c:strRef>
              <c:f>Summary!$D$26:$Y$26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5">
                  <c:v> Jan </c:v>
                </c:pt>
                <c:pt idx="6">
                  <c:v> Feb </c:v>
                </c:pt>
                <c:pt idx="7">
                  <c:v> Mar </c:v>
                </c:pt>
                <c:pt idx="8">
                  <c:v> Apr </c:v>
                </c:pt>
                <c:pt idx="9">
                  <c:v> May </c:v>
                </c:pt>
                <c:pt idx="10">
                  <c:v> Jun </c:v>
                </c:pt>
                <c:pt idx="11">
                  <c:v> Jul </c:v>
                </c:pt>
                <c:pt idx="12">
                  <c:v> Aug </c:v>
                </c:pt>
                <c:pt idx="13">
                  <c:v> Sep </c:v>
                </c:pt>
                <c:pt idx="14">
                  <c:v> Oct </c:v>
                </c:pt>
                <c:pt idx="15">
                  <c:v> Nov </c:v>
                </c:pt>
                <c:pt idx="16">
                  <c:v> Dec </c:v>
                </c:pt>
                <c:pt idx="18">
                  <c:v>W14</c:v>
                </c:pt>
                <c:pt idx="19">
                  <c:v>W15</c:v>
                </c:pt>
                <c:pt idx="20">
                  <c:v>W16</c:v>
                </c:pt>
                <c:pt idx="21">
                  <c:v>W17</c:v>
                </c:pt>
              </c:strCache>
            </c:strRef>
          </c:cat>
          <c:val>
            <c:numRef>
              <c:f>Summary!$D$32:$Y$32</c:f>
              <c:numCache>
                <c:formatCode>_-[$₩-412]* #,##0_-;\-[$₩-412]* #,##0_-;_-[$₩-412]* "-"??_-;_-@_-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8-4BF0-9887-3530E85BA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296543"/>
        <c:axId val="1688290719"/>
      </c:barChart>
      <c:lineChart>
        <c:grouping val="standard"/>
        <c:varyColors val="0"/>
        <c:ser>
          <c:idx val="1"/>
          <c:order val="1"/>
          <c:tx>
            <c:v>SPT Actual</c:v>
          </c:tx>
          <c:spPr>
            <a:ln w="158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Summary!$D$26:$Y$26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5">
                  <c:v> Jan </c:v>
                </c:pt>
                <c:pt idx="6">
                  <c:v> Feb </c:v>
                </c:pt>
                <c:pt idx="7">
                  <c:v> Mar </c:v>
                </c:pt>
                <c:pt idx="8">
                  <c:v> Apr </c:v>
                </c:pt>
                <c:pt idx="9">
                  <c:v> May </c:v>
                </c:pt>
                <c:pt idx="10">
                  <c:v> Jun </c:v>
                </c:pt>
                <c:pt idx="11">
                  <c:v> Jul </c:v>
                </c:pt>
                <c:pt idx="12">
                  <c:v> Aug </c:v>
                </c:pt>
                <c:pt idx="13">
                  <c:v> Sep </c:v>
                </c:pt>
                <c:pt idx="14">
                  <c:v> Oct </c:v>
                </c:pt>
                <c:pt idx="15">
                  <c:v> Nov </c:v>
                </c:pt>
                <c:pt idx="16">
                  <c:v> Dec </c:v>
                </c:pt>
                <c:pt idx="18">
                  <c:v>W14</c:v>
                </c:pt>
                <c:pt idx="19">
                  <c:v>W15</c:v>
                </c:pt>
                <c:pt idx="20">
                  <c:v>W16</c:v>
                </c:pt>
                <c:pt idx="21">
                  <c:v>W17</c:v>
                </c:pt>
              </c:strCache>
            </c:strRef>
          </c:cat>
          <c:val>
            <c:numRef>
              <c:f>Summary!$D$28:$Y$28</c:f>
              <c:numCache>
                <c:formatCode>_(* #,##0_);_(* \(#,##0\);_(* "-"_);_(@_)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 formatCode="_(&quot;₩&quot;* #,##0_);_(&quot;₩&quot;* \(#,##0\);_(&quot;₩&quot;* &quot;-&quot;_);_(@_)">
                  <c:v>0</c:v>
                </c:pt>
                <c:pt idx="19" formatCode="_(&quot;₩&quot;* #,##0_);_(&quot;₩&quot;* \(#,##0\);_(&quot;₩&quot;* &quot;-&quot;_);_(@_)">
                  <c:v>0</c:v>
                </c:pt>
                <c:pt idx="20" formatCode="_(&quot;₩&quot;* #,##0_);_(&quot;₩&quot;* \(#,##0\);_(&quot;₩&quot;* &quot;-&quot;_);_(@_)">
                  <c:v>0</c:v>
                </c:pt>
                <c:pt idx="21" formatCode="_(&quot;₩&quot;* #,##0_);_(&quot;₩&quot;* \(#,##0\);_(&quot;₩&quot;* &quot;-&quot;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8-4BF0-9887-3530E85BA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296543"/>
        <c:axId val="1688290719"/>
      </c:lineChart>
      <c:lineChart>
        <c:grouping val="standard"/>
        <c:varyColors val="0"/>
        <c:ser>
          <c:idx val="2"/>
          <c:order val="2"/>
          <c:tx>
            <c:v>SPT rate</c:v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Summary!$D$29:$Y$29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3-48BB-88E6-0F75F3308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288751"/>
        <c:axId val="1648629439"/>
      </c:lineChart>
      <c:catAx>
        <c:axId val="168829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8290719"/>
        <c:crosses val="autoZero"/>
        <c:auto val="1"/>
        <c:lblAlgn val="ctr"/>
        <c:lblOffset val="100"/>
        <c:noMultiLvlLbl val="0"/>
      </c:catAx>
      <c:valAx>
        <c:axId val="16882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₩-412]* #,##0_-;\-[$₩-412]* #,##0_-;_-[$₩-412]* &quot;-&quot;??_-;_-@_-" sourceLinked="1"/>
        <c:majorTickMark val="none"/>
        <c:minorTickMark val="in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8296543"/>
        <c:crosses val="autoZero"/>
        <c:crossBetween val="between"/>
        <c:dispUnits>
          <c:builtInUnit val="tenThousands"/>
        </c:dispUnits>
      </c:valAx>
      <c:valAx>
        <c:axId val="1648629439"/>
        <c:scaling>
          <c:orientation val="minMax"/>
          <c:max val="1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1288751"/>
        <c:crosses val="max"/>
        <c:crossBetween val="between"/>
      </c:valAx>
      <c:catAx>
        <c:axId val="1751288751"/>
        <c:scaling>
          <c:orientation val="minMax"/>
        </c:scaling>
        <c:delete val="1"/>
        <c:axPos val="b"/>
        <c:majorTickMark val="out"/>
        <c:minorTickMark val="none"/>
        <c:tickLblPos val="nextTo"/>
        <c:crossAx val="1648629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200"/>
              <a:t>System Production Team</a:t>
            </a:r>
            <a:r>
              <a:rPr lang="en-US" altLang="ko-KR" baseline="0"/>
              <a:t> </a:t>
            </a:r>
            <a:r>
              <a:rPr lang="en-US" altLang="ko-KR" sz="1200" baseline="0"/>
              <a:t>OPEX 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SPT_Only!$E$109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2700">
              <a:noFill/>
            </a:ln>
            <a:effectLst/>
          </c:spPr>
          <c:invertIfNegative val="0"/>
          <c:dLbls>
            <c:numFmt formatCode="g/&quot;표&quot;&quot;준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 Jan </c:v>
              </c:pt>
              <c:pt idx="1">
                <c:v> Feb </c:v>
              </c:pt>
              <c:pt idx="2">
                <c:v> Mar </c:v>
              </c:pt>
              <c:pt idx="3">
                <c:v> Apr </c:v>
              </c:pt>
              <c:pt idx="4">
                <c:v> May </c:v>
              </c:pt>
              <c:pt idx="5">
                <c:v> Jun </c:v>
              </c:pt>
              <c:pt idx="6">
                <c:v> Jul </c:v>
              </c:pt>
              <c:pt idx="7">
                <c:v> Aug </c:v>
              </c:pt>
              <c:pt idx="8">
                <c:v> Sep </c:v>
              </c:pt>
              <c:pt idx="9">
                <c:v> Oct </c:v>
              </c:pt>
              <c:pt idx="10">
                <c:v> Nov </c:v>
              </c:pt>
              <c:pt idx="11">
                <c:v> Dec </c:v>
              </c:pt>
            </c:strLit>
          </c:cat>
          <c:val>
            <c:numRef>
              <c:f>(SPT_Only!$O$109,SPT_Only!$T$109,SPT_Only!$Y$109,SPT_Only!$AD$109,SPT_Only!$AI$109,SPT_Only!$AN$109,SPT_Only!$AS$109,SPT_Only!$AX$109,SPT_Only!$BC$109,SPT_Only!$BH$109,SPT_Only!$BM$109,SPT_Only!$BR$109)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D-4BD1-AE91-21B3F89F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302177280"/>
        <c:axId val="102249216"/>
      </c:barChart>
      <c:lineChart>
        <c:grouping val="standard"/>
        <c:varyColors val="0"/>
        <c:ser>
          <c:idx val="1"/>
          <c:order val="1"/>
          <c:tx>
            <c:strRef>
              <c:f>SPT_Only!$E$107</c:f>
              <c:strCache>
                <c:ptCount val="1"/>
                <c:pt idx="0">
                  <c:v>Actual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(SPT_Only!$O$91,SPT_Only!$T$91,SPT_Only!$Y$91,SPT_Only!$AD$91,SPT_Only!$AI$91,SPT_Only!$AN$91,SPT_Only!$AS$91,SPT_Only!$AX$91,SPT_Only!$BC$91,SPT_Only!$BH$91,SPT_Only!$BM$91,SPT_Only!$BR$91)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(SPT_Only!$O$107,SPT_Only!$T$107,SPT_Only!$Y$107,SPT_Only!$AD$107,SPT_Only!$AI$107,SPT_Only!$AN$107,SPT_Only!$AS$107,SPT_Only!$AX$107,SPT_Only!$BC$107,SPT_Only!$BH$107,SPT_Only!$BM$107,SPT_Only!$BR$107)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8D-4BD1-AE91-21B3F89F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77280"/>
        <c:axId val="102249216"/>
      </c:lineChart>
      <c:catAx>
        <c:axId val="30217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249216"/>
        <c:crosses val="autoZero"/>
        <c:auto val="1"/>
        <c:lblAlgn val="ctr"/>
        <c:lblOffset val="100"/>
        <c:noMultiLvlLbl val="0"/>
      </c:catAx>
      <c:valAx>
        <c:axId val="102249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&quot;표&quot;&quot;준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177280"/>
        <c:crosses val="autoZero"/>
        <c:crossBetween val="between"/>
        <c:majorUnit val="10000000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25</xdr:col>
      <xdr:colOff>0</xdr:colOff>
      <xdr:row>23</xdr:row>
      <xdr:rowOff>97491</xdr:rowOff>
    </xdr:to>
    <xdr:graphicFrame macro="">
      <xdr:nvGraphicFramePr>
        <xdr:cNvPr id="4" name="차트 2">
          <a:extLst>
            <a:ext uri="{FF2B5EF4-FFF2-40B4-BE49-F238E27FC236}">
              <a16:creationId xmlns:a16="http://schemas.microsoft.com/office/drawing/2014/main" id="{69C073F2-7EAE-4230-8D4D-36ECA62F5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0</xdr:row>
      <xdr:rowOff>89647</xdr:rowOff>
    </xdr:from>
    <xdr:to>
      <xdr:col>4</xdr:col>
      <xdr:colOff>504265</xdr:colOff>
      <xdr:row>2</xdr:row>
      <xdr:rowOff>112059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5B44595-8BC4-FC1A-C97A-E716D5F060BD}"/>
            </a:ext>
          </a:extLst>
        </xdr:cNvPr>
        <xdr:cNvSpPr/>
      </xdr:nvSpPr>
      <xdr:spPr>
        <a:xfrm>
          <a:off x="123266" y="89647"/>
          <a:ext cx="3518646" cy="448236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/>
            <a:t>Production Supplies Summary _ SPT</a:t>
          </a:r>
          <a:endParaRPr lang="ko-KR" altLang="en-US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114</xdr:row>
      <xdr:rowOff>95250</xdr:rowOff>
    </xdr:from>
    <xdr:to>
      <xdr:col>64</xdr:col>
      <xdr:colOff>783216</xdr:colOff>
      <xdr:row>140</xdr:row>
      <xdr:rowOff>62344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027BB7-52A7-4199-B154-2735870BA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YangHa Park" refreshedDate="45398.448422800924" createdVersion="8" refreshedVersion="8" minRefreshableVersion="3" recordCount="751" xr:uid="{99BF0806-4584-4C3F-A7E0-E16431329305}">
  <cacheSource type="worksheet">
    <worksheetSource name="pr_raw"/>
  </cacheSource>
  <cacheFields count="25">
    <cacheField name="id" numFmtId="0">
      <sharedItems containsSemiMixedTypes="0" containsString="0" containsNumber="1" containsInteger="1" minValue="1" maxValue="751"/>
    </cacheField>
    <cacheField name="Status" numFmtId="0">
      <sharedItems/>
    </cacheField>
    <cacheField name="Level" numFmtId="0">
      <sharedItems/>
    </cacheField>
    <cacheField name="Account" numFmtId="0">
      <sharedItems/>
    </cacheField>
    <cacheField name="Items" numFmtId="0">
      <sharedItems/>
    </cacheField>
    <cacheField name="Div." numFmtId="0">
      <sharedItems containsBlank="1" count="7">
        <s v="Defense"/>
        <s v="SYS"/>
        <s v="MD"/>
        <s v="Office"/>
        <s v="Module" u="1"/>
        <s v="System" u="1"/>
        <m u="1"/>
      </sharedItems>
    </cacheField>
    <cacheField name="PR No" numFmtId="0">
      <sharedItems/>
    </cacheField>
    <cacheField name="PR Date" numFmtId="14">
      <sharedItems containsSemiMixedTypes="0" containsNonDate="0" containsDate="1" containsString="0" minDate="2023-01-05T00:00:00" maxDate="2024-04-03T00:00:00"/>
    </cacheField>
    <cacheField name="PO No" numFmtId="0">
      <sharedItems/>
    </cacheField>
    <cacheField name="Vendor Name" numFmtId="0">
      <sharedItems/>
    </cacheField>
    <cacheField name="Part Description_Kor" numFmtId="0">
      <sharedItems count="426">
        <s v="정전기 방지 에어캡[500mm*50m_붉은색]"/>
        <s v="수축튜브[50Ø_적색]"/>
        <s v="수축튜브[50Ø_흑색]"/>
        <s v="Ethyl alcohol, 94.5%[18L]"/>
        <s v="단자대,단자번호(번호인쇄)[UA-23H(1~10)]"/>
        <s v="단자대,단자번호(번호인쇄)[UA-23H(11~20)]"/>
        <s v="단자대,단자번호(번호인쇄)[UA-23H(21~30)]"/>
        <s v="팬듀이트 접착식 마운트[ABMM-AT-D0_흑색_500개입]"/>
        <s v="트러스[KSB1023-D-M3X10-SUS304]"/>
        <s v="트러스[KSB1023-D-M5X8-SUS304]"/>
        <s v="트러스[KSB1023-D-M5X12-SUS304]"/>
        <s v="+자홈작은나사,접시머리형[KSB1023-B-A-M4X8-SUS]"/>
        <s v="+자홈작은나사,접시머리형[KSB1023-B-A-M4X12-SUS]"/>
        <s v="볼트,+자홈붙이육각머리,와셔조립형[00002528-M6X12-SUS304]"/>
        <s v="볼트,+자홈붙이둥근머리,와셔조립형(아연도금)[KSB1041-A-M5X16 (아연도금)]"/>
        <s v="볼트,+자홈붙이육각머리,와셔조립형(아연도금)[M5X16(아연도금)]"/>
        <s v="볼트,+자홈붙이육각머리,와셔조립형[00002528-M10X25-SUS304]"/>
        <s v="6각볼트 (M12)[KSB1002-C-A-M12X50-A2-70-둥근끝(SUS304)]"/>
        <s v="6각볼트(M12)[KSB1002-C-A-M12X80-A2-70-둥근끝(SUS304)]"/>
        <s v="스터드볼트,M12x100[KSB1037-12X100-A2-70-보통-2종]"/>
        <s v="6각너트(M10)[KSB1012-A-스타일1-A-M10-A2-70(SUS304)]"/>
        <s v="스프링와셔(M10)[KSB1324-2-10-STS304]"/>
        <s v="평와셔(M10)[KSB1326-중형원형-M10-STS304]"/>
        <s v="6각너트(M12)[KSB1012-A-스타일1-A-M12-A2-70(SUS304)]"/>
        <s v="스프링와셔(M12)[KSB1324-2호-M12-STS304]"/>
        <s v="평와셔(M12)[대형원형-M12-STS304]"/>
        <s v="평와셔(M12)[KSB1326-소형원형-M12-STS304]"/>
        <s v="PE-Foam[50T*150*55]"/>
        <s v="PE-Foam[50T*200*520]"/>
        <s v="PE-Foam[70T*365*520]"/>
        <s v="PE-Foam[100T*365*750]"/>
        <s v="PE-Foam[100T*900*520]"/>
        <s v="BOX(모듈용)[10T 925*545*655]"/>
        <s v="간지[1100*1100*5T]"/>
        <s v="각대[50*50*5*300]"/>
        <s v="각대[50*50*5*900]"/>
        <s v="케이블타이[2.5mm*100mm_흰색]"/>
        <s v="기름걸레[90cm]"/>
        <s v="와이프올"/>
        <s v="마대자루[80kg_100개]"/>
        <s v="항온기 필터[600*850*20T_46ea]"/>
        <s v="팔레트[1100*1100*130_검정]"/>
        <s v="청화일[A4_10개입]"/>
        <s v="포스트잇[51*38_4개입]"/>
        <s v="포스트잇[51*76]"/>
        <s v="유성매직[빨강]"/>
        <s v="네임펜[빨강_12개입]"/>
        <s v="건전지[AA]"/>
        <s v="로우프로필 마운트[JOLM-4_백색_1000개입]"/>
        <s v="투명랩[25um*500*300]"/>
        <s v="항온기 필터[400*950*20T]"/>
        <s v="작업용 의자[고정식_검정]"/>
        <s v="PE-Foam"/>
        <s v="KF03 턴테이블 전원공사"/>
        <s v="STATIC MIXER[B type_MBQ 05-24L]"/>
        <s v="TAPERED TIP, G14(노즐)[TN-14G_1.5mm]"/>
        <s v="주사기[10cc_100개입]"/>
        <s v="주사기[60cc_25개입]"/>
        <s v="펜홀단자[0.5Ø]"/>
        <s v="볼트,+자홈붙이육각머리,와셔조립형[00002528-M10X20-SUS304]"/>
        <s v="볼트,+자홈붙이육각머리,와셔조립형[00002528-M4X12-SUS304]"/>
        <s v="볼트,+자홈붙이육각머리,와셔조립형[00002528-M4X20-SUS304]"/>
        <s v="볼트,+자홈붙이육각머리,와셔조립형[00002528-M5X10-SUS304]"/>
        <s v="볼트,+자홈붙이육각머리,와셔조립형[00002528-M5X12-SUS304]"/>
        <s v="볼트,+자홈붙이육각머리,와셔조립형[00002528-M8X20-SUS304]"/>
        <s v="6각볼트(M10)[KSB1002-C-A-M10X45-A2-70-둥근끝(SUS304)]"/>
        <s v="6각볼트(M10)[KSB1002-C-A-M10X50-A2-70-둥근끝(SUS304)]"/>
        <s v="6각볼트(M12)[KSB1002-C-A-M12X25-A2-70-둥근끝(SUS304)]"/>
        <s v="6각볼트(M12)[KSB1002-C-A-M12X25-SUS304]"/>
        <s v="6각볼트(M12)[KSB1002-C-A-M12X50-A2-70-둥근끝(SUS304)]"/>
        <s v="6각볼트(M16)[KSB1002-C-A-M16X30-A2-70-둥근끝(SUS304)]"/>
        <s v="+자홈작은나사,접시머리형[KSB1023-B-A-M4X8-SUS304]"/>
        <s v="트러스[KSB1023-D-M4X8-SUS304]"/>
        <s v="트러스[KSB1023-D-M5X16-SUS304]"/>
        <s v="볼트,+자홈붙이둥근머리,와셔조립형[KSB1041-A-M3X12-SUS304]"/>
        <s v="볼트,+자홈붙이둥근머리,와셔조립형[KSB1041-A-M3X8-SUS304]"/>
        <s v="볼트,+자홈붙이둥근머리,와셔조립형[KSB1041-A-M4X8-SUS304]"/>
        <s v="스프링와셔(M16용)[KSB1324-2호-16-STS304]"/>
        <s v="평와셔(M16용)[KSB1326-소형원형-16-STS304]"/>
        <s v="지지대볼트(PVC)[M3x15]"/>
        <s v="지지대볼트(PVC)[M3x20]"/>
        <s v="풀림방지너트(M4)[M4]"/>
        <s v="스프링·평와셔조립 육각홀붙이볼트[M4x12(STS304)]"/>
        <s v="스프링.평와셔조립 육각홀붙이볼트[M4x20(STS304)]"/>
        <s v="스프링·평와셔조립 육각홀붙이볼트[M5x25(STS304)]"/>
        <s v="스프링.평와셔조립 육각홀붙이볼트[M6x20(STS304)]"/>
        <s v="접시머리렌치볼트[M4x12(STS304)]"/>
        <s v="육각구멍붙이버튼볼트[M5x12(STS304)]"/>
        <s v="육각구멍붙이버튼볼트[M6x12(STS304)]"/>
        <s v="육각구멍붙이버튼볼트[M6x20(STS304)]"/>
        <s v="육각구멍붙이버튼볼트[M6x25(STS304)]"/>
        <s v="아이볼트(M16)[KSB1033-M16-SUS304]"/>
        <s v="핸드리프트[수성운반기계_SHP-1500C]"/>
        <s v="인슐레이터(절연지)[KI-34W-ETR]"/>
        <s v="바퀴 확장형 모듈 리프트[바퀴 500mm→780mm 확장]"/>
        <s v="+자홈작은나사,접시머리형[KSB1023-B-A-M4X12-SUS304]"/>
        <s v="스크류볼트(아연도금)[M5x16(아연도금)]"/>
        <s v="둥근머리십자볼트[M3x8(SUS304)]"/>
        <s v="핸드 리프트[SK-2.5M_2.5톤_포크 최저높이:75mm_쌍용]"/>
        <s v="보쉬 충전드릴 본체(10.8V)[GSR 10.8-2-LI]"/>
        <s v="코팅필름[A4_100MIC]"/>
        <s v="클립보드[A4]"/>
        <s v="포스트잇[76*76_KR330]"/>
        <s v="라면(육개장)[86g_24ea]"/>
        <s v="라면(신라면)[65g_30ea]"/>
        <s v="금속 펀칭기(권총 공압 펀치)[6.0MM]"/>
        <s v="소형 펀칭기[타공기 유압 반자동 타공 펀치]"/>
        <s v="탑 장갑[S]"/>
        <s v="플라스틱 빗자루"/>
        <s v="라면(오징어짬뽕)[67g_30ea]"/>
        <s v="KF03-2F 업다운 테이블 전원 공사"/>
        <s v="보호용 테이프[PET]"/>
        <s v="각도 조절 작업대[SWG-2000]"/>
        <s v="운임비"/>
        <s v="3M 장갑[S]"/>
        <s v="3M 장갑[M]"/>
        <s v="3M 장갑[L]"/>
        <s v="Shipment Tray[255255HR2]"/>
        <s v="너트캡[M10_적색_1000ea]"/>
        <s v="너트캡[M10_흑색_1000ea]"/>
        <s v="너트캡[M12_적색_1000ea]"/>
        <s v="너트캡[M12_흑색_1000ea]"/>
        <s v="케이블타이[2.5mm*100mm_흰색_1000개]"/>
        <s v="케이블타이[3.6mm*140mm_흰색_1000개]"/>
        <s v="Y'형 압착단자[1.5-4Y_1000개]"/>
        <s v="케이블크램프[JOC-4N(5.6Ø)_1000ea]"/>
        <s v="콜게이트튜브[5Ø_흑색_절단형]"/>
        <s v="6각볼트(M12)[KSB1002-C-A-M12X30-A2-70-둥근끝(SUS304)]"/>
        <s v="캐스터지지금구[MT-5109W]"/>
        <s v="라면[2023년 4월]"/>
        <s v="라면[2023년 5월]"/>
        <s v="라면[2023년 6월]"/>
        <s v="마끼다 롱빗트소켓[8mm]"/>
        <s v="마끼다 롱빗트소켓[10mm]"/>
        <s v="마끼다 롱빗트소켓[13mm]"/>
        <s v="마끼다 롱빗트소켓[17mm]"/>
        <s v="마끼다 롱빗트소켓[19mm]"/>
        <s v="마끼다 롱빗트소켓[24mm]"/>
        <s v="보쉬 배터리 충전기[리튬 GAL12V-40 (10.8V) 9R5]"/>
        <s v="마끼다 충전 임팩트 드라이버 본체[DTD172Z]"/>
        <s v="마끼다 18V 배터리[BL1850B]"/>
        <s v="마끼다 듀얼 충전기[DC18RD]"/>
        <s v="부품상자[1호 (W175*D105*H85)]"/>
        <s v="부품상자[2호 (W245*D145*H120)]"/>
        <s v="콜게이트튜브[9Ø_흑색_절단형_500M]"/>
        <s v="록타이트 243[250ml]"/>
        <s v="록타이트 263[250ml]"/>
        <s v="실리콘(SS900)[제조사: 오공_270ml_투명]"/>
        <s v="보쉬 원형톱날[10인치_254mm*60T]"/>
        <s v="펜홀단자[0.75Ø]"/>
        <s v="펜홀단자[1.0Ø]"/>
        <s v="볼트,+자홈붙이둥근머리,와셔조립형[KSB1041-A-M5X20-SUS304]"/>
        <s v="안전 경고 스티커[110*80]"/>
        <s v="단프라패드[1100*1100*3T]"/>
        <s v="쓰레기봉투[62*82_검정_50개]"/>
        <s v="기름걸레[60cm]"/>
        <s v="탑 장갑[M]"/>
        <s v="BOX(일반박스)[442*270*145]"/>
        <s v="복사용지[A4_75g]"/>
        <s v="볼펜[검정_12개입]"/>
        <s v="볼펜[파랑_12개입]"/>
        <s v="볼펜[빨강_12개입]"/>
        <s v="OHP필름[A4_100매]"/>
        <s v="페인트마카[노랑]"/>
        <s v="현품표(WIP) 제작[210*148_75모조_흰색_100장]"/>
        <s v="현품표(부적합) 제작[210*148_분홍 색지_100장]"/>
        <s v="현품표(양품) 제작[210*148_연두 색지_100장]"/>
        <s v="지게차 충전기 수리[한일 10k]"/>
        <s v="SPONGE(adhesion)[5T*430mm*6mm]"/>
        <s v="국채과제 선박용 ESS 처리"/>
        <s v="볼트,+자홈접시머리[M4X8,STS304,PPD]"/>
        <s v="볼트,+자홈접시머리[M4X15,STS304,PPD]"/>
        <s v="볼트,+자홈육각머리[M4X12,STS304,PPD]"/>
        <s v="볼트,십자홈트러스[M4X8,STS304,PPD]"/>
        <s v="둥근머리렌치볼트,SUS304[M6X20,SUS304]"/>
        <s v="배너(K50ABT2XGHQ)"/>
        <s v="지붕 천막 교체"/>
        <s v="지퍼백[6*9_100ea]"/>
        <s v="지퍼백[15*20_100ea]"/>
        <s v="지퍼백[20*25_100ea]"/>
        <s v="지퍼백[30*40_100ea]"/>
        <s v="항온기 필터[400*950*20T_50ea]"/>
        <s v="크린매트[60*90*30장*10SET]"/>
        <s v="델코 밧데리[DC24 폐전지 반납]"/>
        <s v="에어건[B-AD100_직선형]"/>
        <s v="직결피스 와샤머리(스텐)[#8 (4.2) x 25]"/>
        <s v="+자홈작은나사,접시머리형[KSB1023-B-A-M4X10-SUS304]"/>
        <s v="풀림방지 너트[M5]"/>
        <s v="추가 설계 변경(바퀴 부착)[바퀴 부착]"/>
        <s v="Rack Lifting Jig 구조 변경"/>
        <s v="지게차(수동→자동) 변경"/>
        <s v="커터 칼날[M(B_12mm)_10EA]"/>
        <s v="커터 칼날[L(C_18mm)_10EA]"/>
        <s v="클립[35mm_45EA]"/>
        <s v="더블클립[38mm_30EA]"/>
        <s v="더블클립[25mm_50EA]"/>
        <s v="더블클립[19mm_50EA]"/>
        <s v="보쉬 임팩 드릴[GDR10.8V-LI]"/>
        <s v="마대자루[80kg_100 pieces]"/>
        <s v="에어캡[Transparent_0.04*50cm*50m]"/>
        <s v="물티슈[100sheets_30Pack]"/>
        <s v="너트러너 수리[ETD SL21-10-I06-PS]"/>
        <s v="물류비[간지 운송비]"/>
        <s v="방화문[862*2155]"/>
        <s v="방화문 철거 및 교체 공임"/>
        <s v="난간 안전바 보수 공임"/>
        <s v="압착기 수리"/>
        <s v="페인트 공캔[0.5L]"/>
        <s v="임팩 비트 복스 아답타[3/8&quot;]"/>
        <s v="단면 십자드라이버 비트[Ø4.5 x 100mm]"/>
        <s v="분무기[500ml]"/>
        <s v="밴딩끈(PP밴드)[18mm*8kg]"/>
        <s v="솔리드 타이어 교체[전륜_7FB25]"/>
        <s v="타이어 프레스 조립비"/>
        <s v="3단 마스트 리프트 감지 센서 수리"/>
        <s v="작업공임"/>
        <s v="Sensor Cable[MQDC-406_제조사: Banner]"/>
        <s v="폼텍 라벨지[3120(2칸)_100매]"/>
        <s v="폼텍 라벨지[3107(16칸)_100매]"/>
        <s v="쇼트바(흑색)[JOST-358_흑색_10개(1 Pack)]"/>
        <s v="+자홈작은나사,접시머리형[KSB1023-B-A-M5X10-SUS304]"/>
        <s v="6각볼트 (M12)[KSB1002-C-A-M12X25-A2-70-둥근끝(SUS304)]"/>
        <s v="쿨토시[3M_PS2000_블랙]"/>
        <s v="케이블타이[2.5mm*100mm_흑색_1000개]"/>
        <s v="종이컵[1000개_6.5oz_160g]"/>
        <s v="이온음료[포카리스웨트_500ml_20PET]"/>
        <s v="이온음료[파워에이드_520ml_20PET]"/>
        <s v="이온음료[게토레이_600ml_20PET]"/>
        <s v="라면[2023년 9월]"/>
        <s v="라벨수축튜브[3Ø_흰색_100M]"/>
        <s v="몽키스패너[10&quot; (250MM) (10인치)]"/>
        <s v="몽키스패너[12&quot; (300MM) (12인치)]"/>
        <s v="니퍼[SNP-165F]"/>
        <s v="다목적 가위[P-300(190mm)]"/>
        <s v="양면 십자드라이버 비트[300mm(10개묶음 /1세트)]"/>
        <s v="복스 아답터[1/4인치(1238S)]"/>
        <s v="육각렌치 볼트(인치볼트)[Bolt, unc#4-40 3/16]"/>
        <s v="풀림방지너트(M5)[M5]"/>
        <s v="볼트,+자홈붙이둥근머리,와셔조립형[KSB1041-A-M3X6-SUS304]"/>
        <s v="PG 슬리브(절연 압착단자)[1.5SQ_100P(JOBP-15H-100P)]"/>
        <s v="영도 접이식 이동 계단(멈춤계단)[YDSCW-05(5단, 난간포함)]"/>
        <s v="사무용 책상[W1800*D1200*H720_월넛_좌측]"/>
        <s v="사이드장[올문형]"/>
        <s v="의자[아슬란메쉬_삼각팔 사무용 의자]"/>
        <s v="볼트,+자홈붙이둥근머리,와셔조립형[KSB1041-A-M5X12-SUS304]"/>
        <s v="작업용 의자(이동식 바퀴 의자)[낮은 등받이_검정_22cm]"/>
        <s v="생산관리 현황판 프로그램 수정[S/W Progeam_전기/설치 포함]"/>
        <s v="케이블타이[4.8mm*200mm_흰색_50개]"/>
        <s v="UPS, ESS 라벨 스티커 제작[UPS Type_30*14/30*9_22 types_100set]"/>
        <s v="UPS, ESS 라벨 스티커 제작[ESS Type_23*8_38 types_100set]"/>
        <s v="커터칼[도루코_M203]"/>
        <s v="커터칼[도루코_L301]"/>
        <s v="경량 몽키스패너[10인치/10&quot;(UM-36)]"/>
        <s v="경량 몽키스패너[12인치/12&quot;(UM-46)]"/>
        <s v="3M 장갑[S_슈퍼그립 200_회색]"/>
        <s v="3M 장갑[M_컴포트 그립]"/>
        <s v="3M 장갑[L_컴포트 그립]"/>
        <s v="포크리프트(팔레트 리프트)[SPN-1016W_반 전동 1단형]"/>
        <s v="운임비[1톤용달 / 논산]"/>
        <s v="투명랩[0.025Tx500mmx300M]"/>
        <s v="원형 자동 스탬프[R-512_청보라 잉크_Mod 01~40]"/>
        <s v="원형 자동 스탬프[R-512_청보라 잉크_Sys 01~14]"/>
        <s v="풀림방지 너트[M6]"/>
        <s v="고무마개[5mm_20ea(1bag)]"/>
        <s v="시트지[250mm*50M_녹색(1M기준 4롤)]"/>
        <s v="배송비[시트지 배송비_개당 계산]"/>
        <s v="배송비[각도 조절 작업대 배송비]"/>
        <s v="배송비[책상 배송비]"/>
        <s v="고압 절연 구조봉[AC45kV 이하 RESCUESTICK / BS-45]"/>
        <s v="마끼다 충전 송풍기(본체)[DUB185Z 18V]"/>
        <s v="콜게이트튜브[5Ø_흑색_절단형_1000M]"/>
        <s v="쇼트바(적색)[JOST-358_적색_10개(1 Pack)]"/>
        <s v="Gen 1.1 이동형 MC가이드제작"/>
        <s v="결재판[A4]"/>
        <s v="포스트잇[51*76_656 Y]"/>
        <s v="가위[21cm]"/>
        <s v="다목적 방청 윤활제[WD-40_360ml]"/>
        <s v="6각볼트(M10)[KSB1002-C-A-M10X55-A2-70-둥근끝(SUS304)]"/>
        <s v="스파이럴 탭[M4-0.7]"/>
        <s v="KF03, KF033 바닥 공사[천막동, SIT 실,  SIT 실 셔터문 밖 바닥]"/>
        <s v="팔토시[3M_PS2000_블랙]"/>
        <s v="오일 플러그[G3/4_이마오코퍼레이션]"/>
        <s v="드릴 비트[3Ø_70x40x10(mm)_철]"/>
        <s v="드릴 비트[4.2Ø_85x45x10(mm)_철]"/>
        <s v="볼트,+자홈붙이육각머리,와셔조립형(아연도금)[M5X15(아연도금)]"/>
        <s v="이동식 의자 바퀴 부품[]"/>
        <s v="수축튜브[2Ø_흑색_100M]"/>
        <s v="복사용지[A3]"/>
        <s v="복사용지[A4]"/>
        <s v="클립보드[A4_투명]"/>
        <s v="핸드리프트[SY-2.5FC_쌍용]"/>
        <s v="우레탄 라이닝 SUS 휠[CROSUR(스테인리스)8]"/>
        <s v="우레탄 라이닝 SUS 휠[CROSUR22-CC]"/>
        <s v="멀티탭[2구_1.5M_개별 스위치]"/>
        <s v="에어캡[투명_2T*50Cm*50m]"/>
        <s v="와이프올[L25_대형_300매]"/>
        <s v="평판 고무자석[300*300*1T]"/>
        <s v="자동 테이프 커터기[ZCUT-9_회색]"/>
        <s v="충전식 테이블 리프트 신규 가이드 제작[MC]"/>
        <s v="크린매트[600*900*30매]"/>
        <s v="OTOS 보안경[B-626ASF]"/>
        <s v="OTOS 보안경[B-815AS]"/>
        <s v="건전지[AAA]"/>
        <s v="수축튜브[4Ø_흑색_100M]"/>
        <s v="KF03-1F-SIT 외부 출입문 수리 및 교체[]"/>
        <s v="압축봉[210-260cm(직경 3.2cm)_White]"/>
        <s v="링집게[38mm_5p]"/>
        <s v="태블릿 거치대[90cm]"/>
        <s v="밸브 캡[VL-1/2L(G 1/2)]"/>
        <s v="Y'형 압착단자[1.5-4Y(JOT-1.5-43)_1000개]"/>
        <s v="6각볼트(M10)[KSB1002-C-A-M10X40-A2-70-둥근끝(SUS304)]"/>
        <s v="Warning 라벨 스티커 제작[UPS TYPE_Warning_35*25]"/>
        <s v="절연장갑(1000V)엑티브아머 RIG011B[9호/장갑두께: 1.0/장갑길이: 280]"/>
        <s v="절연장갑(1000V)엑티브아머 RIG011B[10호/장갑두께: 1.0/장갑길이: 280]"/>
        <s v="방염복 상의[M333-1(XL,네이비)]"/>
        <s v="방염복 상의[M333-1(2XL, 네이비)]"/>
        <s v="방염복 상의[M333-1(3XL, 네이비)]"/>
        <s v="볼트,+자홈붙이육각머리,와셔조립형[00002528-M10X30-SUS304]"/>
        <s v="임팩 비트복스 아답타[3/8&quot;]"/>
        <s v="지게차 안전벨트 교체[도요타 지게차]"/>
        <s v="케이블타이[3.6mm*140mm_흰색_100개]"/>
        <s v="시선 유도봉(탄력봉)[H450*80Φ*210_9cm_앵커볼트 포함]"/>
        <s v="자석 깃대 + 인쇄물[240*150mm_양면 인쇄_사이즈 C5]"/>
        <s v="카스 저울용 충전 배터리[BT-6M5.0AT]"/>
        <s v="야간 간식비(구내 식당 지급)[라면_10월~11월 3일]"/>
        <s v="모니터링보드 컨넥터 수리(SF/SR)[컨넥터 파손]"/>
        <s v="모니터링보드 컨넥터 수리(SF/SR)[컨넥터 후크 파손]"/>
        <s v="부품상자[1호_175*100*85]"/>
        <s v="부품상자[2호_245*145*120]"/>
        <s v="부품상자[3호_340*210*155]"/>
        <s v="부품상자[5호_500*300*150]"/>
        <s v="PE-Foam[80T*470*520]"/>
        <s v="PE-Foam[90T*470*700]"/>
        <s v="PE-Foam[35T*330*500]"/>
        <s v="PE-Foam[50T*900*520]"/>
        <s v="ESS용 라벨 스티커 제작[ESS Type_23*8_6 종_100set]"/>
        <s v="보쉬 충전드릴[GSR10.8-2-LI_베어툴]"/>
        <s v="전기접점그리스 1010(전도성 구리스)[500g_제조사: SPANJAARD]"/>
        <s v="보드마카[흑색_F촉(얇은촉)_12자루]"/>
        <s v="보드마카[적색_F촉(얇은촉)_12자루]"/>
        <s v="보드마카[청색_F촉(얇은촉)_12자루]"/>
        <s v="유성매직[적색_12자루]"/>
        <s v="유성매직[검정_12자루]"/>
        <s v="네임펜[검정_12자루]"/>
        <s v="볼펜[검정_12자루]"/>
        <s v="건전지[9V]"/>
        <s v="가위[7인치]"/>
        <s v="파렛트 대차 안전센서 및 안전 가이드 제작[]"/>
        <s v="멀티 캐비닛[KC-SA_초록]"/>
        <s v="OPP TAPE[50mm*45M_50개_솔라엣지 로고 인쇄]"/>
        <s v="동판비"/>
        <s v="포스트잇[51*38_653-4 Y]"/>
        <s v="앵커볼트[9cm]"/>
        <s v="칼블럭(번데기)[M14*70]"/>
        <s v="6각볼트 (M12)[KSB1002-C-A-M12X45-A2-70-둥근끝(SUS304)]"/>
        <s v="6각볼트 (M12)[KSB1002-C-A-M12X80-A2-70-둥근끝(SUS304)]"/>
        <s v="나사 플러그 게이지[M5*0.8(PG0508)]"/>
        <s v="나사 플러그 게이지[M4*0.7(PG0407)]"/>
        <s v="보쉬 충전 스크루드라이버(푸쉬 드라이버)[3.6V]"/>
        <s v="안테나식 자석[EMB-01N]"/>
        <s v="집게 핀셋[PTS-01]"/>
        <s v="케이블크램프[JOC-4N(5.6Ø)_1000개입]"/>
        <s v="하이스 드릴[3.4Ø]"/>
        <s v="하이스 드릴[4.5Ø]"/>
        <s v="6각볼트 (M12)[KSB1002-C-A-M12X35-A2-70-둥근끝(SUS304)]"/>
        <s v="6각볼트 (M12)[KSB1002-C-A-M12X55-A2-70-둥근끝(SUS304)]"/>
        <s v="페인트마카[검정]"/>
        <s v="전기밀 홀더전기스크류드라이버랙[8.5*8CM*4pcs_검정]"/>
        <s v="3M 장갑[S_슈퍼그립 200_회색_10개]"/>
        <s v="출장[전남 목포(고려조선)_천전희]"/>
        <s v="출장[전남 목포(고려조선_박인민)]"/>
        <s v="Kitting Rack 대차 제작"/>
        <s v="색지[P19_25매]"/>
        <s v="코인건전지[CR2032]"/>
        <s v="페놀압착기(자체 조절형 압착기)[KF-8165]"/>
        <s v="단자압착기[AK-2MA]"/>
        <s v="콤비네이션 스패너[8mm]"/>
        <s v="일자 드라이버[2.5*75mm_베셀9900]"/>
        <s v="다목적가위[P-300]"/>
        <s v="단면십자 드라이버 비트[Ø4.5*100mm(13BSB-1100MM)_2개입]"/>
        <s v="덕트가위[KC-100]"/>
        <s v="스카치 테이프[18mm*20M]"/>
        <s v="암막 블라인드[300cm*150cm(+점보롤300cm/(별도포함품목: 벽면설치시 ㄱ자브라켓 6개 / 콘크리트용,나무용피스셋트))]"/>
        <s v="출장[경기 화성 동탄 (이랜텍)_설한]"/>
        <s v="감압지(압력지)[HS 크기 : 90 x 70 mm]"/>
        <s v="감압지(압력지)[MS 크기 : 90 x 70 mm]"/>
        <s v="출장[충북 청주 (파워로직스)_설한]"/>
        <s v="출장[경기도 오산 (CS에너텍)_박철민]"/>
        <s v="십자 드라이버 비트[5*300mm]"/>
        <s v="핸드소켓 복스알[5mm(1/4인치)]"/>
        <s v="볼트,+자홈붙이육각머리,와셔조립형[00002528-M10X15-SUS304]"/>
        <s v="접이식 안전 발판 사다리[A형_4단]"/>
        <s v="물티슈[100매_30팩]"/>
        <s v="커터 칼날[M날_12mm]"/>
        <s v="커터 칼날[L날_18mm]"/>
        <s v="리트머스 종이[KA22-93B_10mmx6m]"/>
        <s v="빗자루 쓰레받기 세트"/>
        <s v="폼텍 라벨지[LS-3107(16칸)_100매]"/>
        <s v="DC버스바 스티커[( + )_38*14_MKP-LB-00105-A]"/>
        <s v="DC버스바 스티커[( - )_38*14_MKP-LB-00105-A]"/>
        <s v="배터리파워 스티커[( + )_38*14_MKP-LB-00103-A]"/>
        <s v="배터리파워 스티커[( - )_38*14_MKP-LB-00103-A]"/>
        <s v="먼지떨이[각도조절 극세사 먼지떨이_민트_8*131cm]"/>
        <s v="핸드리프트[AC25SS_제조사:노블리프트]"/>
        <s v="운반비"/>
        <s v="쓰레기봉투[50L_63*83cm_검정_100개]"/>
        <s v="스탬프 잉크[청색_40g]"/>
        <s v="출장[음성(Sella 2)_김부완]"/>
        <s v="출장[음성(Sella 2)_홍창희]"/>
        <s v="출장[음성(Sella 2)_김교현]"/>
        <s v="출장[음성(Sella 2)_김경훈]"/>
        <s v="출장[서울 강남 코엑스_설한]"/>
        <s v="출장[서울 강남 코엑스_김부완]"/>
        <s v="출장[서울 강남 코엑스_박양하]"/>
        <s v="출장[서울 강남 코엑스_김교현]"/>
        <s v="출장[서울 강남 코엑스_김경훈]"/>
        <s v="출장[서울 강남 코엑스_박철민]"/>
        <s v="스프링와샤(M12)[KSB1324-2호-M12-STS304]"/>
        <s v="판넬 방수제[10L_녹색]"/>
        <s v="롱 스패너(라쳇콤비렌치)[규격:19mm]"/>
        <s v="델코 딥 싸이클 배터리[DC24 (12V70AH)]"/>
        <s v="너트러너 Handle 수리"/>
        <s v="세탁세제[순수크린 액체세제_2.5L_SET=4EA]"/>
        <s v="투명 테이프[10mm*40M]"/>
        <s v="Module Box 설계 시험비"/>
        <s v="포장재 시료"/>
      </sharedItems>
    </cacheField>
    <cacheField name="Details_Kor" numFmtId="0">
      <sharedItems containsBlank="1"/>
    </cacheField>
    <cacheField name="Part Description_Eng" numFmtId="0">
      <sharedItems/>
    </cacheField>
    <cacheField name="Details_Eng" numFmtId="0">
      <sharedItems containsMixedTypes="1" containsNumber="1" containsInteger="1" minValue="0" maxValue="0"/>
    </cacheField>
    <cacheField name="Buyer" numFmtId="0">
      <sharedItems/>
    </cacheField>
    <cacheField name="Unit" numFmtId="0">
      <sharedItems/>
    </cacheField>
    <cacheField name="MOQ" numFmtId="185">
      <sharedItems containsSemiMixedTypes="0" containsString="0" containsNumber="1" containsInteger="1" minValue="0" maxValue="100000"/>
    </cacheField>
    <cacheField name="Qty" numFmtId="185">
      <sharedItems containsSemiMixedTypes="0" containsString="0" containsNumber="1" containsInteger="1" minValue="1" maxValue="100000"/>
    </cacheField>
    <cacheField name="Unit Price" numFmtId="42">
      <sharedItems containsSemiMixedTypes="0" containsString="0" containsNumber="1" minValue="0" maxValue="12918400"/>
    </cacheField>
    <cacheField name="Amount" numFmtId="42">
      <sharedItems containsSemiMixedTypes="0" containsString="0" containsNumber="1" minValue="0" maxValue="27347040"/>
    </cacheField>
    <cacheField name="Use-1" numFmtId="0">
      <sharedItems/>
    </cacheField>
    <cacheField name="Customer&amp;Project" numFmtId="0">
      <sharedItems containsBlank="1"/>
    </cacheField>
    <cacheField name="Receiving Date" numFmtId="14">
      <sharedItems containsNonDate="0" containsString="0" containsBlank="1"/>
    </cacheField>
    <cacheField name="Remark-1" numFmtId="0">
      <sharedItems containsNonDate="0" containsString="0" containsBlank="1"/>
    </cacheField>
    <cacheField name="Remark-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YangHa Park" refreshedDate="45398.448423148147" createdVersion="8" refreshedVersion="8" minRefreshableVersion="3" recordCount="204" xr:uid="{CF2B4C69-025C-413D-81E7-67A1314DE1B4}">
  <cacheSource type="worksheet">
    <worksheetSource name="tgt_raw"/>
  </cacheSource>
  <cacheFields count="11">
    <cacheField name="Date" numFmtId="14">
      <sharedItems containsSemiMixedTypes="0" containsNonDate="0" containsDate="1" containsString="0" minDate="2024-01-01T00:00:00" maxDate="2024-12-02T00:00:00"/>
    </cacheField>
    <cacheField name="Team" numFmtId="0">
      <sharedItems/>
    </cacheField>
    <cacheField name="Factory" numFmtId="0">
      <sharedItems/>
    </cacheField>
    <cacheField name="Level" numFmtId="0">
      <sharedItems/>
    </cacheField>
    <cacheField name="Account" numFmtId="0">
      <sharedItems/>
    </cacheField>
    <cacheField name="Items" numFmtId="0">
      <sharedItems/>
    </cacheField>
    <cacheField name="Div." numFmtId="0">
      <sharedItems containsBlank="1" count="3">
        <m/>
        <s v="MD"/>
        <s v="SYS"/>
      </sharedItems>
    </cacheField>
    <cacheField name="Budget item" numFmtId="0">
      <sharedItems/>
    </cacheField>
    <cacheField name="Budget" numFmtId="42">
      <sharedItems containsSemiMixedTypes="0" containsString="0" containsNumber="1" minValue="0" maxValue="52177350"/>
    </cacheField>
    <cacheField name="Saving Target(%)" numFmtId="9">
      <sharedItems containsSemiMixedTypes="0" containsString="0" containsNumber="1" minValue="0.1" maxValue="0.1"/>
    </cacheField>
    <cacheField name="Target Amount" numFmtId="42">
      <sharedItems containsSemiMixedTypes="0" containsString="0" containsNumber="1" minValue="0" maxValue="469596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1">
  <r>
    <n v="1"/>
    <s v="Finished"/>
    <s v="065"/>
    <s v="Materials &amp; RM (Non BOM)"/>
    <s v="Supplies_Shipping material"/>
    <x v="0"/>
    <s v="PRO2300516"/>
    <d v="2023-01-05T00:00:00"/>
    <s v="POO2300525"/>
    <s v="미주MRO"/>
    <x v="0"/>
    <s v="자항식 기만기 포장"/>
    <s v="Antistatic air cap[500mm*50m_Red]"/>
    <s v="LIG NEX1_Self-propelling Decoy"/>
    <s v="Jung Suk Kim"/>
    <s v="EA"/>
    <n v="1"/>
    <n v="2"/>
    <n v="21270"/>
    <n v="42540"/>
    <s v="KF03"/>
    <s v="LIG NEX1"/>
    <m/>
    <m/>
    <m/>
  </r>
  <r>
    <n v="2"/>
    <s v="Finished"/>
    <s v="065"/>
    <s v="Materials &amp; RM (Non BOM)"/>
    <s v="Supplies_Sub Material"/>
    <x v="1"/>
    <s v="PRO2300048"/>
    <d v="2023-01-05T00:00:00"/>
    <s v="POO2300111"/>
    <s v="미주MRO"/>
    <x v="1"/>
    <s v="파워케이블 수축"/>
    <s v="Shrink tube[50Ø_Red]"/>
    <s v="Power cable shrinkage"/>
    <s v="Jung Suk Kim"/>
    <s v="EA"/>
    <n v="1"/>
    <n v="1"/>
    <n v="128000"/>
    <n v="128000"/>
    <s v="KF03"/>
    <s v="Billion Watts Technologies Co., Ltd"/>
    <m/>
    <m/>
    <m/>
  </r>
  <r>
    <n v="3"/>
    <s v="Finished"/>
    <s v="065"/>
    <s v="Materials &amp; RM (Non BOM)"/>
    <s v="Supplies_Sub Material"/>
    <x v="1"/>
    <s v="PRO2300048"/>
    <d v="2023-01-05T00:00:00"/>
    <s v="POO2300111"/>
    <s v="미주MRO"/>
    <x v="2"/>
    <s v="파워케이블 수축"/>
    <s v="Shrink tube[50Ø_Black]"/>
    <s v="Power cable shrinkage"/>
    <s v="Jung Suk Kim"/>
    <s v="EA"/>
    <n v="1"/>
    <n v="1"/>
    <n v="128000"/>
    <n v="128000"/>
    <s v="KF03"/>
    <s v="Billion Watts Technologies Co., Ltd"/>
    <m/>
    <m/>
    <m/>
  </r>
  <r>
    <n v="4"/>
    <s v="Finished"/>
    <s v="265"/>
    <s v="Supplies"/>
    <s v="Supplies_Others"/>
    <x v="1"/>
    <s v="PRO2300049"/>
    <d v="2023-01-05T00:00:00"/>
    <s v="POO2300110"/>
    <s v="대케미칼"/>
    <x v="3"/>
    <s v="세척용/1 통당 한 달 사용으로 6개월 예상 사용량"/>
    <s v="Ethyl alcohol, 94.5%[18L]"/>
    <s v="cleaning/Expected usage for 6 months for 1 month usage per barrel"/>
    <s v="Jung Suk Kim"/>
    <s v="EA"/>
    <n v="1"/>
    <n v="6"/>
    <n v="75000"/>
    <n v="450000"/>
    <s v="KF03"/>
    <s v="Billion Watts Technologies Co., Ltd"/>
    <m/>
    <m/>
    <m/>
  </r>
  <r>
    <n v="5"/>
    <s v="Finished"/>
    <s v="065"/>
    <s v="Materials &amp; RM (Non BOM)"/>
    <s v="Supplies_Sub Material"/>
    <x v="1"/>
    <s v="PRO2300153"/>
    <d v="2023-01-16T00:00:00"/>
    <s v="POO2300212"/>
    <s v="서일전자"/>
    <x v="4"/>
    <s v="BCP 단자대 숫자 라벨"/>
    <s v="Number Plate[UA-23H(1~10)]"/>
    <s v="BCP terminal block number label"/>
    <s v="Jung Suk Kim"/>
    <s v="EA"/>
    <n v="100"/>
    <n v="100"/>
    <n v="2000"/>
    <n v="200000"/>
    <s v="KF03"/>
    <s v="Billion Watts Technologies Co., Ltd"/>
    <m/>
    <m/>
    <m/>
  </r>
  <r>
    <n v="6"/>
    <s v="Finished"/>
    <s v="065"/>
    <s v="Materials &amp; RM (Non BOM)"/>
    <s v="Supplies_Sub Material"/>
    <x v="1"/>
    <s v="PRO2300153"/>
    <d v="2023-01-16T00:00:00"/>
    <s v="POO2300212"/>
    <s v="서일전자"/>
    <x v="5"/>
    <s v="BCP 단자대 숫자 라벨"/>
    <s v="Number Plate[UA-23H(11~20)]"/>
    <s v="BCP terminal block number label"/>
    <s v="Jung Suk Kim"/>
    <s v="EA"/>
    <n v="100"/>
    <n v="100"/>
    <n v="2000"/>
    <n v="200000"/>
    <s v="KF03"/>
    <s v="Billion Watts Technologies Co., Ltd"/>
    <m/>
    <m/>
    <m/>
  </r>
  <r>
    <n v="7"/>
    <s v="Finished"/>
    <s v="065"/>
    <s v="Materials &amp; RM (Non BOM)"/>
    <s v="Supplies_Sub Material"/>
    <x v="1"/>
    <s v="PRO2300153"/>
    <d v="2023-01-16T00:00:00"/>
    <s v="POO2300212"/>
    <s v="서일전자"/>
    <x v="6"/>
    <s v="BCP 단자대 숫자 라벨"/>
    <s v="Number Plate[UA-23H(21~30)]"/>
    <s v="BCP terminal block number label"/>
    <s v="Jung Suk Kim"/>
    <s v="EA"/>
    <n v="100"/>
    <n v="100"/>
    <n v="2000"/>
    <n v="200000"/>
    <s v="KF03"/>
    <s v="Billion Watts Technologies Co., Ltd"/>
    <m/>
    <m/>
    <m/>
  </r>
  <r>
    <n v="8"/>
    <s v="Finished"/>
    <s v="065"/>
    <s v="Materials &amp; RM (Non BOM)"/>
    <s v="Supplies_Sub Material"/>
    <x v="1"/>
    <s v="PRO2300156"/>
    <d v="2023-01-16T00:00:00"/>
    <s v="POO2300213"/>
    <s v="더블유티 인터내셔널"/>
    <x v="7"/>
    <s v="BCP, BPU 고정 마운트"/>
    <s v="Pantuit Adhesive mount[ABMM-AT-D0_black_500pieces]"/>
    <s v="BCP, BPU Fixed mount"/>
    <s v="Jung Suk Kim"/>
    <s v="Bag"/>
    <n v="1"/>
    <n v="1"/>
    <n v="124000"/>
    <n v="124000"/>
    <s v="KF03"/>
    <s v="Billion Watts Technologies Co., Ltd"/>
    <m/>
    <m/>
    <m/>
  </r>
  <r>
    <n v="9"/>
    <s v="Finished"/>
    <s v="065"/>
    <s v="Materials &amp; RM (Non BOM)"/>
    <s v="Supplies_Sub Material"/>
    <x v="1"/>
    <s v="PRO2300157"/>
    <d v="2023-01-16T00:00:00"/>
    <s v="POO2300286"/>
    <s v="대진지에프"/>
    <x v="8"/>
    <s v="시스템 조립에 필요한 부자재"/>
    <s v="트러스[KSB1023-D-M3X10-SUS304]"/>
    <s v="Bolts etc required for system assembly"/>
    <s v="Jung Suk Kim"/>
    <s v="EA"/>
    <n v="2000"/>
    <n v="2000"/>
    <n v="14"/>
    <n v="28000"/>
    <s v="KF03"/>
    <s v="Billion Watts Technologies Co., Ltd"/>
    <m/>
    <m/>
    <m/>
  </r>
  <r>
    <n v="10"/>
    <s v="Finished"/>
    <s v="065"/>
    <s v="Materials &amp; RM (Non BOM)"/>
    <s v="Supplies_Sub Material"/>
    <x v="1"/>
    <s v="PRO2300157"/>
    <d v="2023-01-16T00:00:00"/>
    <s v="POO2300286"/>
    <s v="대진지에프"/>
    <x v="9"/>
    <s v="시스템 조립에 필요한 부자재"/>
    <s v="트러스[KSB1023-D-M5X8-SUS304]"/>
    <s v="Bolts etc required for system assembly"/>
    <s v="Jung Suk Kim"/>
    <s v="EA"/>
    <n v="2000"/>
    <n v="2000"/>
    <n v="41"/>
    <n v="82000"/>
    <s v="KF03"/>
    <s v="Billion Watts Technologies Co., Ltd"/>
    <m/>
    <m/>
    <m/>
  </r>
  <r>
    <n v="11"/>
    <s v="Finished"/>
    <s v="065"/>
    <s v="Materials &amp; RM (Non BOM)"/>
    <s v="Supplies_Sub Material"/>
    <x v="1"/>
    <s v="PRO2300157"/>
    <d v="2023-01-16T00:00:00"/>
    <s v="POO2300286"/>
    <s v="대진지에프"/>
    <x v="10"/>
    <s v="시스템 조립에 필요한 부자재"/>
    <s v="트러스[KSB1023-D-M5X12-SUS304]"/>
    <s v="Bolts etc required for system assembly"/>
    <s v="Jung Suk Kim"/>
    <s v="EA"/>
    <n v="10000"/>
    <n v="10000"/>
    <n v="48"/>
    <n v="480000"/>
    <s v="KF03"/>
    <s v="Billion Watts Technologies Co., Ltd"/>
    <m/>
    <m/>
    <m/>
  </r>
  <r>
    <n v="12"/>
    <s v="Finished"/>
    <s v="065"/>
    <s v="Materials &amp; RM (Non BOM)"/>
    <s v="Supplies_Sub Material"/>
    <x v="1"/>
    <s v="PRO2300157"/>
    <d v="2023-01-16T00:00:00"/>
    <s v="POO2300286"/>
    <s v="대진지에프"/>
    <x v="11"/>
    <s v="시스템 조립에 필요한 부자재"/>
    <s v="+자홈작은나사,접시머리형[KSB1023-B-A-M4X8-SUS]"/>
    <s v="Bolts etc required for system assembly"/>
    <s v="Jung Suk Kim"/>
    <s v="EA"/>
    <n v="50000"/>
    <n v="50000"/>
    <n v="19"/>
    <n v="950000"/>
    <s v="KF03"/>
    <s v="Billion Watts Technologies Co., Ltd"/>
    <m/>
    <m/>
    <m/>
  </r>
  <r>
    <n v="13"/>
    <s v="Finished"/>
    <s v="065"/>
    <s v="Materials &amp; RM (Non BOM)"/>
    <s v="Supplies_Sub Material"/>
    <x v="1"/>
    <s v="PRO2300157"/>
    <d v="2023-01-16T00:00:00"/>
    <s v="POO2300286"/>
    <s v="대진지에프"/>
    <x v="12"/>
    <s v="시스템 조립에 필요한 부자재"/>
    <s v="+자홈작은나사,접시머리형[KSB1023-B-A-M4X12-SUS]"/>
    <s v="Bolts etc required for system assembly"/>
    <s v="Jung Suk Kim"/>
    <s v="EA"/>
    <n v="2000"/>
    <n v="2000"/>
    <n v="24"/>
    <n v="48000"/>
    <s v="KF03"/>
    <s v="Billion Watts Technologies Co., Ltd"/>
    <m/>
    <m/>
    <m/>
  </r>
  <r>
    <n v="14"/>
    <s v="Finished"/>
    <s v="065"/>
    <s v="Materials &amp; RM (Non BOM)"/>
    <s v="Supplies_Sub Material"/>
    <x v="1"/>
    <s v="PRO2300157"/>
    <d v="2023-01-16T00:00:00"/>
    <s v="POO2300286"/>
    <s v="대진지에프"/>
    <x v="13"/>
    <s v="시스템 조립에 필요한 부자재"/>
    <s v="볼트,+자홈붙이육각머리,와셔조립형[00002528-M6X12-SUS304]"/>
    <s v="Bolts etc required for system assembly"/>
    <s v="Jung Suk Kim"/>
    <s v="EA"/>
    <n v="4000"/>
    <n v="4000"/>
    <n v="163"/>
    <n v="652000"/>
    <s v="KF03"/>
    <s v="Billion Watts Technologies Co., Ltd"/>
    <m/>
    <m/>
    <m/>
  </r>
  <r>
    <n v="15"/>
    <s v="Finished"/>
    <s v="065"/>
    <s v="Materials &amp; RM (Non BOM)"/>
    <s v="Supplies_Sub Material"/>
    <x v="1"/>
    <s v="PRO2300157"/>
    <d v="2023-01-16T00:00:00"/>
    <s v="POO2300286"/>
    <s v="대진지에프"/>
    <x v="14"/>
    <s v="시스템 조립에 필요한 부자재"/>
    <s v="볼트,+자홈붙이둥근머리,와셔조립형(아연도금)[KSB1041-A-M5X16 (아연도금)]"/>
    <s v="Bolts etc required for system assembly"/>
    <s v="Jung Suk Kim"/>
    <s v="EA"/>
    <n v="10000"/>
    <n v="10000"/>
    <n v="41"/>
    <n v="410000"/>
    <s v="KF03"/>
    <s v="Billion Watts Technologies Co., Ltd"/>
    <m/>
    <m/>
    <m/>
  </r>
  <r>
    <n v="16"/>
    <s v="Finished"/>
    <s v="065"/>
    <s v="Materials &amp; RM (Non BOM)"/>
    <s v="Supplies_Sub Material"/>
    <x v="1"/>
    <s v="PRO2300157"/>
    <d v="2023-01-16T00:00:00"/>
    <s v="POO2300286"/>
    <s v="대진지에프"/>
    <x v="15"/>
    <s v="시스템 조립에 필요한 부자재"/>
    <s v="볼트,+자홈붙이육각머리,와셔조립형(아연도금)[M5X16(아연도금)]"/>
    <s v="Bolts etc required for system assembly"/>
    <s v="Jung Suk Kim"/>
    <s v="EA"/>
    <n v="30000"/>
    <n v="30000"/>
    <n v="36"/>
    <n v="1080000"/>
    <s v="KF03"/>
    <s v="Billion Watts Technologies Co., Ltd"/>
    <m/>
    <m/>
    <m/>
  </r>
  <r>
    <n v="17"/>
    <s v="Finished"/>
    <s v="065"/>
    <s v="Materials &amp; RM (Non BOM)"/>
    <s v="Supplies_Sub Material"/>
    <x v="1"/>
    <s v="PRO2300157"/>
    <d v="2023-01-16T00:00:00"/>
    <s v="POO2300286"/>
    <s v="대진지에프"/>
    <x v="16"/>
    <s v="시스템 조립에 필요한 부자재"/>
    <s v="볼트,+자홈붙이육각머리,와셔조립형[00002528-M10X25-SUS304]"/>
    <s v="Bolts etc required for system assembly"/>
    <s v="Jung Suk Kim"/>
    <s v="EA"/>
    <n v="2000"/>
    <n v="2000"/>
    <n v="715"/>
    <n v="1430000"/>
    <s v="KF03"/>
    <s v="Billion Watts Technologies Co., Ltd"/>
    <m/>
    <m/>
    <m/>
  </r>
  <r>
    <n v="18"/>
    <s v="Finished"/>
    <s v="065"/>
    <s v="Materials &amp; RM (Non BOM)"/>
    <s v="Supplies_Sub Material"/>
    <x v="1"/>
    <s v="PRO2300157"/>
    <d v="2023-01-16T00:00:00"/>
    <s v="POO2300286"/>
    <s v="대진지에프"/>
    <x v="17"/>
    <s v="시스템 조립에 필요한 부자재"/>
    <s v="6각볼트 (M12)[KSB1002-C-A-M12X50-A2-70-둥근끝(SUS304)]"/>
    <s v="Bolts etc required for system assembly"/>
    <s v="Jung Suk Kim"/>
    <s v="EA"/>
    <n v="500"/>
    <n v="500"/>
    <n v="723"/>
    <n v="361500"/>
    <s v="KF03"/>
    <s v="Billion Watts Technologies Co., Ltd"/>
    <m/>
    <m/>
    <m/>
  </r>
  <r>
    <n v="19"/>
    <s v="Finished"/>
    <s v="065"/>
    <s v="Materials &amp; RM (Non BOM)"/>
    <s v="Supplies_Sub Material"/>
    <x v="1"/>
    <s v="PRO2300157"/>
    <d v="2023-01-16T00:00:00"/>
    <s v="POO2300286"/>
    <s v="대진지에프"/>
    <x v="18"/>
    <s v="시스템 조립에 필요한 부자재"/>
    <s v="6각볼트(M12)[KSB1002-C-A-M12X80-A2-70-둥근끝(SUS304)]"/>
    <s v="Bolts etc required for system assembly"/>
    <s v="Jung Suk Kim"/>
    <s v="EA"/>
    <n v="300"/>
    <n v="300"/>
    <n v="986"/>
    <n v="295800"/>
    <s v="KF03"/>
    <s v="Billion Watts Technologies Co., Ltd"/>
    <m/>
    <m/>
    <m/>
  </r>
  <r>
    <n v="20"/>
    <s v="Finished"/>
    <s v="065"/>
    <s v="Materials &amp; RM (Non BOM)"/>
    <s v="Supplies_Sub Material"/>
    <x v="1"/>
    <s v="PRO2300157"/>
    <d v="2023-01-16T00:00:00"/>
    <s v="POO2300286"/>
    <s v="대진지에프"/>
    <x v="19"/>
    <s v="시스템 조립에 필요한 부자재"/>
    <s v="스터드볼트,M12x100[KSB1037-12X100-A2-70-보통-2종]"/>
    <s v="Bolts etc required for system assembly"/>
    <s v="Jung Suk Kim"/>
    <s v="EA"/>
    <n v="500"/>
    <n v="500"/>
    <n v="1120"/>
    <n v="560000"/>
    <s v="KF03"/>
    <s v="Billion Watts Technologies Co., Ltd"/>
    <m/>
    <m/>
    <m/>
  </r>
  <r>
    <n v="21"/>
    <s v="Finished"/>
    <s v="065"/>
    <s v="Materials &amp; RM (Non BOM)"/>
    <s v="Supplies_Sub Material"/>
    <x v="1"/>
    <s v="PRO2300157"/>
    <d v="2023-01-16T00:00:00"/>
    <s v="POO2300286"/>
    <s v="대진지에프"/>
    <x v="20"/>
    <s v="시스템 조립에 필요한 부자재"/>
    <s v="6각너트(M10)[KSB1012-A-스타일1-A-M10-A2-70(SUS304)]"/>
    <s v="Bolts etc required for system assembly"/>
    <s v="Jung Suk Kim"/>
    <s v="EA"/>
    <n v="5000"/>
    <n v="5000"/>
    <n v="108"/>
    <n v="540000"/>
    <s v="KF03"/>
    <s v="Billion Watts Technologies Co., Ltd"/>
    <m/>
    <m/>
    <m/>
  </r>
  <r>
    <n v="22"/>
    <s v="Finished"/>
    <s v="065"/>
    <s v="Materials &amp; RM (Non BOM)"/>
    <s v="Supplies_Sub Material"/>
    <x v="1"/>
    <s v="PRO2300157"/>
    <d v="2023-01-16T00:00:00"/>
    <s v="POO2300286"/>
    <s v="대진지에프"/>
    <x v="21"/>
    <s v="시스템 조립에 필요한 부자재"/>
    <s v="스프링와셔(M10)[KSB1324-2-10-STS304]"/>
    <s v="Bolts etc required for system assembly"/>
    <s v="Jung Suk Kim"/>
    <s v="EA"/>
    <n v="5000"/>
    <n v="5000"/>
    <n v="30"/>
    <n v="150000"/>
    <s v="KF03"/>
    <s v="Billion Watts Technologies Co., Ltd"/>
    <m/>
    <m/>
    <m/>
  </r>
  <r>
    <n v="23"/>
    <s v="Finished"/>
    <s v="065"/>
    <s v="Materials &amp; RM (Non BOM)"/>
    <s v="Supplies_Sub Material"/>
    <x v="1"/>
    <s v="PRO2300157"/>
    <d v="2023-01-16T00:00:00"/>
    <s v="POO2300286"/>
    <s v="대진지에프"/>
    <x v="22"/>
    <s v="시스템 조립에 필요한 부자재"/>
    <s v="평와셔(M10)[KSB1326-중형원형-M10-STS304]"/>
    <s v="Bolts etc required for system assembly"/>
    <s v="Jung Suk Kim"/>
    <s v="EA"/>
    <n v="3000"/>
    <n v="3000"/>
    <n v="19"/>
    <n v="57000"/>
    <s v="KF03"/>
    <s v="Billion Watts Technologies Co., Ltd"/>
    <m/>
    <m/>
    <m/>
  </r>
  <r>
    <n v="24"/>
    <s v="Finished"/>
    <s v="065"/>
    <s v="Materials &amp; RM (Non BOM)"/>
    <s v="Supplies_Sub Material"/>
    <x v="1"/>
    <s v="PRO2300157"/>
    <d v="2023-01-16T00:00:00"/>
    <s v="POO2300286"/>
    <s v="대진지에프"/>
    <x v="23"/>
    <s v="시스템 조립에 필요한 부자재"/>
    <s v="6각너트(M12)[KSB1012-A-스타일1-A-M12-A2-70(SUS304)]"/>
    <s v="Bolts etc required for system assembly"/>
    <s v="Jung Suk Kim"/>
    <s v="EA"/>
    <n v="3000"/>
    <n v="3000"/>
    <n v="129"/>
    <n v="387000"/>
    <s v="KF03"/>
    <s v="Billion Watts Technologies Co., Ltd"/>
    <m/>
    <m/>
    <m/>
  </r>
  <r>
    <n v="25"/>
    <s v="Finished"/>
    <s v="065"/>
    <s v="Materials &amp; RM (Non BOM)"/>
    <s v="Supplies_Sub Material"/>
    <x v="1"/>
    <s v="PRO2300157"/>
    <d v="2023-01-16T00:00:00"/>
    <s v="POO2300286"/>
    <s v="대진지에프"/>
    <x v="24"/>
    <s v="시스템 조립에 필요한 부자재"/>
    <s v="스프링와셔(M12)[KSB1324-2호-M12-STS304]"/>
    <s v="Bolts etc required for system assembly"/>
    <s v="Jung Suk Kim"/>
    <s v="EA"/>
    <n v="3000"/>
    <n v="3000"/>
    <n v="66"/>
    <n v="198000"/>
    <s v="KF03"/>
    <s v="Billion Watts Technologies Co., Ltd"/>
    <m/>
    <m/>
    <m/>
  </r>
  <r>
    <n v="26"/>
    <s v="Finished"/>
    <s v="065"/>
    <s v="Materials &amp; RM (Non BOM)"/>
    <s v="Supplies_Sub Material"/>
    <x v="1"/>
    <s v="PRO2300157"/>
    <d v="2023-01-16T00:00:00"/>
    <s v="POO2300286"/>
    <s v="대진지에프"/>
    <x v="25"/>
    <s v="시스템 조립에 필요한 부자재"/>
    <s v="평와셔(M12)[대형원형-M12-STS304]"/>
    <s v="Bolts etc required for system assembly"/>
    <s v="Jung Suk Kim"/>
    <s v="EA"/>
    <n v="4000"/>
    <n v="4000"/>
    <n v="58"/>
    <n v="232000"/>
    <s v="KF03"/>
    <s v="Billion Watts Technologies Co., Ltd"/>
    <m/>
    <m/>
    <m/>
  </r>
  <r>
    <n v="27"/>
    <s v="Finished"/>
    <s v="065"/>
    <s v="Materials &amp; RM (Non BOM)"/>
    <s v="Supplies_Sub Material"/>
    <x v="1"/>
    <s v="PRO2300157"/>
    <d v="2023-01-16T00:00:00"/>
    <s v="POO2300286"/>
    <s v="대진지에프"/>
    <x v="26"/>
    <s v="시스템 조립에 필요한 부자재"/>
    <s v="평와셔(M12)[KSB1326-소형원형-M12-STS304]"/>
    <s v="Bolts etc required for system assembly"/>
    <s v="Jung Suk Kim"/>
    <s v="EA"/>
    <n v="2000"/>
    <n v="2000"/>
    <n v="190"/>
    <n v="380000"/>
    <s v="KF03"/>
    <s v="Billion Watts Technologies Co., Ltd"/>
    <m/>
    <m/>
    <m/>
  </r>
  <r>
    <n v="28"/>
    <s v="Finished"/>
    <s v="065"/>
    <s v="Materials &amp; RM (Non BOM)"/>
    <s v="Supplies_Shipping material"/>
    <x v="2"/>
    <s v="PRO2300230"/>
    <d v="2023-01-16T00:00:00"/>
    <s v="POO2300308"/>
    <s v="일석공업사"/>
    <x v="27"/>
    <s v="모듈 포장용 PE-Foam"/>
    <s v="PE-Foam[50T*150*55]"/>
    <s v="Module packaging PE-Foam"/>
    <s v="Jung Suk Kim"/>
    <s v="EA"/>
    <n v="1920"/>
    <n v="1920"/>
    <n v="102"/>
    <n v="195840"/>
    <s v="KF03"/>
    <s v="Billion Watts Technologies Co., Ltd"/>
    <m/>
    <m/>
    <m/>
  </r>
  <r>
    <n v="29"/>
    <s v="Finished"/>
    <s v="065"/>
    <s v="Materials &amp; RM (Non BOM)"/>
    <s v="Supplies_Shipping material"/>
    <x v="2"/>
    <s v="PRO2300230"/>
    <d v="2023-01-16T00:00:00"/>
    <s v="POO2300308"/>
    <s v="일석공업사"/>
    <x v="28"/>
    <s v="모듈 포장용 PE-Foam"/>
    <s v="PE-Foam[50T*200*520]"/>
    <s v="Module packaging PE-Foam"/>
    <s v="Jung Suk Kim"/>
    <s v="EA"/>
    <n v="960"/>
    <n v="960"/>
    <n v="699"/>
    <n v="671040"/>
    <s v="KF03"/>
    <s v="Billion Watts Technologies Co., Ltd"/>
    <m/>
    <m/>
    <m/>
  </r>
  <r>
    <n v="30"/>
    <s v="Finished"/>
    <s v="065"/>
    <s v="Materials &amp; RM (Non BOM)"/>
    <s v="Supplies_Shipping material"/>
    <x v="2"/>
    <s v="PRO2300230"/>
    <d v="2023-01-16T00:00:00"/>
    <s v="POO2300308"/>
    <s v="일석공업사"/>
    <x v="29"/>
    <s v="모듈 포장용 PE-Foam"/>
    <s v="PE-Foam[70T*365*520]"/>
    <s v="Module packaging PE-Foam"/>
    <s v="Jung Suk Kim"/>
    <s v="EA"/>
    <n v="640"/>
    <n v="640"/>
    <n v="1882"/>
    <n v="1204480"/>
    <s v="KF03"/>
    <s v="Billion Watts Technologies Co., Ltd"/>
    <m/>
    <m/>
    <m/>
  </r>
  <r>
    <n v="31"/>
    <s v="Finished"/>
    <s v="065"/>
    <s v="Materials &amp; RM (Non BOM)"/>
    <s v="Supplies_Shipping material"/>
    <x v="2"/>
    <s v="PRO2300230"/>
    <d v="2023-01-16T00:00:00"/>
    <s v="POO2300308"/>
    <s v="일석공업사"/>
    <x v="30"/>
    <s v="모듈 포장용 PE-Foam"/>
    <s v="PE-Foam[100T*365*750]"/>
    <s v="Module packaging PE-Foam"/>
    <s v="Jung Suk Kim"/>
    <s v="EA"/>
    <n v="640"/>
    <n v="640"/>
    <n v="3663"/>
    <n v="2344320"/>
    <s v="KF03"/>
    <s v="Billion Watts Technologies Co., Ltd"/>
    <m/>
    <m/>
    <m/>
  </r>
  <r>
    <n v="32"/>
    <s v="Finished"/>
    <s v="065"/>
    <s v="Materials &amp; RM (Non BOM)"/>
    <s v="Supplies_Shipping material"/>
    <x v="2"/>
    <s v="PRO2300230"/>
    <d v="2023-01-16T00:00:00"/>
    <s v="POO2300308"/>
    <s v="일석공업사"/>
    <x v="31"/>
    <s v="모듈 포장용 PE-Foam"/>
    <s v="PE-Foam[100T*900*520]"/>
    <s v="Module packaging PE-Foam"/>
    <s v="Jung Suk Kim"/>
    <s v="EA"/>
    <n v="640"/>
    <n v="640"/>
    <n v="6226"/>
    <n v="3984640"/>
    <s v="KF03"/>
    <s v="Billion Watts Technologies Co., Ltd"/>
    <m/>
    <m/>
    <m/>
  </r>
  <r>
    <n v="33"/>
    <s v="Finished"/>
    <s v="065"/>
    <s v="Materials &amp; RM (Non BOM)"/>
    <s v="Supplies_Shipping material"/>
    <x v="2"/>
    <s v="PRO2300160"/>
    <d v="2023-01-16T00:00:00"/>
    <s v="POO2300261"/>
    <s v="우신특수포장"/>
    <x v="32"/>
    <s v="모듈 포장용 박스"/>
    <s v="BOX(module)[10T 925*545*655]"/>
    <s v="Module packaging box"/>
    <s v="Jung Suk Kim"/>
    <s v="EA"/>
    <n v="200"/>
    <n v="320"/>
    <n v="17400"/>
    <n v="5568000"/>
    <s v="KF03"/>
    <s v="Billion Watts Technologies Co., Ltd"/>
    <m/>
    <m/>
    <m/>
  </r>
  <r>
    <n v="34"/>
    <s v="Finished"/>
    <s v="065"/>
    <s v="Materials &amp; RM (Non BOM)"/>
    <s v="Supplies_Shipping material"/>
    <x v="2"/>
    <s v="PRO2300160"/>
    <d v="2023-01-16T00:00:00"/>
    <s v="POO2300261"/>
    <s v="우신특수포장"/>
    <x v="33"/>
    <s v="팔레트 바닥 패드"/>
    <s v="BOX PAD[1100*1100*5T]"/>
    <s v="Palette floor pad"/>
    <s v="Jung Suk Kim"/>
    <s v="EA"/>
    <n v="300"/>
    <n v="300"/>
    <n v="860"/>
    <n v="258000"/>
    <s v="KF03"/>
    <s v="Billion Watts Technologies Co., Ltd"/>
    <m/>
    <m/>
    <m/>
  </r>
  <r>
    <n v="35"/>
    <s v="Finished"/>
    <s v="065"/>
    <s v="Materials &amp; RM (Non BOM)"/>
    <s v="Supplies_Shipping material"/>
    <x v="2"/>
    <s v="PRO2300160"/>
    <d v="2023-01-16T00:00:00"/>
    <s v="POO2300261"/>
    <s v="우신특수포장"/>
    <x v="34"/>
    <s v="팔레트 포장 제품 고정용"/>
    <s v="Paper Angle Corner[50*50*5*300]"/>
    <s v="Palette packaging products fixed"/>
    <s v="Jung Suk Kim"/>
    <s v="EA"/>
    <n v="1500"/>
    <n v="1500"/>
    <n v="200"/>
    <n v="300000"/>
    <s v="KF03"/>
    <s v="Billion Watts Technologies Co., Ltd"/>
    <m/>
    <m/>
    <m/>
  </r>
  <r>
    <n v="36"/>
    <s v="Finished"/>
    <s v="065"/>
    <s v="Materials &amp; RM (Non BOM)"/>
    <s v="Supplies_Shipping material"/>
    <x v="2"/>
    <s v="PRO2300160"/>
    <d v="2023-01-16T00:00:00"/>
    <s v="POO2300261"/>
    <s v="우신특수포장"/>
    <x v="35"/>
    <s v="팔레트 포장 제품 고정용"/>
    <s v="Paper Angle Corner[50*50*5*900]"/>
    <s v="Palette packaging products fixed"/>
    <s v="Jung Suk Kim"/>
    <s v="EA"/>
    <n v="1500"/>
    <n v="1500"/>
    <n v="430"/>
    <n v="645000"/>
    <s v="KF03"/>
    <s v="Billion Watts Technologies Co., Ltd"/>
    <m/>
    <m/>
    <m/>
  </r>
  <r>
    <n v="37"/>
    <s v="Finished"/>
    <s v="065"/>
    <s v="Materials &amp; RM (Non BOM)"/>
    <s v="Supplies_Sub Material"/>
    <x v="1"/>
    <s v="PRO2300516"/>
    <d v="2023-01-17T00:00:00"/>
    <s v="POO2300525"/>
    <s v="미주MRO"/>
    <x v="36"/>
    <s v="배선장치 하네스 정리 시 사용"/>
    <s v="Cable ties[2.5mm*100mm_White]"/>
    <s v="Using wiring device harness cleanup"/>
    <s v="Jung Suk Kim"/>
    <s v="EA"/>
    <n v="1"/>
    <n v="10"/>
    <n v="3920"/>
    <n v="39200"/>
    <s v="KF03"/>
    <m/>
    <m/>
    <m/>
    <m/>
  </r>
  <r>
    <n v="38"/>
    <s v="Finished"/>
    <s v="265"/>
    <s v="Supplies"/>
    <s v="Supplies_Cleaning Material"/>
    <x v="1"/>
    <s v="PRO2300516"/>
    <d v="2023-01-17T00:00:00"/>
    <s v="POO2300525"/>
    <s v="미주MRO"/>
    <x v="37"/>
    <s v="노후로 인한 구매 요청"/>
    <s v="oil mop[90cm]"/>
    <s v="Purchase request due to obsolescence"/>
    <s v="Jung Suk Kim"/>
    <s v="EA"/>
    <n v="1"/>
    <n v="3"/>
    <n v="4120"/>
    <n v="12360"/>
    <s v="KF03"/>
    <m/>
    <m/>
    <m/>
    <m/>
  </r>
  <r>
    <n v="39"/>
    <s v="Finished"/>
    <s v="265"/>
    <s v="Supplies"/>
    <s v="Supplies_Cleaning Material"/>
    <x v="2"/>
    <s v="PRO2300516"/>
    <d v="2023-01-17T00:00:00"/>
    <s v="POO2300525"/>
    <s v="미주MRO"/>
    <x v="38"/>
    <s v="이물질 청소용"/>
    <s v="Paper towel"/>
    <s v="Product foreign matter cleaning"/>
    <s v="Jung Suk Kim"/>
    <s v="Box"/>
    <n v="1"/>
    <n v="2"/>
    <n v="23000"/>
    <n v="46000"/>
    <s v="KF03"/>
    <m/>
    <m/>
    <m/>
    <m/>
  </r>
  <r>
    <n v="40"/>
    <s v="Finished"/>
    <s v="265"/>
    <s v="Supplies"/>
    <s v="Supplies_Cleaning Material"/>
    <x v="1"/>
    <s v="PRO2300516"/>
    <d v="2023-01-17T00:00:00"/>
    <s v="POO2300525"/>
    <s v="미주MRO"/>
    <x v="38"/>
    <s v="제품 이물질 청소용"/>
    <s v="Paper towel"/>
    <s v="N/A"/>
    <s v="Jung Suk Kim"/>
    <s v="Box"/>
    <n v="1"/>
    <n v="2"/>
    <n v="23000"/>
    <n v="46000"/>
    <s v="KF03"/>
    <m/>
    <m/>
    <m/>
    <m/>
  </r>
  <r>
    <n v="41"/>
    <s v="Finished"/>
    <s v="265"/>
    <s v="Supplies"/>
    <s v="Supplies_Cleaning Material"/>
    <x v="2"/>
    <s v="PRO2300516"/>
    <d v="2023-01-17T00:00:00"/>
    <s v="POO2300525"/>
    <s v="미주MRO"/>
    <x v="39"/>
    <s v="현장 쓰레기 봉투"/>
    <s v="Gunny sack[80kg_100 pieces]"/>
    <s v="Garbage bags for KF-03 Plant"/>
    <s v="Jung Suk Kim"/>
    <s v="Bundle"/>
    <n v="1"/>
    <n v="1"/>
    <n v="18620"/>
    <n v="18620"/>
    <s v="KF03"/>
    <m/>
    <m/>
    <m/>
    <m/>
  </r>
  <r>
    <n v="42"/>
    <s v="Finished"/>
    <s v="265"/>
    <s v="Supplies"/>
    <s v="Supplies_Cleaning Material"/>
    <x v="1"/>
    <s v="PRO2300516"/>
    <d v="2023-01-17T00:00:00"/>
    <s v="POO2300525"/>
    <s v="미주MRO"/>
    <x v="39"/>
    <s v="현장 쓰레기 봉투"/>
    <s v="Gunny sack[80kg_100 pieces]"/>
    <s v="Garbage bags for KF-03 Plant"/>
    <s v="Jung Suk Kim"/>
    <s v="Bundle"/>
    <n v="1"/>
    <n v="1"/>
    <n v="18620"/>
    <n v="18620"/>
    <s v="KF03"/>
    <m/>
    <m/>
    <m/>
    <m/>
  </r>
  <r>
    <n v="43"/>
    <s v="Finished"/>
    <s v="265"/>
    <s v="Supplies"/>
    <s v="Supplies_Cleaning Material"/>
    <x v="2"/>
    <s v="PRO2300516"/>
    <d v="2023-01-17T00:00:00"/>
    <s v="POO2300525"/>
    <s v="미주MRO"/>
    <x v="40"/>
    <s v="항온기 필터 교체"/>
    <s v="PRE FILTER[600*850*20T_46ea]"/>
    <s v="Need to replace filter of Air conditioner"/>
    <s v="Jung Suk Kim"/>
    <s v="Bag"/>
    <n v="46"/>
    <n v="1"/>
    <n v="129850"/>
    <n v="129850"/>
    <s v="KF03"/>
    <m/>
    <m/>
    <m/>
    <m/>
  </r>
  <r>
    <n v="44"/>
    <s v="Finished"/>
    <s v="265"/>
    <s v="Supplies"/>
    <s v="Supplies_Cleaning Material"/>
    <x v="1"/>
    <s v="PRO2300516"/>
    <d v="2023-01-17T00:00:00"/>
    <s v="POO2300525"/>
    <s v="미주MRO"/>
    <x v="40"/>
    <s v="항온기 필터 교체"/>
    <s v="PRE FILTER[600*850*20T_46ea]"/>
    <s v="Need to replace filter of Air conditioner"/>
    <s v="Jung Suk Kim"/>
    <s v="Bag"/>
    <n v="46"/>
    <n v="1"/>
    <n v="129850"/>
    <n v="129850"/>
    <s v="KF03"/>
    <m/>
    <m/>
    <m/>
    <m/>
  </r>
  <r>
    <n v="45"/>
    <s v="Finished"/>
    <s v="265"/>
    <s v="Supplies"/>
    <s v="Supplies_Cleaning Material"/>
    <x v="0"/>
    <s v="PRO2300516"/>
    <d v="2023-01-17T00:00:00"/>
    <s v="POO2300525"/>
    <s v="미주MRO"/>
    <x v="40"/>
    <s v="항온기 필터 교체"/>
    <s v="PRE FILTER[600*850*20T_46ea]"/>
    <s v="Need to replace filter of Air conditioner"/>
    <s v="Jung Suk Kim"/>
    <s v="Bag"/>
    <n v="46"/>
    <n v="1"/>
    <n v="129850"/>
    <n v="129850"/>
    <s v="KF03"/>
    <s v="Billion Watts Technologies Co., Ltd"/>
    <m/>
    <m/>
    <m/>
  </r>
  <r>
    <n v="46"/>
    <s v="Finished"/>
    <s v="065"/>
    <s v="Materials &amp; RM (Non BOM)"/>
    <s v="Supplies_Shipping material"/>
    <x v="2"/>
    <s v="PRO2300198"/>
    <d v="2023-01-19T00:00:00"/>
    <s v="POO2300311"/>
    <s v="내쇼날씨엔피"/>
    <x v="41"/>
    <s v="제품 출하시 사용/1년 사용 예상량"/>
    <s v="Pallet[1100*1100*130_black]"/>
    <s v="Used when shipping the product/Expected amount of 1 year"/>
    <s v="Jung Suk Kim"/>
    <s v="EA"/>
    <n v="200"/>
    <n v="200"/>
    <n v="14000"/>
    <n v="2800000"/>
    <s v="KF03"/>
    <m/>
    <m/>
    <m/>
    <m/>
  </r>
  <r>
    <n v="47"/>
    <s v="Finished"/>
    <s v="265"/>
    <s v="Supplies"/>
    <s v="Supplies_Office"/>
    <x v="3"/>
    <s v="리레코 코리아"/>
    <d v="2023-01-26T00:00:00"/>
    <s v="리레코 코리아"/>
    <s v="리레코 코리아"/>
    <x v="42"/>
    <s v="업무에 필요한 사무용품"/>
    <s v="Blue file[A4]"/>
    <s v="Office supplies needed for work"/>
    <s v="Hae Sook Kwark"/>
    <s v="EA"/>
    <n v="1"/>
    <n v="1"/>
    <n v="3883"/>
    <n v="3883"/>
    <s v="KF03"/>
    <m/>
    <m/>
    <m/>
    <m/>
  </r>
  <r>
    <n v="48"/>
    <s v="Finished"/>
    <s v="265"/>
    <s v="Supplies"/>
    <s v="Supplies_Office"/>
    <x v="3"/>
    <s v="리레코 코리아"/>
    <d v="2023-01-26T00:00:00"/>
    <s v="리레코 코리아"/>
    <s v="리레코 코리아"/>
    <x v="43"/>
    <s v="업무에 필요한 사무용품"/>
    <s v="post-it[51*38_4pieces]"/>
    <s v="Office supplies needed for work"/>
    <s v="Hae Sook Kwark"/>
    <s v="EA"/>
    <n v="1"/>
    <n v="5"/>
    <n v="3430"/>
    <n v="17150"/>
    <s v="KF03"/>
    <m/>
    <m/>
    <m/>
    <m/>
  </r>
  <r>
    <n v="49"/>
    <s v="Finished"/>
    <s v="265"/>
    <s v="Supplies"/>
    <s v="Supplies_Office"/>
    <x v="3"/>
    <s v="리레코 코리아"/>
    <d v="2023-01-26T00:00:00"/>
    <s v="리레코 코리아"/>
    <s v="리레코 코리아"/>
    <x v="44"/>
    <s v="업무에 필요한 사무용품"/>
    <s v="post-it[51*76]"/>
    <s v="Office supplies needed for work"/>
    <s v="Hae Sook Kwark"/>
    <s v="EA"/>
    <n v="1"/>
    <n v="3"/>
    <n v="2001"/>
    <n v="6003"/>
    <s v="KF03"/>
    <m/>
    <m/>
    <m/>
    <m/>
  </r>
  <r>
    <n v="50"/>
    <s v="Finished"/>
    <s v="265"/>
    <s v="Supplies"/>
    <s v="Supplies_Office"/>
    <x v="3"/>
    <s v="리레코 코리아"/>
    <d v="2023-01-26T00:00:00"/>
    <s v="리레코 코리아"/>
    <s v="리레코 코리아"/>
    <x v="45"/>
    <s v="업무에 필요한 사무용품"/>
    <s v="permanent pen[Red]"/>
    <s v="Office supplies needed for work"/>
    <s v="Hae Sook Kwark"/>
    <s v="EA"/>
    <n v="1"/>
    <n v="12"/>
    <n v="659"/>
    <n v="7908"/>
    <s v="KF03"/>
    <m/>
    <m/>
    <m/>
    <m/>
  </r>
  <r>
    <n v="51"/>
    <s v="Finished"/>
    <s v="265"/>
    <s v="Supplies"/>
    <s v="Supplies_Office"/>
    <x v="3"/>
    <s v="리레코 코리아"/>
    <d v="2023-01-26T00:00:00"/>
    <s v="리레코 코리아"/>
    <s v="리레코 코리아"/>
    <x v="46"/>
    <s v="업무에 필요한 사무용품"/>
    <s v="Name Pen[Red_12 pieces]"/>
    <s v="Office supplies needed for work"/>
    <s v="Hae Sook Kwark"/>
    <s v="EA"/>
    <n v="1"/>
    <n v="1"/>
    <n v="6480"/>
    <n v="6480"/>
    <s v="KF03"/>
    <m/>
    <m/>
    <m/>
    <m/>
  </r>
  <r>
    <n v="52"/>
    <s v="Finished"/>
    <s v="265"/>
    <s v="Supplies"/>
    <s v="Supplies_Office"/>
    <x v="3"/>
    <s v="리레코 코리아"/>
    <d v="2023-01-26T00:00:00"/>
    <s v="리레코 코리아"/>
    <s v="리레코 코리아"/>
    <x v="47"/>
    <s v="업무에 필요한 사무용품"/>
    <s v="battery[AA]"/>
    <s v="Office supplies needed for work"/>
    <s v="Hae Sook Kwark"/>
    <s v="EA"/>
    <n v="1"/>
    <n v="30"/>
    <n v="1222"/>
    <n v="36660"/>
    <s v="KF03"/>
    <m/>
    <m/>
    <m/>
    <m/>
  </r>
  <r>
    <n v="53"/>
    <s v="Finished"/>
    <s v="065"/>
    <s v="Materials &amp; RM (Non BOM)"/>
    <s v="Supplies_Sub Material"/>
    <x v="1"/>
    <s v="PRO2300516"/>
    <d v="2023-01-27T00:00:00"/>
    <s v="POO2300525"/>
    <s v="미주MRO"/>
    <x v="48"/>
    <s v="BANK 조립시 필요 자재"/>
    <s v="low-propyl mount[JOLM-4_White_1000 pieces]"/>
    <s v="BANK Materials required for assembly"/>
    <s v="Jung Suk Kim"/>
    <s v="EA"/>
    <n v="1"/>
    <n v="2"/>
    <n v="47040"/>
    <n v="94080"/>
    <s v="KF03"/>
    <s v="Billion Watts Technologies Co., Ltd"/>
    <m/>
    <m/>
    <m/>
  </r>
  <r>
    <n v="54"/>
    <s v="Finished"/>
    <s v="065"/>
    <s v="Materials &amp; RM (Non BOM)"/>
    <s v="Supplies_Shipping material"/>
    <x v="1"/>
    <s v="PRO2300516"/>
    <d v="2023-01-27T00:00:00"/>
    <s v="POO2300525"/>
    <s v="미주MRO"/>
    <x v="49"/>
    <s v="포장용 랩"/>
    <s v="Stretch Film[25um*500*300]"/>
    <s v="wrap for packaging"/>
    <s v="Jung Suk Kim"/>
    <s v="Box"/>
    <n v="4"/>
    <n v="4"/>
    <n v="43710"/>
    <n v="174840"/>
    <s v="KF03"/>
    <m/>
    <m/>
    <m/>
    <m/>
  </r>
  <r>
    <n v="55"/>
    <s v="Finished"/>
    <s v="065"/>
    <s v="Materials &amp; RM (Non BOM)"/>
    <s v="Supplies_Shipping material"/>
    <x v="2"/>
    <s v="PRO2300516"/>
    <d v="2023-01-27T00:00:00"/>
    <s v="POO2300525"/>
    <s v="미주MRO"/>
    <x v="49"/>
    <s v="포장용 랩"/>
    <s v="Stretch Film[25um*500*300]"/>
    <s v="wrap for packaging"/>
    <s v="Jung Suk Kim"/>
    <s v="Box"/>
    <n v="4"/>
    <n v="8"/>
    <n v="43710"/>
    <n v="349680"/>
    <s v="KF03"/>
    <m/>
    <m/>
    <m/>
    <m/>
  </r>
  <r>
    <n v="56"/>
    <s v="Finished"/>
    <s v="265"/>
    <s v="Supplies"/>
    <s v="Supplies_Cleaning Material"/>
    <x v="2"/>
    <s v="PRO2300516"/>
    <d v="2023-01-27T00:00:00"/>
    <s v="POO2300525"/>
    <s v="미주MRO"/>
    <x v="50"/>
    <s v="항온기 필터 교체"/>
    <s v="PRE FILTER[400*950*20T]"/>
    <s v="Need to replace filter of Air conditioner"/>
    <s v="Jung Suk Kim"/>
    <s v="EA"/>
    <n v="50"/>
    <n v="50"/>
    <n v="2728.4"/>
    <n v="136420"/>
    <s v="KF03"/>
    <m/>
    <m/>
    <m/>
    <m/>
  </r>
  <r>
    <n v="57"/>
    <s v="Finished"/>
    <s v="265"/>
    <s v="Supplies"/>
    <s v="Supplies_Others"/>
    <x v="2"/>
    <s v="PRO2300516"/>
    <d v="2023-01-27T00:00:00"/>
    <s v="POO2300525"/>
    <s v="미주MRO"/>
    <x v="51"/>
    <s v="KF03-Module 작업장 의자"/>
    <s v="Work chair[Fixed_Black]"/>
    <s v="KF03-Module workshop chair"/>
    <s v="Jung Suk Kim"/>
    <s v="EA"/>
    <n v="1"/>
    <n v="5"/>
    <n v="79970"/>
    <n v="399850"/>
    <s v="KF03"/>
    <m/>
    <m/>
    <m/>
    <m/>
  </r>
  <r>
    <n v="58"/>
    <s v="Finished"/>
    <s v="065"/>
    <s v="Materials &amp; RM (Non BOM)"/>
    <s v="Supplies_Shipping material"/>
    <x v="2"/>
    <s v="PRO2300254"/>
    <d v="2023-01-27T00:00:00"/>
    <s v="POO2300310"/>
    <s v="우신특수포장"/>
    <x v="32"/>
    <s v="모듈 포장용 박스/2개월 사용 예상비용"/>
    <s v="BOX(module)[10T 925*545*655]"/>
    <s v="N/A"/>
    <s v="Jung Suk Kim"/>
    <s v="EA"/>
    <n v="200"/>
    <n v="1008"/>
    <n v="17400"/>
    <n v="17539200"/>
    <s v="KF03"/>
    <s v="Billion Watts Technologies Co., Ltd"/>
    <m/>
    <m/>
    <m/>
  </r>
  <r>
    <n v="59"/>
    <s v="Finished"/>
    <s v="065"/>
    <s v="Materials &amp; RM (Non BOM)"/>
    <s v="Supplies_Shipping material"/>
    <x v="2"/>
    <s v="PRO2300268"/>
    <d v="2023-01-30T00:00:00"/>
    <s v="POO2300309"/>
    <s v="일석공업사"/>
    <x v="52"/>
    <s v="모듈 포장용 PE-Foam/2개월 사용 예상비용"/>
    <s v="PE-Foam"/>
    <s v="Module packaging PE-Foam/expected amount for 2 months"/>
    <s v="Jung Suk Kim"/>
    <s v="EA"/>
    <n v="0"/>
    <n v="1008"/>
    <n v="27130"/>
    <n v="27347040"/>
    <s v="KF03"/>
    <s v="Billion Watts Technologies Co., Ltd"/>
    <m/>
    <m/>
    <m/>
  </r>
  <r>
    <n v="60"/>
    <s v="Finished"/>
    <s v="265"/>
    <s v="Supplies"/>
    <s v="Supplies_Others"/>
    <x v="2"/>
    <s v="PRO2300299"/>
    <d v="2023-02-01T00:00:00"/>
    <s v="POO2300381"/>
    <s v="에스엠전력"/>
    <x v="53"/>
    <s v="TrunTable 설치에 필요한 1차 전원 전기공사"/>
    <s v="KF03 Trun Table power construction"/>
    <s v="The primary power electrical work required for the installation of Turntable"/>
    <s v="Jung Suk Kim"/>
    <s v="EA"/>
    <n v="1"/>
    <n v="1"/>
    <n v="1400000"/>
    <n v="1400000"/>
    <s v="KF03"/>
    <m/>
    <m/>
    <m/>
    <m/>
  </r>
  <r>
    <n v="61"/>
    <s v="Finished"/>
    <s v="265"/>
    <s v="Supplies"/>
    <s v="Supplies_Others"/>
    <x v="0"/>
    <s v="PRO2300373"/>
    <d v="2023-02-07T00:00:00"/>
    <s v="POO2300401"/>
    <s v="태하"/>
    <x v="54"/>
    <s v="몰딩 설비 토출부 믹싱 용"/>
    <s v="STATIC MIXER(MIXPAC)[B type_MBQ 05-24L]"/>
    <s v="For mixing of the discharge parts of the moulding facility"/>
    <s v="Jung Suk Kim"/>
    <s v="EA"/>
    <n v="100"/>
    <n v="100"/>
    <n v="1500"/>
    <n v="150000"/>
    <s v="KF03"/>
    <s v="LIG NEX1"/>
    <m/>
    <m/>
    <m/>
  </r>
  <r>
    <n v="62"/>
    <s v="Finished"/>
    <s v="265"/>
    <s v="Supplies"/>
    <s v="Supplies_Others"/>
    <x v="0"/>
    <s v="PRO2300373"/>
    <d v="2023-02-07T00:00:00"/>
    <s v="POO2300401"/>
    <s v="태하"/>
    <x v="55"/>
    <s v="몰딩 시 필요 소모품"/>
    <s v="TAPERED TIP, G14(Nozzle)[TN-14G_1.5mm]"/>
    <s v="Supplies required for molding"/>
    <s v="Jung Suk Kim"/>
    <s v="EA"/>
    <n v="100"/>
    <n v="100"/>
    <n v="300"/>
    <n v="30000"/>
    <s v="KF03"/>
    <s v="LIG NEX1"/>
    <m/>
    <m/>
    <m/>
  </r>
  <r>
    <n v="63"/>
    <s v="Finished"/>
    <s v="265"/>
    <s v="Supplies"/>
    <s v="Supplies_Others"/>
    <x v="0"/>
    <s v="PRO2300516"/>
    <d v="2023-02-07T00:00:00"/>
    <s v="POO2300525"/>
    <s v="미주MRO"/>
    <x v="56"/>
    <s v="몰딩 시 필요 소모품"/>
    <s v="syringe[10cc_100 pieces]"/>
    <s v="Supplies required for molding"/>
    <s v="Jung Suk Kim"/>
    <s v="Box"/>
    <n v="1"/>
    <n v="1"/>
    <n v="8630"/>
    <n v="8630"/>
    <s v="KF03"/>
    <s v="LIG NEX1"/>
    <m/>
    <m/>
    <m/>
  </r>
  <r>
    <n v="64"/>
    <s v="Finished"/>
    <s v="265"/>
    <s v="Supplies"/>
    <s v="Supplies_Others"/>
    <x v="0"/>
    <s v="PRO2300516"/>
    <d v="2023-02-07T00:00:00"/>
    <s v="POO2300525"/>
    <s v="미주MRO"/>
    <x v="57"/>
    <s v="몰딩 시 필요 소모품"/>
    <s v="syringe[60cc_25 pieces]"/>
    <s v="Supplies required for molding"/>
    <s v="Jung Suk Kim"/>
    <s v="Box"/>
    <n v="1"/>
    <n v="1"/>
    <n v="7060"/>
    <n v="7060"/>
    <s v="KF03"/>
    <s v="LIG NEX1"/>
    <m/>
    <m/>
    <m/>
  </r>
  <r>
    <n v="65"/>
    <s v="Finished"/>
    <s v="065"/>
    <s v="Materials &amp; RM (Non BOM)"/>
    <s v="Supplies_Sub Material"/>
    <x v="1"/>
    <s v="PRO2300374"/>
    <d v="2023-02-07T00:00:00"/>
    <s v="POO2300648"/>
    <s v="대진지에프"/>
    <x v="58"/>
    <s v="시스템 조립에 필요한 부자재/3개월(2월~4월) 예상 소요량"/>
    <s v="펜홀단자[0.5Ø]"/>
    <s v="Bolts etc required for system assembly/3 months (February~April) expected requirements"/>
    <s v="Jung Suk Kim"/>
    <s v="EA"/>
    <n v="1000"/>
    <n v="1000"/>
    <n v="20"/>
    <n v="20000"/>
    <s v="KF03"/>
    <s v="All Project"/>
    <m/>
    <m/>
    <m/>
  </r>
  <r>
    <n v="66"/>
    <s v="Finished"/>
    <s v="065"/>
    <s v="Materials &amp; RM (Non BOM)"/>
    <s v="Supplies_Sub Material"/>
    <x v="1"/>
    <s v="PRO2300374"/>
    <d v="2023-02-07T00:00:00"/>
    <s v="POO2300648"/>
    <s v="대진지에프"/>
    <x v="59"/>
    <s v="시스템 조립에 필요한 부자재/3개월(2월~4월) 예상 소요량"/>
    <s v="볼트,+자홈붙이육각머리,와셔조립형[00002528-M10X20-SUS304]"/>
    <s v="Bolts etc required for system assembly/3 months (February~April) expected requirements"/>
    <s v="Jung Suk Kim"/>
    <s v="EA"/>
    <n v="3000"/>
    <n v="3000"/>
    <n v="664"/>
    <n v="1992000"/>
    <s v="KF03"/>
    <s v="All Project"/>
    <m/>
    <m/>
    <m/>
  </r>
  <r>
    <n v="67"/>
    <s v="Finished"/>
    <s v="065"/>
    <s v="Materials &amp; RM (Non BOM)"/>
    <s v="Supplies_Sub Material"/>
    <x v="1"/>
    <s v="PRO2300374"/>
    <d v="2023-02-07T00:00:00"/>
    <s v="POO2300648"/>
    <s v="대진지에프"/>
    <x v="16"/>
    <s v="시스템 조립에 필요한 부자재/3개월(2월~4월) 예상 소요량"/>
    <s v="볼트,+자홈붙이육각머리,와셔조립형[00002528-M10X25-SUS304]"/>
    <s v="Bolts etc required for system assembly/3 months (February~April) expected requirements"/>
    <s v="Jung Suk Kim"/>
    <s v="EA"/>
    <n v="3000"/>
    <n v="3000"/>
    <n v="715"/>
    <n v="2145000"/>
    <s v="KF03"/>
    <s v="All Project"/>
    <m/>
    <m/>
    <m/>
  </r>
  <r>
    <n v="68"/>
    <s v="Finished"/>
    <s v="065"/>
    <s v="Materials &amp; RM (Non BOM)"/>
    <s v="Supplies_Sub Material"/>
    <x v="1"/>
    <s v="PRO2300374"/>
    <d v="2023-02-07T00:00:00"/>
    <s v="POO2300648"/>
    <s v="대진지에프"/>
    <x v="60"/>
    <s v="시스템 조립에 필요한 부자재/3개월(2월~4월) 예상 소요량"/>
    <s v="볼트,+자홈붙이육각머리,와셔조립형[00002528-M4X12-SUS304]"/>
    <s v="Bolts etc required for system assembly/3 months (February~April) expected requirements"/>
    <s v="Jung Suk Kim"/>
    <s v="EA"/>
    <n v="1500"/>
    <n v="1500"/>
    <n v="70"/>
    <n v="105000"/>
    <s v="KF03"/>
    <s v="All Project"/>
    <m/>
    <m/>
    <m/>
  </r>
  <r>
    <n v="69"/>
    <s v="Finished"/>
    <s v="065"/>
    <s v="Materials &amp; RM (Non BOM)"/>
    <s v="Supplies_Sub Material"/>
    <x v="1"/>
    <s v="PRO2300374"/>
    <d v="2023-02-07T00:00:00"/>
    <s v="POO2300648"/>
    <s v="대진지에프"/>
    <x v="61"/>
    <s v="시스템 조립에 필요한 부자재/3개월(2월~4월) 예상 소요량"/>
    <s v="볼트,+자홈붙이육각머리,와셔조립형[00002528-M4X20-SUS304]"/>
    <s v="Bolts etc required for system assembly/3 months (February~April) expected requirements"/>
    <s v="Jung Suk Kim"/>
    <s v="EA"/>
    <n v="3000"/>
    <n v="3000"/>
    <n v="88"/>
    <n v="264000"/>
    <s v="KF03"/>
    <s v="All Project"/>
    <m/>
    <m/>
    <m/>
  </r>
  <r>
    <n v="70"/>
    <s v="Finished"/>
    <s v="065"/>
    <s v="Materials &amp; RM (Non BOM)"/>
    <s v="Supplies_Sub Material"/>
    <x v="1"/>
    <s v="PRO2300374"/>
    <d v="2023-02-07T00:00:00"/>
    <s v="POO2300648"/>
    <s v="대진지에프"/>
    <x v="62"/>
    <s v="시스템 조립에 필요한 부자재/3개월(2월~4월) 예상 소요량"/>
    <s v="볼트,+자홈붙이육각머리,와셔조립형[00002528-M5X10-SUS304]"/>
    <s v="Bolts etc required for system assembly/3 months (February~April) expected requirements"/>
    <s v="Jung Suk Kim"/>
    <s v="EA"/>
    <n v="6000"/>
    <n v="6000"/>
    <n v="111"/>
    <n v="666000"/>
    <s v="KF03"/>
    <s v="All Project"/>
    <m/>
    <m/>
    <m/>
  </r>
  <r>
    <n v="71"/>
    <s v="Finished"/>
    <s v="065"/>
    <s v="Materials &amp; RM (Non BOM)"/>
    <s v="Supplies_Sub Material"/>
    <x v="1"/>
    <s v="PRO2300374"/>
    <d v="2023-02-07T00:00:00"/>
    <s v="POO2300648"/>
    <s v="대진지에프"/>
    <x v="63"/>
    <s v="시스템 조립에 필요한 부자재/3개월(2월~4월) 예상 소요량"/>
    <s v="볼트,+자홈붙이육각머리,와셔조립형[00002528-M5X12-SUS304]"/>
    <s v="Bolts etc required for system assembly/3 months (February~April) expected requirements"/>
    <s v="Jung Suk Kim"/>
    <s v="EA"/>
    <n v="3000"/>
    <n v="3000"/>
    <n v="117"/>
    <n v="351000"/>
    <s v="KF03"/>
    <s v="All Project"/>
    <m/>
    <m/>
    <m/>
  </r>
  <r>
    <n v="72"/>
    <s v="Finished"/>
    <s v="065"/>
    <s v="Materials &amp; RM (Non BOM)"/>
    <s v="Supplies_Sub Material"/>
    <x v="1"/>
    <s v="PRO2300374"/>
    <d v="2023-02-07T00:00:00"/>
    <s v="POO2300648"/>
    <s v="대진지에프"/>
    <x v="13"/>
    <s v="시스템 조립에 필요한 부자재/3개월(2월~4월) 예상 소요량"/>
    <s v="볼트,+자홈붙이육각머리,와셔조립형[00002528-M6X12-SUS304]"/>
    <s v="Bolts etc required for system assembly/3 months (February~April) expected requirements"/>
    <s v="Jung Suk Kim"/>
    <s v="EA"/>
    <n v="3000"/>
    <n v="3000"/>
    <n v="163"/>
    <n v="489000"/>
    <s v="KF03"/>
    <s v="All Project"/>
    <m/>
    <m/>
    <m/>
  </r>
  <r>
    <n v="73"/>
    <s v="Finished"/>
    <s v="065"/>
    <s v="Materials &amp; RM (Non BOM)"/>
    <s v="Supplies_Sub Material"/>
    <x v="1"/>
    <s v="PRO2300374"/>
    <d v="2023-02-07T00:00:00"/>
    <s v="POO2300648"/>
    <s v="대진지에프"/>
    <x v="64"/>
    <s v="시스템 조립에 필요한 부자재/3개월(2월~4월) 예상 소요량"/>
    <s v="볼트,+자홈붙이육각머리,와셔조립형[00002528-M8X20-SUS304]"/>
    <s v="Bolts etc required for system assembly/3 months (February~April) expected requirements"/>
    <s v="Jung Suk Kim"/>
    <s v="EA"/>
    <n v="1500"/>
    <n v="1500"/>
    <n v="360"/>
    <n v="540000"/>
    <s v="KF03"/>
    <s v="All Project"/>
    <m/>
    <m/>
    <m/>
  </r>
  <r>
    <n v="74"/>
    <s v="Finished"/>
    <s v="065"/>
    <s v="Materials &amp; RM (Non BOM)"/>
    <s v="Supplies_Sub Material"/>
    <x v="1"/>
    <s v="PRO2300374"/>
    <d v="2023-02-07T00:00:00"/>
    <s v="POO2300648"/>
    <s v="대진지에프"/>
    <x v="65"/>
    <s v="시스템 조립에 필요한 부자재/3개월(2월~4월) 예상 소요량"/>
    <s v="6각볼트(M10)[KSB1002-C-A-M10X45-A2-70-둥근끝(SUS304)]"/>
    <s v="Bolts etc required for system assembly/3 months (February~April) expected requirements"/>
    <s v="Jung Suk Kim"/>
    <s v="EA"/>
    <n v="1000"/>
    <n v="1000"/>
    <n v="448"/>
    <n v="448000"/>
    <s v="KF03"/>
    <s v="All Project"/>
    <m/>
    <m/>
    <m/>
  </r>
  <r>
    <n v="75"/>
    <s v="Finished"/>
    <s v="065"/>
    <s v="Materials &amp; RM (Non BOM)"/>
    <s v="Supplies_Sub Material"/>
    <x v="1"/>
    <s v="PRO2300374"/>
    <d v="2023-02-07T00:00:00"/>
    <s v="POO2300648"/>
    <s v="대진지에프"/>
    <x v="66"/>
    <s v="시스템 조립에 필요한 부자재/3개월(2월~4월) 예상 소요량"/>
    <s v="6각볼트(M10)[KSB1002-C-A-M10X50-A2-70-둥근끝(SUS304)]"/>
    <s v="Bolts etc required for system assembly/3 months (February~April) expected requirements"/>
    <s v="Jung Suk Kim"/>
    <s v="EA"/>
    <n v="1000"/>
    <n v="1000"/>
    <n v="477"/>
    <n v="477000"/>
    <s v="KF03"/>
    <s v="All Project"/>
    <m/>
    <m/>
    <m/>
  </r>
  <r>
    <n v="76"/>
    <s v="Finished"/>
    <s v="065"/>
    <s v="Materials &amp; RM (Non BOM)"/>
    <s v="Supplies_Sub Material"/>
    <x v="1"/>
    <s v="PRO2300374"/>
    <d v="2023-02-07T00:00:00"/>
    <s v="POO2300648"/>
    <s v="대진지에프"/>
    <x v="67"/>
    <s v="시스템 조립에 필요한 부자재/3개월(2월~4월) 예상 소요량"/>
    <s v="6각볼트(M12)[KSB1002-C-A-M12X25-A2-70-둥근끝(SUS304)]"/>
    <s v="Bolts etc required for system assembly/3 months (February~April) expected requirements"/>
    <s v="Jung Suk Kim"/>
    <s v="EA"/>
    <n v="500"/>
    <n v="500"/>
    <n v="480"/>
    <n v="240000"/>
    <s v="KF03"/>
    <s v="All Project"/>
    <m/>
    <m/>
    <m/>
  </r>
  <r>
    <n v="77"/>
    <s v="Finished"/>
    <s v="065"/>
    <s v="Materials &amp; RM (Non BOM)"/>
    <s v="Supplies_Sub Material"/>
    <x v="1"/>
    <s v="PRO2300374"/>
    <d v="2023-02-07T00:00:00"/>
    <s v="POO2300648"/>
    <s v="대진지에프"/>
    <x v="68"/>
    <s v="시스템 조립에 필요한 부자재/3개월(2월~4월) 예상 소요량"/>
    <s v="6각볼트(M12)[KSB1002-C-A-M12X25-SUS304]"/>
    <s v="Bolts etc required for system assembly/3 months (February~April) expected requirements"/>
    <s v="Jung Suk Kim"/>
    <s v="EA"/>
    <n v="600"/>
    <n v="600"/>
    <n v="480"/>
    <n v="288000"/>
    <s v="KF03"/>
    <s v="All Project"/>
    <m/>
    <m/>
    <m/>
  </r>
  <r>
    <n v="78"/>
    <s v="Finished"/>
    <s v="065"/>
    <s v="Materials &amp; RM (Non BOM)"/>
    <s v="Supplies_Sub Material"/>
    <x v="1"/>
    <s v="PRO2300374"/>
    <d v="2023-02-07T00:00:00"/>
    <s v="POO2300648"/>
    <s v="대진지에프"/>
    <x v="69"/>
    <s v="시스템 조립에 필요한 부자재/3개월(2월~4월) 예상 소요량"/>
    <s v="6각볼트 (M12)[KSB1002-C-A-M12X50-A2-70-둥근끝(SUS304)]"/>
    <s v="Bolts etc required for system assembly/3 months (February~April) expected requirements"/>
    <s v="Jung Suk Kim"/>
    <s v="EA"/>
    <n v="1500"/>
    <n v="1500"/>
    <n v="723"/>
    <n v="1084500"/>
    <s v="KF03"/>
    <s v="All Project"/>
    <m/>
    <m/>
    <m/>
  </r>
  <r>
    <n v="79"/>
    <s v="Finished"/>
    <s v="065"/>
    <s v="Materials &amp; RM (Non BOM)"/>
    <s v="Supplies_Sub Material"/>
    <x v="1"/>
    <s v="PRO2300374"/>
    <d v="2023-02-07T00:00:00"/>
    <s v="POO2300648"/>
    <s v="대진지에프"/>
    <x v="18"/>
    <s v="시스템 조립에 필요한 부자재/3개월(2월~4월) 예상 소요량"/>
    <s v="6각볼트(M12)[KSB1002-C-A-M12X80-A2-70-둥근끝(SUS304)]"/>
    <s v="Bolts etc required for system assembly/3 months (February~April) expected requirements"/>
    <s v="Jung Suk Kim"/>
    <s v="EA"/>
    <n v="1000"/>
    <n v="1000"/>
    <n v="986"/>
    <n v="986000"/>
    <s v="KF03"/>
    <s v="All Project"/>
    <m/>
    <m/>
    <m/>
  </r>
  <r>
    <n v="80"/>
    <s v="Finished"/>
    <s v="065"/>
    <s v="Materials &amp; RM (Non BOM)"/>
    <s v="Supplies_Sub Material"/>
    <x v="1"/>
    <s v="PRO2300374"/>
    <d v="2023-02-07T00:00:00"/>
    <s v="POO2300648"/>
    <s v="대진지에프"/>
    <x v="70"/>
    <s v="시스템 조립에 필요한 부자재/3개월(2월~4월) 예상 소요량"/>
    <s v="6각볼트(M16)[KSB1002-C-A-M16X30-A2-70-둥근끝(SUS304)]"/>
    <s v="Bolts etc required for system assembly/3 months (February~April) expected requirements"/>
    <s v="Jung Suk Kim"/>
    <s v="EA"/>
    <n v="3000"/>
    <n v="3000"/>
    <n v="1121"/>
    <n v="3363000"/>
    <s v="KF03"/>
    <s v="All Project"/>
    <m/>
    <m/>
    <m/>
  </r>
  <r>
    <n v="81"/>
    <s v="Finished"/>
    <s v="065"/>
    <s v="Materials &amp; RM (Non BOM)"/>
    <s v="Supplies_Sub Material"/>
    <x v="1"/>
    <s v="PRO2300374"/>
    <d v="2023-02-07T00:00:00"/>
    <s v="POO2300648"/>
    <s v="대진지에프"/>
    <x v="20"/>
    <s v="시스템 조립에 필요한 부자재/3개월(2월~4월) 예상 소요량"/>
    <s v="6각너트(M10)[KSB1012-A-스타일1-A-M10-A2-70(SUS304)]"/>
    <s v="Bolts etc required for system assembly/3 months (February~April) expected requirements"/>
    <s v="Jung Suk Kim"/>
    <s v="EA"/>
    <n v="5000"/>
    <n v="5000"/>
    <n v="108"/>
    <n v="540000"/>
    <s v="KF03"/>
    <s v="All Project"/>
    <m/>
    <m/>
    <m/>
  </r>
  <r>
    <n v="82"/>
    <s v="Finished"/>
    <s v="065"/>
    <s v="Materials &amp; RM (Non BOM)"/>
    <s v="Supplies_Sub Material"/>
    <x v="1"/>
    <s v="PRO2300374"/>
    <d v="2023-02-07T00:00:00"/>
    <s v="POO2300648"/>
    <s v="대진지에프"/>
    <x v="23"/>
    <s v="시스템 조립에 필요한 부자재/3개월(2월~4월) 예상 소요량"/>
    <s v="6각너트(M12)[KSB1012-A-스타일1-A-M12-A2-70(SUS304)]"/>
    <s v="Bolts etc required for system assembly/3 months (February~April) expected requirements"/>
    <s v="Jung Suk Kim"/>
    <s v="EA"/>
    <n v="2500"/>
    <n v="2500"/>
    <n v="129"/>
    <n v="322500"/>
    <s v="KF03"/>
    <s v="All Project"/>
    <m/>
    <m/>
    <m/>
  </r>
  <r>
    <n v="83"/>
    <s v="Finished"/>
    <s v="065"/>
    <s v="Materials &amp; RM (Non BOM)"/>
    <s v="Supplies_Sub Material"/>
    <x v="1"/>
    <s v="PRO2300374"/>
    <d v="2023-02-07T00:00:00"/>
    <s v="POO2300648"/>
    <s v="대진지에프"/>
    <x v="12"/>
    <s v="시스템 조립에 필요한 부자재/3개월(2월~4월) 예상 소요량"/>
    <s v="+자홈작은나사,접시머리형[KSB1023-B-A-M4X12-SUS]"/>
    <s v="Bolts etc required for system assembly/3 months (February~April) expected requirements"/>
    <s v="Jung Suk Kim"/>
    <s v="EA"/>
    <n v="1200"/>
    <n v="1200"/>
    <n v="24"/>
    <n v="28800"/>
    <s v="KF03"/>
    <s v="All Project"/>
    <m/>
    <m/>
    <m/>
  </r>
  <r>
    <n v="84"/>
    <s v="Finished"/>
    <s v="065"/>
    <s v="Materials &amp; RM (Non BOM)"/>
    <s v="Supplies_Sub Material"/>
    <x v="1"/>
    <s v="PRO2300374"/>
    <d v="2023-02-07T00:00:00"/>
    <s v="POO2300648"/>
    <s v="대진지에프"/>
    <x v="11"/>
    <s v="시스템 조립에 필요한 부자재/3개월(2월~4월) 예상 소요량"/>
    <s v="+자홈작은나사,접시머리형[KSB1023-B-A-M4X8-SUS]"/>
    <s v="Bolts etc required for system assembly/3 months (February~April) expected requirements"/>
    <s v="Jung Suk Kim"/>
    <s v="EA"/>
    <n v="22000"/>
    <n v="22000"/>
    <n v="19"/>
    <n v="418000"/>
    <s v="KF03"/>
    <s v="All Project"/>
    <m/>
    <m/>
    <m/>
  </r>
  <r>
    <n v="85"/>
    <s v="Finished"/>
    <s v="065"/>
    <s v="Materials &amp; RM (Non BOM)"/>
    <s v="Supplies_Sub Material"/>
    <x v="1"/>
    <s v="PRO2300374"/>
    <d v="2023-02-07T00:00:00"/>
    <s v="POO2300648"/>
    <s v="대진지에프"/>
    <x v="71"/>
    <s v="시스템 조립에 필요한 부자재/3개월(2월~4월) 예상 소요량"/>
    <s v="+자홈작은나사,접시머리형[KSB1023-B-A-M4X8-SUS304]"/>
    <s v="Bolts etc required for system assembly/3 months (February~April) expected requirements"/>
    <s v="Jung Suk Kim"/>
    <s v="EA"/>
    <n v="55000"/>
    <n v="55000"/>
    <n v="19"/>
    <n v="1045000"/>
    <s v="KF03"/>
    <s v="All Project"/>
    <m/>
    <m/>
    <m/>
  </r>
  <r>
    <n v="86"/>
    <s v="Finished"/>
    <s v="065"/>
    <s v="Materials &amp; RM (Non BOM)"/>
    <s v="Supplies_Sub Material"/>
    <x v="1"/>
    <s v="PRO2300374"/>
    <d v="2023-02-07T00:00:00"/>
    <s v="POO2300648"/>
    <s v="대진지에프"/>
    <x v="72"/>
    <s v="시스템 조립에 필요한 부자재/3개월(2월~4월) 예상 소요량"/>
    <s v="트러스[KSB1023-D-M4X8-SUS304]"/>
    <s v="Bolts etc required for system assembly/3 months (February~April) expected requirements"/>
    <s v="Jung Suk Kim"/>
    <s v="EA"/>
    <n v="6000"/>
    <n v="6000"/>
    <n v="24"/>
    <n v="144000"/>
    <s v="KF03"/>
    <s v="All Project"/>
    <m/>
    <m/>
    <m/>
  </r>
  <r>
    <n v="87"/>
    <s v="Finished"/>
    <s v="065"/>
    <s v="Materials &amp; RM (Non BOM)"/>
    <s v="Supplies_Sub Material"/>
    <x v="1"/>
    <s v="PRO2300374"/>
    <d v="2023-02-07T00:00:00"/>
    <s v="POO2300648"/>
    <s v="대진지에프"/>
    <x v="10"/>
    <s v="시스템 조립에 필요한 부자재/3개월(2월~4월) 예상 소요량"/>
    <s v="트러스[KSB1023-D-M5X12-SUS304]"/>
    <s v="Bolts etc required for system assembly/3 months (February~April) expected requirements"/>
    <s v="Jung Suk Kim"/>
    <s v="EA"/>
    <n v="10000"/>
    <n v="10000"/>
    <n v="48"/>
    <n v="480000"/>
    <s v="KF03"/>
    <s v="All Project"/>
    <m/>
    <m/>
    <m/>
  </r>
  <r>
    <n v="88"/>
    <s v="Finished"/>
    <s v="065"/>
    <s v="Materials &amp; RM (Non BOM)"/>
    <s v="Supplies_Sub Material"/>
    <x v="1"/>
    <s v="PRO2300374"/>
    <d v="2023-02-07T00:00:00"/>
    <s v="POO2300648"/>
    <s v="대진지에프"/>
    <x v="73"/>
    <s v="시스템 조립에 필요한 부자재/3개월(2월~4월) 예상 소요량"/>
    <s v="트러스[KSB1023-D-M5X16-SUS304]"/>
    <s v="Bolts etc required for system assembly/3 months (February~April) expected requirements"/>
    <s v="Jung Suk Kim"/>
    <s v="EA"/>
    <n v="5000"/>
    <n v="5000"/>
    <n v="51"/>
    <n v="255000"/>
    <s v="KF03"/>
    <s v="All Project"/>
    <m/>
    <m/>
    <m/>
  </r>
  <r>
    <n v="89"/>
    <s v="Finished"/>
    <s v="065"/>
    <s v="Materials &amp; RM (Non BOM)"/>
    <s v="Supplies_Sub Material"/>
    <x v="1"/>
    <s v="PRO2300374"/>
    <d v="2023-02-07T00:00:00"/>
    <s v="POO2300648"/>
    <s v="대진지에프"/>
    <x v="19"/>
    <s v="시스템 조립에 필요한 부자재/3개월(2월~4월) 예상 소요량"/>
    <s v="스터드볼트,M12x100[KSB1037-12X100-A2-70-보통-2종]"/>
    <s v="Bolts etc required for system assembly/3 months (February~April) expected requirements"/>
    <s v="Jung Suk Kim"/>
    <s v="EA"/>
    <n v="500"/>
    <n v="500"/>
    <n v="1120"/>
    <n v="560000"/>
    <s v="KF03"/>
    <s v="All Project"/>
    <m/>
    <m/>
    <m/>
  </r>
  <r>
    <n v="90"/>
    <s v="Finished"/>
    <s v="065"/>
    <s v="Materials &amp; RM (Non BOM)"/>
    <s v="Supplies_Sub Material"/>
    <x v="1"/>
    <s v="PRO2300374"/>
    <d v="2023-02-07T00:00:00"/>
    <s v="POO2300648"/>
    <s v="대진지에프"/>
    <x v="74"/>
    <s v="시스템 조립에 필요한 부자재/3개월(2월~4월) 예상 소요량"/>
    <s v="볼트,+자홈붙이둥근머리,와셔조립형[KSB1041-A-M3X12-SUS304]"/>
    <s v="Bolts etc required for system assembly/3 months (February~April) expected requirements"/>
    <s v="Jung Suk Kim"/>
    <s v="EA"/>
    <n v="8000"/>
    <n v="8000"/>
    <n v="29"/>
    <n v="232000"/>
    <s v="KF03"/>
    <s v="All Project"/>
    <m/>
    <m/>
    <m/>
  </r>
  <r>
    <n v="91"/>
    <s v="Finished"/>
    <s v="065"/>
    <s v="Materials &amp; RM (Non BOM)"/>
    <s v="Supplies_Sub Material"/>
    <x v="1"/>
    <s v="PRO2300374"/>
    <d v="2023-02-07T00:00:00"/>
    <s v="POO2300648"/>
    <s v="대진지에프"/>
    <x v="75"/>
    <s v="시스템 조립에 필요한 부자재/3개월(2월~4월) 예상 소요량"/>
    <s v="볼트,+자홈붙이둥근머리,와셔조립형[KSB1041-A-M3X8-SUS304]"/>
    <s v="Bolts etc required for system assembly/3 months (February~April) expected requirements"/>
    <s v="Jung Suk Kim"/>
    <s v="EA"/>
    <n v="5000"/>
    <n v="5000"/>
    <n v="30"/>
    <n v="150000"/>
    <s v="KF03"/>
    <s v="All Project"/>
    <m/>
    <m/>
    <m/>
  </r>
  <r>
    <n v="92"/>
    <s v="Finished"/>
    <s v="065"/>
    <s v="Materials &amp; RM (Non BOM)"/>
    <s v="Supplies_Sub Material"/>
    <x v="1"/>
    <s v="PRO2300374"/>
    <d v="2023-02-07T00:00:00"/>
    <s v="POO2300648"/>
    <s v="대진지에프"/>
    <x v="76"/>
    <s v="시스템 조립에 필요한 부자재/3개월(2월~4월) 예상 소요량"/>
    <s v="볼트,+자홈붙이둥근머리,와셔조립형[KSB1041-A-M4X8-SUS304]"/>
    <s v="Bolts etc required for system assembly/3 months (February~April) expected requirements"/>
    <s v="Jung Suk Kim"/>
    <s v="EA"/>
    <n v="8000"/>
    <n v="8000"/>
    <n v="39"/>
    <n v="312000"/>
    <s v="KF03"/>
    <s v="All Project"/>
    <m/>
    <m/>
    <m/>
  </r>
  <r>
    <n v="93"/>
    <s v="Finished"/>
    <s v="065"/>
    <s v="Materials &amp; RM (Non BOM)"/>
    <s v="Supplies_Sub Material"/>
    <x v="1"/>
    <s v="PRO2300374"/>
    <d v="2023-02-07T00:00:00"/>
    <s v="POO2300648"/>
    <s v="대진지에프"/>
    <x v="14"/>
    <s v="시스템 조립에 필요한 부자재/3개월(2월~4월) 예상 소요량"/>
    <s v="볼트,+자홈붙이둥근머리,와셔조립형(아연도금)[KSB1041-A-M5X16 (아연도금)]"/>
    <s v="Bolts etc required for system assembly/3 months (February~April) expected requirements"/>
    <s v="Jung Suk Kim"/>
    <s v="EA"/>
    <n v="7000"/>
    <n v="7000"/>
    <n v="41"/>
    <n v="287000"/>
    <s v="KF03"/>
    <s v="All Project"/>
    <m/>
    <m/>
    <m/>
  </r>
  <r>
    <n v="94"/>
    <s v="Finished"/>
    <s v="065"/>
    <s v="Materials &amp; RM (Non BOM)"/>
    <s v="Supplies_Sub Material"/>
    <x v="1"/>
    <s v="PRO2300374"/>
    <d v="2023-02-07T00:00:00"/>
    <s v="POO2300648"/>
    <s v="대진지에프"/>
    <x v="15"/>
    <s v="시스템 조립에 필요한 부자재/3개월(2월~4월) 예상 소요량"/>
    <s v="볼트,+자홈붙이육각머리,와셔조립형(아연도금)[M5X16(아연도금)]"/>
    <s v="Bolts etc required for system assembly/3 months (February~April) expected requirements"/>
    <s v="Jung Suk Kim"/>
    <s v="EA"/>
    <n v="20000"/>
    <n v="20000"/>
    <n v="36"/>
    <n v="720000"/>
    <s v="KF03"/>
    <s v="All Project"/>
    <m/>
    <m/>
    <m/>
  </r>
  <r>
    <n v="95"/>
    <s v="Finished"/>
    <s v="065"/>
    <s v="Materials &amp; RM (Non BOM)"/>
    <s v="Supplies_Sub Material"/>
    <x v="1"/>
    <s v="PRO2300374"/>
    <d v="2023-02-07T00:00:00"/>
    <s v="POO2300648"/>
    <s v="대진지에프"/>
    <x v="21"/>
    <s v="시스템 조립에 필요한 부자재/3개월(2월~4월) 예상 소요량"/>
    <s v="스프링와셔(M10)[KSB1324-2-10-STS304]"/>
    <s v="Bolts etc required for system assembly/3 months (February~April) expected requirements"/>
    <s v="Jung Suk Kim"/>
    <s v="EA"/>
    <n v="5000"/>
    <n v="5000"/>
    <n v="30"/>
    <n v="150000"/>
    <s v="KF03"/>
    <s v="All Project"/>
    <m/>
    <m/>
    <m/>
  </r>
  <r>
    <n v="96"/>
    <s v="Finished"/>
    <s v="065"/>
    <s v="Materials &amp; RM (Non BOM)"/>
    <s v="Supplies_Sub Material"/>
    <x v="1"/>
    <s v="PRO2300374"/>
    <d v="2023-02-07T00:00:00"/>
    <s v="POO2300648"/>
    <s v="대진지에프"/>
    <x v="77"/>
    <s v="시스템 조립에 필요한 부자재/3개월(2월~4월) 예상 소요량"/>
    <s v="스프링와셔(M16용)[KSB1324-2호-16-STS304]"/>
    <s v="Bolts etc required for system assembly/3 months (February~April) expected requirements"/>
    <s v="Jung Suk Kim"/>
    <s v="EA"/>
    <n v="3000"/>
    <n v="3000"/>
    <n v="93"/>
    <n v="279000"/>
    <s v="KF03"/>
    <s v="All Project"/>
    <m/>
    <m/>
    <m/>
  </r>
  <r>
    <n v="97"/>
    <s v="Finished"/>
    <s v="065"/>
    <s v="Materials &amp; RM (Non BOM)"/>
    <s v="Supplies_Sub Material"/>
    <x v="1"/>
    <s v="PRO2300374"/>
    <d v="2023-02-07T00:00:00"/>
    <s v="POO2300648"/>
    <s v="대진지에프"/>
    <x v="24"/>
    <s v="시스템 조립에 필요한 부자재/3개월(2월~4월) 예상 소요량"/>
    <s v="스프링와셔(M12)[KSB1324-2호-M12-STS304]"/>
    <s v="Bolts etc required for system assembly/3 months (February~April) expected requirements"/>
    <s v="Jung Suk Kim"/>
    <s v="EA"/>
    <n v="6000"/>
    <n v="6000"/>
    <n v="66"/>
    <n v="396000"/>
    <s v="KF03"/>
    <s v="All Project"/>
    <m/>
    <m/>
    <m/>
  </r>
  <r>
    <n v="98"/>
    <s v="Finished"/>
    <s v="065"/>
    <s v="Materials &amp; RM (Non BOM)"/>
    <s v="Supplies_Sub Material"/>
    <x v="1"/>
    <s v="PRO2300374"/>
    <d v="2023-02-07T00:00:00"/>
    <s v="POO2300648"/>
    <s v="대진지에프"/>
    <x v="78"/>
    <s v="시스템 조립에 필요한 부자재/3개월(2월~4월) 예상 소요량"/>
    <s v="평와셔(M16용)[KSB1326-소형원형-16-STS304]"/>
    <s v="Bolts etc required for system assembly/3 months (February~April) expected requirements"/>
    <s v="Jung Suk Kim"/>
    <s v="EA"/>
    <n v="3000"/>
    <n v="3000"/>
    <n v="410"/>
    <n v="1230000"/>
    <s v="KF03"/>
    <s v="All Project"/>
    <m/>
    <m/>
    <m/>
  </r>
  <r>
    <n v="99"/>
    <s v="Finished"/>
    <s v="065"/>
    <s v="Materials &amp; RM (Non BOM)"/>
    <s v="Supplies_Sub Material"/>
    <x v="1"/>
    <s v="PRO2300374"/>
    <d v="2023-02-07T00:00:00"/>
    <s v="POO2300648"/>
    <s v="대진지에프"/>
    <x v="26"/>
    <s v="시스템 조립에 필요한 부자재/3개월(2월~4월) 예상 소요량"/>
    <s v="평와셔(M12)[KSB1326-소형원형-M12-STS304]"/>
    <s v="Bolts etc required for system assembly/3 months (February~April) expected requirements"/>
    <s v="Jung Suk Kim"/>
    <s v="EA"/>
    <n v="3000"/>
    <n v="3000"/>
    <n v="190"/>
    <n v="570000"/>
    <s v="KF03"/>
    <s v="All Project"/>
    <m/>
    <m/>
    <m/>
  </r>
  <r>
    <n v="100"/>
    <s v="Finished"/>
    <s v="065"/>
    <s v="Materials &amp; RM (Non BOM)"/>
    <s v="Supplies_Sub Material"/>
    <x v="1"/>
    <s v="PRO2300374"/>
    <d v="2023-02-07T00:00:00"/>
    <s v="POO2300648"/>
    <s v="대진지에프"/>
    <x v="25"/>
    <s v="시스템 조립에 필요한 부자재/3개월(2월~4월) 예상 소요량"/>
    <s v="평와셔(M12)[대형원형-M12-STS304]"/>
    <s v="Bolts etc required for system assembly/3 months (February~April) expected requirements"/>
    <s v="Jung Suk Kim"/>
    <s v="EA"/>
    <n v="6000"/>
    <n v="6000"/>
    <n v="58"/>
    <n v="348000"/>
    <s v="KF03"/>
    <s v="All Project"/>
    <m/>
    <m/>
    <m/>
  </r>
  <r>
    <n v="101"/>
    <s v="Finished"/>
    <s v="065"/>
    <s v="Materials &amp; RM (Non BOM)"/>
    <s v="Supplies_Sub Material"/>
    <x v="1"/>
    <s v="PRO2300374"/>
    <d v="2023-02-07T00:00:00"/>
    <s v="POO2300648"/>
    <s v="대진지에프"/>
    <x v="22"/>
    <s v="시스템 조립에 필요한 부자재/3개월(2월~4월) 예상 소요량"/>
    <s v="평와셔(M10)[KSB1326-중형원형-M10-STS304]"/>
    <s v="Bolts etc required for system assembly/3 months (February~April) expected requirements"/>
    <s v="Jung Suk Kim"/>
    <s v="EA"/>
    <n v="5000"/>
    <n v="5000"/>
    <n v="19"/>
    <n v="95000"/>
    <s v="KF03"/>
    <s v="All Project"/>
    <m/>
    <m/>
    <m/>
  </r>
  <r>
    <n v="102"/>
    <s v="Finished"/>
    <s v="065"/>
    <s v="Materials &amp; RM (Non BOM)"/>
    <s v="Supplies_Sub Material"/>
    <x v="1"/>
    <s v="PRO2300374"/>
    <d v="2023-02-07T00:00:00"/>
    <s v="POO2300648"/>
    <s v="대진지에프"/>
    <x v="79"/>
    <s v="시스템 조립에 필요한 부자재/3개월(2월~4월) 예상 소요량"/>
    <s v="지지대볼트(PVC)[M3x15]"/>
    <s v="Bolts etc required for system assembly/3 months (February~April) expected requirements"/>
    <s v="Jung Suk Kim"/>
    <s v="EA"/>
    <n v="2000"/>
    <n v="2000"/>
    <n v="120"/>
    <n v="240000"/>
    <s v="KF03"/>
    <s v="All Project"/>
    <m/>
    <m/>
    <m/>
  </r>
  <r>
    <n v="103"/>
    <s v="Finished"/>
    <s v="065"/>
    <s v="Materials &amp; RM (Non BOM)"/>
    <s v="Supplies_Sub Material"/>
    <x v="1"/>
    <s v="PRO2300374"/>
    <d v="2023-02-07T00:00:00"/>
    <s v="POO2300648"/>
    <s v="대진지에프"/>
    <x v="80"/>
    <s v="시스템 조립에 필요한 부자재/3개월(2월~4월) 예상 소요량"/>
    <s v="지지대볼트(PVC)[M3x20]"/>
    <s v="Bolts etc required for system assembly/3 months (February~April) expected requirements"/>
    <s v="Jung Suk Kim"/>
    <s v="EA"/>
    <n v="2000"/>
    <n v="2000"/>
    <n v="130"/>
    <n v="260000"/>
    <s v="KF03"/>
    <s v="All Project"/>
    <m/>
    <m/>
    <m/>
  </r>
  <r>
    <n v="104"/>
    <s v="Finished"/>
    <s v="065"/>
    <s v="Materials &amp; RM (Non BOM)"/>
    <s v="Supplies_Sub Material"/>
    <x v="1"/>
    <s v="PRO2300374"/>
    <d v="2023-02-07T00:00:00"/>
    <s v="POO2300648"/>
    <s v="대진지에프"/>
    <x v="81"/>
    <s v="시스템 조립에 필요한 부자재/3개월(2월~4월) 예상 소요량"/>
    <s v="풀림방지너트(M4)[M4]"/>
    <s v="Bolts etc required for system assembly/3 months (February~April) expected requirements"/>
    <s v="Jung Suk Kim"/>
    <s v="EA"/>
    <n v="1000"/>
    <n v="1000"/>
    <n v="34"/>
    <n v="34000"/>
    <s v="KF03"/>
    <s v="All Project"/>
    <m/>
    <m/>
    <m/>
  </r>
  <r>
    <n v="105"/>
    <s v="Finished"/>
    <s v="065"/>
    <s v="Materials &amp; RM (Non BOM)"/>
    <s v="Supplies_Sub Material"/>
    <x v="1"/>
    <s v="PRO2300374"/>
    <d v="2023-02-07T00:00:00"/>
    <s v="POO2300648"/>
    <s v="대진지에프"/>
    <x v="82"/>
    <s v="시스템 조립에 필요한 부자재/3개월(2월~4월) 예상 소요량"/>
    <s v="스프링·평와셔조립 육각홀붙이볼트[M4x12(STS304)]"/>
    <s v="Bolts etc required for system assembly/3 months (February~April) expected requirements"/>
    <s v="Jung Suk Kim"/>
    <s v="EA"/>
    <n v="1000"/>
    <n v="1000"/>
    <n v="59"/>
    <n v="59000"/>
    <s v="KF03"/>
    <s v="All Project"/>
    <m/>
    <m/>
    <m/>
  </r>
  <r>
    <n v="106"/>
    <s v="Finished"/>
    <s v="065"/>
    <s v="Materials &amp; RM (Non BOM)"/>
    <s v="Supplies_Sub Material"/>
    <x v="1"/>
    <s v="PRO2300374"/>
    <d v="2023-02-07T00:00:00"/>
    <s v="POO2300648"/>
    <s v="대진지에프"/>
    <x v="83"/>
    <s v="시스템 조립에 필요한 부자재/3개월(2월~4월) 예상 소요량"/>
    <s v="스프링.평와셔조립 육각홀붙이볼트[M4x20(STS304)]"/>
    <s v="Bolts etc required for system assembly/3 months (February~April) expected requirements"/>
    <s v="Jung Suk Kim"/>
    <s v="EA"/>
    <n v="500"/>
    <n v="500"/>
    <n v="65"/>
    <n v="32500"/>
    <s v="KF03"/>
    <s v="All Project"/>
    <m/>
    <m/>
    <m/>
  </r>
  <r>
    <n v="107"/>
    <s v="Finished"/>
    <s v="065"/>
    <s v="Materials &amp; RM (Non BOM)"/>
    <s v="Supplies_Sub Material"/>
    <x v="1"/>
    <s v="PRO2300374"/>
    <d v="2023-02-07T00:00:00"/>
    <s v="POO2300648"/>
    <s v="대진지에프"/>
    <x v="84"/>
    <s v="시스템 조립에 필요한 부자재/3개월(2월~4월) 예상 소요량"/>
    <s v="스프링·평와셔조립 육각홀붙이볼트[M5x25(STS304)]"/>
    <s v="Bolts etc required for system assembly/3 months (February~April) expected requirements"/>
    <s v="Jung Suk Kim"/>
    <s v="EA"/>
    <n v="200"/>
    <n v="200"/>
    <n v="102"/>
    <n v="20400"/>
    <s v="KF03"/>
    <s v="All Project"/>
    <m/>
    <m/>
    <m/>
  </r>
  <r>
    <n v="108"/>
    <s v="Finished"/>
    <s v="065"/>
    <s v="Materials &amp; RM (Non BOM)"/>
    <s v="Supplies_Sub Material"/>
    <x v="1"/>
    <s v="PRO2300374"/>
    <d v="2023-02-07T00:00:00"/>
    <s v="POO2300648"/>
    <s v="대진지에프"/>
    <x v="85"/>
    <s v="시스템 조립에 필요한 부자재/3개월(2월~4월) 예상 소요량"/>
    <s v="스프링.평와셔조립 육각홀붙이볼트[M6x20(STS304)]"/>
    <s v="Bolts etc required for system assembly/3 months (February~April) expected requirements"/>
    <s v="Jung Suk Kim"/>
    <s v="EA"/>
    <n v="400"/>
    <n v="400"/>
    <n v="140"/>
    <n v="56000"/>
    <s v="KF03"/>
    <s v="All Project"/>
    <m/>
    <m/>
    <m/>
  </r>
  <r>
    <n v="109"/>
    <s v="Finished"/>
    <s v="065"/>
    <s v="Materials &amp; RM (Non BOM)"/>
    <s v="Supplies_Sub Material"/>
    <x v="1"/>
    <s v="PRO2300374"/>
    <d v="2023-02-07T00:00:00"/>
    <s v="POO2300648"/>
    <s v="대진지에프"/>
    <x v="86"/>
    <s v="시스템 조립에 필요한 부자재/3개월(2월~4월) 예상 소요량"/>
    <s v="접시머리렌치볼트[M4x12(STS304)]"/>
    <s v="Bolts etc required for system assembly/3 months (February~April) expected requirements"/>
    <s v="Jung Suk Kim"/>
    <s v="EA"/>
    <n v="500"/>
    <n v="500"/>
    <n v="30"/>
    <n v="15000"/>
    <s v="KF03"/>
    <s v="All Project"/>
    <m/>
    <m/>
    <m/>
  </r>
  <r>
    <n v="110"/>
    <s v="Finished"/>
    <s v="065"/>
    <s v="Materials &amp; RM (Non BOM)"/>
    <s v="Supplies_Sub Material"/>
    <x v="1"/>
    <s v="PRO2300374"/>
    <d v="2023-02-07T00:00:00"/>
    <s v="POO2300648"/>
    <s v="대진지에프"/>
    <x v="87"/>
    <s v="시스템 조립에 필요한 부자재/3개월(2월~4월) 예상 소요량"/>
    <s v="육각구멍붙이버튼볼트[M5x12(STS304)]"/>
    <s v="Bolts etc required for system assembly/3 months (February~April) expected requirements"/>
    <s v="Jung Suk Kim"/>
    <s v="EA"/>
    <n v="500"/>
    <n v="500"/>
    <n v="43"/>
    <n v="21500"/>
    <s v="KF03"/>
    <s v="All Project"/>
    <m/>
    <m/>
    <m/>
  </r>
  <r>
    <n v="111"/>
    <s v="Finished"/>
    <s v="065"/>
    <s v="Materials &amp; RM (Non BOM)"/>
    <s v="Supplies_Sub Material"/>
    <x v="1"/>
    <s v="PRO2300374"/>
    <d v="2023-02-07T00:00:00"/>
    <s v="POO2300648"/>
    <s v="대진지에프"/>
    <x v="88"/>
    <s v="시스템 조립에 필요한 부자재/3개월(2월~4월) 예상 소요량"/>
    <s v="육각구멍붙이버튼볼트[M6x12(STS304)]"/>
    <s v="Bolts etc required for system assembly/3 months (February~April) expected requirements"/>
    <s v="Jung Suk Kim"/>
    <s v="EA"/>
    <n v="800"/>
    <n v="800"/>
    <n v="65"/>
    <n v="52000"/>
    <s v="KF03"/>
    <s v="All Project"/>
    <m/>
    <m/>
    <m/>
  </r>
  <r>
    <n v="112"/>
    <s v="Finished"/>
    <s v="065"/>
    <s v="Materials &amp; RM (Non BOM)"/>
    <s v="Supplies_Sub Material"/>
    <x v="1"/>
    <s v="PRO2300374"/>
    <d v="2023-02-07T00:00:00"/>
    <s v="POO2300648"/>
    <s v="대진지에프"/>
    <x v="89"/>
    <s v="시스템 조립에 필요한 부자재/3개월(2월~4월) 예상 소요량"/>
    <s v="육각구멍붙이버튼볼트[M6x20(STS304)]"/>
    <s v="Bolts etc required for system assembly/3 months (February~April) expected requirements"/>
    <s v="Jung Suk Kim"/>
    <s v="EA"/>
    <n v="600"/>
    <n v="600"/>
    <n v="85"/>
    <n v="51000"/>
    <s v="KF03"/>
    <s v="All Project"/>
    <m/>
    <m/>
    <m/>
  </r>
  <r>
    <n v="113"/>
    <s v="Finished"/>
    <s v="065"/>
    <s v="Materials &amp; RM (Non BOM)"/>
    <s v="Supplies_Sub Material"/>
    <x v="1"/>
    <s v="PRO2300374"/>
    <d v="2023-02-07T00:00:00"/>
    <s v="POO2300648"/>
    <s v="대진지에프"/>
    <x v="90"/>
    <s v="시스템 조립에 필요한 부자재/3개월(2월~4월) 예상 소요량"/>
    <s v="육각구멍붙이버튼볼트[M6x25(STS304)]"/>
    <s v="Bolts etc required for system assembly/3 months (February~April) expected requirements"/>
    <s v="Jung Suk Kim"/>
    <s v="EA"/>
    <n v="500"/>
    <n v="500"/>
    <n v="94"/>
    <n v="47000"/>
    <s v="KF03"/>
    <s v="All Project"/>
    <m/>
    <m/>
    <m/>
  </r>
  <r>
    <n v="114"/>
    <s v="Finished"/>
    <s v="065"/>
    <s v="Materials &amp; RM (Non BOM)"/>
    <s v="Supplies_Sub Material"/>
    <x v="1"/>
    <s v="PRO2300374"/>
    <d v="2023-02-07T00:00:00"/>
    <s v="POO2300648"/>
    <s v="대진지에프"/>
    <x v="91"/>
    <s v="시스템 조립에 필요한 부자재/3개월(2월~4월) 예상 소요량"/>
    <s v="아이볼트(M16)[KSB1033-M16-SUS304]"/>
    <s v="Bolts etc required for system assembly/3 months (February~April) expected requirements"/>
    <s v="Jung Suk Kim"/>
    <s v="EA"/>
    <n v="200"/>
    <n v="200"/>
    <n v="3901"/>
    <n v="780200"/>
    <s v="KF03"/>
    <s v="All Project"/>
    <m/>
    <m/>
    <m/>
  </r>
  <r>
    <n v="115"/>
    <s v="Finished"/>
    <s v="265"/>
    <s v="Supplies"/>
    <s v="Supplies_Others"/>
    <x v="2"/>
    <s v="PRO2300388"/>
    <d v="2023-02-08T00:00:00"/>
    <s v="POO2300404"/>
    <s v="미주MRO"/>
    <x v="92"/>
    <s v="작업용 핸드리프트"/>
    <s v="Hand Lift[SHP-1500C]"/>
    <s v="Working hand lift"/>
    <s v="Jung Suk Kim"/>
    <s v="EA"/>
    <n v="1"/>
    <n v="1"/>
    <n v="410000"/>
    <n v="410000"/>
    <s v="KF03"/>
    <m/>
    <m/>
    <m/>
    <m/>
  </r>
  <r>
    <n v="116"/>
    <s v="Finished"/>
    <s v="065"/>
    <s v="Materials &amp; RM (Non BOM)"/>
    <s v="Supplies_Sub Material"/>
    <x v="2"/>
    <s v="PRO2300388"/>
    <d v="2023-02-08T00:00:00"/>
    <s v="POO2300404"/>
    <s v="미주MRO"/>
    <x v="93"/>
    <s v="Insulating paper/Talos Co.,Ltd.(SOO2200138-유니트셀,065070180,1S1P)"/>
    <s v="INSULATOR[KI-34W-ETR]"/>
    <s v="Insulating paper/Talos Co.,Ltd.(SOO2200138-유니트셀,065070180,1S1P)"/>
    <s v="Jung Suk Kim"/>
    <s v="EA"/>
    <n v="5000"/>
    <n v="6000"/>
    <n v="50"/>
    <n v="300000"/>
    <s v="KF03"/>
    <s v="Talos Co.,Ltd.(SOO2200138)"/>
    <m/>
    <m/>
    <m/>
  </r>
  <r>
    <n v="117"/>
    <s v="Finished"/>
    <s v="265"/>
    <s v="Supplies"/>
    <s v="Supplies_Tools"/>
    <x v="1"/>
    <s v="PRO2300463"/>
    <d v="2023-02-14T00:00:00"/>
    <s v="POO2300522"/>
    <s v="㈜단왕"/>
    <x v="94"/>
    <s v="2C6R 분리형 Rack에 사용될 바퀴 확장형 모듈 리프트"/>
    <s v="Wheel extension module lift[Wheel 500mm→780mm expansion]"/>
    <s v="Wheel extended module lifts to be used for 2C6R separate RACK"/>
    <s v="Jung Suk Kim"/>
    <s v="EA"/>
    <n v="1"/>
    <n v="1"/>
    <n v="4970000"/>
    <n v="4970000"/>
    <s v="KF03"/>
    <m/>
    <m/>
    <m/>
    <m/>
  </r>
  <r>
    <n v="118"/>
    <s v="Finished"/>
    <s v="065"/>
    <s v="Materials &amp; RM (Non BOM)"/>
    <s v="Supplies_Sub Material"/>
    <x v="1"/>
    <s v="PRO2300496"/>
    <d v="2023-02-16T00:00:00"/>
    <s v="POO2300487"/>
    <s v="대진지에프"/>
    <x v="59"/>
    <s v="시스템 조립에 필요한 부자재"/>
    <s v="볼트,+자홈붙이육각머리,와셔조립형[00002528-M10X20-SUS304]"/>
    <s v="Bolts etc required for system assembly"/>
    <s v="Jung Suk Kim"/>
    <s v="EA"/>
    <n v="2000"/>
    <n v="2000"/>
    <n v="664"/>
    <n v="1328000"/>
    <s v="KF03"/>
    <s v="Billion Watts Technologies Co., Ltd"/>
    <m/>
    <m/>
    <m/>
  </r>
  <r>
    <n v="119"/>
    <s v="Finished"/>
    <s v="065"/>
    <s v="Materials &amp; RM (Non BOM)"/>
    <s v="Supplies_Sub Material"/>
    <x v="1"/>
    <s v="PRO2300496"/>
    <d v="2023-02-16T00:00:00"/>
    <s v="POO2300487"/>
    <s v="대진지에프"/>
    <x v="79"/>
    <s v="시스템 조립에 필요한 부자재"/>
    <s v="지지대볼트(PVC)[M3x15]"/>
    <s v="Bolts etc required for system assembly"/>
    <s v="Jung Suk Kim"/>
    <s v="EA"/>
    <n v="1000"/>
    <n v="1000"/>
    <n v="120"/>
    <n v="120000"/>
    <s v="KF03"/>
    <s v="Hybrid Systems(LSO1)"/>
    <m/>
    <m/>
    <m/>
  </r>
  <r>
    <n v="120"/>
    <s v="Finished"/>
    <s v="065"/>
    <s v="Materials &amp; RM (Non BOM)"/>
    <s v="Supplies_Sub Material"/>
    <x v="1"/>
    <s v="PRO2300496"/>
    <d v="2023-02-16T00:00:00"/>
    <s v="POO2300487"/>
    <s v="대진지에프"/>
    <x v="80"/>
    <s v="시스템 조립에 필요한 부자재"/>
    <s v="지지대볼트(PVC)[M3x20]"/>
    <s v="Bolts etc required for system assembly"/>
    <s v="Jung Suk Kim"/>
    <s v="EA"/>
    <n v="1000"/>
    <n v="1000"/>
    <n v="130"/>
    <n v="130000"/>
    <s v="KF03"/>
    <s v="Hybrid Systems(LSO1)"/>
    <m/>
    <m/>
    <m/>
  </r>
  <r>
    <n v="121"/>
    <s v="Finished"/>
    <s v="065"/>
    <s v="Materials &amp; RM (Non BOM)"/>
    <s v="Supplies_Sub Material"/>
    <x v="1"/>
    <s v="PRO2300496"/>
    <d v="2023-02-16T00:00:00"/>
    <s v="POO2300487"/>
    <s v="대진지에프"/>
    <x v="61"/>
    <s v="시스템 조립에 필요한 부자재"/>
    <s v="볼트,+자홈붙이육각머리,와셔조립형[00002528-M4X20-SUS304]"/>
    <s v="Bolts etc required for system assembly"/>
    <s v="Jung Suk Kim"/>
    <s v="EA"/>
    <n v="3000"/>
    <n v="3000"/>
    <n v="88"/>
    <n v="264000"/>
    <s v="KF03"/>
    <s v="Hybrid Systems(LSO1)"/>
    <m/>
    <m/>
    <m/>
  </r>
  <r>
    <n v="122"/>
    <s v="Finished"/>
    <s v="065"/>
    <s v="Materials &amp; RM (Non BOM)"/>
    <s v="Supplies_Sub Material"/>
    <x v="1"/>
    <s v="PRO2300496"/>
    <d v="2023-02-16T00:00:00"/>
    <s v="POO2300487"/>
    <s v="대진지에프"/>
    <x v="64"/>
    <s v="시스템 조립에 필요한 부자재"/>
    <s v="볼트,+자홈붙이육각머리,와셔조립형[00002528-M8X20-SUS304]"/>
    <s v="Bolts etc required for system assembly"/>
    <s v="Jung Suk Kim"/>
    <s v="EA"/>
    <n v="800"/>
    <n v="800"/>
    <n v="360"/>
    <n v="288000"/>
    <s v="KF03"/>
    <s v="Hybrid Systems(LSO1)"/>
    <m/>
    <m/>
    <m/>
  </r>
  <r>
    <n v="123"/>
    <s v="Finished"/>
    <s v="065"/>
    <s v="Materials &amp; RM (Non BOM)"/>
    <s v="Supplies_Sub Material"/>
    <x v="1"/>
    <s v="PRO2300496"/>
    <d v="2023-02-16T00:00:00"/>
    <s v="POO2300487"/>
    <s v="대진지에프"/>
    <x v="69"/>
    <s v="시스템 조립에 필요한 부자재"/>
    <s v="6각볼트 (M12)[KSB1002-C-A-M12X50-A2-70-둥근끝(SUS304)]"/>
    <s v="Bolts etc required for system assembly"/>
    <s v="Jung Suk Kim"/>
    <s v="EA"/>
    <n v="1000"/>
    <n v="1000"/>
    <n v="723"/>
    <n v="723000"/>
    <s v="KF03"/>
    <s v="Hybrid Systems(LSO1)"/>
    <m/>
    <m/>
    <m/>
  </r>
  <r>
    <n v="124"/>
    <s v="Finished"/>
    <s v="065"/>
    <s v="Materials &amp; RM (Non BOM)"/>
    <s v="Supplies_Sub Material"/>
    <x v="1"/>
    <s v="PRO2300496"/>
    <d v="2023-02-16T00:00:00"/>
    <s v="POO2300487"/>
    <s v="대진지에프"/>
    <x v="72"/>
    <s v="시스템 조립에 필요한 부자재"/>
    <s v="트러스[KSB1023-D-M4X8-SUS304]"/>
    <s v="Bolts etc required for system assembly"/>
    <s v="Jung Suk Kim"/>
    <s v="EA"/>
    <n v="3000"/>
    <n v="3000"/>
    <n v="24"/>
    <n v="72000"/>
    <s v="KF03"/>
    <s v="Hybrid Systems(LSO1)"/>
    <m/>
    <m/>
    <m/>
  </r>
  <r>
    <n v="125"/>
    <s v="Finished"/>
    <s v="065"/>
    <s v="Materials &amp; RM (Non BOM)"/>
    <s v="Supplies_Sub Material"/>
    <x v="1"/>
    <s v="PRO2300496"/>
    <d v="2023-02-16T00:00:00"/>
    <s v="POO2300487"/>
    <s v="대진지에프"/>
    <x v="73"/>
    <s v="시스템 조립에 필요한 부자재"/>
    <s v="트러스[KSB1023-D-M5X16-SUS304]"/>
    <s v="Bolts etc required for system assembly"/>
    <s v="Jung Suk Kim"/>
    <s v="EA"/>
    <n v="3000"/>
    <n v="3000"/>
    <n v="51"/>
    <n v="153000"/>
    <s v="KF03"/>
    <s v="Hybrid Systems(LSO1)"/>
    <m/>
    <m/>
    <m/>
  </r>
  <r>
    <n v="126"/>
    <s v="Finished"/>
    <s v="065"/>
    <s v="Materials &amp; RM (Non BOM)"/>
    <s v="Supplies_Sub Material"/>
    <x v="1"/>
    <s v="PRO2300496"/>
    <d v="2023-02-16T00:00:00"/>
    <s v="POO2300487"/>
    <s v="대진지에프"/>
    <x v="75"/>
    <s v="시스템 조립에 필요한 부자재"/>
    <s v="볼트,+자홈붙이둥근머리,와셔조립형[KSB1041-A-M3X8-SUS304]"/>
    <s v="Bolts etc required for system assembly"/>
    <s v="Jung Suk Kim"/>
    <s v="EA"/>
    <n v="4000"/>
    <n v="4000"/>
    <n v="30"/>
    <n v="120000"/>
    <s v="KF03"/>
    <s v="Hybrid Systems(LSO1)"/>
    <m/>
    <m/>
    <m/>
  </r>
  <r>
    <n v="127"/>
    <s v="Finished"/>
    <s v="065"/>
    <s v="Materials &amp; RM (Non BOM)"/>
    <s v="Supplies_Sub Material"/>
    <x v="1"/>
    <s v="PRO2300496"/>
    <d v="2023-02-16T00:00:00"/>
    <s v="POO2300487"/>
    <s v="대진지에프"/>
    <x v="74"/>
    <s v="시스템 조립에 필요한 부자재"/>
    <s v="볼트,+자홈붙이둥근머리,와셔조립형[KSB1041-A-M3X12-SUS304]"/>
    <s v="Bolts etc required for system assembly"/>
    <s v="Jung Suk Kim"/>
    <s v="EA"/>
    <n v="4000"/>
    <n v="4000"/>
    <n v="29"/>
    <n v="116000"/>
    <s v="KF03"/>
    <s v="Hybrid Systems(LSO1)"/>
    <m/>
    <m/>
    <m/>
  </r>
  <r>
    <n v="128"/>
    <s v="Finished"/>
    <s v="065"/>
    <s v="Materials &amp; RM (Non BOM)"/>
    <s v="Supplies_Sub Material"/>
    <x v="1"/>
    <s v="PRO2300496"/>
    <d v="2023-02-16T00:00:00"/>
    <s v="POO2300487"/>
    <s v="대진지에프"/>
    <x v="76"/>
    <s v="시스템 조립에 필요한 부자재"/>
    <s v="볼트,+자홈붙이둥근머리,와셔조립형[KSB1041-A-M4X8-SUS304]"/>
    <s v="Bolts etc required for system assembly"/>
    <s v="Jung Suk Kim"/>
    <s v="EA"/>
    <n v="3000"/>
    <n v="3000"/>
    <n v="39"/>
    <n v="117000"/>
    <s v="KF03"/>
    <s v="Hybrid Systems(LSO1)"/>
    <m/>
    <m/>
    <m/>
  </r>
  <r>
    <n v="129"/>
    <s v="Finished"/>
    <s v="065"/>
    <s v="Materials &amp; RM (Non BOM)"/>
    <s v="Supplies_Sub Material"/>
    <x v="1"/>
    <s v="PRO2300496"/>
    <d v="2023-02-16T00:00:00"/>
    <s v="POO2300487"/>
    <s v="대진지에프"/>
    <x v="70"/>
    <s v="시스템 조립에 필요한 부자재"/>
    <s v="6각볼트(M16)[KSB1002-C-A-M16X30-A2-70-둥근끝(SUS304)]"/>
    <s v="Bolts etc required for system assembly"/>
    <s v="Jung Suk Kim"/>
    <s v="EA"/>
    <n v="1500"/>
    <n v="1500"/>
    <n v="1121"/>
    <n v="1681500"/>
    <s v="KF03"/>
    <s v="Hybrid Systems(LSO1)"/>
    <m/>
    <m/>
    <m/>
  </r>
  <r>
    <n v="130"/>
    <s v="Finished"/>
    <s v="065"/>
    <s v="Materials &amp; RM (Non BOM)"/>
    <s v="Supplies_Sub Material"/>
    <x v="1"/>
    <s v="PRO2300496"/>
    <d v="2023-02-16T00:00:00"/>
    <s v="POO2300487"/>
    <s v="대진지에프"/>
    <x v="77"/>
    <s v="시스템 조립에 필요한 부자재"/>
    <s v="스프링와셔(M16용)[KSB1324-2호-16-STS304]"/>
    <s v="Bolts etc required for system assembly"/>
    <s v="Jung Suk Kim"/>
    <s v="EA"/>
    <n v="1500"/>
    <n v="1500"/>
    <n v="93"/>
    <n v="139500"/>
    <s v="KF03"/>
    <s v="Hybrid Systems(LSO1)"/>
    <m/>
    <m/>
    <m/>
  </r>
  <r>
    <n v="131"/>
    <s v="Finished"/>
    <s v="065"/>
    <s v="Materials &amp; RM (Non BOM)"/>
    <s v="Supplies_Sub Material"/>
    <x v="1"/>
    <s v="PRO2300496"/>
    <d v="2023-02-16T00:00:00"/>
    <s v="POO2300487"/>
    <s v="대진지에프"/>
    <x v="78"/>
    <s v="시스템 조립에 필요한 부자재"/>
    <s v="평와셔(M16용)[KSB1326-소형원형-16-STS304]"/>
    <s v="Bolts etc required for system assembly"/>
    <s v="Jung Suk Kim"/>
    <s v="EA"/>
    <n v="1500"/>
    <n v="1500"/>
    <n v="410"/>
    <n v="615000"/>
    <s v="KF03"/>
    <s v="Hybrid Systems(LSO1)"/>
    <m/>
    <m/>
    <m/>
  </r>
  <r>
    <n v="132"/>
    <s v="Finished"/>
    <s v="065"/>
    <s v="Materials &amp; RM (Non BOM)"/>
    <s v="Supplies_Sub Material"/>
    <x v="1"/>
    <s v="PRO2300496"/>
    <d v="2023-02-16T00:00:00"/>
    <s v="POO2300487"/>
    <s v="대진지에프"/>
    <x v="91"/>
    <s v="시스템 조립에 필요한 부자재"/>
    <s v="아이볼트(M16)[KSB1033-M16-SUS304]"/>
    <s v="Bolts etc required for system assembly"/>
    <s v="Jung Suk Kim"/>
    <s v="EA"/>
    <n v="120"/>
    <n v="120"/>
    <n v="3901"/>
    <n v="468120"/>
    <s v="KF03"/>
    <s v="Hybrid Systems(LSO1)"/>
    <m/>
    <m/>
    <m/>
  </r>
  <r>
    <n v="133"/>
    <s v="Finished"/>
    <s v="065"/>
    <s v="Materials &amp; RM (Non BOM)"/>
    <s v="Supplies_Sub Material"/>
    <x v="1"/>
    <s v="PRO2300496"/>
    <d v="2023-02-16T00:00:00"/>
    <s v="POO2300487"/>
    <s v="대진지에프"/>
    <x v="62"/>
    <s v="시스템 조립에 필요한 부자재"/>
    <s v="볼트,+자홈붙이육각머리,와셔조립형[00002528-M5X10-SUS304]"/>
    <s v="Bolts etc required for system assembly"/>
    <s v="Jung Suk Kim"/>
    <s v="EA"/>
    <n v="5000"/>
    <n v="5000"/>
    <n v="111"/>
    <n v="555000"/>
    <s v="KF03"/>
    <s v="Hybrid Systems(LSO1)"/>
    <m/>
    <m/>
    <m/>
  </r>
  <r>
    <n v="134"/>
    <s v="Finished"/>
    <s v="065"/>
    <s v="Materials &amp; RM (Non BOM)"/>
    <s v="Supplies_Sub Material"/>
    <x v="1"/>
    <s v="PRO2300496"/>
    <d v="2023-02-16T00:00:00"/>
    <s v="POO2300487"/>
    <s v="대진지에프"/>
    <x v="95"/>
    <s v="시스템 조립에 필요한 부자재"/>
    <s v="+자홈작은나사,접시머리형[KSB1023-B-A-M4X12-SUS304]"/>
    <s v="Bolts etc required for system assembly"/>
    <s v="Jung Suk Kim"/>
    <s v="EA"/>
    <n v="1000"/>
    <n v="1000"/>
    <n v="24"/>
    <n v="24000"/>
    <s v="KF03"/>
    <s v="Hybrid Systems(LSO1)"/>
    <m/>
    <m/>
    <m/>
  </r>
  <r>
    <n v="135"/>
    <s v="Finished"/>
    <s v="065"/>
    <s v="Materials &amp; RM (Non BOM)"/>
    <s v="Supplies_Sub Material"/>
    <x v="1"/>
    <s v="PRO2300496"/>
    <d v="2023-02-16T00:00:00"/>
    <s v="POO2300487"/>
    <s v="대진지에프"/>
    <x v="96"/>
    <s v="시스템 조립에 필요한 부자재"/>
    <s v="스크류볼트(아연도금)[M5x16(아연도금)]"/>
    <s v="Bolts etc required for system assembly"/>
    <s v="Jung Suk Kim"/>
    <s v="EA"/>
    <n v="2000"/>
    <n v="2000"/>
    <n v="24"/>
    <n v="48000"/>
    <s v="KF03"/>
    <s v="Hybrid Systems(LSO1)"/>
    <m/>
    <m/>
    <m/>
  </r>
  <r>
    <n v="136"/>
    <s v="Finished"/>
    <s v="065"/>
    <s v="Materials &amp; RM (Non BOM)"/>
    <s v="Supplies_Sub Material"/>
    <x v="1"/>
    <s v="PRO2300496"/>
    <d v="2023-02-16T00:00:00"/>
    <s v="POO2300487"/>
    <s v="대진지에프"/>
    <x v="97"/>
    <s v="시스템 조립에 필요한 부자재"/>
    <s v="둥근머리십자볼트[M3x8(SUS304)]"/>
    <s v="Bolts etc required for system assembly"/>
    <s v="Jung Suk Kim"/>
    <s v="EA"/>
    <n v="2000"/>
    <n v="2000"/>
    <n v="15"/>
    <n v="30000"/>
    <s v="KF03"/>
    <s v="Hybrid Systems(LSO1)"/>
    <m/>
    <m/>
    <m/>
  </r>
  <r>
    <n v="137"/>
    <s v="Finished"/>
    <s v="065"/>
    <s v="Materials &amp; RM (Non BOM)"/>
    <s v="Supplies_Sub Material"/>
    <x v="1"/>
    <s v="PRO2300496"/>
    <d v="2023-02-16T00:00:00"/>
    <s v="POO2300487"/>
    <s v="대진지에프"/>
    <x v="65"/>
    <s v="시스템 조립에 필요한 부자재"/>
    <s v="6각볼트(M10)[KSB1002-C-A-M10X45-A2-70-둥근끝(SUS304)]"/>
    <s v="Bolts etc required for system assembly"/>
    <s v="Jung Suk Kim"/>
    <s v="EA"/>
    <n v="1000"/>
    <n v="1000"/>
    <n v="448"/>
    <n v="448000"/>
    <s v="KF03"/>
    <s v="Hybrid Systems(LSO1)"/>
    <m/>
    <m/>
    <m/>
  </r>
  <r>
    <n v="138"/>
    <s v="Finished"/>
    <s v="065"/>
    <s v="Materials &amp; RM (Non BOM)"/>
    <s v="Supplies_Sub Material"/>
    <x v="1"/>
    <s v="PRO2300496"/>
    <d v="2023-02-16T00:00:00"/>
    <s v="POO2300487"/>
    <s v="대진지에프"/>
    <x v="21"/>
    <s v="시스템 조립에 필요한 부자재"/>
    <s v="스프링와셔(M10)[KSB1324-2-10-STS304]"/>
    <s v="Bolts etc required for system assembly"/>
    <s v="Jung Suk Kim"/>
    <s v="EA"/>
    <n v="2000"/>
    <n v="2000"/>
    <n v="30"/>
    <n v="60000"/>
    <s v="KF03"/>
    <s v="Hybrid Systems(LSO1)"/>
    <m/>
    <m/>
    <m/>
  </r>
  <r>
    <n v="139"/>
    <s v="Finished"/>
    <s v="065"/>
    <s v="Materials &amp; RM (Non BOM)"/>
    <s v="Supplies_Sub Material"/>
    <x v="1"/>
    <s v="PRO2300496"/>
    <d v="2023-02-16T00:00:00"/>
    <s v="POO2300487"/>
    <s v="대진지에프"/>
    <x v="22"/>
    <s v="시스템 조립에 필요한 부자재"/>
    <s v="평와셔(M10)[KSB1326-중형원형-M10-STS304]"/>
    <s v="Bolts etc required for system assembly"/>
    <s v="Jung Suk Kim"/>
    <s v="EA"/>
    <n v="3000"/>
    <n v="3000"/>
    <n v="19"/>
    <n v="57000"/>
    <s v="KF03"/>
    <s v="Hybrid Systems(LSO1)"/>
    <m/>
    <m/>
    <m/>
  </r>
  <r>
    <n v="140"/>
    <s v="Finished"/>
    <s v="065"/>
    <s v="Materials &amp; RM (Non BOM)"/>
    <s v="Supplies_Sub Material"/>
    <x v="1"/>
    <s v="PRO2300496"/>
    <d v="2023-02-16T00:00:00"/>
    <s v="POO2300487"/>
    <s v="대진지에프"/>
    <x v="18"/>
    <s v="시스템 조립에 필요한 부자재"/>
    <s v="6각볼트(M12)[KSB1002-C-A-M12X80-A2-70-둥근끝(SUS304)]"/>
    <s v="Bolts etc required for system assembly"/>
    <s v="Jung Suk Kim"/>
    <s v="EA"/>
    <n v="500"/>
    <n v="500"/>
    <n v="986"/>
    <n v="493000"/>
    <s v="KF03"/>
    <s v="Hybrid Systems(LSO1)"/>
    <m/>
    <m/>
    <m/>
  </r>
  <r>
    <n v="141"/>
    <s v="Finished"/>
    <s v="265"/>
    <s v="Supplies"/>
    <s v="Supplies_Others"/>
    <x v="1"/>
    <s v="PRO2300503"/>
    <d v="2023-02-16T00:00:00"/>
    <s v="POO2300508"/>
    <s v="미주MRO"/>
    <x v="98"/>
    <s v="분리형 랙 이동에 필요한 핸드 리프트"/>
    <s v="Hand Lift[SK-2.5M_2.5Ton_ssangyong]"/>
    <s v="Hand lift required for separate rack movement"/>
    <s v="Jung Suk Kim"/>
    <s v="EA"/>
    <n v="1"/>
    <n v="3"/>
    <n v="313900"/>
    <n v="941700"/>
    <s v="KF03"/>
    <m/>
    <m/>
    <m/>
    <m/>
  </r>
  <r>
    <n v="142"/>
    <s v="Finished"/>
    <s v="265"/>
    <s v="Supplies"/>
    <s v="Supplies_Tools"/>
    <x v="2"/>
    <s v="PRO2300923"/>
    <d v="2023-02-16T00:00:00"/>
    <s v="POO2300864"/>
    <s v="미주MRO"/>
    <x v="99"/>
    <s v="노후 및 파손, 2023년 물량으로 공구 추가"/>
    <s v="Bosch charging drill body(10.8V)[GSR 10.8-2-LI]"/>
    <s v="Old and broken"/>
    <s v="Jung Suk Kim"/>
    <s v="EA"/>
    <n v="1"/>
    <n v="5"/>
    <n v="92030"/>
    <n v="460150"/>
    <s v="KF03"/>
    <m/>
    <m/>
    <m/>
    <m/>
  </r>
  <r>
    <n v="143"/>
    <s v="Finished"/>
    <s v="265"/>
    <s v="Supplies"/>
    <s v="Supplies_Office"/>
    <x v="3"/>
    <s v="리레코 코리아"/>
    <d v="2023-02-23T00:00:00"/>
    <s v="리레코 코리아"/>
    <s v="리레코 코리아"/>
    <x v="100"/>
    <s v="업무에 필요한 사무용품"/>
    <s v="Coating film[A4_100MIC]"/>
    <s v="Office supplies needed for work"/>
    <s v="Hae Sook Kwark"/>
    <s v="EA"/>
    <n v="1"/>
    <n v="1"/>
    <n v="15585"/>
    <n v="15585"/>
    <s v="KF03"/>
    <m/>
    <m/>
    <m/>
    <m/>
  </r>
  <r>
    <n v="144"/>
    <s v="Finished"/>
    <s v="265"/>
    <s v="Supplies"/>
    <s v="Supplies_Office"/>
    <x v="3"/>
    <s v="리레코 코리아"/>
    <d v="2023-02-23T00:00:00"/>
    <s v="리레코 코리아"/>
    <s v="리레코 코리아"/>
    <x v="101"/>
    <s v="업무에 필요한 사무용품"/>
    <s v="Clipboard[A4]"/>
    <s v="Office supplies needed for work"/>
    <s v="Hae Sook Kwark"/>
    <s v="EA"/>
    <n v="1"/>
    <n v="2"/>
    <n v="4221"/>
    <n v="8442"/>
    <s v="KF03"/>
    <m/>
    <m/>
    <m/>
    <m/>
  </r>
  <r>
    <n v="145"/>
    <s v="Finished"/>
    <s v="265"/>
    <s v="Supplies"/>
    <s v="Supplies_Office"/>
    <x v="3"/>
    <s v="리레코 코리아"/>
    <d v="2023-02-23T00:00:00"/>
    <s v="리레코 코리아"/>
    <s v="리레코 코리아"/>
    <x v="102"/>
    <s v="업무에 필요한 사무용품"/>
    <s v="post-it[76*76_KR330]"/>
    <s v="Office supplies needed for work"/>
    <s v="Hae Sook Kwark"/>
    <s v="EA"/>
    <n v="1"/>
    <n v="3"/>
    <n v="2637"/>
    <n v="7911"/>
    <s v="KF03"/>
    <m/>
    <m/>
    <m/>
    <m/>
  </r>
  <r>
    <n v="146"/>
    <s v="Finished"/>
    <s v="265"/>
    <s v="Supplies"/>
    <s v="Supplies_Night Snack Cost"/>
    <x v="2"/>
    <s v="PRO2300683"/>
    <d v="2023-02-23T00:00:00"/>
    <s v="POO2300602"/>
    <s v="리레코 코리아"/>
    <x v="103"/>
    <s v="야간 근무 간식"/>
    <s v="Instant noodles[86g_24ea]"/>
    <s v="Night Snack"/>
    <s v="Jung Suk Kim"/>
    <s v="EA"/>
    <n v="1"/>
    <n v="1"/>
    <n v="18869"/>
    <n v="18869"/>
    <s v="KF03"/>
    <m/>
    <m/>
    <m/>
    <m/>
  </r>
  <r>
    <n v="147"/>
    <s v="Finished"/>
    <s v="265"/>
    <s v="Supplies"/>
    <s v="Supplies_Night Snack Cost"/>
    <x v="2"/>
    <s v="PRO2300683"/>
    <d v="2023-02-23T00:00:00"/>
    <s v="POO2300602"/>
    <s v="리레코 코리아"/>
    <x v="104"/>
    <s v="야간 근무 간식"/>
    <s v="Instant noodles[65g_30ea]"/>
    <s v="Night Snack"/>
    <s v="Jung Suk Kim"/>
    <s v="EA"/>
    <n v="1"/>
    <n v="1"/>
    <n v="26283"/>
    <n v="26283"/>
    <s v="KF03"/>
    <m/>
    <m/>
    <m/>
    <m/>
  </r>
  <r>
    <n v="148"/>
    <s v="Finished"/>
    <s v="265"/>
    <s v="Supplies"/>
    <s v="Supplies_Tools"/>
    <x v="1"/>
    <s v="PRO2300613"/>
    <d v="2023-02-24T00:00:00"/>
    <s v="POO2300544"/>
    <s v="미주MRO"/>
    <x v="105"/>
    <s v="금속 패널 볼트 구멍 뚫기용"/>
    <s v="Metal punching machine(pistol pneumatic punch)[6.0MM]"/>
    <s v="For use of metal panel bolt holes"/>
    <s v="Jung Suk Kim"/>
    <s v="EA"/>
    <n v="1"/>
    <n v="1"/>
    <n v="113000"/>
    <n v="113000"/>
    <s v="KF03"/>
    <m/>
    <m/>
    <m/>
    <m/>
  </r>
  <r>
    <n v="149"/>
    <s v="Finished"/>
    <s v="265"/>
    <s v="Supplies"/>
    <s v="Supplies_Tools"/>
    <x v="1"/>
    <s v="PRO2300613"/>
    <d v="2023-02-24T00:00:00"/>
    <s v="POO2300544"/>
    <s v="미주MRO"/>
    <x v="106"/>
    <s v="PVC 덕트 볼트 구멍 뚫기용"/>
    <s v="Small punching machine[Perforated hydraulic semi-automatic punching]"/>
    <s v="PVC duct bolt hole drilling"/>
    <s v="Jung Suk Kim"/>
    <s v="EA"/>
    <n v="1"/>
    <n v="1"/>
    <n v="60700"/>
    <n v="60700"/>
    <s v="KF03"/>
    <m/>
    <m/>
    <m/>
    <m/>
  </r>
  <r>
    <n v="150"/>
    <s v="Finished"/>
    <s v="065"/>
    <s v="Materials &amp; RM (Non BOM)"/>
    <s v="Supplies_Sub Material"/>
    <x v="1"/>
    <s v="PRO2300374"/>
    <d v="2023-03-03T00:00:00"/>
    <s v="POO2300648"/>
    <s v="대진지에프"/>
    <x v="96"/>
    <s v="시스템 조립에 필요한 부자재/3개월(2월~4월) 예상 소요량"/>
    <s v="스크류볼트(아연도금)[M5x16(아연도금)]"/>
    <s v="Bolts etc required for system assembly/3 months (February~April) expected requirements"/>
    <s v="Jung Suk Kim"/>
    <s v="EA"/>
    <n v="2000"/>
    <n v="2000"/>
    <n v="24"/>
    <n v="48000"/>
    <s v="KF03"/>
    <m/>
    <m/>
    <m/>
    <m/>
  </r>
  <r>
    <n v="151"/>
    <s v="Finished"/>
    <s v="065"/>
    <s v="Materials &amp; RM (Non BOM)"/>
    <s v="Supplies_Sub Material"/>
    <x v="1"/>
    <s v="PRO2300374"/>
    <d v="2023-03-03T00:00:00"/>
    <s v="POO2300648"/>
    <s v="대진지에프"/>
    <x v="97"/>
    <s v="시스템 조립에 필요한 부자재/3개월(2월~4월) 예상 소요량"/>
    <s v="둥근머리십자볼트[M3x8(SUS304)]"/>
    <s v="Bolts etc required for system assembly/3 months (February~April) expected requirements"/>
    <s v="Jung Suk Kim"/>
    <s v="EA"/>
    <n v="2000"/>
    <n v="2000"/>
    <n v="15"/>
    <n v="30000"/>
    <s v="KF03"/>
    <m/>
    <m/>
    <m/>
    <m/>
  </r>
  <r>
    <n v="152"/>
    <s v="Finished"/>
    <s v="265"/>
    <s v="Supplies"/>
    <s v="Supplies_Cleaning Material"/>
    <x v="2"/>
    <s v="PRO2300923"/>
    <d v="2023-03-03T00:00:00"/>
    <s v="POO2300864"/>
    <s v="미주MRO"/>
    <x v="40"/>
    <s v="항온기 필터 교체"/>
    <s v="PRE FILTER[600*850*20T_46ea]"/>
    <s v="Need to replace filter of Air conditioner"/>
    <s v="Jung Suk Kim"/>
    <s v="Bag"/>
    <n v="46"/>
    <n v="1"/>
    <n v="129850"/>
    <n v="129850"/>
    <s v="KF03"/>
    <m/>
    <m/>
    <m/>
    <m/>
  </r>
  <r>
    <n v="153"/>
    <s v="Finished"/>
    <s v="265"/>
    <s v="Supplies"/>
    <s v="Supplies_Cleaning Material"/>
    <x v="1"/>
    <s v="PRO2300923"/>
    <d v="2023-03-03T00:00:00"/>
    <s v="POO2300864"/>
    <s v="미주MRO"/>
    <x v="40"/>
    <s v="항온기 필터 교체"/>
    <s v="PRE FILTER[600*850*20T_46ea]"/>
    <s v="Need to replace filter of Air conditioner"/>
    <s v="Jung Suk Kim"/>
    <s v="Bag"/>
    <n v="46"/>
    <n v="1"/>
    <n v="129850"/>
    <n v="129850"/>
    <s v="KF03"/>
    <m/>
    <m/>
    <m/>
    <m/>
  </r>
  <r>
    <n v="154"/>
    <s v="Finished"/>
    <s v="265"/>
    <s v="Supplies"/>
    <s v="Supplies_Gloves"/>
    <x v="2"/>
    <s v="PRO2300923"/>
    <d v="2023-03-03T00:00:00"/>
    <s v="POO2300864"/>
    <s v="미주MRO"/>
    <x v="107"/>
    <s v="공정 작업시 필요 소모품"/>
    <s v="Top gloves[S]"/>
    <s v="Consumables Required for Process Operations"/>
    <s v="Jung Suk Kim"/>
    <s v="EA"/>
    <n v="1"/>
    <n v="300"/>
    <n v="330"/>
    <n v="99000"/>
    <s v="KF03"/>
    <m/>
    <m/>
    <m/>
    <m/>
  </r>
  <r>
    <n v="155"/>
    <s v="Finished"/>
    <s v="265"/>
    <s v="Supplies"/>
    <s v="Supplies_Gloves"/>
    <x v="1"/>
    <s v="PRO2300923"/>
    <d v="2023-03-03T00:00:00"/>
    <s v="POO2300864"/>
    <s v="미주MRO"/>
    <x v="107"/>
    <s v="공정 작업시 필요 소모품"/>
    <s v="Top gloves[S]"/>
    <s v="Consumables Required for Process Operations"/>
    <s v="Jung Suk Kim"/>
    <s v="EA"/>
    <n v="1"/>
    <n v="100"/>
    <n v="330"/>
    <n v="33000"/>
    <s v="KF03"/>
    <m/>
    <m/>
    <m/>
    <m/>
  </r>
  <r>
    <n v="156"/>
    <s v="Finished"/>
    <s v="265"/>
    <s v="Supplies"/>
    <s v="Supplies_Others"/>
    <x v="1"/>
    <s v="PRO2300923"/>
    <d v="2023-03-03T00:00:00"/>
    <s v="POO2300864"/>
    <s v="미주MRO"/>
    <x v="108"/>
    <s v="System line 청소용"/>
    <s v="Plastic broom"/>
    <s v="System line Cleaning"/>
    <s v="Jung Suk Kim"/>
    <s v="EA"/>
    <n v="1"/>
    <n v="3"/>
    <n v="5590"/>
    <n v="16770"/>
    <s v="KF03"/>
    <m/>
    <m/>
    <m/>
    <m/>
  </r>
  <r>
    <n v="157"/>
    <s v="Finished"/>
    <s v="265"/>
    <s v="Supplies"/>
    <s v="Supplies_Night Snack Cost"/>
    <x v="2"/>
    <s v="PRO2300683"/>
    <d v="2023-03-03T00:00:00"/>
    <s v="POO2300602"/>
    <s v="리레코 코리아"/>
    <x v="103"/>
    <s v="야간 근무 간식"/>
    <s v="Instant noodles[86g_24ea]"/>
    <s v="Night Snack"/>
    <s v="Jung Suk Kim"/>
    <s v="EA"/>
    <n v="1"/>
    <n v="1"/>
    <n v="18869"/>
    <n v="18869"/>
    <s v="KF03"/>
    <m/>
    <m/>
    <m/>
    <m/>
  </r>
  <r>
    <n v="158"/>
    <s v="Finished"/>
    <s v="265"/>
    <s v="Supplies"/>
    <s v="Supplies_Night Snack Cost"/>
    <x v="2"/>
    <s v="PRO2300683"/>
    <d v="2023-03-03T00:00:00"/>
    <s v="POO2300602"/>
    <s v="리레코 코리아"/>
    <x v="104"/>
    <s v="야간 근무 간식"/>
    <s v="Instant noodles[65g_30ea]"/>
    <s v="Night Snack"/>
    <s v="Jung Suk Kim"/>
    <s v="EA"/>
    <n v="1"/>
    <n v="1"/>
    <n v="26283"/>
    <n v="26283"/>
    <s v="KF03"/>
    <m/>
    <m/>
    <m/>
    <m/>
  </r>
  <r>
    <n v="159"/>
    <s v="Finished"/>
    <s v="265"/>
    <s v="Supplies"/>
    <s v="Supplies_Night Snack Cost"/>
    <x v="2"/>
    <s v="PRO2300683"/>
    <d v="2023-03-03T00:00:00"/>
    <s v="POO2300602"/>
    <s v="리레코 코리아"/>
    <x v="109"/>
    <s v="야간 근무 간식"/>
    <s v="Instant noodles[67g_30ea]"/>
    <s v="Night Snack"/>
    <s v="Jung Suk Kim"/>
    <s v="EA"/>
    <n v="1"/>
    <n v="2"/>
    <n v="26283"/>
    <n v="52566"/>
    <s v="KF03"/>
    <m/>
    <m/>
    <m/>
    <m/>
  </r>
  <r>
    <n v="160"/>
    <s v="Finished"/>
    <s v="265"/>
    <s v="Supplies"/>
    <s v="Supplies_Others"/>
    <x v="2"/>
    <s v="PRO2300691"/>
    <d v="2023-03-06T00:00:00"/>
    <s v="POO2300744"/>
    <s v="에스엠전력"/>
    <x v="110"/>
    <s v="KF03-2F 업다운 테이블 전원 공사"/>
    <s v="Power construction for updown table installation"/>
    <s v="KF-03(Nonsan-module line) 2F Up Down Table Power Constructi"/>
    <s v="Jung Suk Kim"/>
    <s v="EA"/>
    <n v="1"/>
    <n v="1"/>
    <n v="1200000"/>
    <n v="1200000"/>
    <s v="KF03"/>
    <m/>
    <m/>
    <m/>
    <m/>
  </r>
  <r>
    <n v="161"/>
    <s v="Finished"/>
    <s v="265"/>
    <s v="Supplies"/>
    <s v="Supplies_Tape &amp; Film"/>
    <x v="2"/>
    <s v="PRO2300771"/>
    <d v="2023-03-08T00:00:00"/>
    <s v="POO2300728"/>
    <s v="Guangdong Minglida Technology Co.,Ltd."/>
    <x v="111"/>
    <s v="기존 구매 내역-POO2203082 / A total of 3288 modules for 1 year (40ft-12 containers)"/>
    <s v="Protective tape[PET]"/>
    <s v="Existing purchase history-POO2203082 / A total of 3288 modules for 1 year (40ft-12 containers)"/>
    <s v="Scott Cha(차규환)"/>
    <s v="EA"/>
    <n v="0"/>
    <n v="3800"/>
    <n v="775.52"/>
    <n v="2946976"/>
    <s v="KF03"/>
    <m/>
    <m/>
    <m/>
    <m/>
  </r>
  <r>
    <n v="162"/>
    <s v="Finished"/>
    <s v="265"/>
    <s v="Supplies"/>
    <s v="Supplies_Tools"/>
    <x v="1"/>
    <s v="PRO2300786"/>
    <d v="2023-03-10T00:00:00"/>
    <s v="POO2300726"/>
    <s v="미주MRO"/>
    <x v="112"/>
    <s v="작업용 작업대(BPU Assembly Process)"/>
    <s v="Angle Control Worktable[SWG-2000]"/>
    <s v="System line Worktable(BPU Assembly Process)"/>
    <s v="Jung Suk Kim"/>
    <s v="EA"/>
    <n v="1"/>
    <n v="1"/>
    <n v="1106000"/>
    <n v="1106000"/>
    <s v="KF03"/>
    <m/>
    <m/>
    <m/>
    <m/>
  </r>
  <r>
    <n v="163"/>
    <s v="Finished"/>
    <s v="265"/>
    <s v="Supplies"/>
    <s v="Supplies_Delivery cost"/>
    <x v="1"/>
    <s v="PRO2300786"/>
    <d v="2023-03-10T00:00:00"/>
    <s v="POO2300726"/>
    <s v="미주MRO"/>
    <x v="113"/>
    <s v="각도 조절 작업대 운임비"/>
    <s v="Delivery cost"/>
    <s v="Angle Control Worktable Delivery cost"/>
    <s v="Jung Suk Kim"/>
    <s v="EA"/>
    <n v="1"/>
    <n v="1"/>
    <n v="143000"/>
    <n v="143000"/>
    <s v="KF03"/>
    <m/>
    <m/>
    <m/>
    <m/>
  </r>
  <r>
    <n v="164"/>
    <s v="Finished"/>
    <s v="265"/>
    <s v="Supplies"/>
    <s v="Supplies_Gloves"/>
    <x v="1"/>
    <s v="PRO2300923"/>
    <d v="2023-03-10T00:00:00"/>
    <s v="POO2300864"/>
    <s v="미주MRO"/>
    <x v="114"/>
    <s v="공정 작업시 필요 소모품"/>
    <s v="3M Gloves[S]"/>
    <s v="Consumables Required for Process Operations"/>
    <s v="Jung Suk Kim"/>
    <s v="EA"/>
    <n v="10"/>
    <n v="10"/>
    <n v="2260"/>
    <n v="22600"/>
    <s v="KF03"/>
    <m/>
    <m/>
    <m/>
    <m/>
  </r>
  <r>
    <n v="165"/>
    <s v="Finished"/>
    <s v="265"/>
    <s v="Supplies"/>
    <s v="Supplies_Gloves"/>
    <x v="1"/>
    <s v="PRO2300923"/>
    <d v="2023-03-10T00:00:00"/>
    <s v="POO2300864"/>
    <s v="미주MRO"/>
    <x v="115"/>
    <s v="공정 작업시 필요 소모품"/>
    <s v="3M Gloves[M]"/>
    <s v="Consumables Required for Process Operations"/>
    <s v="Jung Suk Kim"/>
    <s v="EA"/>
    <n v="10"/>
    <n v="10"/>
    <n v="2260"/>
    <n v="22600"/>
    <s v="KF03"/>
    <m/>
    <m/>
    <m/>
    <m/>
  </r>
  <r>
    <n v="166"/>
    <s v="Finished"/>
    <s v="265"/>
    <s v="Supplies"/>
    <s v="Supplies_Gloves"/>
    <x v="1"/>
    <s v="PRO2300923"/>
    <d v="2023-03-10T00:00:00"/>
    <s v="POO2300864"/>
    <s v="미주MRO"/>
    <x v="116"/>
    <s v="공정 작업시 필요 소모품"/>
    <s v="3M Gloves[L]"/>
    <s v="Consumables Required for Process Operations"/>
    <s v="Jung Suk Kim"/>
    <s v="EA"/>
    <n v="10"/>
    <n v="10"/>
    <n v="2260"/>
    <n v="22600"/>
    <s v="KF03"/>
    <m/>
    <m/>
    <m/>
    <m/>
  </r>
  <r>
    <n v="167"/>
    <s v="Finished"/>
    <s v="065"/>
    <s v="Materials &amp; RM (Non BOM)"/>
    <s v="Supplies_Shipping material"/>
    <x v="2"/>
    <s v="PRO2300787"/>
    <d v="2023-03-10T00:00:00"/>
    <s v="POO2300725"/>
    <s v="새한패키지"/>
    <x v="117"/>
    <s v="Sella2(음성) 셀 이관용"/>
    <s v="Shipment Tray[255255HR2]"/>
    <s v="Sella2(Eumseong) cell transfer"/>
    <s v="Jung Suk Kim"/>
    <s v="EA"/>
    <n v="2000"/>
    <n v="2560"/>
    <n v="1325"/>
    <n v="3392000"/>
    <s v="KF03"/>
    <m/>
    <m/>
    <m/>
    <m/>
  </r>
  <r>
    <n v="168"/>
    <s v="Finished"/>
    <s v="065"/>
    <s v="Materials &amp; RM (Non BOM)"/>
    <s v="Supplies_Sub Material"/>
    <x v="1"/>
    <s v="PRO2301331"/>
    <d v="2023-03-17T00:00:00"/>
    <s v="POO2301279"/>
    <s v="미주MRO"/>
    <x v="118"/>
    <s v="BANK 조립시 필요 자재"/>
    <s v="Nut Cap[M10_Red_1000ea]"/>
    <s v="BANK Materials required for assembly"/>
    <s v="Jung Suk Kim"/>
    <s v="Bag"/>
    <n v="1"/>
    <n v="2"/>
    <n v="159940"/>
    <n v="319880"/>
    <s v="KF03"/>
    <s v="Hybrid Systems(LSO1)"/>
    <m/>
    <m/>
    <m/>
  </r>
  <r>
    <n v="169"/>
    <s v="Finished"/>
    <s v="065"/>
    <s v="Materials &amp; RM (Non BOM)"/>
    <s v="Supplies_Sub Material"/>
    <x v="1"/>
    <s v="PRO2301331"/>
    <d v="2023-03-17T00:00:00"/>
    <s v="POO2301279"/>
    <s v="미주MRO"/>
    <x v="119"/>
    <s v="BANK 조립시 필요 자재"/>
    <s v="Nut Cap[M10_Black_1000ea]"/>
    <s v="BANK Materials required for assembly"/>
    <s v="Jung Suk Kim"/>
    <s v="Bag"/>
    <n v="1"/>
    <n v="2"/>
    <n v="159940"/>
    <n v="319880"/>
    <s v="KF03"/>
    <s v="Hybrid Systems(LSO1)"/>
    <m/>
    <m/>
    <m/>
  </r>
  <r>
    <n v="170"/>
    <s v="Finished"/>
    <s v="065"/>
    <s v="Materials &amp; RM (Non BOM)"/>
    <s v="Supplies_Sub Material"/>
    <x v="1"/>
    <s v="PRO2301331"/>
    <d v="2023-03-17T00:00:00"/>
    <s v="POO2301279"/>
    <s v="미주MRO"/>
    <x v="120"/>
    <s v="BANK 조립시 필요 자재"/>
    <s v="Nut Cap[M12_Red_1000ea]"/>
    <s v="BANK Materials required for assembly"/>
    <s v="Jung Suk Kim"/>
    <s v="Bag"/>
    <n v="1"/>
    <n v="2"/>
    <n v="178760"/>
    <n v="357520"/>
    <s v="KF03"/>
    <s v="Hybrid Systems(LSO1)"/>
    <m/>
    <m/>
    <m/>
  </r>
  <r>
    <n v="171"/>
    <s v="Finished"/>
    <s v="065"/>
    <s v="Materials &amp; RM (Non BOM)"/>
    <s v="Supplies_Sub Material"/>
    <x v="1"/>
    <s v="PRO2301331"/>
    <d v="2023-03-17T00:00:00"/>
    <s v="POO2301279"/>
    <s v="미주MRO"/>
    <x v="121"/>
    <s v="BANK 조립시 필요 자재"/>
    <s v="Nut Cap[M12_Black_1000ea]"/>
    <s v="BANK Materials required for assembly"/>
    <s v="Jung Suk Kim"/>
    <s v="Bag"/>
    <n v="1"/>
    <n v="2"/>
    <n v="178760"/>
    <n v="357520"/>
    <s v="KF03"/>
    <s v="Hybrid Systems(LSO1)"/>
    <m/>
    <m/>
    <m/>
  </r>
  <r>
    <n v="172"/>
    <s v="Finished"/>
    <s v="065"/>
    <s v="Materials &amp; RM (Non BOM)"/>
    <s v="Supplies_Sub Material"/>
    <x v="1"/>
    <s v="PRO2301331"/>
    <d v="2023-03-17T00:00:00"/>
    <s v="POO2301279"/>
    <s v="미주MRO"/>
    <x v="122"/>
    <s v="배선장치 하네스 정리 시 사용"/>
    <s v="Cable ties[2.5mm*100mm_White_1000ea]"/>
    <s v="Using wiring device harness cleanup"/>
    <s v="Jung Suk Kim"/>
    <s v="Bag"/>
    <n v="1"/>
    <n v="3"/>
    <n v="3920"/>
    <n v="11760"/>
    <s v="KF03"/>
    <s v="Hybrid Systems(LSO1)"/>
    <m/>
    <m/>
    <m/>
  </r>
  <r>
    <n v="173"/>
    <s v="Finished"/>
    <s v="065"/>
    <s v="Materials &amp; RM (Non BOM)"/>
    <s v="Supplies_Sub Material"/>
    <x v="1"/>
    <s v="PRO2301331"/>
    <d v="2023-03-17T00:00:00"/>
    <s v="POO2301279"/>
    <s v="미주MRO"/>
    <x v="123"/>
    <s v="배선장치 하네스 정리 시 사용"/>
    <s v="Cable ties[3.6mm*140mm_White_1000ea]"/>
    <s v="Using wiring device harness cleanup"/>
    <s v="Jung Suk Kim"/>
    <s v="Bag"/>
    <n v="1"/>
    <n v="10"/>
    <n v="7600"/>
    <n v="76000"/>
    <s v="KF03"/>
    <s v="Hybrid Systems(LSO1)"/>
    <m/>
    <m/>
    <m/>
  </r>
  <r>
    <n v="174"/>
    <s v="Finished"/>
    <s v="065"/>
    <s v="Materials &amp; RM (Non BOM)"/>
    <s v="Supplies_Sub Material"/>
    <x v="1"/>
    <s v="PRO2301331"/>
    <d v="2023-03-17T00:00:00"/>
    <s v="POO2301279"/>
    <s v="미주MRO"/>
    <x v="124"/>
    <s v="시스템 조립에 필요한 부자재"/>
    <s v="Y'형 압착단자[1.5-4Y_1000ea]"/>
    <s v="Bolts etc required for system assembly"/>
    <s v="Jung Suk Kim"/>
    <s v="Bag"/>
    <n v="1"/>
    <n v="2"/>
    <n v="12250"/>
    <n v="24500"/>
    <s v="KF03"/>
    <s v="Hybrid Systems(LSO1)"/>
    <m/>
    <m/>
    <m/>
  </r>
  <r>
    <n v="175"/>
    <s v="Finished"/>
    <s v="065"/>
    <s v="Materials &amp; RM (Non BOM)"/>
    <s v="Supplies_Sub Material"/>
    <x v="1"/>
    <s v="PRO2301331"/>
    <d v="2023-03-17T00:00:00"/>
    <s v="POO2301279"/>
    <s v="미주MRO"/>
    <x v="125"/>
    <s v="BANK 조립시 필요 자재"/>
    <s v="Cable clamp[JOC-4N(5.6Ø)_1000ea]"/>
    <s v="BANK Materials required for assembly"/>
    <s v="Jung Suk Kim"/>
    <s v="Bag"/>
    <n v="1"/>
    <n v="1"/>
    <n v="14120"/>
    <n v="14120"/>
    <s v="KF03"/>
    <s v="Hybrid Systems(LSO1)"/>
    <m/>
    <m/>
    <m/>
  </r>
  <r>
    <n v="176"/>
    <s v="Finished"/>
    <s v="065"/>
    <s v="Materials &amp; RM (Non BOM)"/>
    <s v="Supplies_Sub Material"/>
    <x v="1"/>
    <s v="PRO2301331"/>
    <d v="2023-03-17T00:00:00"/>
    <s v="POO2301279"/>
    <s v="미주MRO"/>
    <x v="126"/>
    <s v="BANK 케이블 정리"/>
    <s v="Wiring tube[5Ø_Black_cut]"/>
    <s v="BANK Cable arrangement"/>
    <s v="Jung Suk Kim"/>
    <s v="EA"/>
    <n v="1"/>
    <n v="1"/>
    <n v="235200"/>
    <n v="235200"/>
    <s v="KF03"/>
    <s v="Hybrid Systems(LSO1)"/>
    <m/>
    <m/>
    <m/>
  </r>
  <r>
    <n v="177"/>
    <s v="Finished"/>
    <s v="265"/>
    <s v="Supplies"/>
    <s v="Supplies_Tools"/>
    <x v="1"/>
    <s v="PRO2301331"/>
    <d v="2023-03-17T00:00:00"/>
    <s v="POO2301279"/>
    <s v="미주MRO"/>
    <x v="99"/>
    <s v="노후 및 파손, 2023년 생산량으로 시스템 조립용 공구 추가"/>
    <s v="Bosch charging drill body(10.8V)[GSR 10.8-2-LI]"/>
    <s v="Old and broken, Additional tools for assembling systems as production in 2023"/>
    <s v="Jung Suk Kim"/>
    <s v="EA"/>
    <n v="1"/>
    <n v="5"/>
    <n v="92030"/>
    <n v="460150"/>
    <s v="KF03"/>
    <m/>
    <m/>
    <m/>
    <m/>
  </r>
  <r>
    <n v="178"/>
    <s v="Finished"/>
    <s v="065"/>
    <s v="Materials &amp; RM (Non BOM)"/>
    <s v="Supplies_Sub Material"/>
    <x v="1"/>
    <s v="PRO2300881"/>
    <d v="2023-03-17T00:00:00"/>
    <s v="POO2300804"/>
    <s v="대진지에프"/>
    <x v="127"/>
    <s v="시스템 조립에 필요한 부자재"/>
    <s v="6각볼트(M12)[KSB1002-C-A-M12X30-A2-70-둥근끝(SUS304)]"/>
    <s v="Bolts etc required for system assembly"/>
    <s v="Jung Suk Kim"/>
    <s v="EA"/>
    <n v="400"/>
    <n v="400"/>
    <n v="527"/>
    <n v="210800"/>
    <s v="KF03"/>
    <s v="Hybrid Systems(LSO1)"/>
    <m/>
    <m/>
    <m/>
  </r>
  <r>
    <n v="179"/>
    <s v="Finished"/>
    <s v="265"/>
    <s v="Supplies"/>
    <s v="Supplies_Others"/>
    <x v="2"/>
    <s v="PRO2300882 → PRO2301336"/>
    <d v="2023-03-17T00:00:00"/>
    <s v="POO2300805 → POO2301257"/>
    <s v="한보일렉트"/>
    <x v="128"/>
    <s v="모듈 이동용 대차 제작"/>
    <s v="Caster support metal[MT-5109W]"/>
    <s v="Building carts for module movement"/>
    <s v="Jung Suk Kim"/>
    <s v="EA"/>
    <n v="50"/>
    <n v="50"/>
    <n v="500"/>
    <n v="25000"/>
    <s v="KF03"/>
    <m/>
    <m/>
    <m/>
    <m/>
  </r>
  <r>
    <n v="180"/>
    <s v="Finished"/>
    <s v="265"/>
    <s v="Supplies"/>
    <s v="Supplies_Night Snack Cost"/>
    <x v="2"/>
    <s v="PRO2300891"/>
    <d v="2023-03-17T00:00:00"/>
    <s v="POO2300807"/>
    <s v="리레코 코리아"/>
    <x v="129"/>
    <s v="야간 근무 간식"/>
    <s v="Instant noodles[2023_Apr]"/>
    <s v="Night Snack"/>
    <s v="Jung Suk Kim"/>
    <s v="Box"/>
    <n v="1"/>
    <n v="1"/>
    <n v="233310"/>
    <n v="233310"/>
    <s v="KF03"/>
    <m/>
    <m/>
    <m/>
    <m/>
  </r>
  <r>
    <n v="181"/>
    <s v="Finished"/>
    <s v="265"/>
    <s v="Supplies"/>
    <s v="Supplies_Night Snack Cost"/>
    <x v="2"/>
    <s v="PRO2300891"/>
    <d v="2023-03-17T00:00:00"/>
    <s v="POO2300807"/>
    <s v="리레코 코리아"/>
    <x v="130"/>
    <s v="야간 근무 간식"/>
    <s v="Instant noodles[2023_May]"/>
    <s v="Night Snack"/>
    <s v="Jung Suk Kim"/>
    <s v="Box"/>
    <n v="1"/>
    <n v="1"/>
    <n v="233310"/>
    <n v="233310"/>
    <s v="KF03"/>
    <m/>
    <m/>
    <m/>
    <m/>
  </r>
  <r>
    <n v="182"/>
    <s v="Finished"/>
    <s v="265"/>
    <s v="Supplies"/>
    <s v="Supplies_Night Snack Cost"/>
    <x v="2"/>
    <s v="PRO2300891"/>
    <d v="2023-03-17T00:00:00"/>
    <s v="POO2300807"/>
    <s v="리레코 코리아"/>
    <x v="131"/>
    <s v="야간 근무 간식"/>
    <s v="Instant noodles[2023_Jun]"/>
    <s v="Night Snack"/>
    <s v="Jung Suk Kim"/>
    <s v="Box"/>
    <n v="1"/>
    <n v="1"/>
    <n v="233310"/>
    <n v="233310"/>
    <s v="KF03"/>
    <m/>
    <m/>
    <m/>
    <m/>
  </r>
  <r>
    <n v="183"/>
    <s v="Finished"/>
    <s v="265"/>
    <s v="Supplies"/>
    <s v="Supplies_Tools"/>
    <x v="1"/>
    <s v="PRO2300992"/>
    <d v="2023-03-24T00:00:00"/>
    <s v="POO2301016"/>
    <s v="미주MRO"/>
    <x v="132"/>
    <s v="노후 및 파손, 시스템 조립용 공구"/>
    <s v="Makita Long bit socket[8mm]"/>
    <s v="Old and broken, System Assembly tool"/>
    <s v="Jung Suk Kim"/>
    <s v="EA"/>
    <n v="1"/>
    <n v="10"/>
    <n v="5200"/>
    <n v="52000"/>
    <s v="KF03"/>
    <m/>
    <m/>
    <m/>
    <m/>
  </r>
  <r>
    <n v="184"/>
    <s v="Finished"/>
    <s v="265"/>
    <s v="Supplies"/>
    <s v="Supplies_Tools"/>
    <x v="1"/>
    <s v="PRO2300992"/>
    <d v="2023-03-24T00:00:00"/>
    <s v="POO2301016"/>
    <s v="미주MRO"/>
    <x v="133"/>
    <s v="노후 및 파손, 시스템 조립용 공구"/>
    <s v="Makita Long bit socket[10mm]"/>
    <s v="Old and broken, System Assembly tool"/>
    <s v="Jung Suk Kim"/>
    <s v="EA"/>
    <n v="1"/>
    <n v="10"/>
    <n v="5800"/>
    <n v="58000"/>
    <s v="KF03"/>
    <m/>
    <m/>
    <m/>
    <m/>
  </r>
  <r>
    <n v="185"/>
    <s v="Finished"/>
    <s v="265"/>
    <s v="Supplies"/>
    <s v="Supplies_Tools"/>
    <x v="1"/>
    <s v="PRO2300992"/>
    <d v="2023-03-24T00:00:00"/>
    <s v="POO2301016"/>
    <s v="미주MRO"/>
    <x v="134"/>
    <s v="노후 및 파손, 시스템 조립용 공구"/>
    <s v="Makita Long bit socket[13mm]"/>
    <s v="Old and broken, System Assembly tool"/>
    <s v="Jung Suk Kim"/>
    <s v="EA"/>
    <n v="1"/>
    <n v="10"/>
    <n v="6100"/>
    <n v="61000"/>
    <s v="KF03"/>
    <m/>
    <m/>
    <m/>
    <m/>
  </r>
  <r>
    <n v="186"/>
    <s v="Finished"/>
    <s v="265"/>
    <s v="Supplies"/>
    <s v="Supplies_Tools"/>
    <x v="1"/>
    <s v="PRO2300992"/>
    <d v="2023-03-24T00:00:00"/>
    <s v="POO2301016"/>
    <s v="미주MRO"/>
    <x v="135"/>
    <s v="노후 및 파손, 시스템 조립용 공구"/>
    <s v="Makita Long bit socket[17mm]"/>
    <s v="Old and broken, System Assembly tool"/>
    <s v="Jung Suk Kim"/>
    <s v="EA"/>
    <n v="1"/>
    <n v="10"/>
    <n v="6400"/>
    <n v="64000"/>
    <s v="KF03"/>
    <m/>
    <m/>
    <m/>
    <m/>
  </r>
  <r>
    <n v="187"/>
    <s v="Finished"/>
    <s v="265"/>
    <s v="Supplies"/>
    <s v="Supplies_Tools"/>
    <x v="1"/>
    <s v="PRO2300992"/>
    <d v="2023-03-24T00:00:00"/>
    <s v="POO2301016"/>
    <s v="미주MRO"/>
    <x v="136"/>
    <s v="노후 및 파손, 시스템 조립용 공구"/>
    <s v="Makita Long bit socket[19mm]"/>
    <s v="Old and broken, System Assembly tool"/>
    <s v="Jung Suk Kim"/>
    <s v="EA"/>
    <n v="1"/>
    <n v="10"/>
    <n v="6900"/>
    <n v="69000"/>
    <s v="KF03"/>
    <m/>
    <m/>
    <m/>
    <m/>
  </r>
  <r>
    <n v="188"/>
    <s v="Finished"/>
    <s v="265"/>
    <s v="Supplies"/>
    <s v="Supplies_Tools"/>
    <x v="1"/>
    <s v="PRO2300992"/>
    <d v="2023-03-24T00:00:00"/>
    <s v="POO2301016"/>
    <s v="미주MRO"/>
    <x v="137"/>
    <s v="노후 및 파손, 시스템 조립용 공구"/>
    <s v="Makita Long bit socket[24mm]"/>
    <s v="Old and broken, System Assembly tool"/>
    <s v="Jung Suk Kim"/>
    <s v="EA"/>
    <n v="1"/>
    <n v="5"/>
    <n v="9200"/>
    <n v="46000"/>
    <s v="KF03"/>
    <m/>
    <m/>
    <m/>
    <m/>
  </r>
  <r>
    <n v="189"/>
    <s v="Finished"/>
    <s v="265"/>
    <s v="Supplies"/>
    <s v="Supplies_Tools"/>
    <x v="1"/>
    <s v="PRO2300992"/>
    <d v="2023-03-24T00:00:00"/>
    <s v="POO2301016"/>
    <s v="미주MRO"/>
    <x v="138"/>
    <s v="노후 및 파손, 2023년 생산량으로 시스템 조립용 공구 추가"/>
    <s v="Bosch Battery Charger[lithium GAL12V-40 (10.8V) 9R5]"/>
    <s v="Old and broken, Additional tools for assembling systems as production in 2023"/>
    <s v="Jung Suk Kim"/>
    <s v="EA"/>
    <n v="1"/>
    <n v="5"/>
    <n v="45000"/>
    <n v="225000"/>
    <s v="KF03"/>
    <m/>
    <m/>
    <m/>
    <m/>
  </r>
  <r>
    <n v="190"/>
    <s v="Finished"/>
    <s v="265"/>
    <s v="Supplies"/>
    <s v="Supplies_Tools"/>
    <x v="1"/>
    <s v="PRO2300992"/>
    <d v="2023-03-24T00:00:00"/>
    <s v="POO2301016"/>
    <s v="미주MRO"/>
    <x v="139"/>
    <s v="노후 및 파손, 2023년 생산량으로 시스템 조립용 공구 추가"/>
    <s v="Makita rechargeable impact screwdriver body[DTD172Z]"/>
    <s v="Old and broken, Additional tools for assembling systems as production in 2023"/>
    <s v="Jung Suk Kim"/>
    <s v="EA"/>
    <n v="1"/>
    <n v="3"/>
    <n v="230000"/>
    <n v="690000"/>
    <s v="KF03"/>
    <m/>
    <m/>
    <m/>
    <m/>
  </r>
  <r>
    <n v="191"/>
    <s v="Finished"/>
    <s v="265"/>
    <s v="Supplies"/>
    <s v="Supplies_Tools"/>
    <x v="1"/>
    <s v="PRO2300992"/>
    <d v="2023-03-24T00:00:00"/>
    <s v="POO2301016"/>
    <s v="미주MRO"/>
    <x v="140"/>
    <s v="노후 및 파손, 2023년 생산량으로 시스템 조립용 공구 추가"/>
    <s v="Makita 18V Battery[BL1850B]"/>
    <s v="Old and broken, Additional tools for assembling systems as production in 2023"/>
    <s v="Jung Suk Kim"/>
    <s v="EA"/>
    <n v="1"/>
    <n v="2"/>
    <n v="104000"/>
    <n v="208000"/>
    <s v="KF03"/>
    <m/>
    <m/>
    <m/>
    <m/>
  </r>
  <r>
    <n v="192"/>
    <s v="Finished"/>
    <s v="265"/>
    <s v="Supplies"/>
    <s v="Supplies_Tools"/>
    <x v="1"/>
    <s v="PRO2300992"/>
    <d v="2023-03-24T00:00:00"/>
    <s v="POO2301016"/>
    <s v="미주MRO"/>
    <x v="141"/>
    <s v="노후 및 파손, 2023년 생산량으로 시스템 조립용 공구 추가"/>
    <s v="Makita dual charger[DC18RD]"/>
    <s v="Old and broken, Additional tools for assembling systems as production in 2023"/>
    <s v="Jung Suk Kim"/>
    <s v="EA"/>
    <n v="1"/>
    <n v="1"/>
    <n v="161000"/>
    <n v="161000"/>
    <s v="KF03"/>
    <m/>
    <m/>
    <m/>
    <m/>
  </r>
  <r>
    <n v="193"/>
    <s v="Finished"/>
    <s v="265"/>
    <s v="Supplies"/>
    <s v="Supplies_Tools"/>
    <x v="1"/>
    <s v="PRO2300992"/>
    <d v="2023-03-24T00:00:00"/>
    <s v="POO2301016"/>
    <s v="미주MRO"/>
    <x v="142"/>
    <s v="2023년 생산량 증가에 따른 System 생산 Line 개선에 필요한 물품"/>
    <s v="parts box[1(W175*D105*H85)]"/>
    <s v="Items needed to improve the system production line according to the increase in production in 2023"/>
    <s v="Jung Suk Kim"/>
    <s v="EA"/>
    <n v="1"/>
    <n v="50"/>
    <n v="900"/>
    <n v="45000"/>
    <s v="KF03"/>
    <m/>
    <m/>
    <m/>
    <m/>
  </r>
  <r>
    <n v="194"/>
    <s v="Finished"/>
    <s v="265"/>
    <s v="Supplies"/>
    <s v="Supplies_Tools"/>
    <x v="1"/>
    <s v="PRO2300992"/>
    <d v="2023-03-24T00:00:00"/>
    <s v="POO2301016"/>
    <s v="미주MRO"/>
    <x v="143"/>
    <s v="2023년 생산량 증가에 따른 System 생산 Line 개선에 필요한 물품"/>
    <s v="parts box[2(W245*D145*H120)]"/>
    <s v="Items needed to improve the system production line according to the increase in production in 2023"/>
    <s v="Jung Suk Kim"/>
    <s v="EA"/>
    <n v="1"/>
    <n v="30"/>
    <n v="2200"/>
    <n v="66000"/>
    <s v="KF03"/>
    <m/>
    <m/>
    <m/>
    <m/>
  </r>
  <r>
    <n v="195"/>
    <s v="Finished"/>
    <s v="065"/>
    <s v="Materials &amp; RM (Non BOM)"/>
    <s v="Supplies_Sub Material"/>
    <x v="1"/>
    <s v="PRO2300992"/>
    <d v="2023-03-24T00:00:00"/>
    <s v="POO2301016"/>
    <s v="미주MRO"/>
    <x v="144"/>
    <s v="BANK 케이블 정리"/>
    <s v="Wiring tube[9Ø_Black_cut_500M]"/>
    <s v="BANK Cable arrangement"/>
    <s v="Jung Suk Kim"/>
    <s v="EA"/>
    <n v="1"/>
    <n v="1"/>
    <n v="136400"/>
    <n v="136400"/>
    <s v="KF03"/>
    <s v="Hybrid Systems(LSO1)"/>
    <m/>
    <m/>
    <m/>
  </r>
  <r>
    <n v="196"/>
    <s v="Finished"/>
    <s v="065"/>
    <s v="Materials &amp; RM (Non BOM)"/>
    <s v="Supplies_Sub Material"/>
    <x v="2"/>
    <s v="PRO2301331"/>
    <d v="2023-04-06T00:00:00"/>
    <s v="POO2301279"/>
    <s v="미주MRO"/>
    <x v="145"/>
    <s v="볼트 풀림 방지/KF_X RTV 3Pack 분/시효성 자재로 유통기한 긴 것"/>
    <s v="Loctite 243[250ml]"/>
    <s v="Bolt loosening prevention/KF_X RTV 3Pack"/>
    <s v="Jung Suk Kim"/>
    <s v="EA"/>
    <n v="1"/>
    <n v="3"/>
    <n v="69200"/>
    <n v="207600"/>
    <s v="KF03"/>
    <m/>
    <m/>
    <m/>
    <m/>
  </r>
  <r>
    <n v="197"/>
    <s v="Finished"/>
    <s v="065"/>
    <s v="Materials &amp; RM (Non BOM)"/>
    <s v="Supplies_Sub Material"/>
    <x v="2"/>
    <s v="PRO2301127"/>
    <d v="2023-04-06T00:00:00"/>
    <s v="POO2301042"/>
    <s v="미주MRO"/>
    <x v="146"/>
    <s v="볼트 풀림 방지/KF_X RTV 3Pack 분/시효성 자재로 유통기한 긴 것"/>
    <s v="Loctite 263[250ml]"/>
    <s v="Bolt loosening prevention/KF_X RTV 3Pack"/>
    <s v="Jung Suk Kim"/>
    <s v="EA"/>
    <n v="1"/>
    <n v="3"/>
    <n v="64400"/>
    <n v="193200"/>
    <s v="KF03"/>
    <m/>
    <m/>
    <m/>
    <m/>
  </r>
  <r>
    <n v="198"/>
    <s v="Finished"/>
    <s v="065"/>
    <s v="Materials &amp; RM (Non BOM)"/>
    <s v="Supplies_Sub Material"/>
    <x v="2"/>
    <s v="PRO2301127"/>
    <d v="2023-04-06T00:00:00"/>
    <s v="POO2301042"/>
    <s v="미주MRO"/>
    <x v="147"/>
    <s v="볼트 풀림 방지/KF_X RTV 3Pack 분/시효성 자재로 유통기한 긴 것"/>
    <s v="silicone(SS900)[Manufacturer: Okong_270 ml_Transparent]"/>
    <s v="Bolt loosening prevention/KF_X RTV 3Pack"/>
    <s v="Jung Suk Kim"/>
    <s v="EA"/>
    <n v="1"/>
    <n v="3"/>
    <n v="3600"/>
    <n v="10800"/>
    <s v="KF03"/>
    <m/>
    <m/>
    <m/>
    <m/>
  </r>
  <r>
    <n v="199"/>
    <s v="Finished"/>
    <s v="265"/>
    <s v="Supplies"/>
    <s v="Supplies_Others"/>
    <x v="1"/>
    <s v="PRO2301127"/>
    <d v="2023-04-06T00:00:00"/>
    <s v="POO2301042"/>
    <s v="미주MRO"/>
    <x v="148"/>
    <s v="작업용 소모품"/>
    <s v="Bosch circular saw blade[10&quot;_254mmx60T]"/>
    <s v="work consumables"/>
    <s v="Jung Suk Kim"/>
    <s v="EA"/>
    <n v="1"/>
    <n v="1"/>
    <n v="91400"/>
    <n v="91400"/>
    <s v="KF03"/>
    <m/>
    <m/>
    <m/>
    <m/>
  </r>
  <r>
    <n v="200"/>
    <s v="Finished"/>
    <s v="265"/>
    <s v="Supplies"/>
    <s v="Supplies_Cleaning Material"/>
    <x v="2"/>
    <s v="PRO2301331"/>
    <d v="2023-04-06T00:00:00"/>
    <s v="POO2301279"/>
    <s v="미주MRO"/>
    <x v="39"/>
    <s v="현장 쓰레기 봉투"/>
    <s v="Gunny sack[80kg_100 pieces]"/>
    <s v="Garbage bags for KF-03 Plant"/>
    <s v="Jung Suk Kim"/>
    <s v="Bundle"/>
    <n v="1"/>
    <n v="1"/>
    <n v="18620"/>
    <n v="18620"/>
    <s v="KF03"/>
    <m/>
    <m/>
    <m/>
    <m/>
  </r>
  <r>
    <n v="201"/>
    <s v="Finished"/>
    <s v="265"/>
    <s v="Supplies"/>
    <s v="Supplies_Cleaning Material"/>
    <x v="1"/>
    <s v="PRO2301331"/>
    <d v="2023-04-06T00:00:00"/>
    <s v="POO2301279"/>
    <s v="미주MRO"/>
    <x v="39"/>
    <s v="현장 쓰레기 봉투"/>
    <s v="Gunny sack[80kg_100 pieces]"/>
    <s v="Garbage bags for KF-03 Plant"/>
    <s v="Jung Suk Kim"/>
    <s v="Bundle"/>
    <n v="1"/>
    <n v="1"/>
    <n v="18620"/>
    <n v="18620"/>
    <s v="KF03"/>
    <m/>
    <m/>
    <m/>
    <m/>
  </r>
  <r>
    <n v="202"/>
    <s v="Finished"/>
    <s v="065"/>
    <s v="Materials &amp; RM (Non BOM)"/>
    <s v="Supplies_Sub Material"/>
    <x v="1"/>
    <s v="PRO2301211"/>
    <d v="2023-04-12T00:00:00"/>
    <s v="POO2301107"/>
    <s v="대진지에프"/>
    <x v="149"/>
    <s v="시스템 조립에 필요한 부자재"/>
    <s v="펜홀단자[0.75Ø]"/>
    <s v="Bolts etc required for system assembly"/>
    <s v="Jung Suk Kim"/>
    <s v="EA"/>
    <n v="1000"/>
    <n v="1000"/>
    <n v="20"/>
    <n v="20000"/>
    <s v="KF03"/>
    <s v="Hybrid Systems(LSO1)"/>
    <m/>
    <m/>
    <m/>
  </r>
  <r>
    <n v="203"/>
    <s v="Finished"/>
    <s v="065"/>
    <s v="Materials &amp; RM (Non BOM)"/>
    <s v="Supplies_Sub Material"/>
    <x v="1"/>
    <s v="PRO2301211"/>
    <d v="2023-04-12T00:00:00"/>
    <s v="POO2301107"/>
    <s v="대진지에프"/>
    <x v="150"/>
    <s v="시스템 조립에 필요한 부자재"/>
    <s v="펜홀단자[1.0Ø]"/>
    <s v="Bolts etc required for system assembly"/>
    <s v="Jung Suk Kim"/>
    <s v="EA"/>
    <n v="1000"/>
    <n v="1000"/>
    <n v="20"/>
    <n v="20000"/>
    <s v="KF03"/>
    <s v="Hybrid Systems(LSO1)"/>
    <m/>
    <m/>
    <m/>
  </r>
  <r>
    <n v="204"/>
    <s v="Finished"/>
    <s v="065"/>
    <s v="Materials &amp; RM (Non BOM)"/>
    <s v="Supplies_Sub Material"/>
    <x v="1"/>
    <s v="PRO2301211"/>
    <d v="2023-04-12T00:00:00"/>
    <s v="POO2301107"/>
    <s v="대진지에프"/>
    <x v="151"/>
    <s v="시스템 조립에 필요한 부자재"/>
    <s v="볼트,+자홈붙이둥근머리,와셔조립형[KSB1041-A-M5X20-SUS304]"/>
    <s v="Bolts etc required for system assembly"/>
    <s v="Jung Suk Kim"/>
    <s v="EA"/>
    <n v="1000"/>
    <n v="1000"/>
    <n v="97"/>
    <n v="97000"/>
    <s v="KF03"/>
    <s v="Hybrid Systems(LSO1)"/>
    <m/>
    <m/>
    <m/>
  </r>
  <r>
    <n v="205"/>
    <s v="Finished"/>
    <s v="065"/>
    <s v="Materials &amp; RM (Non BOM)"/>
    <s v="Supplies_Sub Material"/>
    <x v="1"/>
    <s v="PRO2301211"/>
    <d v="2023-04-12T00:00:00"/>
    <s v="POO2301107"/>
    <s v="대진지에프"/>
    <x v="95"/>
    <s v="시스템 조립에 필요한 부자재"/>
    <s v="+자홈작은나사,접시머리형[KSB1023-B-A-M4X12-SUS304]"/>
    <s v="Bolts etc required for system assembly"/>
    <s v="Jung Suk Kim"/>
    <s v="EA"/>
    <n v="2000"/>
    <n v="2000"/>
    <n v="24"/>
    <n v="48000"/>
    <s v="KF03"/>
    <s v="Hybrid Systems(LSO1)"/>
    <m/>
    <m/>
    <m/>
  </r>
  <r>
    <n v="206"/>
    <s v="Finished"/>
    <s v="065"/>
    <s v="Materials &amp; RM (Non BOM)"/>
    <s v="Supplies_Sub Material"/>
    <x v="2"/>
    <s v="PRO2301213"/>
    <d v="2023-04-12T00:00:00"/>
    <s v="POO2301108"/>
    <s v="동양Techp.Co."/>
    <x v="152"/>
    <s v="모듈 부착용 안전 경고 스티커"/>
    <s v="Safety warning stickers[110*80]"/>
    <s v="Safety warning sticker for module attachment"/>
    <s v="Jung Suk Kim"/>
    <s v="EA"/>
    <n v="1000"/>
    <n v="3000"/>
    <n v="120"/>
    <n v="360000"/>
    <s v="KF03"/>
    <m/>
    <m/>
    <m/>
    <m/>
  </r>
  <r>
    <n v="207"/>
    <s v="Finished"/>
    <s v="265"/>
    <s v="Supplies"/>
    <s v="Supplies_Others"/>
    <x v="2"/>
    <s v="PRO2301726"/>
    <d v="2023-04-12T00:00:00"/>
    <s v="POO2301630"/>
    <s v="미주MRO"/>
    <x v="153"/>
    <s v="팔레트 제품 적재 시 보호용"/>
    <s v="DANPLA pad[1100*1100*3T]"/>
    <s v="For protection when loading on the palette"/>
    <s v="Jung Suk Kim"/>
    <s v="EA"/>
    <n v="300"/>
    <n v="300"/>
    <n v="3500"/>
    <n v="1050000"/>
    <s v="KF03"/>
    <m/>
    <m/>
    <m/>
    <m/>
  </r>
  <r>
    <n v="208"/>
    <s v="Finished"/>
    <s v="265"/>
    <s v="Supplies"/>
    <s v="Supplies_Cleaning Material"/>
    <x v="3"/>
    <s v="PRO2301726"/>
    <d v="2023-04-12T00:00:00"/>
    <s v="POO2301630"/>
    <s v="미주MRO"/>
    <x v="154"/>
    <s v="사무실 쓰레기 봉투"/>
    <s v="Garbage bag[62*82_black_50ea]"/>
    <s v="Office garbage bag"/>
    <s v="Jung Suk Kim"/>
    <s v="Bag"/>
    <n v="1"/>
    <n v="1"/>
    <n v="3900"/>
    <n v="3900"/>
    <s v="KF03"/>
    <m/>
    <m/>
    <m/>
    <m/>
  </r>
  <r>
    <n v="209"/>
    <s v="Finished"/>
    <s v="065"/>
    <s v="Materials &amp; RM (Non BOM)"/>
    <s v="Supplies_Shipping material"/>
    <x v="1"/>
    <s v="PRO2301726"/>
    <d v="2023-04-21T00:00:00"/>
    <s v="POO2301630"/>
    <s v="미주MRO"/>
    <x v="49"/>
    <s v="포장용 랩"/>
    <s v="Stretch Film[25um*500*300]"/>
    <s v="wrap for packaging"/>
    <s v="Jung Suk Kim"/>
    <s v="Box"/>
    <n v="4"/>
    <n v="4"/>
    <n v="43710"/>
    <n v="174840"/>
    <s v="KF03"/>
    <m/>
    <m/>
    <m/>
    <m/>
  </r>
  <r>
    <n v="210"/>
    <s v="Finished"/>
    <s v="065"/>
    <s v="Materials &amp; RM (Non BOM)"/>
    <s v="Supplies_Shipping material"/>
    <x v="2"/>
    <s v="PRO2301726"/>
    <d v="2023-04-21T00:00:00"/>
    <s v="POO2301630"/>
    <s v="미주MRO"/>
    <x v="49"/>
    <s v="포장용 랩"/>
    <s v="Stretch Film[25um*500*300]"/>
    <s v="wrap for packaging"/>
    <s v="Jung Suk Kim"/>
    <s v="Box"/>
    <n v="4"/>
    <n v="8"/>
    <n v="43710"/>
    <n v="349680"/>
    <s v="KF03"/>
    <m/>
    <m/>
    <m/>
    <m/>
  </r>
  <r>
    <n v="211"/>
    <s v="Finished"/>
    <s v="265"/>
    <s v="Supplies"/>
    <s v="Supplies_Cleaning Material"/>
    <x v="1"/>
    <s v="PRO2301726"/>
    <d v="2023-04-21T00:00:00"/>
    <s v="POO2301630"/>
    <s v="미주MRO"/>
    <x v="155"/>
    <s v="재고 없음"/>
    <s v="oil mop[60cm]"/>
    <s v="No stock"/>
    <s v="Jung Suk Kim"/>
    <s v="EA"/>
    <n v="1"/>
    <n v="5"/>
    <n v="1870"/>
    <n v="9350"/>
    <s v="KF03"/>
    <m/>
    <m/>
    <m/>
    <m/>
  </r>
  <r>
    <n v="212"/>
    <s v="Finished"/>
    <s v="265"/>
    <s v="Supplies"/>
    <s v="Supplies_Gloves"/>
    <x v="2"/>
    <s v="PRO2301726"/>
    <d v="2023-04-21T00:00:00"/>
    <s v="POO2301630"/>
    <s v="미주MRO"/>
    <x v="107"/>
    <s v="공정 작업시 필요 소모품"/>
    <s v="Top gloves[S]"/>
    <s v="Consumables Required for Process Operations"/>
    <s v="Jung Suk Kim"/>
    <s v="EA"/>
    <n v="1"/>
    <n v="300"/>
    <n v="330"/>
    <n v="99000"/>
    <s v="KF03"/>
    <m/>
    <m/>
    <m/>
    <m/>
  </r>
  <r>
    <n v="213"/>
    <s v="Finished"/>
    <s v="265"/>
    <s v="Supplies"/>
    <s v="Supplies_Gloves"/>
    <x v="1"/>
    <s v="PRO2301726"/>
    <d v="2023-04-21T00:00:00"/>
    <s v="POO2301630"/>
    <s v="미주MRO"/>
    <x v="107"/>
    <s v="공정 작업시 필요 소모품"/>
    <s v="Top gloves[S]"/>
    <s v="Consumables Required for Process Operations"/>
    <s v="Jung Suk Kim"/>
    <s v="EA"/>
    <n v="1"/>
    <n v="100"/>
    <n v="330"/>
    <n v="33000"/>
    <s v="KF03"/>
    <m/>
    <m/>
    <m/>
    <m/>
  </r>
  <r>
    <n v="214"/>
    <s v="Finished"/>
    <s v="265"/>
    <s v="Supplies"/>
    <s v="Supplies_Gloves"/>
    <x v="2"/>
    <s v="PRO2301726"/>
    <d v="2023-04-21T00:00:00"/>
    <s v="POO2301630"/>
    <s v="미주MRO"/>
    <x v="156"/>
    <s v="공정 작업시 필요 소모품"/>
    <s v="Top gloves[M]"/>
    <s v="Consumables Required for Process Operations"/>
    <s v="Jung Suk Kim"/>
    <s v="EA"/>
    <n v="1"/>
    <n v="150"/>
    <n v="330"/>
    <n v="49500"/>
    <s v="KF03"/>
    <m/>
    <m/>
    <m/>
    <m/>
  </r>
  <r>
    <n v="215"/>
    <s v="Finished"/>
    <s v="265"/>
    <s v="Supplies"/>
    <s v="Supplies_Gloves"/>
    <x v="1"/>
    <s v="PRO2301726"/>
    <d v="2023-04-21T00:00:00"/>
    <s v="POO2301630"/>
    <s v="미주MRO"/>
    <x v="156"/>
    <s v="공정 작업시 필요 소모품"/>
    <s v="Top gloves[M]"/>
    <s v="Consumables Required for Process Operations"/>
    <s v="Jung Suk Kim"/>
    <s v="EA"/>
    <n v="1"/>
    <n v="100"/>
    <n v="330"/>
    <n v="33000"/>
    <s v="KF03"/>
    <m/>
    <m/>
    <m/>
    <m/>
  </r>
  <r>
    <n v="216"/>
    <s v="Finished"/>
    <s v="065"/>
    <s v="Materials &amp; RM (Non BOM)"/>
    <s v="Supplies_Shipping material"/>
    <x v="1"/>
    <s v="PRO2301360"/>
    <d v="2023-04-21T00:00:00"/>
    <s v="POO2301320"/>
    <s v="우신특수포장"/>
    <x v="157"/>
    <s v="포장용 박스(부자재 및 소모품 포장 시 사용) / 금년도 사용 예상량"/>
    <s v="Packaging box[442*270*145]"/>
    <s v="N/A"/>
    <s v="Jung Suk Kim"/>
    <s v="EA"/>
    <n v="100"/>
    <n v="150"/>
    <n v="1050"/>
    <n v="157500"/>
    <s v="KF03"/>
    <m/>
    <m/>
    <m/>
    <m/>
  </r>
  <r>
    <n v="217"/>
    <s v="Finished"/>
    <s v="265"/>
    <s v="Supplies"/>
    <s v="Supplies_Delivery cost"/>
    <x v="1"/>
    <s v="PRO2301360"/>
    <d v="2023-04-21T00:00:00"/>
    <s v="POO2301320"/>
    <s v="우신특수포장"/>
    <x v="113"/>
    <s v="박스 운임비"/>
    <s v="Delivery cost"/>
    <s v="N/A"/>
    <s v="Jung Suk Kim"/>
    <s v="EA"/>
    <n v="1"/>
    <n v="1"/>
    <n v="100000"/>
    <n v="100000"/>
    <s v="KF03"/>
    <m/>
    <m/>
    <m/>
    <m/>
  </r>
  <r>
    <n v="218"/>
    <s v="Finished"/>
    <s v="265"/>
    <s v="Supplies"/>
    <s v="Supplies_Delivery cost"/>
    <x v="2"/>
    <s v="PRO2301336"/>
    <d v="2023-04-21T00:00:00"/>
    <s v="POO2301257"/>
    <s v="한보일렉트"/>
    <x v="113"/>
    <s v="캐스터지지금구 운임비"/>
    <s v="Delivery cost"/>
    <s v="N/A"/>
    <s v="Jung Suk Kim"/>
    <s v="EA"/>
    <n v="1"/>
    <n v="1"/>
    <n v="6000"/>
    <n v="6000"/>
    <s v="KF03"/>
    <m/>
    <m/>
    <m/>
    <m/>
  </r>
  <r>
    <n v="219"/>
    <s v="Finished"/>
    <s v="265"/>
    <s v="Supplies"/>
    <s v="Supplies_Office"/>
    <x v="3"/>
    <s v="리레코 코리아"/>
    <d v="2023-04-26T00:00:00"/>
    <s v="리레코 코리아"/>
    <s v="리레코 코리아"/>
    <x v="158"/>
    <s v="업무에 필요한 사무용품"/>
    <s v="Copy paper[A4_75g]"/>
    <s v="Office supplies needed for work"/>
    <s v="Hae Sook Kwark"/>
    <s v="Box"/>
    <n v="1"/>
    <n v="2"/>
    <n v="20295"/>
    <n v="40590"/>
    <s v="KF03"/>
    <m/>
    <m/>
    <m/>
    <m/>
  </r>
  <r>
    <n v="220"/>
    <s v="Finished"/>
    <s v="265"/>
    <s v="Supplies"/>
    <s v="Supplies_Office"/>
    <x v="3"/>
    <s v="리레코 코리아"/>
    <d v="2023-04-26T00:00:00"/>
    <s v="리레코 코리아"/>
    <s v="리레코 코리아"/>
    <x v="159"/>
    <s v="업무에 필요한 사무용품"/>
    <s v="pen[Black_12EA]"/>
    <s v="Office supplies needed for work"/>
    <s v="Hae Sook Kwark"/>
    <s v="dozen"/>
    <n v="1"/>
    <n v="1"/>
    <n v="3326"/>
    <n v="3326"/>
    <s v="KF03"/>
    <m/>
    <m/>
    <m/>
    <m/>
  </r>
  <r>
    <n v="221"/>
    <s v="Finished"/>
    <s v="265"/>
    <s v="Supplies"/>
    <s v="Supplies_Office"/>
    <x v="3"/>
    <s v="리레코 코리아"/>
    <d v="2023-04-26T00:00:00"/>
    <s v="리레코 코리아"/>
    <s v="리레코 코리아"/>
    <x v="160"/>
    <s v="업무에 필요한 사무용품"/>
    <s v="pen[Blue_12EA]"/>
    <s v="Office supplies needed for work"/>
    <s v="Hae Sook Kwark"/>
    <s v="dozen"/>
    <n v="1"/>
    <n v="1"/>
    <n v="3326"/>
    <n v="3326"/>
    <s v="KF03"/>
    <m/>
    <m/>
    <m/>
    <m/>
  </r>
  <r>
    <n v="222"/>
    <s v="Finished"/>
    <s v="265"/>
    <s v="Supplies"/>
    <s v="Supplies_Office"/>
    <x v="3"/>
    <s v="리레코 코리아"/>
    <d v="2023-04-26T00:00:00"/>
    <s v="리레코 코리아"/>
    <s v="리레코 코리아"/>
    <x v="161"/>
    <s v="업무에 필요한 사무용품"/>
    <s v="pen[Red_12EA]"/>
    <s v="Office supplies needed for work"/>
    <s v="Hae Sook Kwark"/>
    <s v="dozen"/>
    <n v="1"/>
    <n v="1"/>
    <n v="3326"/>
    <n v="3326"/>
    <s v="KF03"/>
    <m/>
    <m/>
    <m/>
    <m/>
  </r>
  <r>
    <n v="223"/>
    <s v="Finished"/>
    <s v="265"/>
    <s v="Supplies"/>
    <s v="Supplies_Office"/>
    <x v="2"/>
    <s v="리레코 코리아"/>
    <d v="2023-04-26T00:00:00"/>
    <s v="리레코 코리아"/>
    <s v="리레코 코리아"/>
    <x v="162"/>
    <s v="펀칭 도면 1:1 비율 출력용"/>
    <s v="OHP film[A4_100EA]"/>
    <s v="Office supplies needed for work"/>
    <s v="Hae Sook Kwark"/>
    <s v="Box"/>
    <n v="1"/>
    <n v="1"/>
    <n v="14841"/>
    <n v="14841"/>
    <s v="KF03"/>
    <m/>
    <m/>
    <m/>
    <m/>
  </r>
  <r>
    <n v="224"/>
    <s v="Finished"/>
    <s v="265"/>
    <s v="Supplies"/>
    <s v="Supplies_Office"/>
    <x v="1"/>
    <s v="리레코 코리아"/>
    <d v="2023-04-26T00:00:00"/>
    <s v="리레코 코리아"/>
    <s v="리레코 코리아"/>
    <x v="163"/>
    <s v="업무에 필요한 사무용품"/>
    <s v="Paint marker[Yellow]"/>
    <s v="Office supplies needed for work"/>
    <s v="Hae Sook Kwark"/>
    <s v="EA"/>
    <n v="1"/>
    <n v="5"/>
    <n v="1721"/>
    <n v="8605"/>
    <s v="KF03"/>
    <m/>
    <m/>
    <m/>
    <m/>
  </r>
  <r>
    <n v="225"/>
    <s v="Finished"/>
    <s v="265"/>
    <s v="Supplies"/>
    <s v="Supplies_Others"/>
    <x v="2"/>
    <s v="PRO2301448"/>
    <d v="2023-04-27T00:00:00"/>
    <s v="POO2301325"/>
    <s v="동양Techp.Co."/>
    <x v="164"/>
    <s v="현품표 제작"/>
    <s v="Stock table(WIP) produce[210*148_75g_White_100Page]"/>
    <s v="Stock table produce"/>
    <s v="Jung Suk Kim"/>
    <s v="EA"/>
    <n v="20"/>
    <n v="20"/>
    <n v="3000"/>
    <n v="60000"/>
    <s v="KF03"/>
    <m/>
    <m/>
    <m/>
    <m/>
  </r>
  <r>
    <n v="226"/>
    <s v="Finished"/>
    <s v="265"/>
    <s v="Supplies"/>
    <s v="Supplies_Others"/>
    <x v="2"/>
    <s v="PRO2301448"/>
    <d v="2023-04-27T00:00:00"/>
    <s v="POO2301325"/>
    <s v="동양Techp.Co."/>
    <x v="165"/>
    <s v="현품표 제작"/>
    <s v="Stock table(incongruity) produce[210*148_pink paper_100Page]"/>
    <s v="Stock table produce"/>
    <s v="Jung Suk Kim"/>
    <s v="EA"/>
    <n v="20"/>
    <n v="20"/>
    <n v="3500"/>
    <n v="70000"/>
    <s v="KF03"/>
    <m/>
    <m/>
    <m/>
    <m/>
  </r>
  <r>
    <n v="227"/>
    <s v="Finished"/>
    <s v="265"/>
    <s v="Supplies"/>
    <s v="Supplies_Others"/>
    <x v="2"/>
    <s v="PRO2301448"/>
    <d v="2023-04-27T00:00:00"/>
    <s v="POO2301325"/>
    <s v="동양Techp.Co."/>
    <x v="166"/>
    <s v="현품표 제작"/>
    <s v="Stock table(fair quality) produce[210*148_green paper_100Page]"/>
    <s v="Stock table produce"/>
    <s v="Jung Suk Kim"/>
    <s v="EA"/>
    <n v="20"/>
    <n v="20"/>
    <n v="3500"/>
    <n v="70000"/>
    <s v="KF03"/>
    <m/>
    <m/>
    <m/>
    <m/>
  </r>
  <r>
    <n v="228"/>
    <s v="Finished"/>
    <s v="265"/>
    <s v="Supplies"/>
    <s v="Supplies_Others"/>
    <x v="1"/>
    <s v="PRO2301449"/>
    <d v="2023-04-27T00:00:00"/>
    <s v="POO2301326"/>
    <s v="동명로지텍"/>
    <x v="167"/>
    <s v="노후로 인한 고장"/>
    <s v="Forklift charger repair[hanil 10k]"/>
    <s v="breakdown due to time-worn"/>
    <s v="Eun Ji Kim"/>
    <s v="EA"/>
    <n v="1"/>
    <n v="1"/>
    <n v="295000"/>
    <n v="295000"/>
    <s v="KF03"/>
    <m/>
    <m/>
    <m/>
    <m/>
  </r>
  <r>
    <n v="229"/>
    <s v="Finished"/>
    <s v="265"/>
    <s v="Supplies"/>
    <s v="Supplies_Tape &amp; Film"/>
    <x v="2"/>
    <s v="PRO2301726"/>
    <d v="2023-04-27T00:00:00"/>
    <s v="POO2301630"/>
    <s v="미주MRO"/>
    <x v="168"/>
    <s v="XBW srl-Unit Cell 2종 Soft Module 부자재"/>
    <s v="SPONGE(adhesion)[5T*430mm*6mm]"/>
    <s v="XBW srl Unit Cell 2종 Soft Module 부자재"/>
    <s v="Jung Suk Kim"/>
    <s v="EA"/>
    <n v="26220"/>
    <n v="26220"/>
    <n v="71.500381388253246"/>
    <n v="1874740"/>
    <s v="KF03"/>
    <s v="XBW srl"/>
    <m/>
    <m/>
    <m/>
  </r>
  <r>
    <n v="230"/>
    <s v="Finished"/>
    <s v="265"/>
    <s v="Supplies"/>
    <s v="Supplies_Others"/>
    <x v="1"/>
    <s v="PRO2300941"/>
    <d v="2023-04-27T00:00:00"/>
    <s v="POO2300965"/>
    <s v="대풍자원"/>
    <x v="169"/>
    <s v="Shipping ESS container and additional facilities processing"/>
    <s v="ESS processing for ships for national projects"/>
    <s v="Shipping ESS container and additional facilities processing"/>
    <s v="Jung Suk Kim"/>
    <s v="EA"/>
    <n v="1"/>
    <n v="1"/>
    <n v="5700000"/>
    <n v="5700000"/>
    <s v="KF03"/>
    <m/>
    <m/>
    <m/>
    <m/>
  </r>
  <r>
    <n v="231"/>
    <s v="Finished"/>
    <s v="065"/>
    <s v="Materials &amp; RM (Non BOM)"/>
    <s v="Supplies_Sub Material"/>
    <x v="1"/>
    <s v="PRO2301461"/>
    <d v="2023-04-28T00:00:00"/>
    <s v="POO2301366"/>
    <s v="대진지에프"/>
    <x v="25"/>
    <s v="시스템 조립에 필요한 부자재"/>
    <s v="평와셔(M12)[대형원형-M12-STS304]"/>
    <s v="Bolts etc required for system assembly"/>
    <s v="Jung Suk Kim"/>
    <s v="EA"/>
    <n v="6500"/>
    <n v="6500"/>
    <n v="58"/>
    <n v="377000"/>
    <s v="KF03"/>
    <m/>
    <m/>
    <m/>
    <m/>
  </r>
  <r>
    <n v="232"/>
    <s v="Finished"/>
    <s v="065"/>
    <s v="Materials &amp; RM (Non BOM)"/>
    <s v="Supplies_Sub Material"/>
    <x v="1"/>
    <s v="PRO2301461"/>
    <d v="2023-04-28T00:00:00"/>
    <s v="POO2301366"/>
    <s v="대진지에프"/>
    <x v="24"/>
    <s v="시스템 조립에 필요한 부자재"/>
    <s v="스프링와셔(M12)[KSB1324-2호-M12-STS304]"/>
    <s v="Bolts etc required for system assembly"/>
    <s v="Jung Suk Kim"/>
    <s v="EA"/>
    <n v="4000"/>
    <n v="4000"/>
    <n v="66"/>
    <n v="264000"/>
    <s v="KF03"/>
    <m/>
    <m/>
    <m/>
    <m/>
  </r>
  <r>
    <n v="233"/>
    <s v="Finished"/>
    <s v="065"/>
    <s v="Materials &amp; RM (Non BOM)"/>
    <s v="Supplies_Sub Material"/>
    <x v="1"/>
    <s v="PRO2301461"/>
    <d v="2023-04-28T00:00:00"/>
    <s v="POO2301366"/>
    <s v="대진지에프"/>
    <x v="69"/>
    <s v="시스템 조립에 필요한 부자재"/>
    <s v="6각볼트 (M12)[KSB1002-C-A-M12X50-A2-70-둥근끝(SUS304)]"/>
    <s v="Bolts etc required for system assembly"/>
    <s v="Jung Suk Kim"/>
    <s v="EA"/>
    <n v="3000"/>
    <n v="3000"/>
    <n v="723"/>
    <n v="2169000"/>
    <s v="KF03"/>
    <m/>
    <m/>
    <m/>
    <m/>
  </r>
  <r>
    <n v="234"/>
    <s v="Finished"/>
    <s v="065"/>
    <s v="Materials &amp; RM (Non BOM)"/>
    <s v="Supplies_Sub Material"/>
    <x v="1"/>
    <s v="PRO2301462"/>
    <d v="2023-04-28T00:00:00"/>
    <s v="POO2301348"/>
    <s v="도아텍"/>
    <x v="170"/>
    <s v="시스템 조립에 필요한 부자재/우진산전 전용 볼트"/>
    <s v="볼트,+자홈접시머리[M4X8,STS304,PPD]"/>
    <s v="Bolts etc required for system assembly/Woojin Sanjeon dedicated bolt"/>
    <s v="Jung Suk Kim"/>
    <s v="EA"/>
    <n v="1000"/>
    <n v="1000"/>
    <n v="57"/>
    <n v="57000"/>
    <s v="KF03"/>
    <s v="㈜ 우진산전"/>
    <m/>
    <m/>
    <m/>
  </r>
  <r>
    <n v="235"/>
    <s v="Finished"/>
    <s v="065"/>
    <s v="Materials &amp; RM (Non BOM)"/>
    <s v="Supplies_Sub Material"/>
    <x v="1"/>
    <s v="PRO2301462"/>
    <d v="2023-04-28T00:00:00"/>
    <s v="POO2301348"/>
    <s v="도아텍"/>
    <x v="171"/>
    <s v="시스템 조립에 필요한 부자재/우진산전 전용 볼트"/>
    <s v="볼트,+자홈접시머리[M4X15,STS304,PPD]"/>
    <s v="Bolts etc required for system assembly/Woojin Sanjeon dedicated bolt"/>
    <s v="Jung Suk Kim"/>
    <s v="EA"/>
    <n v="1000"/>
    <n v="1000"/>
    <n v="66"/>
    <n v="66000"/>
    <s v="KF03"/>
    <s v="㈜ 우진산전"/>
    <m/>
    <m/>
    <m/>
  </r>
  <r>
    <n v="236"/>
    <s v="Finished"/>
    <s v="065"/>
    <s v="Materials &amp; RM (Non BOM)"/>
    <s v="Supplies_Sub Material"/>
    <x v="1"/>
    <s v="PRO2301462"/>
    <d v="2023-04-28T00:00:00"/>
    <s v="POO2301348"/>
    <s v="도아텍"/>
    <x v="172"/>
    <s v="시스템 조립에 필요한 부자재/우진산전 전용 볼트"/>
    <s v="볼트,+자홈육각머리[M4X12,STS304,PPD]"/>
    <s v="Bolts etc required for system assembly/Woojin Sanjeon dedicated bolt"/>
    <s v="Jung Suk Kim"/>
    <s v="EA"/>
    <n v="1000"/>
    <n v="1000"/>
    <n v="62"/>
    <n v="62000"/>
    <s v="KF03"/>
    <s v="㈜ 우진산전"/>
    <m/>
    <m/>
    <m/>
  </r>
  <r>
    <n v="237"/>
    <s v="Finished"/>
    <s v="065"/>
    <s v="Materials &amp; RM (Non BOM)"/>
    <s v="Supplies_Sub Material"/>
    <x v="1"/>
    <s v="PRO2301462"/>
    <d v="2023-04-28T00:00:00"/>
    <s v="POO2301348"/>
    <s v="도아텍"/>
    <x v="173"/>
    <s v="시스템 조립에 필요한 부자재/우진산전 전용 볼트"/>
    <s v="볼트,십자홈트러스[M4X8,STS304,PPD]"/>
    <s v="Bolts etc required for system assembly/Woojin Sanjeon dedicated bolt"/>
    <s v="Jung Suk Kim"/>
    <s v="EA"/>
    <n v="1000"/>
    <n v="1000"/>
    <n v="42"/>
    <n v="42000"/>
    <s v="KF03"/>
    <s v="㈜ 우진산전"/>
    <m/>
    <m/>
    <m/>
  </r>
  <r>
    <n v="238"/>
    <s v="Finished"/>
    <s v="065"/>
    <s v="Materials &amp; RM (Non BOM)"/>
    <s v="Supplies_Sub Material"/>
    <x v="1"/>
    <s v="PRO2301462"/>
    <d v="2023-04-28T00:00:00"/>
    <s v="POO2301348"/>
    <s v="도아텍"/>
    <x v="174"/>
    <s v="시스템 조립에 필요한 부자재/우진산전 전용 볼트"/>
    <s v="둥근머리렌치볼트,SUS304[M6X20,SUS304]"/>
    <s v="Bolts etc required for system assembly/Woojin Sanjeon dedicated bolt"/>
    <s v="Jung Suk Kim"/>
    <s v="EA"/>
    <n v="500"/>
    <n v="500"/>
    <n v="60"/>
    <n v="30000"/>
    <s v="KF03"/>
    <s v="㈜ 우진산전"/>
    <m/>
    <m/>
    <m/>
  </r>
  <r>
    <n v="239"/>
    <s v="Finished"/>
    <s v="265"/>
    <s v="Supplies"/>
    <s v="Supplies_Others"/>
    <x v="2"/>
    <s v="PRO2301506"/>
    <d v="2023-05-03T00:00:00"/>
    <s v="POO2301408"/>
    <s v="경원전자"/>
    <x v="175"/>
    <s v="Safety Measures 항목 OCV/IR 측정기 스위치 변경/작업자 근골격계 개선"/>
    <s v="K50ABT2XGHQ"/>
    <s v="Safety Measures item OCV/IR measuring machine switch change / Workers' musculoskeletal improvement"/>
    <s v="Jung Suk Kim"/>
    <s v="EA"/>
    <n v="1"/>
    <n v="4"/>
    <n v="207500"/>
    <n v="830000"/>
    <s v="KF03"/>
    <m/>
    <m/>
    <m/>
    <m/>
  </r>
  <r>
    <n v="240"/>
    <s v="Finished"/>
    <s v="265"/>
    <s v="Supplies"/>
    <s v="Supplies_Water leakage repair work in KF03-3 sub building"/>
    <x v="1"/>
    <s v="PRO2301569"/>
    <d v="2023-05-10T00:00:00"/>
    <s v="POO2301514"/>
    <s v="신창천막사"/>
    <x v="176"/>
    <s v="KF-03 천막동 System 조립장 누수에 대한 보수 공사"/>
    <s v="Roof tent replacement"/>
    <s v="Repair work for leakage of system assembly plant in tent-dong, KF-03"/>
    <s v="Jung Suk Kim"/>
    <s v="EA"/>
    <n v="1"/>
    <n v="1"/>
    <n v="12918400"/>
    <n v="12918400"/>
    <s v="KF03"/>
    <m/>
    <m/>
    <m/>
    <m/>
  </r>
  <r>
    <n v="241"/>
    <s v="Finished"/>
    <s v="065"/>
    <s v="Materials &amp; RM (Non BOM)"/>
    <s v="Supplies_Shipping material"/>
    <x v="1"/>
    <s v="PRO2301726"/>
    <d v="2023-05-11T00:00:00"/>
    <s v="POO2301630"/>
    <s v="미주MRO"/>
    <x v="177"/>
    <s v="볼트 및 소모품 포장시 사용"/>
    <s v="Zipper bag[6*9_100ea]"/>
    <s v="Used when packing bolts and small items"/>
    <s v="Jung Suk Kim"/>
    <s v="Bundle"/>
    <n v="1"/>
    <n v="10"/>
    <n v="940"/>
    <n v="9400"/>
    <s v="KF03"/>
    <m/>
    <m/>
    <m/>
    <m/>
  </r>
  <r>
    <n v="242"/>
    <s v="Finished"/>
    <s v="065"/>
    <s v="Materials &amp; RM (Non BOM)"/>
    <s v="Supplies_Shipping material"/>
    <x v="1"/>
    <s v="PRO2301726"/>
    <d v="2023-05-11T00:00:00"/>
    <s v="POO2301630"/>
    <s v="미주MRO"/>
    <x v="178"/>
    <s v="볼트 및 소모품 포장시 사용"/>
    <s v="Zipper bag[15*20_100ea]"/>
    <s v="Used when packing bolts and small items"/>
    <s v="Jung Suk Kim"/>
    <s v="Bundle"/>
    <n v="1"/>
    <n v="10"/>
    <n v="4610"/>
    <n v="46100"/>
    <s v="KF03"/>
    <m/>
    <m/>
    <m/>
    <m/>
  </r>
  <r>
    <n v="243"/>
    <s v="Finished"/>
    <s v="065"/>
    <s v="Materials &amp; RM (Non BOM)"/>
    <s v="Supplies_Shipping material"/>
    <x v="1"/>
    <s v="PRO2301726"/>
    <d v="2023-05-11T00:00:00"/>
    <s v="POO2301630"/>
    <s v="미주MRO"/>
    <x v="179"/>
    <s v="볼트 및 소모품 포장시 사용"/>
    <s v="Zipper bag[20*25_100ea]"/>
    <s v="Used when packing bolts and small items"/>
    <s v="Jung Suk Kim"/>
    <s v="Bundle"/>
    <n v="1"/>
    <n v="10"/>
    <n v="4810"/>
    <n v="48100"/>
    <s v="KF03"/>
    <m/>
    <m/>
    <m/>
    <m/>
  </r>
  <r>
    <n v="244"/>
    <s v="Finished"/>
    <s v="065"/>
    <s v="Materials &amp; RM (Non BOM)"/>
    <s v="Supplies_Shipping material"/>
    <x v="1"/>
    <s v="PRO2301726"/>
    <d v="2023-05-11T00:00:00"/>
    <s v="POO2301630"/>
    <s v="미주MRO"/>
    <x v="180"/>
    <s v="볼트 및 소모품 포장시 사용"/>
    <s v="Zipper bag[30*40_100ea]"/>
    <s v="Used when packing bolts and small items"/>
    <s v="Jung Suk Kim"/>
    <s v="Bundle"/>
    <n v="1"/>
    <n v="10"/>
    <n v="25000"/>
    <n v="250000"/>
    <s v="KF03"/>
    <m/>
    <m/>
    <m/>
    <m/>
  </r>
  <r>
    <n v="245"/>
    <s v="Finished"/>
    <s v="265"/>
    <s v="Supplies"/>
    <s v="Supplies_Cleaning Material"/>
    <x v="2"/>
    <s v="PRO2301726"/>
    <d v="2023-05-11T00:00:00"/>
    <s v="POO2301630"/>
    <s v="미주MRO"/>
    <x v="181"/>
    <s v="항온기 필터 교체용(Module line만 사용)"/>
    <s v="PRE FILTER[400*950*20T_50ea]"/>
    <s v="Need to replace filter of Air conditioner"/>
    <s v="Jung Suk Kim"/>
    <s v="Bag"/>
    <n v="50"/>
    <n v="1"/>
    <n v="136420"/>
    <n v="136420"/>
    <s v="KF03"/>
    <m/>
    <m/>
    <m/>
    <m/>
  </r>
  <r>
    <n v="246"/>
    <s v="Finished"/>
    <s v="265"/>
    <s v="Supplies"/>
    <s v="Supplies_Cleaning Material"/>
    <x v="2"/>
    <s v="PRO2301726"/>
    <d v="2023-05-11T00:00:00"/>
    <s v="POO2301630"/>
    <s v="미주MRO"/>
    <x v="40"/>
    <s v="항온기 필터 교체용"/>
    <s v="PRE FILTER[600*850*20T_46ea]"/>
    <s v="Need to replace filter of Air conditioner"/>
    <s v="Jung Suk Kim"/>
    <s v="Bag"/>
    <n v="46"/>
    <n v="1"/>
    <n v="129850"/>
    <n v="129850"/>
    <s v="KF03"/>
    <m/>
    <m/>
    <m/>
    <m/>
  </r>
  <r>
    <n v="247"/>
    <s v="Finished"/>
    <s v="265"/>
    <s v="Supplies"/>
    <s v="Supplies_Cleaning Material"/>
    <x v="2"/>
    <s v="PRO2301726"/>
    <d v="2023-05-11T00:00:00"/>
    <s v="POO2301630"/>
    <s v="미주MRO"/>
    <x v="38"/>
    <s v="이물질 청소용"/>
    <s v="Paper towel"/>
    <s v="Product foreign matter cleaning"/>
    <s v="Jung Suk Kim"/>
    <s v="Box"/>
    <n v="1"/>
    <n v="2"/>
    <n v="23000"/>
    <n v="46000"/>
    <s v="KF03"/>
    <m/>
    <m/>
    <m/>
    <m/>
  </r>
  <r>
    <n v="248"/>
    <s v="Finished"/>
    <s v="265"/>
    <s v="Supplies"/>
    <s v="Supplies_Cleaning Material"/>
    <x v="1"/>
    <s v="PRO2301726"/>
    <d v="2023-05-11T00:00:00"/>
    <s v="POO2301630"/>
    <s v="미주MRO"/>
    <x v="38"/>
    <s v="이물질 청소용"/>
    <s v="Paper towel"/>
    <s v="Product foreign matter cleaning"/>
    <s v="Jung Suk Kim"/>
    <s v="Box"/>
    <n v="1"/>
    <n v="2"/>
    <n v="23000"/>
    <n v="46000"/>
    <s v="KF03"/>
    <m/>
    <m/>
    <m/>
    <m/>
  </r>
  <r>
    <n v="249"/>
    <s v="Finished"/>
    <s v="265"/>
    <s v="Supplies"/>
    <s v="Supplies_Cleaning Material"/>
    <x v="2"/>
    <s v="PRO2301726"/>
    <d v="2023-05-11T00:00:00"/>
    <s v="POO2301630"/>
    <s v="미주MRO"/>
    <x v="182"/>
    <s v="청소 용품(바닥 먼지 및 이물질 제거)"/>
    <s v="Clean matt[60*90*30Page*10SET]"/>
    <s v="Cleaning supplies"/>
    <s v="Jung Suk Kim"/>
    <s v="Box"/>
    <n v="1"/>
    <n v="1"/>
    <n v="44200"/>
    <n v="44200"/>
    <s v="KF03"/>
    <m/>
    <m/>
    <m/>
    <m/>
  </r>
  <r>
    <n v="250"/>
    <s v="Finished"/>
    <s v="265"/>
    <s v="Supplies"/>
    <s v="Supplies_Gloves"/>
    <x v="2"/>
    <s v="PRO2301726"/>
    <d v="2023-05-11T00:00:00"/>
    <s v="POO2301630"/>
    <s v="미주MRO"/>
    <x v="156"/>
    <s v="공정 작업시 필요 소모품"/>
    <s v="Top gloves[M]"/>
    <s v="Consumables Required for Process Operations"/>
    <s v="Jung Suk Kim"/>
    <s v="EA"/>
    <n v="1"/>
    <n v="400"/>
    <n v="330"/>
    <n v="132000"/>
    <s v="KF03"/>
    <m/>
    <m/>
    <m/>
    <m/>
  </r>
  <r>
    <n v="251"/>
    <s v="Finished"/>
    <s v="265"/>
    <s v="Supplies"/>
    <s v="Supplies_Gloves"/>
    <x v="1"/>
    <s v="PRO2301726"/>
    <d v="2023-05-11T00:00:00"/>
    <s v="POO2301630"/>
    <s v="미주MRO"/>
    <x v="156"/>
    <s v="공정 작업시 필요 소모품"/>
    <s v="Top gloves[M]"/>
    <s v="Consumables Required for Process Operations"/>
    <s v="Jung Suk Kim"/>
    <s v="EA"/>
    <n v="1"/>
    <n v="100"/>
    <n v="330"/>
    <n v="33000"/>
    <s v="KF03"/>
    <m/>
    <m/>
    <m/>
    <m/>
  </r>
  <r>
    <n v="252"/>
    <s v="Finished"/>
    <s v="265"/>
    <s v="Supplies"/>
    <s v="Supplies_Gloves"/>
    <x v="1"/>
    <s v="PRO2301726"/>
    <d v="2023-05-11T00:00:00"/>
    <s v="POO2301630"/>
    <s v="미주MRO"/>
    <x v="114"/>
    <s v="공정 작업시 필요 소모품"/>
    <s v="3M Gloves[S]"/>
    <s v="Consumables Required for Process Operations"/>
    <s v="Jung Suk Kim"/>
    <s v="EA"/>
    <n v="1"/>
    <n v="10"/>
    <n v="2260"/>
    <n v="22600"/>
    <s v="KF03"/>
    <m/>
    <m/>
    <m/>
    <m/>
  </r>
  <r>
    <n v="253"/>
    <s v="Finished"/>
    <s v="265"/>
    <s v="Supplies"/>
    <s v="Supplies_Gloves"/>
    <x v="1"/>
    <s v="PRO2301726"/>
    <d v="2023-05-11T00:00:00"/>
    <s v="POO2301630"/>
    <s v="미주MRO"/>
    <x v="115"/>
    <s v="공정 작업시 필요 소모품"/>
    <s v="3M Gloves[M]"/>
    <s v="Consumables Required for Process Operations"/>
    <s v="Jung Suk Kim"/>
    <s v="EA"/>
    <n v="1"/>
    <n v="10"/>
    <n v="2260"/>
    <n v="22600"/>
    <s v="KF03"/>
    <m/>
    <m/>
    <m/>
    <m/>
  </r>
  <r>
    <n v="254"/>
    <s v="Finished"/>
    <s v="265"/>
    <s v="Supplies"/>
    <s v="Supplies_Gloves"/>
    <x v="1"/>
    <s v="PRO2301726"/>
    <d v="2023-05-11T00:00:00"/>
    <s v="POO2301630"/>
    <s v="미주MRO"/>
    <x v="116"/>
    <s v="공정 작업시 필요 소모품"/>
    <s v="3M Gloves[L]"/>
    <s v="Consumables Required for Process Operations"/>
    <s v="Jung Suk Kim"/>
    <s v="EA"/>
    <n v="1"/>
    <n v="10"/>
    <n v="2260"/>
    <n v="22600"/>
    <s v="KF03"/>
    <m/>
    <m/>
    <m/>
    <m/>
  </r>
  <r>
    <n v="255"/>
    <s v="Finished"/>
    <s v="065"/>
    <s v="Materials &amp; RM (Non BOM)"/>
    <s v="Supplies_Sub Material"/>
    <x v="1"/>
    <s v="PRO2302139"/>
    <d v="2023-05-18T00:00:00"/>
    <s v="POO2301959"/>
    <s v="미주MRO"/>
    <x v="122"/>
    <s v="배선장치 하네스 정리 시 사용"/>
    <s v="Cable ties[2.5mm*100mm_White_1000ea]"/>
    <s v="Using wiring device harness cleanup"/>
    <s v="Jung Suk Kim"/>
    <s v="Bag"/>
    <n v="1"/>
    <n v="10"/>
    <n v="3920"/>
    <n v="39200"/>
    <s v="KF03"/>
    <s v="Hybrid Systems(LSO1)"/>
    <m/>
    <m/>
    <m/>
  </r>
  <r>
    <n v="256"/>
    <s v="Finished"/>
    <s v="065"/>
    <s v="Materials &amp; RM (Non BOM)"/>
    <s v="Supplies_Sub Material"/>
    <x v="1"/>
    <s v="PRO2302139"/>
    <d v="2023-05-18T00:00:00"/>
    <s v="POO2301959"/>
    <s v="미주MRO"/>
    <x v="124"/>
    <s v="시스템 조립에 필요한 부자재"/>
    <s v="Y'형 압착단자[1.5-4Y_1000ea]"/>
    <s v="Bolts etc required for system assembly"/>
    <s v="Jung Suk Kim"/>
    <s v="Bag"/>
    <n v="1"/>
    <n v="2"/>
    <n v="12250"/>
    <n v="24500"/>
    <s v="KF03"/>
    <s v="Hybrid Systems(LSO1)"/>
    <m/>
    <m/>
    <m/>
  </r>
  <r>
    <n v="257"/>
    <s v="Finished"/>
    <s v="265"/>
    <s v="Supplies"/>
    <s v="Supplies_Others"/>
    <x v="2"/>
    <s v="PRO2301700"/>
    <d v="2023-05-18T00:00:00"/>
    <s v="POO2301564"/>
    <s v="미주MRO"/>
    <x v="183"/>
    <s v="모듈 리프트 베터리 교체"/>
    <s v="Delkor battery[DC24 Returning a Waste Battery]"/>
    <s v="Module lift battery replacement"/>
    <s v="Jung Suk Kim"/>
    <s v="EA"/>
    <n v="1"/>
    <n v="1"/>
    <n v="96000"/>
    <n v="96000"/>
    <s v="KF03"/>
    <m/>
    <m/>
    <m/>
    <m/>
  </r>
  <r>
    <n v="258"/>
    <s v="Finished"/>
    <s v="265"/>
    <s v="Supplies"/>
    <s v="Supplies_Others"/>
    <x v="1"/>
    <s v="PRO2301700"/>
    <d v="2023-05-18T00:00:00"/>
    <s v="POO2301564"/>
    <s v="미주MRO"/>
    <x v="184"/>
    <s v="제품 이물질 청소(노후 에어건 폐기)"/>
    <s v="Air gun[B-AD100_straight form]"/>
    <s v="Cleaning of product debris (disposal of old air guns)"/>
    <s v="Jung Suk Kim"/>
    <s v="EA"/>
    <n v="1"/>
    <n v="5"/>
    <n v="6000"/>
    <n v="30000"/>
    <s v="KF03"/>
    <m/>
    <m/>
    <m/>
    <m/>
  </r>
  <r>
    <n v="259"/>
    <s v="Finished"/>
    <s v="265"/>
    <s v="Supplies"/>
    <s v="Supplies_Tools"/>
    <x v="1"/>
    <s v="PRO2301700"/>
    <d v="2023-05-18T00:00:00"/>
    <s v="POO2301564"/>
    <s v="미주MRO"/>
    <x v="112"/>
    <s v="작업용 작업대(BPU Assembly Process)"/>
    <s v="Angle Control Worktable[SWG-2000]"/>
    <s v="System line Worktable(BPU Assembly Process)"/>
    <s v="Jung Suk Kim"/>
    <s v="EA"/>
    <n v="1"/>
    <n v="1"/>
    <n v="1106000"/>
    <n v="1106000"/>
    <s v="KF03"/>
    <m/>
    <m/>
    <m/>
    <m/>
  </r>
  <r>
    <n v="260"/>
    <s v="Finished"/>
    <s v="265"/>
    <s v="Supplies"/>
    <s v="Supplies_Delivery cost"/>
    <x v="1"/>
    <s v="PRO2301700"/>
    <d v="2023-05-18T00:00:00"/>
    <s v="POO2301564"/>
    <s v="미주MRO"/>
    <x v="113"/>
    <s v="각도 조절 작업대 운임비"/>
    <s v="Delivery cost"/>
    <s v="Angle Control Worktable Delivery cost"/>
    <s v="Jung Suk Kim"/>
    <s v="EA"/>
    <n v="1"/>
    <n v="1"/>
    <n v="143000"/>
    <n v="143000"/>
    <s v="KF03"/>
    <m/>
    <m/>
    <m/>
    <m/>
  </r>
  <r>
    <n v="261"/>
    <s v="Finished"/>
    <s v="065"/>
    <s v="Materials &amp; RM (Non BOM)"/>
    <s v="Supplies_Sub Material"/>
    <x v="1"/>
    <s v="PRO2301701"/>
    <d v="2023-05-18T00:00:00"/>
    <s v="POO2301528"/>
    <s v="서일전자"/>
    <x v="4"/>
    <s v="BCP 단자대 숫자 라벨"/>
    <s v="Number Plate[UA-23H(1~10)]"/>
    <s v="BCP terminal block number label"/>
    <s v="Jung Suk Kim"/>
    <s v="EA"/>
    <n v="100"/>
    <n v="100"/>
    <n v="2000"/>
    <n v="200000"/>
    <s v="KF03"/>
    <s v="Hybrid Systems(LSO1)"/>
    <m/>
    <m/>
    <m/>
  </r>
  <r>
    <n v="262"/>
    <s v="Finished"/>
    <s v="065"/>
    <s v="Materials &amp; RM (Non BOM)"/>
    <s v="Supplies_Sub Material"/>
    <x v="1"/>
    <s v="PRO2301705"/>
    <d v="2023-05-18T00:00:00"/>
    <s v="POO2301559"/>
    <s v="대진지에프"/>
    <x v="58"/>
    <s v="시스템 조립에 필요한 부자재"/>
    <s v="펜홀단자[0.5Ø]"/>
    <s v="Bolts etc required for system assembly"/>
    <s v="Jung Suk Kim"/>
    <s v="EA"/>
    <n v="1000"/>
    <n v="2000"/>
    <n v="20"/>
    <n v="40000"/>
    <s v="KF03"/>
    <s v="Hybrid Systems(LSO1)"/>
    <m/>
    <m/>
    <m/>
  </r>
  <r>
    <n v="263"/>
    <s v="Finished"/>
    <s v="065"/>
    <s v="Materials &amp; RM (Non BOM)"/>
    <s v="Supplies_Sub Material"/>
    <x v="1"/>
    <s v="PRO2301705"/>
    <d v="2023-05-18T00:00:00"/>
    <s v="POO2301559"/>
    <s v="대진지에프"/>
    <x v="150"/>
    <s v="시스템 조립에 필요한 부자재"/>
    <s v="펜홀단자[1.0Ø]"/>
    <s v="Bolts etc required for system assembly"/>
    <s v="Jung Suk Kim"/>
    <s v="EA"/>
    <n v="1000"/>
    <n v="2000"/>
    <n v="20"/>
    <n v="40000"/>
    <s v="KF03"/>
    <s v="Hybrid Systems(LSO1)"/>
    <m/>
    <m/>
    <m/>
  </r>
  <r>
    <n v="264"/>
    <s v="Finished"/>
    <s v="065"/>
    <s v="Materials &amp; RM (Non BOM)"/>
    <s v="Supplies_Sub Material"/>
    <x v="1"/>
    <s v="PRO2301705"/>
    <d v="2023-05-18T00:00:00"/>
    <s v="POO2301559"/>
    <s v="대진지에프"/>
    <x v="185"/>
    <s v="시스템 조립에 필요한 부자재"/>
    <s v="직결피스 와샤머리(스텐)[#8 (4.2) x 25]"/>
    <s v="Bolts etc required for system assembly"/>
    <s v="Jung Suk Kim"/>
    <s v="EA"/>
    <n v="500"/>
    <n v="500"/>
    <n v="33"/>
    <n v="16500"/>
    <s v="KF03"/>
    <s v="Hybrid Systems(LSO1)"/>
    <m/>
    <m/>
    <m/>
  </r>
  <r>
    <n v="265"/>
    <s v="Finished"/>
    <s v="065"/>
    <s v="Materials &amp; RM (Non BOM)"/>
    <s v="Supplies_Sub Material"/>
    <x v="1"/>
    <s v="PRO2301705"/>
    <d v="2023-05-18T00:00:00"/>
    <s v="POO2301559"/>
    <s v="대진지에프"/>
    <x v="186"/>
    <s v="시스템 조립에 필요한 부자재"/>
    <s v="+자홈작은나사,접시머리형[KSB1023-B-A-M4X10-SUS304]"/>
    <s v="Bolts etc required for system assembly"/>
    <s v="Jung Suk Kim"/>
    <s v="EA"/>
    <n v="2000"/>
    <n v="2000"/>
    <n v="20"/>
    <n v="40000"/>
    <s v="KF03"/>
    <s v="Hybrid Systems(LSO1)"/>
    <m/>
    <m/>
    <m/>
  </r>
  <r>
    <n v="266"/>
    <s v="Finished"/>
    <s v="065"/>
    <s v="Materials &amp; RM (Non BOM)"/>
    <s v="Supplies_Sub Material"/>
    <x v="1"/>
    <s v="PRO2301705"/>
    <d v="2023-05-18T00:00:00"/>
    <s v="POO2301559"/>
    <s v="대진지에프"/>
    <x v="187"/>
    <s v="시스템 조립에 필요한 부자재"/>
    <s v="풀림방지 너트[M5]"/>
    <s v="Bolts etc required for system assembly"/>
    <s v="Jung Suk Kim"/>
    <s v="EA"/>
    <n v="1000"/>
    <n v="1000"/>
    <n v="37"/>
    <n v="37000"/>
    <s v="KF03"/>
    <s v="Hybrid Systems(LSO1)"/>
    <m/>
    <m/>
    <m/>
  </r>
  <r>
    <n v="267"/>
    <s v="Finished"/>
    <s v="265"/>
    <s v="Supplies"/>
    <s v="Supplies_Others"/>
    <x v="1"/>
    <s v="PRO2301708"/>
    <d v="2023-05-18T00:00:00"/>
    <s v="POO2301609"/>
    <s v="㈜단왕"/>
    <x v="188"/>
    <s v="POO2300522(바퀴 확장형 모듈 리프트) 견적서 누락 건 추가(바퀴 부착)"/>
    <s v="Additional design change(Wheel attachment)[Wheel attachment]"/>
    <s v="POO2300522 (wheel extension module lift) Add missing quotes (wheel attachment)"/>
    <s v="Jung Suk Kim"/>
    <s v="EA"/>
    <n v="1"/>
    <n v="1"/>
    <n v="220000"/>
    <n v="220000"/>
    <s v="KF03"/>
    <m/>
    <m/>
    <m/>
    <m/>
  </r>
  <r>
    <n v="268"/>
    <s v="Finished"/>
    <s v="265"/>
    <s v="Supplies"/>
    <s v="Supplies_Tools"/>
    <x v="1"/>
    <s v="PRO2301789"/>
    <d v="2023-05-24T00:00:00"/>
    <s v="POO2301664"/>
    <s v="이원상역"/>
    <x v="189"/>
    <m/>
    <s v="Rack Lifting JIG structure change"/>
    <s v="Since it is dangerous to tie the sling belt to the lifting jig, it is changed to a structure to lift the jig with a jigget"/>
    <s v="Jung Suk Kim"/>
    <s v="EA"/>
    <n v="1"/>
    <n v="1"/>
    <n v="1480000"/>
    <n v="1480000"/>
    <s v="KF03"/>
    <m/>
    <m/>
    <m/>
    <m/>
  </r>
  <r>
    <n v="269"/>
    <s v="Finished"/>
    <s v="265"/>
    <s v="Supplies"/>
    <s v="Supplies_Tools"/>
    <x v="1"/>
    <s v="PRO2301790"/>
    <d v="2023-05-24T00:00:00"/>
    <s v="POO2301663"/>
    <s v="동명로지텍"/>
    <x v="190"/>
    <m/>
    <s v="forklift (manual → automatic) modification"/>
    <s v="Since it is dangerous to tie the sling belt to the lifting jig, it is changed to a structure to lift the jig with a jigget"/>
    <s v="Jung Suk Kim"/>
    <s v="EA"/>
    <n v="1"/>
    <n v="1"/>
    <n v="3600000"/>
    <n v="3600000"/>
    <s v="KF03"/>
    <m/>
    <m/>
    <m/>
    <m/>
  </r>
  <r>
    <n v="270"/>
    <s v="Finished"/>
    <s v="265"/>
    <s v="Supplies"/>
    <s v="Supplies_Office"/>
    <x v="3"/>
    <s v="리레코 코리아"/>
    <d v="2023-05-24T00:00:00"/>
    <s v="리레코 코리아"/>
    <s v="리레코 코리아"/>
    <x v="191"/>
    <s v="업무에 필요한 사무용품"/>
    <s v="Cutter knife[M(B_12mm)_10EA]"/>
    <s v="Office supplies needed for work"/>
    <s v="Hae Sook Kwark"/>
    <s v="EA"/>
    <n v="1"/>
    <n v="5"/>
    <n v="1524"/>
    <n v="7620"/>
    <s v="KF03"/>
    <m/>
    <m/>
    <m/>
    <m/>
  </r>
  <r>
    <n v="271"/>
    <s v="Finished"/>
    <s v="265"/>
    <s v="Supplies"/>
    <s v="Supplies_Office"/>
    <x v="3"/>
    <s v="리레코 코리아"/>
    <d v="2023-05-24T00:00:00"/>
    <s v="리레코 코리아"/>
    <s v="리레코 코리아"/>
    <x v="192"/>
    <s v="업무에 필요한 사무용품"/>
    <s v="Cutter knife[L(C_18mm)_10EA]"/>
    <s v="Office supplies needed for work"/>
    <s v="Hae Sook Kwark"/>
    <s v="EA"/>
    <n v="1"/>
    <n v="5"/>
    <n v="1545"/>
    <n v="7725"/>
    <s v="KF03"/>
    <m/>
    <m/>
    <m/>
    <m/>
  </r>
  <r>
    <n v="272"/>
    <s v="Finished"/>
    <s v="265"/>
    <s v="Supplies"/>
    <s v="Supplies_Office"/>
    <x v="3"/>
    <s v="리레코 코리아"/>
    <d v="2023-05-24T00:00:00"/>
    <s v="리레코 코리아"/>
    <s v="리레코 코리아"/>
    <x v="193"/>
    <s v="업무에 필요한 사무용품"/>
    <s v="paperclip[35mm_45EA]"/>
    <s v="Office supplies needed for work"/>
    <s v="Hae Sook Kwark"/>
    <s v="dozen"/>
    <n v="1"/>
    <n v="2"/>
    <n v="578"/>
    <n v="1156"/>
    <s v="KF03"/>
    <m/>
    <m/>
    <m/>
    <m/>
  </r>
  <r>
    <n v="273"/>
    <s v="Finished"/>
    <s v="265"/>
    <s v="Supplies"/>
    <s v="Supplies_Office"/>
    <x v="3"/>
    <s v="리레코 코리아"/>
    <d v="2023-05-24T00:00:00"/>
    <s v="리레코 코리아"/>
    <s v="리레코 코리아"/>
    <x v="194"/>
    <s v="업무에 필요한 사무용품"/>
    <s v="double clip[38mm_30EA]"/>
    <s v="Office supplies needed for work"/>
    <s v="Hae Sook Kwark"/>
    <s v="dozen"/>
    <n v="1"/>
    <n v="1"/>
    <n v="9679"/>
    <n v="9679"/>
    <s v="KF03"/>
    <m/>
    <m/>
    <m/>
    <m/>
  </r>
  <r>
    <n v="274"/>
    <s v="Finished"/>
    <s v="265"/>
    <s v="Supplies"/>
    <s v="Supplies_Office"/>
    <x v="3"/>
    <s v="리레코 코리아"/>
    <d v="2023-05-24T00:00:00"/>
    <s v="리레코 코리아"/>
    <s v="리레코 코리아"/>
    <x v="195"/>
    <s v="업무에 필요한 사무용품"/>
    <s v="double clip[25mm_50EA]"/>
    <s v="Office supplies needed for work"/>
    <s v="Hae Sook Kwark"/>
    <s v="dozen"/>
    <n v="1"/>
    <n v="1"/>
    <n v="6875"/>
    <n v="6875"/>
    <s v="KF03"/>
    <m/>
    <m/>
    <m/>
    <m/>
  </r>
  <r>
    <n v="275"/>
    <s v="Finished"/>
    <s v="265"/>
    <s v="Supplies"/>
    <s v="Supplies_Office"/>
    <x v="3"/>
    <s v="리레코 코리아"/>
    <d v="2023-05-24T00:00:00"/>
    <s v="리레코 코리아"/>
    <s v="리레코 코리아"/>
    <x v="196"/>
    <s v="업무에 필요한 사무용품"/>
    <s v="double clip[19mm_50EA]"/>
    <s v="Office supplies needed for work"/>
    <s v="Hae Sook Kwark"/>
    <s v="dozen"/>
    <n v="1"/>
    <n v="1"/>
    <n v="4319"/>
    <n v="4319"/>
    <s v="KF03"/>
    <m/>
    <m/>
    <m/>
    <m/>
  </r>
  <r>
    <n v="276"/>
    <s v="Finished"/>
    <s v="265"/>
    <s v="Supplies"/>
    <s v="Supplies_Tools"/>
    <x v="1"/>
    <s v="PRO2301948"/>
    <d v="2023-05-25T00:00:00"/>
    <s v="POO2301817"/>
    <s v="미주MRO"/>
    <x v="197"/>
    <s v="시스템 조립용 공구 추가"/>
    <s v="Bosch Impact Drill[GDR10.8V-LI]"/>
    <s v="Additional tools for assembling systems"/>
    <s v="Jung Suk Kim"/>
    <s v="EA"/>
    <n v="1"/>
    <n v="1"/>
    <n v="92030"/>
    <n v="92030"/>
    <s v="KF03"/>
    <m/>
    <m/>
    <m/>
    <m/>
  </r>
  <r>
    <n v="277"/>
    <s v="Finished"/>
    <s v="265"/>
    <s v="Supplies"/>
    <s v="Supplies_Cleaning Material"/>
    <x v="2"/>
    <s v="PRO2301948"/>
    <d v="2023-05-25T00:00:00"/>
    <s v="POO2301817"/>
    <s v="미주MRO"/>
    <x v="198"/>
    <s v="현장 쓰레기 봉투"/>
    <s v="Gunny sack[80kg_100 pieces]"/>
    <s v="Garbage bags for KF-03 Plant"/>
    <s v="Jung Suk Kim"/>
    <s v="Bundle"/>
    <n v="1"/>
    <n v="1"/>
    <n v="18620"/>
    <n v="18620"/>
    <s v="KF03"/>
    <m/>
    <m/>
    <m/>
    <m/>
  </r>
  <r>
    <n v="278"/>
    <s v="Finished"/>
    <s v="265"/>
    <s v="Supplies"/>
    <s v="Supplies_Cleaning Material"/>
    <x v="1"/>
    <s v="PRO2301948"/>
    <d v="2023-05-25T00:00:00"/>
    <s v="POO2301817"/>
    <s v="미주MRO"/>
    <x v="198"/>
    <s v="현장 쓰레기 봉투"/>
    <s v="Gunny sack[80kg_100 pieces]"/>
    <s v="Garbage bags for KF-03 Plant"/>
    <s v="Jung Suk Kim"/>
    <s v="Bundle"/>
    <n v="1"/>
    <n v="1"/>
    <n v="18620"/>
    <n v="18620"/>
    <s v="KF03"/>
    <m/>
    <m/>
    <m/>
    <m/>
  </r>
  <r>
    <n v="279"/>
    <s v="Finished"/>
    <s v="065"/>
    <s v="Materials &amp; RM (Non BOM)"/>
    <s v="Supplies_Shipping material"/>
    <x v="1"/>
    <s v="PRO2301948"/>
    <d v="2023-05-25T00:00:00"/>
    <s v="POO2301817"/>
    <s v="미주MRO"/>
    <x v="199"/>
    <s v="제품 포장 및 출하시 필요 소모성 자재"/>
    <s v="Air cap[Transparent_0.04*50cm*50m]"/>
    <s v="Expendable materials required for product packaging and shipment"/>
    <s v="Jung Suk Kim"/>
    <s v="EA"/>
    <n v="1"/>
    <n v="1"/>
    <n v="21270"/>
    <n v="21270"/>
    <s v="KF03"/>
    <m/>
    <m/>
    <m/>
    <m/>
  </r>
  <r>
    <n v="280"/>
    <s v="Finished"/>
    <s v="065"/>
    <s v="Materials &amp; RM (Non BOM)"/>
    <s v="Supplies_Shipping material"/>
    <x v="2"/>
    <s v="PRO2301948"/>
    <d v="2023-05-25T00:00:00"/>
    <s v="POO2301817"/>
    <s v="미주MRO"/>
    <x v="199"/>
    <s v="제품 포장 및 출하시 필요 소모성 자재"/>
    <s v="Air cap[Transparent_0.04*50cm*50m]"/>
    <s v="Expendable materials required for product packaging and shipment"/>
    <s v="Jung Suk Kim"/>
    <s v="EA"/>
    <n v="1"/>
    <n v="1"/>
    <n v="21270"/>
    <n v="21270"/>
    <s v="KF03"/>
    <m/>
    <m/>
    <m/>
    <m/>
  </r>
  <r>
    <n v="281"/>
    <s v="Finished"/>
    <s v="265"/>
    <s v="Supplies"/>
    <s v="Supplies_Cleaning Material"/>
    <x v="2"/>
    <s v="PRO2301948"/>
    <d v="2023-05-25T00:00:00"/>
    <s v="POO2301817"/>
    <s v="미주MRO"/>
    <x v="200"/>
    <s v="단프라패드, 팔레트 청소용"/>
    <s v="wet tissue[100sheets_30Pack]"/>
    <s v="Danpla pad, pallet cleaning"/>
    <s v="Jung Suk Kim"/>
    <s v="Box"/>
    <n v="1"/>
    <n v="1"/>
    <n v="38710"/>
    <n v="38710"/>
    <s v="KF03"/>
    <m/>
    <m/>
    <m/>
    <m/>
  </r>
  <r>
    <n v="282"/>
    <s v="Finished"/>
    <s v="265"/>
    <s v="Supplies"/>
    <s v="Supplies_Tools"/>
    <x v="2"/>
    <s v="PRO2301825"/>
    <d v="2023-05-30T00:00:00"/>
    <s v="POO2301689"/>
    <s v="에스티엔에스"/>
    <x v="201"/>
    <s v="Atlas Copco_Assembly Tool 수리의 건"/>
    <s v="TPS(Tool Positioning System) failure repair[ETD SL21-10-I06-PS]"/>
    <n v="0"/>
    <s v="Jung Suk Kim"/>
    <s v="EA"/>
    <n v="1"/>
    <n v="1"/>
    <n v="5990000"/>
    <n v="5990000"/>
    <s v="KF03"/>
    <m/>
    <m/>
    <m/>
    <m/>
  </r>
  <r>
    <n v="283"/>
    <s v="Finished"/>
    <s v="065"/>
    <s v="Materials &amp; RM (Non BOM)"/>
    <s v="Supplies_Shipping material"/>
    <x v="2"/>
    <s v="PRO2301854"/>
    <d v="2023-05-31T00:00:00"/>
    <s v="POO2301719"/>
    <s v="우신특수포장"/>
    <x v="33"/>
    <s v="팔레트 바닥 패드"/>
    <s v="BOX PAD[1100*1100*5T]"/>
    <s v="Palette floor pad"/>
    <s v="Jung Suk Kim"/>
    <s v="EA"/>
    <n v="300"/>
    <n v="600"/>
    <n v="860"/>
    <n v="516000"/>
    <s v="KF03"/>
    <m/>
    <m/>
    <m/>
    <m/>
  </r>
  <r>
    <n v="284"/>
    <s v="Finished"/>
    <s v="265"/>
    <s v="Supplies"/>
    <s v="Supplies_Delivery cost"/>
    <x v="2"/>
    <s v="PRO2301854"/>
    <d v="2023-05-31T00:00:00"/>
    <s v="POO2301719"/>
    <s v="우신특수포장"/>
    <x v="202"/>
    <s v="간지 배송비"/>
    <s v="Delivery cost[BOX PAD Delivery cost]"/>
    <s v="BOX PAD Delivery cost"/>
    <s v="Jung Suk Kim"/>
    <s v="EA"/>
    <n v="1"/>
    <n v="1"/>
    <n v="100000"/>
    <n v="100000"/>
    <s v="KF03"/>
    <m/>
    <m/>
    <m/>
    <m/>
  </r>
  <r>
    <n v="285"/>
    <s v="Finished"/>
    <s v="065"/>
    <s v="Materials &amp; RM (Non BOM)"/>
    <s v="Supplies_Shipping material"/>
    <x v="2"/>
    <s v="PRO2301855"/>
    <d v="2023-05-31T00:00:00"/>
    <s v="POO2301766"/>
    <s v="내쇼날씨엔피"/>
    <x v="41"/>
    <s v="제품 출하시 사용"/>
    <s v="Pallet[1100*1100*130_black]"/>
    <s v="N/A"/>
    <s v="Jung Suk Kim"/>
    <s v="EA"/>
    <n v="200"/>
    <n v="200"/>
    <n v="14000"/>
    <n v="2800000"/>
    <s v="KF03"/>
    <s v="Billion Watts Technologies Co., Ltd"/>
    <m/>
    <m/>
    <m/>
  </r>
  <r>
    <n v="286"/>
    <s v="Finished"/>
    <s v="065"/>
    <s v="Materials &amp; RM (Non BOM)"/>
    <s v="Supplies_Shipping material"/>
    <x v="2"/>
    <s v="PRO2301867"/>
    <d v="2023-06-01T00:00:00"/>
    <s v="POO2301764"/>
    <s v="일석공업사"/>
    <x v="27"/>
    <s v="모듈 포장용 PE-Foam"/>
    <s v="PE-Foam[50T*150*55]"/>
    <s v="Module packaging PE-Foam"/>
    <s v="Jung Suk Kim"/>
    <s v="EA"/>
    <n v="720"/>
    <n v="720"/>
    <n v="102"/>
    <n v="73440"/>
    <s v="KF03"/>
    <s v="Billion Watts Technologies Co., Ltd"/>
    <m/>
    <m/>
    <m/>
  </r>
  <r>
    <n v="287"/>
    <s v="Finished"/>
    <s v="065"/>
    <s v="Materials &amp; RM (Non BOM)"/>
    <s v="Supplies_Shipping material"/>
    <x v="2"/>
    <s v="PRO2301867"/>
    <d v="2023-06-01T00:00:00"/>
    <s v="POO2301764"/>
    <s v="일석공업사"/>
    <x v="28"/>
    <s v="모듈 포장용 PE-Foam"/>
    <s v="PE-Foam[50T*200*520]"/>
    <s v="Module packaging PE-Foam"/>
    <s v="Jung Suk Kim"/>
    <s v="EA"/>
    <n v="360"/>
    <n v="360"/>
    <n v="699"/>
    <n v="251640"/>
    <s v="KF03"/>
    <s v="Billion Watts Technologies Co., Ltd"/>
    <m/>
    <m/>
    <m/>
  </r>
  <r>
    <n v="288"/>
    <s v="Finished"/>
    <s v="065"/>
    <s v="Materials &amp; RM (Non BOM)"/>
    <s v="Supplies_Shipping material"/>
    <x v="2"/>
    <s v="PRO2301867"/>
    <d v="2023-06-01T00:00:00"/>
    <s v="POO2301764"/>
    <s v="일석공업사"/>
    <x v="29"/>
    <s v="모듈 포장용 PE-Foam"/>
    <s v="PE-Foam[70T*365*520]"/>
    <s v="Module packaging PE-Foam"/>
    <s v="Jung Suk Kim"/>
    <s v="EA"/>
    <n v="240"/>
    <n v="240"/>
    <n v="1882"/>
    <n v="451680"/>
    <s v="KF03"/>
    <s v="Billion Watts Technologies Co., Ltd"/>
    <m/>
    <m/>
    <m/>
  </r>
  <r>
    <n v="289"/>
    <s v="Finished"/>
    <s v="065"/>
    <s v="Materials &amp; RM (Non BOM)"/>
    <s v="Supplies_Shipping material"/>
    <x v="2"/>
    <s v="PRO2301867"/>
    <d v="2023-06-01T00:00:00"/>
    <s v="POO2301764"/>
    <s v="일석공업사"/>
    <x v="30"/>
    <s v="모듈 포장용 PE-Foam"/>
    <s v="PE-Foam[100T*365*750]"/>
    <s v="Module packaging PE-Foam"/>
    <s v="Jung Suk Kim"/>
    <s v="EA"/>
    <n v="240"/>
    <n v="240"/>
    <n v="3663"/>
    <n v="879120"/>
    <s v="KF03"/>
    <s v="Billion Watts Technologies Co., Ltd"/>
    <m/>
    <m/>
    <m/>
  </r>
  <r>
    <n v="290"/>
    <s v="Finished"/>
    <s v="065"/>
    <s v="Materials &amp; RM (Non BOM)"/>
    <s v="Supplies_Shipping material"/>
    <x v="2"/>
    <s v="PRO2301867"/>
    <d v="2023-06-01T00:00:00"/>
    <s v="POO2301764"/>
    <s v="일석공업사"/>
    <x v="31"/>
    <s v="모듈 포장용 PE-Foam"/>
    <s v="PE-Foam[100T*900*520]"/>
    <s v="Module packaging PE-Foam"/>
    <s v="Jung Suk Kim"/>
    <s v="EA"/>
    <n v="240"/>
    <n v="240"/>
    <n v="6266"/>
    <n v="1503840"/>
    <s v="KF03"/>
    <s v="Billion Watts Technologies Co., Ltd"/>
    <m/>
    <m/>
    <m/>
  </r>
  <r>
    <n v="291"/>
    <s v="Finished"/>
    <s v="265"/>
    <s v="Supplies"/>
    <s v="Supplies_Others"/>
    <x v="2"/>
    <s v="PRO2301868"/>
    <d v="2023-06-01T00:00:00"/>
    <s v="POO2301738"/>
    <s v="소소한집수리철물"/>
    <x v="203"/>
    <s v="KF03-2F 출입구 방화문 고장으로 인한 교체"/>
    <s v="Fire door[862*2155]"/>
    <s v="Replacement due to KF03-2F entrance fire door failure"/>
    <s v="Jung Suk Kim"/>
    <s v="EA"/>
    <n v="1"/>
    <n v="1"/>
    <n v="300000"/>
    <n v="300000"/>
    <s v="KF03"/>
    <m/>
    <m/>
    <m/>
    <m/>
  </r>
  <r>
    <n v="292"/>
    <s v="Finished"/>
    <s v="265"/>
    <s v="Supplies"/>
    <s v="Supplies_Others"/>
    <x v="2"/>
    <s v="PRO2301868"/>
    <d v="2023-06-01T00:00:00"/>
    <s v="POO2301738"/>
    <s v="소소한집수리철물"/>
    <x v="204"/>
    <s v="KF03-2F 출입구 방화문 고장으로 인한 교체"/>
    <s v="Fire door demolition and replacement labor"/>
    <s v="Replacement due to KF03-2F entrance fire door failure"/>
    <s v="Jung Suk Kim"/>
    <s v="EA"/>
    <n v="1"/>
    <n v="2"/>
    <n v="100000"/>
    <n v="200000"/>
    <s v="KF03"/>
    <m/>
    <m/>
    <m/>
    <m/>
  </r>
  <r>
    <n v="293"/>
    <s v="Finished"/>
    <s v="265"/>
    <s v="Supplies"/>
    <s v="Supplies_Others"/>
    <x v="2"/>
    <s v="PRO2301868"/>
    <d v="2023-06-01T00:00:00"/>
    <s v="POO2301738"/>
    <s v="소소한집수리철물"/>
    <x v="205"/>
    <s v="KF03-2F 계단 난간 안전바 보수"/>
    <s v="Railing safety bar repair labor"/>
    <s v="KF03-2F Stair railing safety bar repair"/>
    <s v="Jung Suk Kim"/>
    <s v="EA"/>
    <n v="1"/>
    <n v="1"/>
    <n v="50000"/>
    <n v="50000"/>
    <s v="KF03"/>
    <m/>
    <m/>
    <m/>
    <m/>
  </r>
  <r>
    <n v="294"/>
    <s v="Finished"/>
    <s v="265"/>
    <s v="Supplies"/>
    <s v="Supplies_Others"/>
    <x v="1"/>
    <s v="PRO2301869"/>
    <d v="2023-06-01T00:00:00"/>
    <s v="POO2301739"/>
    <s v="신성공업사"/>
    <x v="206"/>
    <s v="압착기 전원 부분 고장으로 수리"/>
    <s v="Repairing the Compressor"/>
    <s v="Repair due to compressor power partial fault"/>
    <s v="Jung Suk Kim"/>
    <s v="EA"/>
    <n v="1"/>
    <n v="1"/>
    <n v="70000"/>
    <n v="70000"/>
    <s v="KF03"/>
    <m/>
    <m/>
    <m/>
    <m/>
  </r>
  <r>
    <n v="295"/>
    <s v="Finished"/>
    <s v="265"/>
    <s v="Supplies"/>
    <s v="Supplies_Others"/>
    <x v="1"/>
    <s v="PRO2301870"/>
    <d v="2023-06-01T00:00:00"/>
    <s v="POO2301740"/>
    <s v="미주MRO"/>
    <x v="207"/>
    <s v="리터치용 페인트 보관용"/>
    <s v="an empty can of paint[0.5L]"/>
    <s v="paint storage"/>
    <s v="Jung Suk Kim"/>
    <s v="EA"/>
    <n v="1"/>
    <n v="30"/>
    <n v="1400"/>
    <n v="42000"/>
    <s v="KF03"/>
    <m/>
    <m/>
    <m/>
    <m/>
  </r>
  <r>
    <n v="296"/>
    <s v="Finished"/>
    <s v="265"/>
    <s v="Supplies"/>
    <s v="Supplies_Others"/>
    <x v="2"/>
    <s v="PRO2301870"/>
    <d v="2023-06-01T00:00:00"/>
    <s v="POO2301740"/>
    <s v="미주MRO"/>
    <x v="92"/>
    <s v="작업용 핸드리프트"/>
    <s v="Hand Lift[SHP-1500C]"/>
    <s v="Working hand lift"/>
    <s v="Jung Suk Kim"/>
    <s v="EA"/>
    <n v="1"/>
    <n v="1"/>
    <n v="410000"/>
    <n v="410000"/>
    <s v="KF03"/>
    <m/>
    <m/>
    <m/>
    <m/>
  </r>
  <r>
    <n v="297"/>
    <s v="Finished"/>
    <s v="065"/>
    <s v="Materials &amp; RM (Non BOM)"/>
    <s v="Supplies_Sub Material"/>
    <x v="1"/>
    <s v="PRO2301948"/>
    <d v="2023-06-08T00:00:00"/>
    <s v="POO2301817"/>
    <s v="미주MRO"/>
    <x v="208"/>
    <s v="노후 및 마모"/>
    <s v="HEX Socket Adapter[3/8&quot;]"/>
    <s v="Old and wear"/>
    <s v="Jung Suk Kim"/>
    <s v="EA"/>
    <n v="1"/>
    <n v="10"/>
    <n v="1500"/>
    <n v="15000"/>
    <s v="KF03"/>
    <m/>
    <m/>
    <m/>
    <m/>
  </r>
  <r>
    <n v="298"/>
    <s v="Finished"/>
    <s v="265"/>
    <s v="Supplies"/>
    <s v="Supplies_Tools"/>
    <x v="1"/>
    <s v="PRO2301948"/>
    <d v="2023-06-08T00:00:00"/>
    <s v="POO2301817"/>
    <s v="미주MRO"/>
    <x v="209"/>
    <s v="노후 및 마모"/>
    <s v="cross sectional cross driver bit[Ø4.5 x 100mm]"/>
    <s v="Old and wear"/>
    <s v="Jung Suk Kim"/>
    <s v="EA"/>
    <n v="1"/>
    <n v="10"/>
    <n v="2200"/>
    <n v="22000"/>
    <s v="KF03"/>
    <m/>
    <m/>
    <m/>
    <m/>
  </r>
  <r>
    <n v="299"/>
    <s v="Finished"/>
    <s v="265"/>
    <s v="Supplies"/>
    <s v="Supplies_Others"/>
    <x v="1"/>
    <s v="PRO2301948"/>
    <d v="2023-06-08T00:00:00"/>
    <s v="POO2301817"/>
    <s v="미주MRO"/>
    <x v="210"/>
    <s v="Ethyl alcohol 소분용"/>
    <s v="sprayer[500ml]"/>
    <s v="Ethyl alcohol for subdivision"/>
    <s v="Jung Suk Kim"/>
    <s v="EA"/>
    <n v="1"/>
    <n v="10"/>
    <n v="1500"/>
    <n v="15000"/>
    <s v="KF03"/>
    <m/>
    <m/>
    <m/>
    <m/>
  </r>
  <r>
    <n v="300"/>
    <s v="Finished"/>
    <s v="065"/>
    <s v="Materials &amp; RM (Non BOM)"/>
    <s v="Supplies_Sub Material"/>
    <x v="1"/>
    <s v="PRO2301948"/>
    <d v="2023-06-08T00:00:00"/>
    <s v="POO2301817"/>
    <s v="미주MRO"/>
    <x v="48"/>
    <s v="BANK 조립시 필요 자재"/>
    <s v="low-propyl mount[JOLM-4_White_1000 pieces]"/>
    <s v="BANK Materials required for assembly"/>
    <s v="Jung Suk Kim"/>
    <s v="EA"/>
    <n v="1"/>
    <n v="4"/>
    <n v="47040"/>
    <n v="188160"/>
    <s v="KF03"/>
    <s v="Hybrid Systems(LSO1)"/>
    <m/>
    <m/>
    <m/>
  </r>
  <r>
    <n v="301"/>
    <s v="Finished"/>
    <s v="265"/>
    <s v="Supplies"/>
    <s v="Supplies_Cleaning Material"/>
    <x v="2"/>
    <s v="PRO2301948"/>
    <d v="2023-06-08T00:00:00"/>
    <s v="POO2301817"/>
    <s v="미주MRO"/>
    <x v="38"/>
    <s v="이물질 청소용"/>
    <s v="Paper towel"/>
    <s v="Product foreign matter cleaning"/>
    <s v="Jung Suk Kim"/>
    <s v="Box"/>
    <n v="1"/>
    <n v="3"/>
    <n v="23000"/>
    <n v="69000"/>
    <s v="KF03"/>
    <m/>
    <m/>
    <m/>
    <m/>
  </r>
  <r>
    <n v="302"/>
    <s v="Finished"/>
    <s v="265"/>
    <s v="Supplies"/>
    <s v="Supplies_Cleaning Material"/>
    <x v="1"/>
    <s v="PRO2301948"/>
    <d v="2023-06-08T00:00:00"/>
    <s v="POO2301817"/>
    <s v="미주MRO"/>
    <x v="38"/>
    <s v="이물질 청소용"/>
    <s v="Paper towel"/>
    <s v="Product foreign matter cleaning"/>
    <s v="Jung Suk Kim"/>
    <s v="Box"/>
    <n v="1"/>
    <n v="2"/>
    <n v="23000"/>
    <n v="46000"/>
    <s v="KF03"/>
    <m/>
    <m/>
    <m/>
    <m/>
  </r>
  <r>
    <n v="303"/>
    <s v="Finished"/>
    <s v="065"/>
    <s v="Materials &amp; RM (Non BOM)"/>
    <s v="Supplies_Shipping material"/>
    <x v="2"/>
    <s v="PRO2301948"/>
    <d v="2023-06-08T00:00:00"/>
    <s v="POO2301817"/>
    <s v="미주MRO"/>
    <x v="211"/>
    <s v="팔레트 밴딩용"/>
    <s v="Banding String[18mm*8kg]"/>
    <s v="For palette banding"/>
    <s v="Jung Suk Kim"/>
    <s v="Roll"/>
    <n v="1"/>
    <n v="10"/>
    <n v="16170"/>
    <n v="161700"/>
    <s v="KF03"/>
    <m/>
    <m/>
    <m/>
    <m/>
  </r>
  <r>
    <n v="304"/>
    <s v="Finished"/>
    <s v="065"/>
    <s v="Materials &amp; RM (Non BOM)"/>
    <s v="Supplies_Shipping material"/>
    <x v="1"/>
    <s v="PRO2301948"/>
    <d v="2023-06-08T00:00:00"/>
    <s v="POO2301817"/>
    <s v="미주MRO"/>
    <x v="49"/>
    <s v="포장용 랩"/>
    <s v="Stretch Film[25um*500*300]"/>
    <s v="wrap for packaging"/>
    <s v="Jung Suk Kim"/>
    <s v="Box"/>
    <n v="4"/>
    <n v="4"/>
    <n v="43710"/>
    <n v="174840"/>
    <s v="KF03"/>
    <m/>
    <m/>
    <m/>
    <m/>
  </r>
  <r>
    <n v="305"/>
    <s v="Finished"/>
    <s v="065"/>
    <s v="Materials &amp; RM (Non BOM)"/>
    <s v="Supplies_Shipping material"/>
    <x v="2"/>
    <s v="PRO2301948"/>
    <d v="2023-06-08T00:00:00"/>
    <s v="POO2301817"/>
    <s v="미주MRO"/>
    <x v="49"/>
    <s v="포장용 랩"/>
    <s v="Stretch Film[25um*500*300]"/>
    <s v="wrap for packaging"/>
    <s v="Jung Suk Kim"/>
    <s v="Box"/>
    <n v="4"/>
    <n v="8"/>
    <n v="43710"/>
    <n v="349680"/>
    <s v="KF03"/>
    <m/>
    <m/>
    <m/>
    <m/>
  </r>
  <r>
    <n v="306"/>
    <s v="Finished"/>
    <s v="265"/>
    <s v="Supplies"/>
    <s v="Supplies_Others"/>
    <x v="1"/>
    <s v="PRO2302048"/>
    <d v="2023-06-15T00:00:00"/>
    <s v="POO2301875"/>
    <s v="동명로지텍"/>
    <x v="212"/>
    <s v="노후화로 인한 마모 진행(작년 뒷바퀴 교체, 앞바퀴는미교체)  눈길,빗길(바퀴에 물이 묻었을 경우) 바퀴가 헛도는 경향 多 : 교체 필요"/>
    <s v="Solid tire replacement[7FB25]"/>
    <s v="Replacing solid tires (front wheels of forklifts) Worn out wheels due to aging --&gt; Wheels slipping when driving a forklift on a snowy road (safety problem) / 3-stage mast lift detection sensor replacement: Error notification due to sensor"/>
    <s v="Jung Suk Kim"/>
    <s v="EA"/>
    <n v="1"/>
    <n v="2"/>
    <n v="265000"/>
    <n v="530000"/>
    <s v="KF03"/>
    <m/>
    <m/>
    <m/>
    <m/>
  </r>
  <r>
    <n v="307"/>
    <s v="Finished"/>
    <s v="265"/>
    <s v="Supplies"/>
    <s v="Supplies_Others"/>
    <x v="1"/>
    <s v="PRO2302048"/>
    <d v="2023-06-15T00:00:00"/>
    <s v="POO2301875"/>
    <s v="동명로지텍"/>
    <x v="213"/>
    <s v="노후화로 인한 마모 진행(작년 뒷바퀴 교체, 앞바퀴는미교체)  눈길,빗길(바퀴에 물이 묻었을 경우) 바퀴가 헛도는 경향 多 : 교체 필요"/>
    <s v="Tire press assembly fee"/>
    <s v="Replacing solid tires (front wheels of forklifts) Worn out wheels due to aging --&gt; Wheels slipping when driving a forklift on a snowy road (safety problem) / 3-stage mast lift detection sensor replacement: Error notification due to sensor"/>
    <s v="Jung Suk Kim"/>
    <s v="EA"/>
    <n v="1"/>
    <n v="2"/>
    <n v="20000"/>
    <n v="40000"/>
    <s v="KF03"/>
    <m/>
    <m/>
    <m/>
    <m/>
  </r>
  <r>
    <n v="308"/>
    <s v="Finished"/>
    <s v="265"/>
    <s v="Supplies"/>
    <s v="Supplies_Others"/>
    <x v="1"/>
    <s v="PRO2302048"/>
    <d v="2023-06-15T00:00:00"/>
    <s v="POO2301875"/>
    <s v="동명로지텍"/>
    <x v="214"/>
    <s v="지겟발 이동 시 센서 미감지로 인한 Error 알림 발생, 지게차 작업은 사용 가능하나, Error 알림에 대한 작업자 부주의로 안전 사고 우려 : 교체 필요"/>
    <s v="3-stage mast lift sensor repair"/>
    <s v="Replacing solid tires (front wheels of forklifts) Worn out wheels due to aging --&gt; Wheels slipping when driving a forklift on a snowy road (safety problem) / 3-stage mast lift detection sensor replacement: Error notification due to sensor"/>
    <s v="Jung Suk Kim"/>
    <s v="EA"/>
    <n v="1"/>
    <n v="1"/>
    <n v="235000"/>
    <n v="235000"/>
    <s v="KF03"/>
    <m/>
    <m/>
    <m/>
    <m/>
  </r>
  <r>
    <n v="309"/>
    <s v="Finished"/>
    <s v="265"/>
    <s v="Supplies"/>
    <s v="Supplies_Others"/>
    <x v="1"/>
    <s v="PRO2302048"/>
    <d v="2023-06-15T00:00:00"/>
    <s v="POO2301875"/>
    <s v="동명로지텍"/>
    <x v="215"/>
    <s v="지겟발 이동 시 센서 미감지로 인한 Error 알림 발생, 지게차 작업은 사용 가능하나, Error 알림에 대한 작업자 부주의로 안전 사고 우려 : 교체 필요"/>
    <s v="Workers fee"/>
    <s v="Replacing solid tires (front wheels of forklifts) Worn out wheels due to aging --&gt; Wheels slipping when driving a forklift on a snowy road (safety problem) / 3-stage mast lift detection sensor replacement: Error notification due to sensor"/>
    <s v="Jung Suk Kim"/>
    <s v="EA"/>
    <n v="1"/>
    <n v="1"/>
    <n v="150000"/>
    <n v="150000"/>
    <s v="KF03"/>
    <m/>
    <m/>
    <m/>
    <m/>
  </r>
  <r>
    <n v="310"/>
    <s v="Finished"/>
    <s v="265"/>
    <s v="Supplies"/>
    <s v="Supplies_Others"/>
    <x v="2"/>
    <s v="PRO2302050"/>
    <d v="2023-06-15T00:00:00"/>
    <s v="POO2301886"/>
    <s v="경원전자"/>
    <x v="216"/>
    <s v="K50ABT2XGHQ(POO2301408) 에 필요한 부품"/>
    <s v="Sensor Cable[MQDC-406]"/>
    <s v="Additional parts required for K50ABT2XGHQ (POO2301408)"/>
    <s v="Jung Suk Kim"/>
    <s v="EA"/>
    <n v="4"/>
    <n v="4"/>
    <n v="45000"/>
    <n v="180000"/>
    <s v="KF03"/>
    <m/>
    <m/>
    <m/>
    <m/>
  </r>
  <r>
    <n v="311"/>
    <s v="Finished"/>
    <s v="065"/>
    <s v="Materials &amp; RM (Non BOM)"/>
    <s v="Supplies_Shipping material"/>
    <x v="2"/>
    <s v="PRO2302201"/>
    <d v="2023-06-15T00:00:00"/>
    <s v="POO2302012"/>
    <s v="코리아이플랫폼"/>
    <x v="217"/>
    <s v="제품 출하시 파렛트 부착용 라벨지"/>
    <s v="Formtec label paper[3120_100 sheets]"/>
    <s v="Label paper for attaching pallets when shipping products"/>
    <s v="Jung Suk Kim"/>
    <s v="EA"/>
    <n v="1"/>
    <n v="5"/>
    <n v="16300"/>
    <n v="81500"/>
    <s v="KF03"/>
    <m/>
    <m/>
    <m/>
    <m/>
  </r>
  <r>
    <n v="312"/>
    <s v="Finished"/>
    <s v="065"/>
    <s v="Materials &amp; RM (Non BOM)"/>
    <s v="Supplies_Shipping material"/>
    <x v="1"/>
    <s v="PRO2302201"/>
    <d v="2023-06-15T00:00:00"/>
    <s v="POO2302012"/>
    <s v="코리아이플랫폼"/>
    <x v="218"/>
    <s v="업무에 필요한 사무용품"/>
    <s v="Formtec label paper[3107_100 sheets]"/>
    <s v="Office supplies needed for work"/>
    <s v="Jung Suk Kim"/>
    <s v="EA"/>
    <n v="1"/>
    <n v="1"/>
    <n v="16800"/>
    <n v="16800"/>
    <s v="KF03"/>
    <m/>
    <m/>
    <m/>
    <m/>
  </r>
  <r>
    <n v="313"/>
    <s v="Finished"/>
    <s v="265"/>
    <s v="Supplies"/>
    <s v="Supplies_Cleaning Material"/>
    <x v="2"/>
    <s v="PRO2302201"/>
    <d v="2023-06-15T00:00:00"/>
    <s v="POO2302012"/>
    <s v="코리아이플랫폼"/>
    <x v="39"/>
    <s v="현장 쓰레기 봉투"/>
    <s v="Gunny sack[80kg_100 pieces]"/>
    <s v="Garbage bags for KF-03 Plant"/>
    <s v="Jung Suk Kim"/>
    <s v="Bundle"/>
    <n v="1"/>
    <n v="1"/>
    <n v="18040"/>
    <n v="18040"/>
    <s v="KF03"/>
    <m/>
    <m/>
    <m/>
    <m/>
  </r>
  <r>
    <n v="314"/>
    <s v="Finished"/>
    <s v="265"/>
    <s v="Supplies"/>
    <s v="Supplies_Cleaning Material"/>
    <x v="1"/>
    <s v="PRO2302201"/>
    <d v="2023-06-15T00:00:00"/>
    <s v="POO2302012"/>
    <s v="코리아이플랫폼"/>
    <x v="39"/>
    <s v="현장 쓰레기 봉투"/>
    <s v="Gunny sack[80kg_100 pieces]"/>
    <s v="Garbage bags for KF-03 Plant"/>
    <s v="Jung Suk Kim"/>
    <s v="Bundle"/>
    <n v="1"/>
    <n v="1"/>
    <n v="18040"/>
    <n v="18040"/>
    <s v="KF03"/>
    <m/>
    <m/>
    <m/>
    <m/>
  </r>
  <r>
    <n v="315"/>
    <s v="Finished"/>
    <s v="065"/>
    <s v="Materials &amp; RM (Non BOM)"/>
    <s v="Supplies_Sub Material"/>
    <x v="1"/>
    <s v="PRO2302163"/>
    <d v="2023-06-22T00:00:00"/>
    <s v="POO2301963"/>
    <s v="한국미스미"/>
    <x v="219"/>
    <s v="BANK 단위 배선 연결 자재"/>
    <s v="Short bar[JOST-358_Black_10pieces(1 Pack)]"/>
    <s v="Bank unit wiring connection material"/>
    <s v="Jung Suk Kim"/>
    <s v="EA"/>
    <n v="1"/>
    <n v="5"/>
    <n v="12339"/>
    <n v="61695"/>
    <s v="KF03"/>
    <m/>
    <m/>
    <m/>
    <m/>
  </r>
  <r>
    <n v="316"/>
    <s v="Finished"/>
    <s v="065"/>
    <s v="Materials &amp; RM (Non BOM)"/>
    <s v="Supplies_Sub Material"/>
    <x v="1"/>
    <s v="PRO2302164"/>
    <d v="2023-06-22T00:00:00"/>
    <s v="POO2301979"/>
    <s v="대진지에프"/>
    <x v="72"/>
    <s v="시스템 조립에 필요한 부자재"/>
    <s v="트러스[KSB1023-D-M4X8-SUS304]"/>
    <s v="Bolts etc required for system assembly"/>
    <s v="Jung Suk Kim"/>
    <s v="EA"/>
    <n v="5000"/>
    <n v="5000"/>
    <n v="24"/>
    <n v="120000"/>
    <s v="KF03"/>
    <m/>
    <m/>
    <m/>
    <m/>
  </r>
  <r>
    <n v="317"/>
    <s v="Finished"/>
    <s v="065"/>
    <s v="Materials &amp; RM (Non BOM)"/>
    <s v="Supplies_Sub Material"/>
    <x v="1"/>
    <s v="PRO2302164"/>
    <d v="2023-06-22T00:00:00"/>
    <s v="POO2301979"/>
    <s v="대진지에프"/>
    <x v="220"/>
    <s v="시스템 조립에 필요한 부자재"/>
    <s v="+자홈작은나사,접시머리형[KSB1023-B-A-M5X10-SUS304]"/>
    <s v="Bolts etc required for system assembly"/>
    <s v="Jung Suk Kim"/>
    <s v="EA"/>
    <n v="5000"/>
    <n v="5000"/>
    <n v="34"/>
    <n v="170000"/>
    <s v="KF03"/>
    <m/>
    <m/>
    <m/>
    <m/>
  </r>
  <r>
    <n v="318"/>
    <s v="Finished"/>
    <s v="065"/>
    <s v="Materials &amp; RM (Non BOM)"/>
    <s v="Supplies_Sub Material"/>
    <x v="1"/>
    <s v="PRO2302164"/>
    <d v="2023-06-22T00:00:00"/>
    <s v="POO2301979"/>
    <s v="대진지에프"/>
    <x v="221"/>
    <s v="시스템 조립에 필요한 부자재"/>
    <s v="6각볼트 (M12)[KSB1002-C-A-M12X25-A2-70-둥근끝(SUS304)]"/>
    <s v="Bolts etc required for system assembly"/>
    <s v="Jung Suk Kim"/>
    <s v="EA"/>
    <n v="1000"/>
    <n v="1000"/>
    <n v="480"/>
    <n v="480000"/>
    <s v="KF03"/>
    <m/>
    <m/>
    <m/>
    <m/>
  </r>
  <r>
    <n v="319"/>
    <s v="Finished"/>
    <s v="065"/>
    <s v="Materials &amp; RM (Non BOM)"/>
    <s v="Supplies_Sub Material"/>
    <x v="1"/>
    <s v="PRO2302164"/>
    <d v="2023-06-22T00:00:00"/>
    <s v="POO2301979"/>
    <s v="대진지에프"/>
    <x v="17"/>
    <s v="시스템 조립에 필요한 부자재"/>
    <s v="6각볼트 (M12)[KSB1002-C-A-M12X50-A2-70-둥근끝(SUS304)]"/>
    <s v="Bolts etc required for system assembly"/>
    <s v="Jung Suk Kim"/>
    <s v="EA"/>
    <n v="500"/>
    <n v="500"/>
    <n v="723"/>
    <n v="361500"/>
    <s v="KF03"/>
    <m/>
    <m/>
    <m/>
    <m/>
  </r>
  <r>
    <n v="320"/>
    <s v="Finished"/>
    <s v="265"/>
    <s v="Supplies"/>
    <s v="Safety Measures"/>
    <x v="1"/>
    <s v="PRO2302592"/>
    <d v="2023-06-29T00:00:00"/>
    <s v="POO2302403"/>
    <s v="코리아이플랫폼"/>
    <x v="222"/>
    <s v="폭염으로 인한 온열질환 예방을 위한 구호 용품/7월"/>
    <s v="arm sleeves[3M_PS2000_Black]"/>
    <s v="Relief supplies to prevent heat-related diseases caused by heat waves/July"/>
    <s v="Jung Suk Kim"/>
    <s v="EA"/>
    <n v="10"/>
    <n v="10"/>
    <n v="2900"/>
    <n v="29000"/>
    <s v="KF03"/>
    <m/>
    <m/>
    <m/>
    <m/>
  </r>
  <r>
    <n v="321"/>
    <s v="Finished"/>
    <s v="065"/>
    <s v="Materials &amp; RM (Non BOM)"/>
    <s v="Supplies_Sub Material"/>
    <x v="2"/>
    <s v="PRO2302592"/>
    <d v="2023-06-29T00:00:00"/>
    <s v="POO2302403"/>
    <s v="코리아이플랫폼"/>
    <x v="223"/>
    <s v="전선 정리 시 사용(7월~12월, 6개월 사용분)"/>
    <s v="Cable ties[2.5mm*100mm_Black_1000ea]"/>
    <s v="N/A"/>
    <s v="Jung Suk Kim"/>
    <s v="Bag"/>
    <n v="1"/>
    <n v="18"/>
    <n v="2800"/>
    <n v="50400"/>
    <s v="KF03"/>
    <m/>
    <m/>
    <m/>
    <m/>
  </r>
  <r>
    <n v="322"/>
    <s v="Finished"/>
    <s v="265"/>
    <s v="Supplies"/>
    <s v="Supplies_Others"/>
    <x v="2"/>
    <s v="PRO2302592"/>
    <d v="2023-06-29T00:00:00"/>
    <s v="POO2302403"/>
    <s v="코리아이플랫폼"/>
    <x v="224"/>
    <s v="현장 작업용 종이컵"/>
    <s v="Paper cup[1000 pieces_6.5oz_160g]"/>
    <s v="Paper cups for workshop"/>
    <s v="Jung Suk Kim"/>
    <s v="Box"/>
    <n v="1"/>
    <n v="1"/>
    <n v="12780"/>
    <n v="12780"/>
    <s v="KF03"/>
    <m/>
    <m/>
    <m/>
    <m/>
  </r>
  <r>
    <n v="323"/>
    <s v="Finished"/>
    <s v="265"/>
    <s v="Supplies"/>
    <s v="Supplies_Cleaning Material"/>
    <x v="2"/>
    <s v="PRO2302285"/>
    <d v="2023-06-29T00:00:00"/>
    <s v="POO2302089"/>
    <s v="미주MRO"/>
    <x v="181"/>
    <s v="항온기 필터 교체용(Module line만 사용)"/>
    <s v="PRE FILTER[400*950*20T_50ea]"/>
    <s v="Need to replace filter of Air conditioner"/>
    <s v="Jung Suk Kim"/>
    <s v="Bag"/>
    <n v="50"/>
    <n v="1"/>
    <n v="175000"/>
    <n v="175000"/>
    <s v="KF03"/>
    <m/>
    <m/>
    <m/>
    <m/>
  </r>
  <r>
    <n v="324"/>
    <s v="Finished"/>
    <s v="265"/>
    <s v="Supplies"/>
    <s v="Supplies_Cleaning Material"/>
    <x v="2"/>
    <s v="PRO2302285"/>
    <d v="2023-06-29T00:00:00"/>
    <s v="POO2302089"/>
    <s v="미주MRO"/>
    <x v="40"/>
    <s v="항온기 필터 교체용"/>
    <s v="PRE FILTER[600*850*20T_46ea]"/>
    <s v="Need to replace filter of Air conditioner"/>
    <s v="Jung Suk Kim"/>
    <s v="Bag"/>
    <n v="46"/>
    <n v="1"/>
    <n v="165600"/>
    <n v="165600"/>
    <s v="KF03"/>
    <m/>
    <m/>
    <m/>
    <m/>
  </r>
  <r>
    <n v="325"/>
    <s v="Finished"/>
    <s v="265"/>
    <s v="Supplies"/>
    <s v="Supplies_Cleaning Material"/>
    <x v="1"/>
    <s v="PRO2302285"/>
    <d v="2023-06-29T00:00:00"/>
    <s v="POO2302089"/>
    <s v="미주MRO"/>
    <x v="40"/>
    <s v="항온기 필터 교체용"/>
    <s v="PRE FILTER[600*850*20T_46ea]"/>
    <s v="Need to replace filter of Air conditioner"/>
    <s v="Jung Suk Kim"/>
    <s v="Bag"/>
    <n v="46"/>
    <n v="1"/>
    <n v="165600"/>
    <n v="165600"/>
    <s v="KF03"/>
    <m/>
    <m/>
    <m/>
    <m/>
  </r>
  <r>
    <n v="326"/>
    <s v="Finished"/>
    <s v="265"/>
    <s v="Supplies"/>
    <s v="Safety Measures"/>
    <x v="1"/>
    <s v="PRO2302364"/>
    <d v="2023-06-29T00:00:00"/>
    <s v="POO2302153"/>
    <s v="Concur"/>
    <x v="225"/>
    <s v="폭염으로 인한 온열질환 예방을 위한 구호 용품/7월"/>
    <s v="sports drink[pocarisweat_500ml_20PET]"/>
    <s v="Relief supplies to prevent heat-related diseases caused by heat waves/July"/>
    <s v="Jung Suk Kim"/>
    <s v="Box"/>
    <n v="20"/>
    <n v="4"/>
    <n v="28420"/>
    <n v="113680"/>
    <s v="KF03"/>
    <m/>
    <m/>
    <m/>
    <m/>
  </r>
  <r>
    <n v="327"/>
    <s v="Finished"/>
    <s v="265"/>
    <s v="Supplies"/>
    <s v="Safety Measures"/>
    <x v="1"/>
    <s v="PRO2302364"/>
    <d v="2023-06-29T00:00:00"/>
    <s v="POO2302153"/>
    <s v="Concur"/>
    <x v="226"/>
    <s v="폭염으로 인한 온열질환 예방을 위한 구호 용품/7월"/>
    <s v="sports drink[Powerade_520ml_20PET]"/>
    <s v="Relief supplies to prevent heat-related diseases caused by heat waves/July"/>
    <s v="Jung Suk Kim"/>
    <s v="Box"/>
    <n v="20"/>
    <n v="4"/>
    <n v="20330"/>
    <n v="81320"/>
    <s v="KF03"/>
    <m/>
    <m/>
    <m/>
    <m/>
  </r>
  <r>
    <n v="328"/>
    <s v="Finished"/>
    <s v="265"/>
    <s v="Supplies"/>
    <s v="Safety Measures"/>
    <x v="1"/>
    <s v="PRO2302364"/>
    <d v="2023-06-29T00:00:00"/>
    <s v="POO2302153"/>
    <s v="Concur"/>
    <x v="227"/>
    <s v="폭염으로 인한 온열질환 예방을 위한 구호 용품/7월"/>
    <s v="sports drink[Gatorade_600ml_20PET]"/>
    <s v="Relief supplies to prevent heat-related diseases caused by heat waves/July"/>
    <s v="Jung Suk Kim"/>
    <s v="Box"/>
    <n v="20"/>
    <n v="3"/>
    <n v="19450"/>
    <n v="58350"/>
    <s v="KF03"/>
    <m/>
    <m/>
    <m/>
    <m/>
  </r>
  <r>
    <n v="329"/>
    <s v="Finished"/>
    <s v="265"/>
    <s v="Supplies"/>
    <s v="Supplies_Night Snack Cost"/>
    <x v="2"/>
    <s v="PRO2302269"/>
    <d v="2023-06-30T00:00:00"/>
    <s v="POO2302088"/>
    <s v="리레코 코리아"/>
    <x v="228"/>
    <s v="야간 근무 간식"/>
    <s v="Instant noodles[2023_Sep]"/>
    <s v="Night Snack"/>
    <s v="Jung Suk Kim"/>
    <s v="Box"/>
    <n v="1"/>
    <n v="1"/>
    <n v="233310"/>
    <n v="233310"/>
    <s v="KF03"/>
    <m/>
    <m/>
    <m/>
    <m/>
  </r>
  <r>
    <n v="330"/>
    <s v="Finished"/>
    <s v="265"/>
    <s v="Supplies"/>
    <s v="Supplies_Gloves"/>
    <x v="2"/>
    <s v="PRO2302592"/>
    <d v="2023-07-07T00:00:00"/>
    <s v="POO2302403"/>
    <s v="코리아이플랫폼"/>
    <x v="107"/>
    <s v="공정 작업시 필요 소모품"/>
    <s v="Top gloves[S]"/>
    <s v="Consumables Required for Process Operations"/>
    <s v="Jung Suk Kim"/>
    <s v="EA"/>
    <n v="500"/>
    <n v="380"/>
    <n v="260"/>
    <n v="98800"/>
    <s v="KF03"/>
    <m/>
    <m/>
    <m/>
    <m/>
  </r>
  <r>
    <n v="331"/>
    <s v="Finished"/>
    <s v="265"/>
    <s v="Supplies"/>
    <s v="Supplies_Gloves"/>
    <x v="1"/>
    <s v="PRO2302592"/>
    <d v="2023-07-07T00:00:00"/>
    <s v="POO2302403"/>
    <s v="코리아이플랫폼"/>
    <x v="107"/>
    <s v="공정 작업시 필요 소모품"/>
    <s v="Top gloves[S]"/>
    <s v="Consumables Required for Process Operations"/>
    <s v="Jung Suk Kim"/>
    <s v="EA"/>
    <n v="500"/>
    <n v="120"/>
    <n v="260"/>
    <n v="31200"/>
    <s v="KF03"/>
    <m/>
    <m/>
    <m/>
    <m/>
  </r>
  <r>
    <n v="332"/>
    <s v="Finished"/>
    <s v="065"/>
    <s v="Materials &amp; RM (Non BOM)"/>
    <s v="Supplies_Sub Material"/>
    <x v="1"/>
    <s v="PRO2302368"/>
    <d v="2023-07-07T00:00:00"/>
    <s v="POO2302188"/>
    <s v="미주MRO"/>
    <x v="229"/>
    <s v="Rsck 소화기 넘버링"/>
    <s v="Label Shrinkable Tube[3Ø_White_100M]"/>
    <s v="Rsck fire extinguisher numbering"/>
    <s v="Jung Suk Kim"/>
    <s v="EA"/>
    <n v="1"/>
    <n v="2"/>
    <n v="15000"/>
    <n v="30000"/>
    <s v="KF03"/>
    <s v="Hybrid Systems(LSO1)"/>
    <m/>
    <m/>
    <m/>
  </r>
  <r>
    <n v="333"/>
    <s v="Finished"/>
    <s v="265"/>
    <s v="Supplies"/>
    <s v="Supplies_Tools"/>
    <x v="1"/>
    <s v="PRO2302368"/>
    <d v="2023-07-07T00:00:00"/>
    <s v="POO2302188"/>
    <s v="미주MRO"/>
    <x v="230"/>
    <s v="노후 및 파손"/>
    <s v="monkey spanner[10&quot; (250MM) (10 inches)]"/>
    <s v="Old and broken"/>
    <s v="Jung Suk Kim"/>
    <s v="EA"/>
    <n v="1"/>
    <n v="2"/>
    <n v="9500"/>
    <n v="19000"/>
    <s v="KF03"/>
    <s v="Hybrid Systems(LSO1)"/>
    <m/>
    <m/>
    <m/>
  </r>
  <r>
    <n v="334"/>
    <s v="Finished"/>
    <s v="265"/>
    <s v="Supplies"/>
    <s v="Supplies_Tools"/>
    <x v="1"/>
    <s v="PRO2302368"/>
    <d v="2023-07-07T00:00:00"/>
    <s v="POO2302188"/>
    <s v="미주MRO"/>
    <x v="231"/>
    <s v="노후 및 파손"/>
    <s v="monkey spanner[12&quot; (300MM) (12 inches)]"/>
    <s v="Old and broken"/>
    <s v="Jung Suk Kim"/>
    <s v="EA"/>
    <n v="1"/>
    <n v="2"/>
    <n v="0"/>
    <n v="0"/>
    <s v="KF03"/>
    <s v="Hybrid Systems(LSO1)"/>
    <m/>
    <m/>
    <m/>
  </r>
  <r>
    <n v="335"/>
    <s v="Finished"/>
    <s v="265"/>
    <s v="Supplies"/>
    <s v="Supplies_Tools"/>
    <x v="1"/>
    <s v="PRO2302368"/>
    <d v="2023-07-07T00:00:00"/>
    <s v="POO2302188"/>
    <s v="미주MRO"/>
    <x v="232"/>
    <s v="노후 및 파손"/>
    <s v="Cable cutter(Nipper)[SNP-165F]"/>
    <s v="Old and broken"/>
    <s v="Jung Suk Kim"/>
    <s v="EA"/>
    <n v="1"/>
    <n v="10"/>
    <n v="0"/>
    <n v="0"/>
    <s v="KF03"/>
    <s v="Hybrid Systems(LSO1)"/>
    <m/>
    <m/>
    <m/>
  </r>
  <r>
    <n v="336"/>
    <s v="Finished"/>
    <s v="265"/>
    <s v="Supplies"/>
    <s v="Supplies_Tools"/>
    <x v="1"/>
    <s v="PRO2302368"/>
    <d v="2023-07-07T00:00:00"/>
    <s v="POO2302188"/>
    <s v="미주MRO"/>
    <x v="233"/>
    <s v="노후 및 파손"/>
    <s v="multipurpose scissors / POO2200594[P-300(190mm)]"/>
    <s v="Old and broken"/>
    <s v="Jung Suk Kim"/>
    <s v="EA"/>
    <n v="1"/>
    <n v="5"/>
    <n v="5500"/>
    <n v="27500"/>
    <s v="KF03"/>
    <s v="Hybrid Systems(LSO1)"/>
    <m/>
    <m/>
    <m/>
  </r>
  <r>
    <n v="337"/>
    <s v="Finished"/>
    <s v="265"/>
    <s v="Supplies"/>
    <s v="Supplies_Tools"/>
    <x v="1"/>
    <s v="PRO2302368"/>
    <d v="2023-07-07T00:00:00"/>
    <s v="POO2302188"/>
    <s v="미주MRO"/>
    <x v="234"/>
    <s v="노후 및 파손"/>
    <s v="double-sided cross-head screwdriver bit[300mm]"/>
    <s v="Old and broken"/>
    <s v="Jung Suk Kim"/>
    <s v="SET"/>
    <n v="1"/>
    <n v="1"/>
    <n v="39500"/>
    <n v="39500"/>
    <s v="KF03"/>
    <s v="Hybrid Systems(LSO1)"/>
    <m/>
    <m/>
    <m/>
  </r>
  <r>
    <n v="338"/>
    <s v="Finished"/>
    <s v="265"/>
    <s v="Supplies"/>
    <s v="Supplies_Tools"/>
    <x v="1"/>
    <s v="PRO2302368"/>
    <d v="2023-07-07T00:00:00"/>
    <s v="POO2302188"/>
    <s v="미주MRO"/>
    <x v="235"/>
    <s v="노후 및 파손"/>
    <s v="Socket Adapter[1/4 inches(1238S)]"/>
    <s v="Old and broken"/>
    <s v="Jung Suk Kim"/>
    <s v="EA"/>
    <n v="1"/>
    <n v="5"/>
    <n v="2000"/>
    <n v="10000"/>
    <s v="KF03"/>
    <s v="Hybrid Systems(LSO1)"/>
    <m/>
    <m/>
    <m/>
  </r>
  <r>
    <n v="339"/>
    <s v="Finished"/>
    <s v="065"/>
    <s v="Materials &amp; RM (Non BOM)"/>
    <s v="Supplies_Shipping material"/>
    <x v="2"/>
    <s v="PRO2302461"/>
    <d v="2023-07-12T00:00:00"/>
    <s v="POO2302345"/>
    <s v="일석공업사"/>
    <x v="27"/>
    <s v="모듈 포장용 PE-Foam"/>
    <s v="PE-Foam[50T*150*55]"/>
    <s v="Module packaging PE-Foam"/>
    <s v="Jung Suk Kim"/>
    <s v="EA"/>
    <n v="2736"/>
    <n v="2736"/>
    <n v="102"/>
    <n v="279072"/>
    <s v="KF03"/>
    <s v="Shun Yang 3 Solar Co., Ltd / Billion Watts Technologies Co., Ltd."/>
    <m/>
    <m/>
    <m/>
  </r>
  <r>
    <n v="340"/>
    <s v="Finished"/>
    <s v="065"/>
    <s v="Materials &amp; RM (Non BOM)"/>
    <s v="Supplies_Shipping material"/>
    <x v="2"/>
    <s v="PRO2302461"/>
    <d v="2023-07-12T00:00:00"/>
    <s v="POO2302345"/>
    <s v="일석공업사"/>
    <x v="28"/>
    <s v="모듈 포장용 PE-Foam"/>
    <s v="PE-Foam[50T*200*520]"/>
    <s v="Module packaging PE-Foam"/>
    <s v="Jung Suk Kim"/>
    <s v="EA"/>
    <n v="1368"/>
    <n v="1368"/>
    <n v="699"/>
    <n v="956232"/>
    <s v="KF03"/>
    <s v="Shun Yang 3 Solar Co., Ltd / Billion Watts Technologies Co., Ltd."/>
    <m/>
    <m/>
    <m/>
  </r>
  <r>
    <n v="341"/>
    <s v="Finished"/>
    <s v="065"/>
    <s v="Materials &amp; RM (Non BOM)"/>
    <s v="Supplies_Shipping material"/>
    <x v="2"/>
    <s v="PRO2302461"/>
    <d v="2023-07-12T00:00:00"/>
    <s v="POO2302345"/>
    <s v="일석공업사"/>
    <x v="29"/>
    <s v="모듈 포장용 PE-Foam"/>
    <s v="PE-Foam[70T*365*520]"/>
    <s v="Module packaging PE-Foam"/>
    <s v="Jung Suk Kim"/>
    <s v="EA"/>
    <n v="912"/>
    <n v="912"/>
    <n v="1882"/>
    <n v="1716384"/>
    <s v="KF03"/>
    <s v="Shun Yang 3 Solar Co., Ltd / Billion Watts Technologies Co., Ltd."/>
    <m/>
    <m/>
    <m/>
  </r>
  <r>
    <n v="342"/>
    <s v="Finished"/>
    <s v="065"/>
    <s v="Materials &amp; RM (Non BOM)"/>
    <s v="Supplies_Shipping material"/>
    <x v="2"/>
    <s v="PRO2302461"/>
    <d v="2023-07-12T00:00:00"/>
    <s v="POO2302345"/>
    <s v="일석공업사"/>
    <x v="30"/>
    <s v="모듈 포장용 PE-Foam"/>
    <s v="PE-Foam[100T*365*750]"/>
    <s v="Module packaging PE-Foam"/>
    <s v="Jung Suk Kim"/>
    <s v="EA"/>
    <n v="912"/>
    <n v="912"/>
    <n v="3663"/>
    <n v="3340656"/>
    <s v="KF03"/>
    <s v="Shun Yang 3 Solar Co., Ltd / Billion Watts Technologies Co., Ltd."/>
    <m/>
    <m/>
    <m/>
  </r>
  <r>
    <n v="343"/>
    <s v="Finished"/>
    <s v="065"/>
    <s v="Materials &amp; RM (Non BOM)"/>
    <s v="Supplies_Shipping material"/>
    <x v="2"/>
    <s v="PRO2302461"/>
    <d v="2023-07-12T00:00:00"/>
    <s v="POO2302345"/>
    <s v="일석공업사"/>
    <x v="31"/>
    <s v="모듈 포장용 PE-Foam"/>
    <s v="PE-Foam[100T*900*520]"/>
    <s v="Module packaging PE-Foam"/>
    <s v="Jung Suk Kim"/>
    <s v="EA"/>
    <n v="912"/>
    <n v="912"/>
    <n v="6266"/>
    <n v="5714592"/>
    <s v="KF03"/>
    <s v="Shun Yang 3 Solar Co., Ltd / Billion Watts Technologies Co., Ltd."/>
    <m/>
    <m/>
    <m/>
  </r>
  <r>
    <n v="344"/>
    <s v="Finished"/>
    <s v="065"/>
    <s v="Materials &amp; RM (Non BOM)"/>
    <s v="Supplies_Shipping material"/>
    <x v="2"/>
    <s v="PRO2302486"/>
    <d v="2023-07-13T00:00:00"/>
    <s v="POO2302318"/>
    <s v="우신특수포장"/>
    <x v="32"/>
    <s v="모듈 포장용 박스"/>
    <s v="BOX(module)[10T 925*545*655]"/>
    <s v="Module packaging box"/>
    <s v="Jung Suk Kim"/>
    <s v="EA"/>
    <n v="320"/>
    <n v="72"/>
    <n v="16890"/>
    <n v="1216080"/>
    <s v="KF03"/>
    <s v="Shun Yang 3 Solar Co., Ltd / Billion Watts Technologies Co., Ltd."/>
    <m/>
    <m/>
    <m/>
  </r>
  <r>
    <n v="345"/>
    <s v="Finished"/>
    <s v="065"/>
    <s v="Materials &amp; RM (Non BOM)"/>
    <s v="Supplies_Shipping material"/>
    <x v="2"/>
    <s v="PRO2302487"/>
    <d v="2023-07-13T00:00:00"/>
    <s v="POO2302317"/>
    <s v="내쇼날씨엔피"/>
    <x v="41"/>
    <s v="제품 출하시 사용"/>
    <s v="Pallet[1100*1100*130_black]"/>
    <s v="N/A"/>
    <s v="Jung Suk Kim"/>
    <s v="EA"/>
    <n v="200"/>
    <n v="228"/>
    <n v="14000"/>
    <n v="3192000"/>
    <s v="KF03"/>
    <s v="Shun Yang 3 Solar Co., Ltd / Billion Watts Technologies Co., Ltd."/>
    <m/>
    <m/>
    <m/>
  </r>
  <r>
    <n v="346"/>
    <s v="Finished"/>
    <s v="065"/>
    <s v="Materials &amp; RM (Non BOM)"/>
    <s v="Supplies_Sub Material"/>
    <x v="1"/>
    <s v="PRO2302491"/>
    <d v="2023-07-13T00:00:00"/>
    <s v="POO2302316"/>
    <s v="대진지에프"/>
    <x v="236"/>
    <s v="시스템 조립에 필요한 부자재"/>
    <s v="육각렌치 볼트(인치볼트)[Bolt, unc#4-40 3/16]"/>
    <s v="Bolts etc required for system assembly"/>
    <s v="Jung Suk Kim"/>
    <s v="EA"/>
    <n v="1000"/>
    <n v="1000"/>
    <n v="60"/>
    <n v="60000"/>
    <s v="KF03"/>
    <s v="ABB s.r.o"/>
    <m/>
    <m/>
    <m/>
  </r>
  <r>
    <n v="347"/>
    <s v="Finished"/>
    <s v="065"/>
    <s v="Materials &amp; RM (Non BOM)"/>
    <s v="Supplies_Sub Material"/>
    <x v="1"/>
    <s v="PRO2302491"/>
    <d v="2023-07-13T00:00:00"/>
    <s v="POO2302316"/>
    <s v="대진지에프"/>
    <x v="71"/>
    <s v="시스템 조립에 필요한 부자재"/>
    <s v="+자홈작은나사,접시머리형[KSB1023-B-A-M4X8-SUS304]"/>
    <s v="Bolts etc required for system assembly"/>
    <s v="Jung Suk Kim"/>
    <s v="EA"/>
    <n v="50000"/>
    <n v="50000"/>
    <n v="19"/>
    <n v="950000"/>
    <s v="KF03"/>
    <s v="Hybrid Systems(LSO1)"/>
    <m/>
    <m/>
    <m/>
  </r>
  <r>
    <n v="348"/>
    <s v="Finished"/>
    <s v="065"/>
    <s v="Materials &amp; RM (Non BOM)"/>
    <s v="Supplies_Sub Material"/>
    <x v="1"/>
    <s v="PRO2302491"/>
    <d v="2023-07-13T00:00:00"/>
    <s v="POO2302316"/>
    <s v="대진지에프"/>
    <x v="60"/>
    <s v="시스템 조립에 필요한 부자재"/>
    <s v="볼트,+자홈붙이육각머리,와셔조립형[00002528-M4X12-SUS304]"/>
    <s v="Bolts etc required for system assembly"/>
    <s v="Jung Suk Kim"/>
    <s v="EA"/>
    <n v="3000"/>
    <n v="3000"/>
    <n v="70"/>
    <n v="210000"/>
    <s v="KF03"/>
    <s v="Hybrid Systems(LSO1)"/>
    <m/>
    <m/>
    <m/>
  </r>
  <r>
    <n v="349"/>
    <s v="Finished"/>
    <s v="065"/>
    <s v="Materials &amp; RM (Non BOM)"/>
    <s v="Supplies_Sub Material"/>
    <x v="1"/>
    <s v="PRO2302491"/>
    <d v="2023-07-13T00:00:00"/>
    <s v="POO2302316"/>
    <s v="대진지에프"/>
    <x v="81"/>
    <s v="시스템 조립에 필요한 부자재"/>
    <s v="풀림방지너트(M4)[M4]"/>
    <s v="Bolts etc required for system assembly"/>
    <s v="Jung Suk Kim"/>
    <s v="EA"/>
    <n v="2000"/>
    <n v="2000"/>
    <n v="34"/>
    <n v="68000"/>
    <s v="KF03"/>
    <s v="ABB s.r.o"/>
    <m/>
    <m/>
    <m/>
  </r>
  <r>
    <n v="350"/>
    <s v="Finished"/>
    <s v="065"/>
    <s v="Materials &amp; RM (Non BOM)"/>
    <s v="Supplies_Sub Material"/>
    <x v="1"/>
    <s v="PRO2302491"/>
    <d v="2023-07-13T00:00:00"/>
    <s v="POO2302316"/>
    <s v="대진지에프"/>
    <x v="237"/>
    <s v="시스템 조립에 필요한 부자재"/>
    <s v="풀림방지너트(M5)[M5]"/>
    <s v="Bolts etc required for system assembly"/>
    <s v="Jung Suk Kim"/>
    <s v="EA"/>
    <n v="2000"/>
    <n v="2000"/>
    <n v="37"/>
    <n v="74000"/>
    <s v="KF03"/>
    <s v="ABB s.r.o"/>
    <m/>
    <m/>
    <m/>
  </r>
  <r>
    <n v="351"/>
    <s v="Finished"/>
    <s v="065"/>
    <s v="Materials &amp; RM (Non BOM)"/>
    <s v="Supplies_Sub Material"/>
    <x v="1"/>
    <s v="PRO2302491"/>
    <d v="2023-07-13T00:00:00"/>
    <s v="POO2302316"/>
    <s v="대진지에프"/>
    <x v="238"/>
    <s v="시스템 조립에 필요한 부자재"/>
    <s v="볼트,+자홈붙이둥근머리,와셔조립형[KSB1041-A-M3X6-SUS304]"/>
    <s v="Bolts etc required for system assembly"/>
    <s v="Jung Suk Kim"/>
    <s v="EA"/>
    <n v="2000"/>
    <n v="2000"/>
    <n v="28"/>
    <n v="56000"/>
    <s v="KF03"/>
    <s v="ABB s.r.o"/>
    <m/>
    <m/>
    <m/>
  </r>
  <r>
    <n v="352"/>
    <s v="Finished"/>
    <s v="065"/>
    <s v="Materials &amp; RM (Non BOM)"/>
    <s v="Supplies_Sub Material"/>
    <x v="1"/>
    <s v="PRO2302491"/>
    <d v="2023-07-13T00:00:00"/>
    <s v="POO2302316"/>
    <s v="대진지에프"/>
    <x v="72"/>
    <s v="시스템 조립에 필요한 부자재"/>
    <s v="트러스[KSB1023-D-M4X8-SUS304]"/>
    <s v="Bolts etc required for system assembly"/>
    <s v="Jung Suk Kim"/>
    <s v="EA"/>
    <n v="5000"/>
    <n v="5000"/>
    <n v="24"/>
    <n v="120000"/>
    <s v="KF03"/>
    <s v="ABB s.r.o"/>
    <m/>
    <m/>
    <m/>
  </r>
  <r>
    <n v="353"/>
    <s v="Finished"/>
    <s v="065"/>
    <s v="Materials &amp; RM (Non BOM)"/>
    <s v="Supplies_Sub Material"/>
    <x v="1"/>
    <s v="PRO2302491"/>
    <d v="2023-07-13T00:00:00"/>
    <s v="POO2302316"/>
    <s v="대진지에프"/>
    <x v="58"/>
    <s v="시스템 조립에 필요한 부자재"/>
    <s v="펜홀단자[0.5Ø]"/>
    <s v="Bolts etc required for system assembly"/>
    <s v="Jung Suk Kim"/>
    <s v="EA"/>
    <n v="2000"/>
    <n v="2000"/>
    <n v="20"/>
    <n v="40000"/>
    <s v="KF03"/>
    <s v="Hybrid Systems(LSO1)"/>
    <m/>
    <m/>
    <m/>
  </r>
  <r>
    <n v="354"/>
    <s v="Finished"/>
    <s v="065"/>
    <s v="Materials &amp; RM (Non BOM)"/>
    <s v="Supplies_Sub Material"/>
    <x v="1"/>
    <s v="PRO2302492"/>
    <d v="2023-07-13T00:00:00"/>
    <s v="POO2302250"/>
    <s v="한국미스미"/>
    <x v="239"/>
    <s v="시스템 조립에 필요한 부자재"/>
    <s v="PG Sleeve(Insulation compression terminal)[1.5SQ_100P(JOBP-15H-100P)]"/>
    <s v="Bolts etc required for system assembly"/>
    <s v="Jung Suk Kim"/>
    <s v="Bag"/>
    <n v="1"/>
    <n v="1"/>
    <n v="4716"/>
    <n v="4716"/>
    <s v="KF03"/>
    <s v="Hybrid Systems(LSO1)"/>
    <m/>
    <m/>
    <m/>
  </r>
  <r>
    <n v="355"/>
    <s v="Finished"/>
    <s v="265"/>
    <s v="Supplies"/>
    <s v="Supplies_Tools"/>
    <x v="1"/>
    <s v="PRO2302595"/>
    <d v="2023-07-17T00:00:00"/>
    <s v="POO2302416"/>
    <s v="미주MRO"/>
    <x v="240"/>
    <s v="System Line Rack 조립작업 시 기존 A형 사다리는 안전상 문제로  계단식 사다리로 교체 사용"/>
    <s v="folding moving staircase[YDSCW-05]"/>
    <s v="When assembling the System Line Rack, the existing A-type ladder is replaced with a stepped ladder for safety reasons"/>
    <s v="Jung Suk Kim"/>
    <s v="EA"/>
    <n v="1"/>
    <n v="2"/>
    <n v="614000"/>
    <n v="1228000"/>
    <s v="KF03"/>
    <m/>
    <m/>
    <m/>
    <m/>
  </r>
  <r>
    <n v="356"/>
    <s v="Finished"/>
    <s v="265"/>
    <s v="Supplies"/>
    <s v="Supplies_Others"/>
    <x v="3"/>
    <s v="PRO2302595"/>
    <d v="2023-07-17T00:00:00"/>
    <s v="POO2302416"/>
    <s v="미주MRO"/>
    <x v="241"/>
    <s v="사무실 인원(공정기술) 추가로 인한 구매"/>
    <s v="office desk[W1800*D1200*H720_walnut color_Left]"/>
    <s v="Purchase due to additional office personnel (process technology)"/>
    <s v="Jung Suk Kim"/>
    <s v="EA"/>
    <n v="1"/>
    <n v="1"/>
    <n v="147000"/>
    <n v="147000"/>
    <s v="KF03"/>
    <m/>
    <m/>
    <m/>
    <m/>
  </r>
  <r>
    <n v="357"/>
    <s v="Finished"/>
    <s v="265"/>
    <s v="Supplies"/>
    <s v="Supplies_Others"/>
    <x v="3"/>
    <s v="PRO2302595"/>
    <d v="2023-07-17T00:00:00"/>
    <s v="POO2302416"/>
    <s v="미주MRO"/>
    <x v="242"/>
    <s v="사무실 인원(공정기술) 추가로 인한 구매"/>
    <s v="side drawer[올문형]"/>
    <s v="Purchase due to additional office personnel (process technology)"/>
    <s v="Jung Suk Kim"/>
    <s v="EA"/>
    <n v="1"/>
    <n v="1"/>
    <n v="115000"/>
    <n v="115000"/>
    <s v="KF03"/>
    <m/>
    <m/>
    <m/>
    <m/>
  </r>
  <r>
    <n v="358"/>
    <s v="Finished"/>
    <s v="265"/>
    <s v="Supplies"/>
    <s v="Supplies_Others"/>
    <x v="3"/>
    <s v="PRO2302595"/>
    <d v="2023-07-17T00:00:00"/>
    <s v="POO2302416"/>
    <s v="미주MRO"/>
    <x v="243"/>
    <s v="사무실 인원(공정기술) 추가로 인한 구매"/>
    <s v="chair[아슬란메쉬_삼각팔 사무용 의자]"/>
    <s v="Purchase due to additional office personnel (process technology)"/>
    <s v="Jung Suk Kim"/>
    <s v="EA"/>
    <n v="1"/>
    <n v="2"/>
    <n v="59000"/>
    <n v="118000"/>
    <s v="KF03"/>
    <m/>
    <m/>
    <m/>
    <m/>
  </r>
  <r>
    <n v="359"/>
    <s v="Finished"/>
    <s v="065"/>
    <s v="Materials &amp; RM (Non BOM)"/>
    <s v="Supplies_Sub Material"/>
    <x v="1"/>
    <s v="PRO2302578"/>
    <d v="2023-07-19T00:00:00"/>
    <s v="POO2302362"/>
    <s v="한국미스미"/>
    <x v="48"/>
    <s v="BANK 조립시 필요 자재"/>
    <s v="low-propyl mount[JOLM-4_White_1000 pieces]"/>
    <s v="BANK Materials required for assembly"/>
    <s v="Jung Suk Kim"/>
    <s v="Bag"/>
    <n v="1"/>
    <n v="2"/>
    <n v="54837"/>
    <n v="109674"/>
    <s v="KF03"/>
    <s v="Hybrid Systems(LSO1)"/>
    <m/>
    <m/>
    <m/>
  </r>
  <r>
    <n v="360"/>
    <s v="Finished"/>
    <s v="065"/>
    <s v="Materials &amp; RM (Non BOM)"/>
    <s v="Supplies_Sub Material"/>
    <x v="1"/>
    <s v="PRO2302579"/>
    <d v="2023-07-19T00:00:00"/>
    <s v="POO2302366"/>
    <s v="대진지에프"/>
    <x v="244"/>
    <s v="시스템 조립에 필요한 부자재"/>
    <s v="볼트,+자홈붙이둥근머리,와셔조립형[KSB1041-A-M5X12-SUS304]"/>
    <s v="Bolts etc required for system assembly"/>
    <s v="Jung Suk Kim"/>
    <s v="EA"/>
    <n v="3000"/>
    <n v="3000"/>
    <n v="78"/>
    <n v="234000"/>
    <s v="KF03"/>
    <s v="ABB s.r.o"/>
    <m/>
    <m/>
    <m/>
  </r>
  <r>
    <n v="361"/>
    <s v="Finished"/>
    <s v="065"/>
    <s v="Materials &amp; RM (Non BOM)"/>
    <s v="Supplies_Sub Material"/>
    <x v="1"/>
    <s v="PRO2302579"/>
    <d v="2023-07-19T00:00:00"/>
    <s v="POO2302366"/>
    <s v="대진지에프"/>
    <x v="18"/>
    <s v="시스템 조립에 필요한 부자재"/>
    <s v="6각볼트(M12)[KSB1002-C-A-M12X80-A2-70-둥근끝(SUS304)]"/>
    <s v="Bolts etc required for system assembly"/>
    <s v="Jung Suk Kim"/>
    <s v="EA"/>
    <n v="1000"/>
    <n v="1000"/>
    <n v="986"/>
    <n v="986000"/>
    <s v="KF03"/>
    <s v="Hybrid Systems(LSO1)"/>
    <m/>
    <m/>
    <m/>
  </r>
  <r>
    <n v="362"/>
    <s v="Finished"/>
    <s v="065"/>
    <s v="Materials &amp; RM (Non BOM)"/>
    <s v="Supplies_Sub Material"/>
    <x v="1"/>
    <s v="PRO2302579"/>
    <d v="2023-07-19T00:00:00"/>
    <s v="POO2302366"/>
    <s v="대진지에프"/>
    <x v="95"/>
    <s v="시스템 조립에 필요한 부자재"/>
    <s v="+자홈작은나사,접시머리형[KSB1023-B-A-M4X12-SUS304]"/>
    <s v="Bolts etc required for system assembly"/>
    <s v="Jung Suk Kim"/>
    <s v="EA"/>
    <n v="800"/>
    <n v="800"/>
    <n v="24"/>
    <n v="19200"/>
    <s v="KF03"/>
    <s v="Hybrid Systems(LSO1)"/>
    <m/>
    <m/>
    <m/>
  </r>
  <r>
    <n v="363"/>
    <s v="Finished"/>
    <s v="265"/>
    <s v="Supplies"/>
    <s v="Supplies_Others"/>
    <x v="2"/>
    <s v="PRO2302593"/>
    <d v="2023-07-20T00:00:00"/>
    <s v="POO2302438"/>
    <s v="미주MRO"/>
    <x v="51"/>
    <s v="KF03-Module 작업장 의자"/>
    <s v="Work chair[Fixed_Black]"/>
    <s v="KF03-Module workshop chair"/>
    <s v="Jung Suk Kim"/>
    <s v="EA"/>
    <n v="1"/>
    <n v="17"/>
    <n v="89100"/>
    <n v="1514700"/>
    <s v="KF03"/>
    <m/>
    <m/>
    <m/>
    <m/>
  </r>
  <r>
    <n v="364"/>
    <s v="Finished"/>
    <s v="265"/>
    <s v="Supplies"/>
    <s v="Supplies_Others"/>
    <x v="2"/>
    <s v="PRO2302593"/>
    <d v="2023-07-20T00:00:00"/>
    <s v="POO2302438"/>
    <s v="미주MRO"/>
    <x v="245"/>
    <s v="KF03-Module 작업장 의자"/>
    <s v="Work chair[Low Backrest_Black_22 cm]"/>
    <s v="KF03-Module workshop chair"/>
    <s v="Jung Suk Kim"/>
    <s v="EA"/>
    <n v="1"/>
    <n v="2"/>
    <n v="32000"/>
    <n v="64000"/>
    <s v="KF03"/>
    <m/>
    <m/>
    <m/>
    <m/>
  </r>
  <r>
    <n v="365"/>
    <s v="Finished"/>
    <s v="265"/>
    <s v="Supplies"/>
    <s v="Supplies_Others"/>
    <x v="2"/>
    <s v="PRO2302593"/>
    <d v="2023-07-20T00:00:00"/>
    <s v="POO2302438"/>
    <s v="미주MRO"/>
    <x v="246"/>
    <s v="생산관리 현황판 프로그램 수정"/>
    <s v="Modification of production management status board program[S/W Progeam_Electrical/Installation Included]"/>
    <n v="0"/>
    <s v="Jung Suk Kim"/>
    <s v="EA"/>
    <n v="1"/>
    <n v="1"/>
    <n v="150000"/>
    <n v="150000"/>
    <s v="KF03"/>
    <m/>
    <m/>
    <m/>
    <m/>
  </r>
  <r>
    <n v="366"/>
    <s v="Finished"/>
    <s v="065"/>
    <s v="Materials &amp; RM (Non BOM)"/>
    <s v="Supplies_Sub Material"/>
    <x v="1"/>
    <s v="PRO2302926"/>
    <d v="2023-07-20T00:00:00"/>
    <s v="POO2302703"/>
    <s v="코리아이플랫폼"/>
    <x v="122"/>
    <s v="배선장치 하네스 정리 시 사용"/>
    <s v="Cable ties[2.5mm*100mm_White_1000ea]"/>
    <s v="Using wiring device harness cleanup"/>
    <s v="Jung Suk Kim"/>
    <s v="Bag"/>
    <n v="10"/>
    <n v="10"/>
    <n v="2800"/>
    <n v="28000"/>
    <s v="KF03"/>
    <s v="Hybrid Systems(LSO1) / ABB s.r.o"/>
    <m/>
    <m/>
    <m/>
  </r>
  <r>
    <n v="367"/>
    <s v="Finished"/>
    <s v="065"/>
    <s v="Materials &amp; RM (Non BOM)"/>
    <s v="Supplies_Sub Material"/>
    <x v="1"/>
    <s v="PRO2302926"/>
    <d v="2023-07-20T00:00:00"/>
    <s v="POO2302703"/>
    <s v="코리아이플랫폼"/>
    <x v="247"/>
    <s v="배선장치 하네스 정리 시 사용"/>
    <s v="Cable ties[4.8mm*200mm_White_50ea]"/>
    <s v="Using wiring device harness cleanup"/>
    <s v="Jung Suk Kim"/>
    <s v="Bag"/>
    <n v="100"/>
    <n v="100"/>
    <n v="1900"/>
    <n v="190000"/>
    <s v="KF03"/>
    <s v="Hybrid Systems(LSO1) / ABB s.r.o"/>
    <m/>
    <m/>
    <m/>
  </r>
  <r>
    <n v="368"/>
    <s v="Finished"/>
    <s v="265"/>
    <s v="Supplies"/>
    <s v="Supplies_Cleaning Material"/>
    <x v="2"/>
    <s v="PRO2302926"/>
    <d v="2023-07-20T00:00:00"/>
    <s v="POO2302703"/>
    <s v="코리아이플랫폼"/>
    <x v="39"/>
    <s v="작업장 쓰레기 봉투"/>
    <s v="Gunny sack[80kg_100 pieces]"/>
    <s v="Garbage bags for KF03/KF033 Plant"/>
    <s v="Jung Suk Kim"/>
    <s v="Bundle"/>
    <n v="1"/>
    <n v="2"/>
    <n v="18040"/>
    <n v="36080"/>
    <s v="KF03"/>
    <m/>
    <m/>
    <m/>
    <m/>
  </r>
  <r>
    <n v="369"/>
    <s v="Finished"/>
    <s v="265"/>
    <s v="Supplies"/>
    <s v="Supplies_Cleaning Material"/>
    <x v="1"/>
    <s v="PRO2302926"/>
    <d v="2023-07-20T00:00:00"/>
    <s v="POO2302703"/>
    <s v="코리아이플랫폼"/>
    <x v="39"/>
    <s v="작업장 쓰레기 봉투"/>
    <s v="Gunny sack[80kg_100 pieces]"/>
    <s v="Garbage bags for KF03/KF033 Plant"/>
    <s v="Jung Suk Kim"/>
    <s v="Bundle"/>
    <n v="1"/>
    <n v="1"/>
    <n v="18040"/>
    <n v="18040"/>
    <s v="KF03"/>
    <m/>
    <m/>
    <m/>
    <m/>
  </r>
  <r>
    <n v="370"/>
    <s v="Finished"/>
    <s v="065"/>
    <s v="Materials &amp; RM (Non BOM)"/>
    <s v="Supplies_Sub Material"/>
    <x v="1"/>
    <s v="PRO2302659"/>
    <d v="2023-07-25T00:00:00"/>
    <s v="POO2302467"/>
    <s v="동양Techp.Co."/>
    <x v="248"/>
    <s v="BPU(ESS &amp; UPS) 장치대 표시용 라벨 스티커 제작"/>
    <s v="UPS, ESS label sticker making[UPS Type_30*14/30*9_22 types_100set]"/>
    <s v="Fabrication of label stickers for displaying BPU devices/The introduction of two types of BCP (ESS &amp; UPS) label stickers can reduce wasted production overhead."/>
    <s v="Jung Suk Kim"/>
    <s v="EA"/>
    <n v="100"/>
    <n v="2200"/>
    <n v="100"/>
    <n v="220000"/>
    <s v="KF03"/>
    <m/>
    <m/>
    <m/>
    <m/>
  </r>
  <r>
    <n v="371"/>
    <s v="Finished"/>
    <s v="065"/>
    <s v="Materials &amp; RM (Non BOM)"/>
    <s v="Supplies_Sub Material"/>
    <x v="1"/>
    <s v="PRO2302659"/>
    <d v="2023-07-25T00:00:00"/>
    <s v="POO2302467"/>
    <s v="동양Techp.Co."/>
    <x v="249"/>
    <s v="BPU(ESS &amp; UPS) 장치대 표시용 라벨 스티커 제작"/>
    <s v="UPS, ESS label sticker making[ESS Type_23*8_38 types_100set]"/>
    <s v="Fabrication of label stickers for displaying BPU devices/The introduction of two types of BCP (ESS &amp; UPS) label stickers can reduce wasted production overhead."/>
    <s v="Jung Suk Kim"/>
    <s v="EA"/>
    <n v="100"/>
    <n v="3800"/>
    <n v="90"/>
    <n v="342000"/>
    <s v="KF03"/>
    <m/>
    <m/>
    <m/>
    <m/>
  </r>
  <r>
    <n v="372"/>
    <s v="Finished"/>
    <s v="265"/>
    <s v="Supplies"/>
    <s v="Supplies_Others"/>
    <x v="1"/>
    <s v="PRO2302681"/>
    <d v="2023-07-27T00:00:00"/>
    <s v="POO2302483"/>
    <s v="미주MRO"/>
    <x v="250"/>
    <s v="현장 작업용 커터칼"/>
    <s v="Cutter knife[DORCO_M203]"/>
    <s v="work cutter knife"/>
    <s v="Jung Suk Kim"/>
    <s v="EA"/>
    <n v="10"/>
    <n v="10"/>
    <n v="2500"/>
    <n v="25000"/>
    <s v="KF03"/>
    <m/>
    <m/>
    <m/>
    <m/>
  </r>
  <r>
    <n v="373"/>
    <s v="Finished"/>
    <s v="265"/>
    <s v="Supplies"/>
    <s v="Supplies_Others"/>
    <x v="2"/>
    <s v="PRO2302681"/>
    <d v="2023-07-27T00:00:00"/>
    <s v="POO2302483"/>
    <s v="미주MRO"/>
    <x v="250"/>
    <s v="현장 작업용 커터칼"/>
    <s v="Cutter knife[DORCO_M203]"/>
    <s v="work cutter knife"/>
    <s v="Jung Suk Kim"/>
    <s v="EA"/>
    <n v="10"/>
    <n v="10"/>
    <n v="2500"/>
    <n v="25000"/>
    <s v="KF03"/>
    <m/>
    <m/>
    <m/>
    <m/>
  </r>
  <r>
    <n v="374"/>
    <s v="Finished"/>
    <s v="265"/>
    <s v="Supplies"/>
    <s v="Supplies_Others"/>
    <x v="1"/>
    <s v="PRO2302681"/>
    <d v="2023-07-27T00:00:00"/>
    <s v="POO2302483"/>
    <s v="미주MRO"/>
    <x v="251"/>
    <s v="현장 작업용 커터칼"/>
    <s v="Cutter knife[DORCO_L301]"/>
    <s v="work cutter knife"/>
    <s v="Jung Suk Kim"/>
    <s v="EA"/>
    <n v="10"/>
    <n v="10"/>
    <n v="2300"/>
    <n v="23000"/>
    <s v="KF03"/>
    <m/>
    <m/>
    <m/>
    <m/>
  </r>
  <r>
    <n v="375"/>
    <s v="Finished"/>
    <s v="265"/>
    <s v="Supplies"/>
    <s v="Supplies_Others"/>
    <x v="2"/>
    <s v="PRO2302681"/>
    <d v="2023-07-27T00:00:00"/>
    <s v="POO2302483"/>
    <s v="미주MRO"/>
    <x v="251"/>
    <s v="현장 작업용 커터칼"/>
    <s v="Cutter knife[DORCO_L301]"/>
    <s v="work cutter knife"/>
    <s v="Jung Suk Kim"/>
    <s v="EA"/>
    <n v="10"/>
    <n v="10"/>
    <n v="2300"/>
    <n v="23000"/>
    <s v="KF03"/>
    <m/>
    <m/>
    <m/>
    <m/>
  </r>
  <r>
    <n v="376"/>
    <s v="Finished"/>
    <s v="265"/>
    <s v="Supplies"/>
    <s v="Supplies_Tools"/>
    <x v="1"/>
    <s v="PRO2302681"/>
    <d v="2023-07-27T00:00:00"/>
    <s v="POO2302483"/>
    <s v="미주MRO"/>
    <x v="252"/>
    <s v="노후 및 파손"/>
    <s v="lightweight monkey spanner[10inches/10&quot;(UM-36)]"/>
    <s v="Old and broken"/>
    <s v="Jung Suk Kim"/>
    <s v="EA"/>
    <n v="1"/>
    <n v="2"/>
    <n v="25000"/>
    <n v="50000"/>
    <s v="KF03"/>
    <m/>
    <m/>
    <m/>
    <m/>
  </r>
  <r>
    <n v="377"/>
    <s v="Finished"/>
    <s v="265"/>
    <s v="Supplies"/>
    <s v="Supplies_Tools"/>
    <x v="1"/>
    <s v="PRO2302681"/>
    <d v="2023-07-27T00:00:00"/>
    <s v="POO2302483"/>
    <s v="미주MRO"/>
    <x v="253"/>
    <s v="노후 및 파손"/>
    <s v="lightweight monkey spanner[12inches/12&quot;(UM-46)]"/>
    <s v="Old and broken"/>
    <s v="Jung Suk Kim"/>
    <s v="EA"/>
    <n v="1"/>
    <n v="2"/>
    <n v="49000"/>
    <n v="98000"/>
    <s v="KF03"/>
    <m/>
    <m/>
    <m/>
    <m/>
  </r>
  <r>
    <n v="378"/>
    <s v="Finished"/>
    <s v="265"/>
    <s v="Supplies"/>
    <s v="Supplies_Tools"/>
    <x v="1"/>
    <s v="PRO2302681"/>
    <d v="2023-07-27T00:00:00"/>
    <s v="POO2302483"/>
    <s v="미주MRO"/>
    <x v="112"/>
    <s v="작업용 작업대(BPU Assembly Process)"/>
    <s v="Angle Control Worktable[SWG-2000]"/>
    <s v="System line Worktable(BPU Assembly Process)"/>
    <s v="Jung Suk Kim"/>
    <s v="EA"/>
    <n v="1"/>
    <n v="1"/>
    <n v="1106000"/>
    <n v="1106000"/>
    <s v="KF03"/>
    <m/>
    <m/>
    <m/>
    <m/>
  </r>
  <r>
    <n v="379"/>
    <s v="Finished"/>
    <s v="265"/>
    <s v="Supplies"/>
    <s v="Supplies_Gloves"/>
    <x v="1"/>
    <s v="PRO2302681"/>
    <d v="2023-07-27T00:00:00"/>
    <s v="POO2302483"/>
    <s v="미주MRO"/>
    <x v="254"/>
    <s v="공정 작업시 필요 소모품"/>
    <s v="3M Gloves[S_Super Grip 200_Gray]"/>
    <s v="Consumables Required for Process Operations"/>
    <s v="Jung Suk Kim"/>
    <s v="EA"/>
    <n v="10"/>
    <n v="10"/>
    <n v="2260"/>
    <n v="22600"/>
    <s v="KF03"/>
    <m/>
    <m/>
    <m/>
    <m/>
  </r>
  <r>
    <n v="380"/>
    <s v="Finished"/>
    <s v="265"/>
    <s v="Supplies"/>
    <s v="Supplies_Gloves"/>
    <x v="1"/>
    <s v="PRO2302926"/>
    <d v="2023-07-28T00:00:00"/>
    <s v="POO2302703"/>
    <s v="코리아이플랫폼"/>
    <x v="255"/>
    <s v="공정 작업시 필요 소모품"/>
    <s v="3M Gloves[M]"/>
    <s v="Consumables Required for Process Operations"/>
    <s v="Jung Suk Kim"/>
    <s v="EA"/>
    <n v="10"/>
    <n v="10"/>
    <n v="2340"/>
    <n v="23400"/>
    <s v="KF03"/>
    <m/>
    <m/>
    <m/>
    <m/>
  </r>
  <r>
    <n v="381"/>
    <s v="Finished"/>
    <s v="265"/>
    <s v="Supplies"/>
    <s v="Supplies_Gloves"/>
    <x v="1"/>
    <s v="PRO2302926"/>
    <d v="2023-07-28T00:00:00"/>
    <s v="POO2302703"/>
    <s v="코리아이플랫폼"/>
    <x v="256"/>
    <s v="공정 작업시 필요 소모품"/>
    <s v="3M Gloves[L]"/>
    <s v="Consumables Required for Process Operations"/>
    <s v="Jung Suk Kim"/>
    <s v="EA"/>
    <n v="10"/>
    <n v="10"/>
    <n v="2340"/>
    <n v="23400"/>
    <s v="KF03"/>
    <m/>
    <m/>
    <m/>
    <m/>
  </r>
  <r>
    <n v="382"/>
    <s v="Finished"/>
    <s v="265"/>
    <s v="Supplies"/>
    <s v="Supplies_Office"/>
    <x v="3"/>
    <s v="PRO2302926"/>
    <d v="2023-07-28T00:00:00"/>
    <s v="코리아이플랫폼"/>
    <s v="코리아이플랫폼"/>
    <x v="158"/>
    <s v="업무에 필요한 사무용품"/>
    <s v="Copy paper[A4_75g]"/>
    <s v="Office supplies needed for work"/>
    <s v="Hae Sook Kwark"/>
    <s v="Box"/>
    <n v="1"/>
    <n v="2"/>
    <n v="20370"/>
    <n v="40740"/>
    <s v="KF03"/>
    <m/>
    <m/>
    <m/>
    <m/>
  </r>
  <r>
    <n v="383"/>
    <s v="Finished"/>
    <s v="065"/>
    <s v="Materials &amp; RM (Non BOM)"/>
    <s v="Supplies_Sub Material"/>
    <x v="1"/>
    <s v="PRO2302703"/>
    <d v="2023-07-28T00:00:00"/>
    <s v="POO2302478"/>
    <s v="대진지에프"/>
    <x v="221"/>
    <s v="시스템 조립에 필요한 부자재"/>
    <s v="6각볼트 (M12)[KSB1002-C-A-M12X25-A2-70-둥근끝(SUS304)]"/>
    <s v="Bolts etc required for system assembly"/>
    <s v="Jung Suk Kim"/>
    <s v="EA"/>
    <n v="1000"/>
    <n v="1000"/>
    <n v="480"/>
    <n v="480000"/>
    <s v="KF03"/>
    <s v="ABB s.r.o."/>
    <m/>
    <m/>
    <m/>
  </r>
  <r>
    <n v="384"/>
    <s v="Finished"/>
    <s v="065"/>
    <s v="Materials &amp; RM (Non BOM)"/>
    <s v="Supplies_Sub Material"/>
    <x v="1"/>
    <s v="PRO2302703"/>
    <d v="2023-07-28T00:00:00"/>
    <s v="POO2302478"/>
    <s v="대진지에프"/>
    <x v="17"/>
    <s v="시스템 조립에 필요한 부자재"/>
    <s v="6각볼트 (M12)[KSB1002-C-A-M12X50-A2-70-둥근끝(SUS304)]"/>
    <s v="Bolts etc required for system assembly"/>
    <s v="Jung Suk Kim"/>
    <s v="EA"/>
    <n v="1000"/>
    <n v="1000"/>
    <n v="723"/>
    <n v="723000"/>
    <s v="KF03"/>
    <s v="ABB s.r.o."/>
    <m/>
    <m/>
    <m/>
  </r>
  <r>
    <n v="385"/>
    <s v="Finished"/>
    <s v="065"/>
    <s v="Materials &amp; RM (Non BOM)"/>
    <s v="Supplies_Sub Material"/>
    <x v="1"/>
    <s v="PRO2302703"/>
    <d v="2023-07-28T00:00:00"/>
    <s v="POO2302478"/>
    <s v="대진지에프"/>
    <x v="71"/>
    <s v="시스템 조립에 필요한 부자재"/>
    <s v="+자홈작은나사,접시머리형[KSB1023-B-A-M4X8-SUS304]"/>
    <s v="Bolts etc required for system assembly"/>
    <s v="Jung Suk Kim"/>
    <s v="EA"/>
    <n v="30000"/>
    <n v="30000"/>
    <n v="19"/>
    <n v="570000"/>
    <s v="KF03"/>
    <s v="Hybrid Systems(LSO1)"/>
    <m/>
    <m/>
    <m/>
  </r>
  <r>
    <n v="386"/>
    <s v="Finished"/>
    <s v="265"/>
    <s v="Supplies"/>
    <s v="Supplies_Tools"/>
    <x v="1"/>
    <s v="PRO2302787"/>
    <d v="2023-08-03T00:00:00"/>
    <s v="POO2302634"/>
    <s v="미주MRO"/>
    <x v="257"/>
    <s v="System Line 중량물자재 이동시 근골격계 개선을 위한 파렛트 리프트 구매"/>
    <s v="semi-Electric Folklift(Adjustable base legs)[SPN-1016W]"/>
    <s v="Purchase of pallet lift to improve musculoskeletal system when moving system line heavy materials"/>
    <s v="Jung Suk Kim"/>
    <s v="EA"/>
    <n v="1"/>
    <n v="1"/>
    <n v="3090000"/>
    <n v="3090000"/>
    <s v="KF03"/>
    <m/>
    <m/>
    <m/>
    <m/>
  </r>
  <r>
    <n v="387"/>
    <s v="Finished"/>
    <s v="265"/>
    <s v="Supplies"/>
    <s v="Supplies_Delivery cost"/>
    <x v="1"/>
    <s v="PRO2302787"/>
    <d v="2023-08-03T00:00:00"/>
    <s v="POO2302634"/>
    <s v="미주MRO"/>
    <x v="258"/>
    <s v="리프트 운임비"/>
    <s v="Delivery cost[1ton/Nonsan]"/>
    <s v="Folklift Delivery cost"/>
    <s v="Jung Suk Kim"/>
    <s v="EA"/>
    <n v="1"/>
    <n v="1"/>
    <n v="180000"/>
    <n v="180000"/>
    <s v="KF03"/>
    <m/>
    <m/>
    <m/>
    <m/>
  </r>
  <r>
    <n v="388"/>
    <s v="Finished"/>
    <s v="265"/>
    <s v="Supplies"/>
    <s v="Supplies_Gloves"/>
    <x v="2"/>
    <s v="PRO2302926"/>
    <d v="2023-08-03T00:00:00"/>
    <s v="POO2302703"/>
    <s v="코리아이플랫폼"/>
    <x v="156"/>
    <s v="공정 작업시 필요 소모품"/>
    <s v="Top gloves[M]"/>
    <s v="Consumables Required for Process Operations"/>
    <s v="Jung Suk Kim"/>
    <s v="EA"/>
    <n v="500"/>
    <n v="400"/>
    <n v="260"/>
    <n v="104000"/>
    <s v="KF03"/>
    <m/>
    <m/>
    <m/>
    <m/>
  </r>
  <r>
    <n v="389"/>
    <s v="Finished"/>
    <s v="265"/>
    <s v="Supplies"/>
    <s v="Supplies_Gloves"/>
    <x v="1"/>
    <s v="PRO2302926"/>
    <d v="2023-08-03T00:00:00"/>
    <s v="POO2302703"/>
    <s v="코리아이플랫폼"/>
    <x v="156"/>
    <s v="공정 작업시 필요 소모품"/>
    <s v="Top gloves[M]"/>
    <s v="Consumables Required for Process Operations"/>
    <s v="Jung Suk Kim"/>
    <s v="EA"/>
    <n v="500"/>
    <n v="100"/>
    <n v="260"/>
    <n v="26000"/>
    <s v="KF03"/>
    <m/>
    <m/>
    <m/>
    <m/>
  </r>
  <r>
    <n v="390"/>
    <s v="Finished"/>
    <s v="265"/>
    <s v="Supplies"/>
    <s v="Supplies_Gloves"/>
    <x v="2"/>
    <s v="PRO2302926"/>
    <d v="2023-08-03T00:00:00"/>
    <s v="POO2302703"/>
    <s v="코리아이플랫폼"/>
    <x v="107"/>
    <s v="공정 작업시 필요 소모품"/>
    <s v="Top gloves[S]"/>
    <s v="Consumables Required for Process Operations"/>
    <s v="Jung Suk Kim"/>
    <s v="EA"/>
    <n v="500"/>
    <n v="380"/>
    <n v="260"/>
    <n v="98800"/>
    <s v="KF03"/>
    <m/>
    <m/>
    <m/>
    <m/>
  </r>
  <r>
    <n v="391"/>
    <s v="Finished"/>
    <s v="265"/>
    <s v="Supplies"/>
    <s v="Supplies_Gloves"/>
    <x v="1"/>
    <s v="PRO2302926"/>
    <d v="2023-08-03T00:00:00"/>
    <s v="POO2302703"/>
    <s v="코리아이플랫폼"/>
    <x v="107"/>
    <s v="공정 작업시 필요 소모품"/>
    <s v="Top gloves[S]"/>
    <s v="Consumables Required for Process Operations"/>
    <s v="Jung Suk Kim"/>
    <s v="EA"/>
    <n v="500"/>
    <n v="120"/>
    <n v="260"/>
    <n v="31200"/>
    <s v="KF03"/>
    <m/>
    <m/>
    <m/>
    <m/>
  </r>
  <r>
    <n v="392"/>
    <s v="Finished"/>
    <s v="065"/>
    <s v="Materials &amp; RM (Non BOM)"/>
    <s v="Supplies_Shipping material"/>
    <x v="1"/>
    <s v="PRO2302926"/>
    <d v="2023-08-03T00:00:00"/>
    <s v="POO2302703"/>
    <s v="코리아이플랫폼"/>
    <x v="259"/>
    <s v="포장용 랩"/>
    <s v="Stretch Film[0.025Tx500mmx300M]"/>
    <s v="wrap for packaging"/>
    <s v="Jung Suk Kim"/>
    <s v="Box"/>
    <n v="1"/>
    <n v="2"/>
    <n v="34860"/>
    <n v="69720"/>
    <s v="KF03"/>
    <m/>
    <m/>
    <m/>
    <m/>
  </r>
  <r>
    <n v="393"/>
    <s v="Finished"/>
    <s v="065"/>
    <s v="Materials &amp; RM (Non BOM)"/>
    <s v="Supplies_Shipping material"/>
    <x v="2"/>
    <s v="PRO2302926"/>
    <d v="2023-08-03T00:00:00"/>
    <s v="POO2302703"/>
    <s v="코리아이플랫폼"/>
    <x v="259"/>
    <s v="포장용 랩"/>
    <s v="Stretch Film[0.025Tx500mmx300M]"/>
    <s v="wrap for packaging"/>
    <s v="Jung Suk Kim"/>
    <s v="Box"/>
    <n v="1"/>
    <n v="8"/>
    <n v="34860"/>
    <n v="278880"/>
    <s v="KF03"/>
    <m/>
    <m/>
    <m/>
    <m/>
  </r>
  <r>
    <n v="394"/>
    <s v="Finished"/>
    <s v="265"/>
    <s v="Supplies"/>
    <s v="Supplies_Office"/>
    <x v="2"/>
    <s v="PRO2302881"/>
    <d v="2023-08-17T00:00:00"/>
    <s v="POO2302642"/>
    <s v="미주MRO"/>
    <x v="260"/>
    <s v="항공우주 품질경영시스템 KSQ9100의 요구사항으로 인장관리 대장 진행을 위한 인장 구매"/>
    <s v="Circular auto stamp[R-512_blue ink_Mod 01~40]"/>
    <s v="Purchase of tensile management for tensile management with the requirements of the quality management system KSQ9100"/>
    <s v="Jung Suk Kim"/>
    <s v="EA"/>
    <n v="1"/>
    <n v="40"/>
    <n v="9000"/>
    <n v="360000"/>
    <s v="KF03"/>
    <m/>
    <m/>
    <m/>
    <m/>
  </r>
  <r>
    <n v="395"/>
    <s v="Finished"/>
    <s v="265"/>
    <s v="Supplies"/>
    <s v="Supplies_Office"/>
    <x v="1"/>
    <s v="PRO2302881"/>
    <d v="2023-08-17T00:00:00"/>
    <s v="POO2302642"/>
    <s v="미주MRO"/>
    <x v="261"/>
    <s v="항공우주 품질경영시스템 KSQ9100의 요구사항으로 인장관리 대장 진행을 위한 인장 구매"/>
    <s v="Circular auto stamp[R-512_blue ink_Sys 01~14]"/>
    <s v="Purchase of tensile management for tensile management with the requirements of the quality management system KSQ9100"/>
    <s v="Jung Suk Kim"/>
    <s v="EA"/>
    <n v="1"/>
    <n v="14"/>
    <n v="9000"/>
    <n v="126000"/>
    <s v="KF03"/>
    <m/>
    <m/>
    <m/>
    <m/>
  </r>
  <r>
    <n v="396"/>
    <s v="Finished"/>
    <s v="065"/>
    <s v="Materials &amp; RM (Non BOM)"/>
    <s v="Supplies_Sub Material"/>
    <x v="1"/>
    <s v="PRO2302882"/>
    <d v="2023-08-17T00:00:00"/>
    <s v="POO2302645"/>
    <s v="대진지에프"/>
    <x v="187"/>
    <s v="시스템 조립에 필요한 부자재"/>
    <s v="풀림방지 너트[M5]"/>
    <s v="Bolts etc required for system assembly"/>
    <s v="Jung Suk Kim"/>
    <s v="EA"/>
    <n v="3000"/>
    <n v="3000"/>
    <n v="37"/>
    <n v="111000"/>
    <s v="KF03"/>
    <s v="ABB s.r.o."/>
    <m/>
    <m/>
    <m/>
  </r>
  <r>
    <n v="397"/>
    <s v="Finished"/>
    <s v="065"/>
    <s v="Materials &amp; RM (Non BOM)"/>
    <s v="Supplies_Sub Material"/>
    <x v="1"/>
    <s v="PRO2302882"/>
    <d v="2023-08-17T00:00:00"/>
    <s v="POO2302645"/>
    <s v="대진지에프"/>
    <x v="262"/>
    <s v="시스템 조립에 필요한 부자재"/>
    <s v="풀림방지 너트[M6]"/>
    <s v="Bolts etc required for system assembly"/>
    <s v="Jung Suk Kim"/>
    <s v="EA"/>
    <n v="3000"/>
    <n v="3000"/>
    <n v="41"/>
    <n v="123000"/>
    <s v="KF03"/>
    <s v="ABB s.r.o."/>
    <m/>
    <m/>
    <m/>
  </r>
  <r>
    <n v="398"/>
    <s v="Finished"/>
    <s v="065"/>
    <s v="Materials &amp; RM (Non BOM)"/>
    <s v="Supplies_Sub Material"/>
    <x v="1"/>
    <s v="PRO2302882"/>
    <d v="2023-08-17T00:00:00"/>
    <s v="POO2302645"/>
    <s v="대진지에프"/>
    <x v="65"/>
    <s v="시스템 조립에 필요한 부자재"/>
    <s v="6각볼트(M10)[KSB1002-C-A-M10X45-A2-70-둥근끝(SUS304)]"/>
    <s v="Bolts etc required for system assembly"/>
    <s v="Jung Suk Kim"/>
    <s v="EA"/>
    <n v="500"/>
    <n v="500"/>
    <n v="448"/>
    <n v="224000"/>
    <s v="KF03"/>
    <s v="Hybrid Systems(LSO1)"/>
    <m/>
    <m/>
    <m/>
  </r>
  <r>
    <n v="399"/>
    <s v="Finished"/>
    <s v="065"/>
    <s v="Materials &amp; RM (Non BOM)"/>
    <s v="Supplies_Sub Material"/>
    <x v="1"/>
    <s v="PRO2302882"/>
    <d v="2023-08-17T00:00:00"/>
    <s v="POO2302645"/>
    <s v="대진지에프"/>
    <x v="62"/>
    <s v="시스템 조립에 필요한 부자재"/>
    <s v="볼트,+자홈붙이육각머리,와셔조립형[00002528-M5X10-SUS304]"/>
    <s v="Bolts etc required for system assembly"/>
    <s v="Jung Suk Kim"/>
    <s v="EA"/>
    <n v="3000"/>
    <n v="3000"/>
    <n v="75"/>
    <n v="225000"/>
    <s v="KF03"/>
    <s v="Hybrid Systems(LSO1)"/>
    <m/>
    <m/>
    <m/>
  </r>
  <r>
    <n v="400"/>
    <s v="Finished"/>
    <s v="065"/>
    <s v="Materials &amp; RM (Non BOM)"/>
    <s v="Supplies_Shipping material"/>
    <x v="2"/>
    <s v="PRO2302883"/>
    <d v="2023-08-17T00:00:00"/>
    <s v="POO2302709"/>
    <s v="일석공업사"/>
    <x v="27"/>
    <s v="모듈 포장용 PE-Foam"/>
    <s v="PE-Foam[50T*150*55]"/>
    <s v="Module packaging PE-Foam"/>
    <s v="Jung Suk Kim"/>
    <s v="EA"/>
    <n v="3312"/>
    <n v="3312"/>
    <n v="102"/>
    <n v="337824"/>
    <s v="KF03"/>
    <s v="Billion Watts Technologies Co., Ltd. / Xia Jung Changhua 4.8MW, 4.2MW"/>
    <m/>
    <m/>
    <m/>
  </r>
  <r>
    <n v="401"/>
    <s v="Finished"/>
    <s v="065"/>
    <s v="Materials &amp; RM (Non BOM)"/>
    <s v="Supplies_Shipping material"/>
    <x v="2"/>
    <s v="PRO2302883"/>
    <d v="2023-08-17T00:00:00"/>
    <s v="POO2302709"/>
    <s v="일석공업사"/>
    <x v="28"/>
    <s v="모듈 포장용 PE-Foam"/>
    <s v="PE-Foam[50T*200*520]"/>
    <s v="Module packaging PE-Foam"/>
    <s v="Jung Suk Kim"/>
    <s v="EA"/>
    <n v="1656"/>
    <n v="1656"/>
    <n v="699"/>
    <n v="1157544"/>
    <s v="KF03"/>
    <s v="Billion Watts Technologies Co., Ltd. / Xia Jung Changhua 4.8MW, 4.2MW"/>
    <m/>
    <m/>
    <m/>
  </r>
  <r>
    <n v="402"/>
    <s v="Finished"/>
    <s v="065"/>
    <s v="Materials &amp; RM (Non BOM)"/>
    <s v="Supplies_Shipping material"/>
    <x v="2"/>
    <s v="PRO2302883"/>
    <d v="2023-08-17T00:00:00"/>
    <s v="POO2302709"/>
    <s v="일석공업사"/>
    <x v="29"/>
    <s v="모듈 포장용 PE-Foam"/>
    <s v="PE-Foam[70T*365*520]"/>
    <s v="Module packaging PE-Foam"/>
    <s v="Jung Suk Kim"/>
    <s v="EA"/>
    <n v="1104"/>
    <n v="1104"/>
    <n v="1882"/>
    <n v="2077728"/>
    <s v="KF03"/>
    <s v="Billion Watts Technologies Co., Ltd. / Xia Jung Changhua 4.8MW, 4.2MW"/>
    <m/>
    <m/>
    <m/>
  </r>
  <r>
    <n v="403"/>
    <s v="Finished"/>
    <s v="065"/>
    <s v="Materials &amp; RM (Non BOM)"/>
    <s v="Supplies_Shipping material"/>
    <x v="2"/>
    <s v="PRO2302883"/>
    <d v="2023-08-17T00:00:00"/>
    <s v="POO2302709"/>
    <s v="일석공업사"/>
    <x v="30"/>
    <s v="모듈 포장용 PE-Foam"/>
    <s v="PE-Foam[100T*365*750]"/>
    <s v="Module packaging PE-Foam"/>
    <s v="Jung Suk Kim"/>
    <s v="EA"/>
    <n v="1104"/>
    <n v="1104"/>
    <n v="3663"/>
    <n v="4043952"/>
    <s v="KF03"/>
    <s v="Billion Watts Technologies Co., Ltd. / Xia Jung Changhua 4.8MW, 4.2MW"/>
    <m/>
    <m/>
    <m/>
  </r>
  <r>
    <n v="404"/>
    <s v="Finished"/>
    <s v="065"/>
    <s v="Materials &amp; RM (Non BOM)"/>
    <s v="Supplies_Shipping material"/>
    <x v="2"/>
    <s v="PRO2302883"/>
    <d v="2023-08-17T00:00:00"/>
    <s v="POO2302709"/>
    <s v="일석공업사"/>
    <x v="31"/>
    <s v="모듈 포장용 PE-Foam"/>
    <s v="PE-Foam[100T*900*520]"/>
    <s v="Module packaging PE-Foam"/>
    <s v="Jung Suk Kim"/>
    <s v="EA"/>
    <n v="1104"/>
    <n v="1104"/>
    <n v="6266"/>
    <n v="6917664"/>
    <s v="KF03"/>
    <s v="Billion Watts Technologies Co., Ltd. / Xia Jung Changhua 4.8MW, 4.2MW"/>
    <m/>
    <m/>
    <m/>
  </r>
  <r>
    <n v="405"/>
    <s v="Finished"/>
    <s v="065"/>
    <s v="Materials &amp; RM (Non BOM)"/>
    <s v="Supplies_Shipping material"/>
    <x v="2"/>
    <s v="PRO2302884"/>
    <d v="2023-08-17T00:00:00"/>
    <s v="POO2302687"/>
    <s v="우신특수포장"/>
    <x v="32"/>
    <s v="모듈 포장용 박스"/>
    <s v="BOX(module)[10T 925*545*655]"/>
    <s v="Module packaging box"/>
    <s v="Jung Suk Kim"/>
    <s v="EA"/>
    <n v="320"/>
    <n v="452"/>
    <n v="16890"/>
    <n v="7634280"/>
    <s v="KF03"/>
    <s v="Billion Watts Technologies Co., Ltd. / Xia Jung Changhua 4.8MW, 4.2MW"/>
    <m/>
    <m/>
    <m/>
  </r>
  <r>
    <n v="406"/>
    <s v="Finished"/>
    <s v="065"/>
    <s v="Materials &amp; RM (Non BOM)"/>
    <s v="Supplies_Shipping material"/>
    <x v="2"/>
    <s v="PRO2302885"/>
    <d v="2023-08-17T00:00:00"/>
    <s v="POO2302686"/>
    <s v="내쇼날씨엔피"/>
    <x v="41"/>
    <s v="제품 출하시 사용"/>
    <s v="Pallet[1100*1100*130_black]"/>
    <s v="N/A"/>
    <s v="Jung Suk Kim"/>
    <s v="EA"/>
    <n v="200"/>
    <n v="276"/>
    <n v="14000"/>
    <n v="3864000"/>
    <s v="KF03"/>
    <s v="Billion Watts Technologies Co., Ltd. / Xia Jung Changhua 4.8MW, 4.2MW"/>
    <m/>
    <m/>
    <m/>
  </r>
  <r>
    <n v="407"/>
    <s v="Finished"/>
    <s v="265"/>
    <s v="Supplies"/>
    <s v="Supplies_Cleaning Material"/>
    <x v="2"/>
    <s v="PRO2303297"/>
    <d v="2023-08-17T00:00:00"/>
    <s v="POO2302962"/>
    <s v="코리아이플랫폼"/>
    <x v="39"/>
    <s v="작업장 쓰레기 봉투"/>
    <s v="Gunny sack[80kg_100 pieces]"/>
    <s v="Garbage bags for KF03/KF033 Plant"/>
    <s v="Jung Suk Kim"/>
    <s v="Bundle"/>
    <n v="1"/>
    <n v="2"/>
    <n v="18040"/>
    <n v="36080"/>
    <s v="KF03"/>
    <m/>
    <m/>
    <m/>
    <m/>
  </r>
  <r>
    <n v="408"/>
    <s v="Finished"/>
    <s v="265"/>
    <s v="Supplies"/>
    <s v="Supplies_Cleaning Material"/>
    <x v="1"/>
    <s v="PRO2303297"/>
    <d v="2023-08-17T00:00:00"/>
    <s v="POO2302962"/>
    <s v="코리아이플랫폼"/>
    <x v="39"/>
    <s v="작업장 쓰레기 봉투"/>
    <s v="Gunny sack[80kg_100 pieces]"/>
    <s v="Garbage bags for KF03/KF033 Plant"/>
    <s v="Jung Suk Kim"/>
    <s v="Bundle"/>
    <n v="1"/>
    <n v="1"/>
    <n v="18040"/>
    <n v="18040"/>
    <s v="KF03"/>
    <m/>
    <m/>
    <m/>
    <m/>
  </r>
  <r>
    <n v="409"/>
    <s v="Finished"/>
    <s v="065"/>
    <s v="Materials &amp; RM (Non BOM)"/>
    <s v="Supplies_Sub Material"/>
    <x v="1"/>
    <s v="PRO2303005"/>
    <d v="2023-08-25T00:00:00"/>
    <s v="POO2302738"/>
    <s v="미주MRO"/>
    <x v="263"/>
    <s v="4M 변경에 따른 구입"/>
    <s v="rubber stopper[5mm_20ea(1bag)]"/>
    <s v="purchasing 4M changes"/>
    <s v="Jung Suk Kim"/>
    <s v="Bag"/>
    <n v="1"/>
    <n v="20"/>
    <n v="2600"/>
    <n v="52000"/>
    <s v="KF03"/>
    <m/>
    <m/>
    <m/>
    <m/>
  </r>
  <r>
    <n v="410"/>
    <s v="Finished"/>
    <s v="265"/>
    <s v="Supplies"/>
    <s v="Supplies_Tape &amp; Film"/>
    <x v="2"/>
    <s v="PRO2303005"/>
    <d v="2023-08-25T00:00:00"/>
    <s v="POO2302738"/>
    <s v="미주MRO"/>
    <x v="264"/>
    <s v="XBW srl-Unit Cell 2종 Soft Module 부자재"/>
    <s v="sheet paper[250mm*50M_green]"/>
    <s v="XBW srl Unit Cell 2종 Soft Module 부자재"/>
    <s v="Jung Suk Kim"/>
    <s v="Roll"/>
    <n v="1"/>
    <n v="5"/>
    <n v="110000"/>
    <n v="550000"/>
    <s v="KF03"/>
    <s v="XBW srl"/>
    <m/>
    <m/>
    <m/>
  </r>
  <r>
    <n v="411"/>
    <s v="Finished"/>
    <s v="265"/>
    <s v="Supplies"/>
    <s v="Supplies_Delivery cost"/>
    <x v="2"/>
    <s v="PRO2303005"/>
    <d v="2023-08-25T00:00:00"/>
    <s v="POO2302738"/>
    <s v="미주MRO"/>
    <x v="265"/>
    <s v="시트지 배송비"/>
    <s v="Delivery cost[sheet paper]"/>
    <s v="Delivery cost"/>
    <s v="Jung Suk Kim"/>
    <s v="EA"/>
    <n v="1"/>
    <n v="5"/>
    <n v="6100"/>
    <n v="30500"/>
    <s v="KF03"/>
    <m/>
    <m/>
    <m/>
    <m/>
  </r>
  <r>
    <n v="412"/>
    <s v="Finished"/>
    <s v="265"/>
    <s v="Supplies"/>
    <s v="Supplies_Delivery cost"/>
    <x v="1"/>
    <s v="PRO2303005"/>
    <d v="2023-08-25T00:00:00"/>
    <s v="POO2302738"/>
    <s v="미주MRO"/>
    <x v="266"/>
    <s v="각도 조절 작업대 배송비"/>
    <s v="Delivery cost[Angle Control Worktable]"/>
    <s v="Delivery cost"/>
    <s v="Jung Suk Kim"/>
    <s v="EA"/>
    <n v="1"/>
    <n v="1"/>
    <n v="160000"/>
    <n v="160000"/>
    <s v="KF03"/>
    <m/>
    <m/>
    <m/>
    <m/>
  </r>
  <r>
    <n v="413"/>
    <s v="Finished"/>
    <s v="265"/>
    <s v="Supplies"/>
    <s v="Supplies_Delivery cost"/>
    <x v="3"/>
    <s v="PRO2303005"/>
    <d v="2023-08-25T00:00:00"/>
    <s v="POO2302738"/>
    <s v="미주MRO"/>
    <x v="267"/>
    <s v="책상 배송비"/>
    <s v="Delivery cost[office desk]"/>
    <s v="Delivery cost"/>
    <s v="Jung Suk Kim"/>
    <s v="EA"/>
    <n v="1"/>
    <n v="1"/>
    <n v="40000"/>
    <n v="40000"/>
    <s v="KF03"/>
    <m/>
    <m/>
    <m/>
    <m/>
  </r>
  <r>
    <n v="414"/>
    <s v="Finished"/>
    <s v="265"/>
    <s v="Supplies"/>
    <s v="Supplies_Tools"/>
    <x v="1"/>
    <s v="PRO2303005"/>
    <d v="2023-08-25T00:00:00"/>
    <s v="POO2302738"/>
    <s v="미주MRO"/>
    <x v="268"/>
    <s v="감전 재해자 구조봉"/>
    <s v="RESCUESTICK[BS-45]"/>
    <s v="electric shock victim rescue rod"/>
    <s v="Jung Suk Kim"/>
    <s v="EA"/>
    <n v="1"/>
    <n v="4"/>
    <n v="266000"/>
    <n v="1064000"/>
    <s v="KF03"/>
    <m/>
    <m/>
    <m/>
    <m/>
  </r>
  <r>
    <n v="415"/>
    <s v="Finished"/>
    <s v="065"/>
    <s v="Materials &amp; RM (Non BOM)"/>
    <s v="Supplies_Sub Material"/>
    <x v="1"/>
    <s v="PRO2303089"/>
    <d v="2023-08-30T00:00:00"/>
    <s v="POO2302821"/>
    <s v="대진지에프"/>
    <x v="60"/>
    <s v="시스템 조립에 필요한 부자재"/>
    <s v="볼트,+자홈붙이육각머리,와셔조립형[00002528-M4X12-SUS304]"/>
    <s v="Bolts etc required for system assembly"/>
    <s v="Jung Suk Kim"/>
    <s v="EA"/>
    <n v="3000"/>
    <n v="3000"/>
    <n v="70"/>
    <n v="210000"/>
    <s v="KF03"/>
    <m/>
    <m/>
    <m/>
    <m/>
  </r>
  <r>
    <n v="416"/>
    <s v="Finished"/>
    <s v="065"/>
    <s v="Materials &amp; RM (Non BOM)"/>
    <s v="Supplies_Sub Material"/>
    <x v="1"/>
    <s v="PRO2303089"/>
    <d v="2023-08-30T00:00:00"/>
    <s v="POO2302821"/>
    <s v="대진지에프"/>
    <x v="63"/>
    <s v="시스템 조립에 필요한 부자재"/>
    <s v="볼트,+자홈붙이육각머리,와셔조립형[00002528-M5X12-SUS304]"/>
    <s v="Bolts etc required for system assembly"/>
    <s v="Jung Suk Kim"/>
    <s v="EA"/>
    <n v="2000"/>
    <n v="2000"/>
    <n v="117"/>
    <n v="234000"/>
    <s v="KF03"/>
    <m/>
    <m/>
    <m/>
    <m/>
  </r>
  <r>
    <n v="417"/>
    <s v="Finished"/>
    <s v="065"/>
    <s v="Materials &amp; RM (Non BOM)"/>
    <s v="Supplies_Sub Material"/>
    <x v="1"/>
    <s v="PRO2303089"/>
    <d v="2023-08-30T00:00:00"/>
    <s v="POO2302821"/>
    <s v="대진지에프"/>
    <x v="16"/>
    <s v="시스템 조립에 필요한 부자재"/>
    <s v="볼트,+자홈붙이육각머리,와셔조립형[00002528-M10X25-SUS304]"/>
    <s v="Bolts etc required for system assembly"/>
    <s v="Jung Suk Kim"/>
    <s v="EA"/>
    <n v="5000"/>
    <n v="5000"/>
    <n v="715"/>
    <n v="3575000"/>
    <s v="KF03"/>
    <m/>
    <m/>
    <m/>
    <m/>
  </r>
  <r>
    <n v="418"/>
    <s v="Finished"/>
    <s v="065"/>
    <s v="Materials &amp; RM (Non BOM)"/>
    <s v="Supplies_Sub Material"/>
    <x v="1"/>
    <s v="PRO2303089"/>
    <d v="2023-08-30T00:00:00"/>
    <s v="POO2302821"/>
    <s v="대진지에프"/>
    <x v="65"/>
    <s v="시스템 조립에 필요한 부자재"/>
    <s v="6각볼트(M10)[KSB1002-C-A-M10X45-A2-70-둥근끝(SUS304)]"/>
    <s v="Bolts etc required for system assembly"/>
    <s v="Jung Suk Kim"/>
    <s v="EA"/>
    <n v="2000"/>
    <n v="2000"/>
    <n v="448"/>
    <n v="896000"/>
    <s v="KF03"/>
    <m/>
    <m/>
    <m/>
    <m/>
  </r>
  <r>
    <n v="419"/>
    <s v="Finished"/>
    <s v="065"/>
    <s v="Materials &amp; RM (Non BOM)"/>
    <s v="Supplies_Sub Material"/>
    <x v="1"/>
    <s v="PRO2303089"/>
    <d v="2023-08-30T00:00:00"/>
    <s v="POO2302821"/>
    <s v="대진지에프"/>
    <x v="20"/>
    <s v="시스템 조립에 필요한 부자재"/>
    <s v="6각너트(M10)[KSB1012-A-스타일1-A-M10-A2-70(SUS304)]"/>
    <s v="Bolts etc required for system assembly"/>
    <s v="Jung Suk Kim"/>
    <s v="EA"/>
    <n v="3000"/>
    <n v="3000"/>
    <n v="108"/>
    <n v="324000"/>
    <s v="KF03"/>
    <m/>
    <m/>
    <m/>
    <m/>
  </r>
  <r>
    <n v="420"/>
    <s v="Finished"/>
    <s v="065"/>
    <s v="Materials &amp; RM (Non BOM)"/>
    <s v="Supplies_Sub Material"/>
    <x v="1"/>
    <s v="PRO2303089"/>
    <d v="2023-08-30T00:00:00"/>
    <s v="POO2302821"/>
    <s v="대진지에프"/>
    <x v="21"/>
    <s v="시스템 조립에 필요한 부자재"/>
    <s v="스프링와셔(M10)[KSB1324-2-10-STS304]"/>
    <s v="Bolts etc required for system assembly"/>
    <s v="Jung Suk Kim"/>
    <s v="EA"/>
    <n v="2000"/>
    <n v="2000"/>
    <n v="30"/>
    <n v="60000"/>
    <s v="KF03"/>
    <m/>
    <m/>
    <m/>
    <m/>
  </r>
  <r>
    <n v="421"/>
    <s v="Finished"/>
    <s v="065"/>
    <s v="Materials &amp; RM (Non BOM)"/>
    <s v="Supplies_Sub Material"/>
    <x v="1"/>
    <s v="PRO2303089"/>
    <d v="2023-08-30T00:00:00"/>
    <s v="POO2302821"/>
    <s v="대진지에프"/>
    <x v="22"/>
    <s v="시스템 조립에 필요한 부자재"/>
    <s v="평와셔(M10)[KSB1326-중형원형-M10-STS304]"/>
    <s v="Bolts etc required for system assembly"/>
    <s v="Jung Suk Kim"/>
    <s v="EA"/>
    <n v="2000"/>
    <n v="2000"/>
    <n v="19"/>
    <n v="38000"/>
    <s v="KF03"/>
    <m/>
    <m/>
    <m/>
    <m/>
  </r>
  <r>
    <n v="422"/>
    <s v="Finished"/>
    <s v="065"/>
    <s v="Materials &amp; RM (Non BOM)"/>
    <s v="Supplies_Sub Material"/>
    <x v="1"/>
    <s v="PRO2303089"/>
    <d v="2023-08-30T00:00:00"/>
    <s v="POO2302821"/>
    <s v="대진지에프"/>
    <x v="71"/>
    <s v="시스템 조립에 필요한 부자재"/>
    <s v="+자홈작은나사,접시머리형[KSB1023-B-A-M4X8-SUS304]"/>
    <s v="Bolts etc required for system assembly"/>
    <s v="Jung Suk Kim"/>
    <s v="EA"/>
    <n v="50000"/>
    <n v="50000"/>
    <n v="19"/>
    <n v="950000"/>
    <s v="KF03"/>
    <m/>
    <m/>
    <m/>
    <m/>
  </r>
  <r>
    <n v="423"/>
    <s v="Finished"/>
    <s v="265"/>
    <s v="Supplies"/>
    <s v="Supplies_Tools"/>
    <x v="1"/>
    <s v="PRO2303120"/>
    <d v="2023-08-30T00:00:00"/>
    <s v="POO2302895"/>
    <s v="경원전자"/>
    <x v="269"/>
    <s v="Container 및 BCP, BPU 청소 공구 추가"/>
    <s v="Makita Charging air blower(body)[DUB185Z 18V]"/>
    <s v="Container and BCP, BPU cleaning tool"/>
    <s v="Jung Suk Kim"/>
    <s v="EA"/>
    <n v="1"/>
    <n v="1"/>
    <n v="65000"/>
    <n v="65000"/>
    <s v="KF03"/>
    <m/>
    <m/>
    <m/>
    <m/>
  </r>
  <r>
    <n v="424"/>
    <s v="Finished"/>
    <s v="065"/>
    <s v="Materials &amp; RM (Non BOM)"/>
    <s v="Supplies_Sub Material"/>
    <x v="1"/>
    <s v="PRO2303120"/>
    <d v="2023-08-30T00:00:00"/>
    <s v="POO2302895"/>
    <s v="경원전자"/>
    <x v="270"/>
    <s v="BANK 케이블 배선 정리 및 보호"/>
    <s v="wiring harness corrugated tube[5Ø_Black_cut_1000M]"/>
    <s v="BANK Cable Cleanup and Protection"/>
    <s v="Jung Suk Kim"/>
    <s v="EA"/>
    <n v="1"/>
    <n v="1"/>
    <n v="200000"/>
    <n v="200000"/>
    <s v="KF03"/>
    <m/>
    <m/>
    <m/>
    <m/>
  </r>
  <r>
    <n v="425"/>
    <s v="Finished"/>
    <s v="065"/>
    <s v="Materials &amp; RM (Non BOM)"/>
    <s v="Supplies_Sub Material"/>
    <x v="1"/>
    <s v="PRO2303094"/>
    <d v="2023-08-30T00:00:00"/>
    <s v="POO2302941"/>
    <s v="한국미스미"/>
    <x v="271"/>
    <s v="BANK 단위 배선 연결 자재"/>
    <s v="Short bar[JOST-358_Red_10pieces(1 Pack)]"/>
    <s v="Bank unit wiring connection material"/>
    <s v="Jung Suk Kim"/>
    <s v="EA"/>
    <n v="1"/>
    <n v="5"/>
    <n v="12339"/>
    <n v="61695"/>
    <s v="KF03"/>
    <m/>
    <m/>
    <m/>
    <m/>
  </r>
  <r>
    <n v="426"/>
    <s v="Finished"/>
    <s v="065"/>
    <s v="Materials &amp; RM (Non BOM)"/>
    <s v="Supplies_Sub Material"/>
    <x v="1"/>
    <s v="PRO2303094"/>
    <d v="2023-08-30T00:00:00"/>
    <s v="POO2302941"/>
    <s v="한국미스미"/>
    <x v="219"/>
    <s v="BANK 단위 배선 연결 자재"/>
    <s v="Short bar[JOST-358_Black_10pieces(1 Pack)]"/>
    <s v="Bank unit wiring connection material"/>
    <s v="Jung Suk Kim"/>
    <s v="EA"/>
    <n v="1"/>
    <n v="5"/>
    <n v="12339"/>
    <n v="61695"/>
    <s v="KF03"/>
    <m/>
    <m/>
    <m/>
    <m/>
  </r>
  <r>
    <n v="427"/>
    <s v="Finished"/>
    <s v="265"/>
    <s v="Supplies"/>
    <s v="Supplies_Tools"/>
    <x v="2"/>
    <s v="PRO2303192"/>
    <d v="2023-09-07T00:00:00"/>
    <s v="POO2302902"/>
    <s v="엠시스템"/>
    <x v="272"/>
    <s v="Gen 1.1 이동형 MC가이드제작"/>
    <s v="Gen 1.1 Side Bracket Guide production"/>
    <n v="0"/>
    <s v="Jung Suk Kim"/>
    <s v="EA"/>
    <n v="12"/>
    <n v="12"/>
    <n v="170500"/>
    <n v="2046000"/>
    <s v="KF03"/>
    <m/>
    <m/>
    <m/>
    <m/>
  </r>
  <r>
    <n v="428"/>
    <s v="Finished"/>
    <s v="265"/>
    <s v="Supplies"/>
    <s v="Supplies_Office"/>
    <x v="3"/>
    <s v="SPT-230908-01"/>
    <d v="2023-09-08T00:00:00"/>
    <s v="코리아이플랫폼"/>
    <s v="코리아이플랫폼"/>
    <x v="101"/>
    <s v="업무에 필요한 사무용품"/>
    <s v="Clipboard[A4]"/>
    <s v="Office supplies needed for work"/>
    <s v="Hae Sook Kwark"/>
    <s v="EA"/>
    <n v="1"/>
    <n v="3"/>
    <n v="2040"/>
    <n v="6120"/>
    <s v="KF03"/>
    <m/>
    <m/>
    <m/>
    <m/>
  </r>
  <r>
    <n v="429"/>
    <s v="Finished"/>
    <s v="265"/>
    <s v="Supplies"/>
    <s v="Supplies_Office"/>
    <x v="3"/>
    <s v="SPT-230908-02"/>
    <d v="2023-09-08T00:00:00"/>
    <s v="코리아이플랫폼"/>
    <s v="코리아이플랫폼"/>
    <x v="273"/>
    <s v="업무에 필요한 사무용품"/>
    <s v="account book of approval[A4]"/>
    <s v="Office supplies needed for work"/>
    <s v="Hae Sook Kwark"/>
    <s v="EA"/>
    <n v="1"/>
    <n v="3"/>
    <n v="1400"/>
    <n v="4200"/>
    <s v="KF03"/>
    <m/>
    <m/>
    <m/>
    <m/>
  </r>
  <r>
    <n v="430"/>
    <s v="Finished"/>
    <s v="265"/>
    <s v="Supplies"/>
    <s v="Supplies_Office"/>
    <x v="3"/>
    <s v="SPT-230908-03"/>
    <d v="2023-09-08T00:00:00"/>
    <s v="코리아이플랫폼"/>
    <s v="코리아이플랫폼"/>
    <x v="274"/>
    <s v="업무에 필요한 사무용품"/>
    <s v="post-it[51*76_656 Y]"/>
    <s v="Office supplies needed for work"/>
    <s v="Hae Sook Kwark"/>
    <s v="EA"/>
    <n v="1"/>
    <n v="10"/>
    <n v="1270"/>
    <n v="12700"/>
    <s v="KF03"/>
    <m/>
    <m/>
    <m/>
    <m/>
  </r>
  <r>
    <n v="431"/>
    <s v="Finished"/>
    <s v="265"/>
    <s v="Supplies"/>
    <s v="Supplies_Office"/>
    <x v="3"/>
    <s v="SPT-230908-04"/>
    <d v="2023-09-08T00:00:00"/>
    <s v="코리아이플랫폼"/>
    <s v="코리아이플랫폼"/>
    <x v="275"/>
    <s v="업무에 필요한 사무용품"/>
    <s v="Scissors[21cm]"/>
    <s v="Office supplies needed for work"/>
    <s v="Hae Sook Kwark"/>
    <s v="EA"/>
    <n v="1"/>
    <n v="2"/>
    <n v="1860"/>
    <n v="3720"/>
    <s v="KF03"/>
    <m/>
    <m/>
    <m/>
    <m/>
  </r>
  <r>
    <n v="432"/>
    <s v="Finished"/>
    <s v="065"/>
    <s v="Materials &amp; RM (Non BOM)"/>
    <s v="Supplies_Shipping material"/>
    <x v="2"/>
    <s v="PRO2303297"/>
    <d v="2023-09-08T00:00:00"/>
    <s v="POO2302962"/>
    <s v="코리아이플랫폼"/>
    <x v="211"/>
    <s v="팔레트 밴딩용"/>
    <s v="Banding String[18mm*8kg]"/>
    <s v="For palette banding"/>
    <s v="Jung Suk Kim"/>
    <s v="EA"/>
    <n v="7"/>
    <n v="20"/>
    <n v="15060"/>
    <n v="301200"/>
    <s v="KF03"/>
    <m/>
    <m/>
    <m/>
    <m/>
  </r>
  <r>
    <n v="433"/>
    <s v="Finished"/>
    <s v="065"/>
    <s v="Materials &amp; RM (Non BOM)"/>
    <s v="Supplies_Sub Material"/>
    <x v="1"/>
    <s v="PRO2303297"/>
    <d v="2023-09-08T00:00:00"/>
    <s v="POO2302962"/>
    <s v="코리아이플랫폼"/>
    <x v="122"/>
    <s v="배선장치 하네스 정리 시 사용"/>
    <s v="Cable ties[2.5mm*100mm_White_1000ea]"/>
    <s v="Using wiring device harness cleanup"/>
    <s v="Jung Suk Kim"/>
    <s v="Bag"/>
    <n v="1"/>
    <n v="5"/>
    <n v="2800"/>
    <n v="14000"/>
    <s v="KF03"/>
    <m/>
    <m/>
    <m/>
    <m/>
  </r>
  <r>
    <n v="434"/>
    <s v="Finished"/>
    <s v="265"/>
    <s v="Supplies"/>
    <s v="Supplies_Others"/>
    <x v="1"/>
    <s v="PRO2303200"/>
    <d v="2023-09-08T00:00:00"/>
    <s v="POO2302892"/>
    <s v="한국미스미"/>
    <x v="276"/>
    <s v="볼트 탭 가공 시 사용"/>
    <s v="lubricating anti-corrosion agent[WD-40_360ml]"/>
    <s v="Used when processing bolt tabs"/>
    <s v="Ju Yeon Lee"/>
    <s v="EA"/>
    <n v="1"/>
    <n v="3"/>
    <n v="5995"/>
    <n v="17985"/>
    <s v="KF03"/>
    <m/>
    <m/>
    <m/>
    <m/>
  </r>
  <r>
    <n v="435"/>
    <s v="Finished"/>
    <s v="065"/>
    <s v="Materials &amp; RM (Non BOM)"/>
    <s v="Supplies_Sub Material"/>
    <x v="1"/>
    <s v="PRO2303200"/>
    <d v="2023-09-08T00:00:00"/>
    <s v="POO2302892"/>
    <s v="한국미스미"/>
    <x v="48"/>
    <s v="BANK 조립시 필요 자재(하네스정리 고정)"/>
    <s v="low-propyl mount[JOLM-4_White_1000 pieces]"/>
    <s v="BANK Materials required for assembly"/>
    <s v="Ju Yeon Lee"/>
    <s v="Bag"/>
    <n v="1"/>
    <n v="2"/>
    <n v="54837"/>
    <n v="109674"/>
    <s v="KF03"/>
    <m/>
    <m/>
    <m/>
    <m/>
  </r>
  <r>
    <n v="436"/>
    <s v="Finished"/>
    <s v="065"/>
    <s v="Materials &amp; RM (Non BOM)"/>
    <s v="Supplies_Sub Material"/>
    <x v="1"/>
    <s v="PRO2303200"/>
    <d v="2023-09-08T00:00:00"/>
    <s v="POO2302892"/>
    <s v="한국미스미"/>
    <x v="125"/>
    <s v="BANK 조립시 필요 자재(하네스정리 고정)"/>
    <s v="Cable clamp[JOC-4N(5.6Ø)_1000ea]"/>
    <s v="BANK Materials required for assembly"/>
    <s v="Ju Yeon Lee"/>
    <s v="Bag"/>
    <n v="1"/>
    <n v="2"/>
    <n v="17316"/>
    <n v="34632"/>
    <s v="KF03"/>
    <m/>
    <m/>
    <m/>
    <m/>
  </r>
  <r>
    <n v="437"/>
    <s v="Finished"/>
    <s v="065"/>
    <s v="Materials &amp; RM (Non BOM)"/>
    <s v="Supplies_Sub Material"/>
    <x v="1"/>
    <s v="PRO2303237"/>
    <d v="2023-09-12T00:00:00"/>
    <s v="POO2302973"/>
    <s v="대진지에프"/>
    <x v="11"/>
    <s v="시스템 조립에 필요한 부자재(Module 브라켓 조립볼트)"/>
    <s v="+자홈작은나사,접시머리형[KSB1023-B-A-M4X8-SUS]"/>
    <s v="N/A"/>
    <s v="Jung Suk Kim"/>
    <s v="EA"/>
    <n v="50000"/>
    <n v="50000"/>
    <n v="19"/>
    <n v="950000"/>
    <s v="KF03"/>
    <m/>
    <m/>
    <m/>
    <m/>
  </r>
  <r>
    <n v="438"/>
    <s v="Finished"/>
    <s v="065"/>
    <s v="Materials &amp; RM (Non BOM)"/>
    <s v="Supplies_Sub Material"/>
    <x v="1"/>
    <s v="PRO2303237"/>
    <d v="2023-09-12T00:00:00"/>
    <s v="POO2302973"/>
    <s v="대진지에프"/>
    <x v="60"/>
    <s v="시스템 조립에 필요한 부자재(RACK 조립볼트)"/>
    <s v="볼트,+자홈붙이육각머리,와셔조립형[00002528-M4X12-SUS304]"/>
    <s v="N/A"/>
    <s v="Jung Suk Kim"/>
    <s v="EA"/>
    <n v="2000"/>
    <n v="2000"/>
    <n v="70"/>
    <n v="140000"/>
    <s v="KF03"/>
    <m/>
    <m/>
    <m/>
    <m/>
  </r>
  <r>
    <n v="439"/>
    <s v="Finished"/>
    <s v="065"/>
    <s v="Materials &amp; RM (Non BOM)"/>
    <s v="Supplies_Sub Material"/>
    <x v="1"/>
    <s v="PRO2303237"/>
    <d v="2023-09-12T00:00:00"/>
    <s v="POO2302973"/>
    <s v="대진지에프"/>
    <x v="277"/>
    <s v="시스템 조립에 필요한 부자재(BCP 조립볼트)"/>
    <s v="6각볼트(M10)[KSB1002-C-A-M10X55-A2-70-둥근끝(SUS304)]"/>
    <s v="Subsidiary materials required for system assembly"/>
    <s v="Jung Suk Kim"/>
    <s v="EA"/>
    <n v="150"/>
    <n v="150"/>
    <n v="517"/>
    <n v="77550"/>
    <s v="KF03"/>
    <m/>
    <m/>
    <m/>
    <m/>
  </r>
  <r>
    <n v="440"/>
    <s v="Finished"/>
    <s v="065"/>
    <s v="Materials &amp; RM (Non BOM)"/>
    <s v="Supplies_Sub Material"/>
    <x v="1"/>
    <s v="PRO2303237"/>
    <d v="2023-09-12T00:00:00"/>
    <s v="POO2302973"/>
    <s v="대진지에프"/>
    <x v="17"/>
    <s v="시스템 조립에 필요한 부자재"/>
    <s v="6각볼트 (M12)[KSB1002-C-A-M12X50-A2-70-둥근끝(SUS304)]"/>
    <s v="Bolts etc required for system assembly"/>
    <s v="Jung Suk Kim"/>
    <s v="EA"/>
    <n v="500"/>
    <n v="500"/>
    <n v="723"/>
    <n v="361500"/>
    <s v="KF03"/>
    <m/>
    <m/>
    <m/>
    <m/>
  </r>
  <r>
    <n v="441"/>
    <s v="Finished"/>
    <s v="265"/>
    <s v="Supplies"/>
    <s v="Supplies_Tools"/>
    <x v="1"/>
    <s v="PRO2303286"/>
    <d v="2023-09-15T00:00:00"/>
    <s v="POO2302961"/>
    <s v="경보종합상사"/>
    <x v="278"/>
    <s v="볼트 홀 가공시 필요"/>
    <s v="spiral tap[M4-0.7]"/>
    <s v="Need when processing bolt halls"/>
    <s v="Ju Yeon Lee"/>
    <s v="EA"/>
    <n v="1"/>
    <n v="10"/>
    <n v="5400"/>
    <n v="54000"/>
    <s v="KF03"/>
    <m/>
    <m/>
    <m/>
    <m/>
  </r>
  <r>
    <n v="442"/>
    <s v="Finished"/>
    <s v="265"/>
    <s v="Supplies"/>
    <s v="Supplies_Others"/>
    <x v="2"/>
    <s v="PRO2303286"/>
    <d v="2023-09-15T00:00:00"/>
    <s v="POO2302961"/>
    <s v="경보종합상사"/>
    <x v="92"/>
    <s v="작업용 핸드리프트"/>
    <s v="Hand Lift[SHP-1500C]"/>
    <s v="Working hand lift"/>
    <s v="Ju Yeon Lee"/>
    <s v="EA"/>
    <n v="1"/>
    <n v="1"/>
    <n v="0"/>
    <n v="0"/>
    <s v="KF03"/>
    <m/>
    <m/>
    <m/>
    <m/>
  </r>
  <r>
    <n v="443"/>
    <s v="Finished"/>
    <s v="265"/>
    <s v="Supplies"/>
    <s v="Supplies_Water leakage repair work in KF03-3 sub building"/>
    <x v="1"/>
    <s v="PRO2303287"/>
    <d v="2023-09-15T00:00:00"/>
    <s v="POO2302968"/>
    <s v="소소한집수리철물"/>
    <x v="279"/>
    <s v="천막동, SIT 실, SIT 실 셔터문 밖 바닥 공사"/>
    <s v="KF03, KF033 floor construction[KF-033, SIT, Floor construction outside SIT shutter door]"/>
    <s v="KF-033, SIT, SIT floor construction outside the shutter door"/>
    <s v="Ju Yeon Lee"/>
    <s v="EA"/>
    <n v="1"/>
    <n v="1"/>
    <n v="2471000"/>
    <n v="2471000"/>
    <s v="KF03"/>
    <m/>
    <m/>
    <m/>
    <m/>
  </r>
  <r>
    <n v="444"/>
    <s v="Finished"/>
    <s v="265"/>
    <s v="Supplies"/>
    <s v="Safety Measures"/>
    <x v="1"/>
    <s v="PRO2303691"/>
    <d v="2023-09-15T00:00:00"/>
    <s v="POO2303390"/>
    <s v="코리아이플랫폼"/>
    <x v="280"/>
    <s v="안전 예방 용품"/>
    <s v="arm sleeves[3M_PS2000_Black]"/>
    <s v="safety precautions"/>
    <s v="Ju Yeon Lee"/>
    <s v="EA"/>
    <n v="5"/>
    <n v="10"/>
    <n v="3020"/>
    <n v="30200"/>
    <s v="KF03"/>
    <m/>
    <m/>
    <m/>
    <m/>
  </r>
  <r>
    <n v="445"/>
    <s v="Finished"/>
    <s v="265"/>
    <s v="Supplies"/>
    <s v="Supplies_Others"/>
    <x v="1"/>
    <s v="PRO2303382"/>
    <d v="2023-09-22T00:00:00"/>
    <s v="POO2303080"/>
    <s v="경보종합상사"/>
    <x v="281"/>
    <s v="모듈 리프트 오일 캡 분실"/>
    <s v="oil plug[G3/4_PN-3/4]"/>
    <s v="Module lift oil cap lost"/>
    <s v="Ju Yeon Lee"/>
    <s v="EA"/>
    <n v="1"/>
    <n v="2"/>
    <n v="7000"/>
    <n v="14000"/>
    <s v="KF03"/>
    <m/>
    <m/>
    <m/>
    <m/>
  </r>
  <r>
    <n v="446"/>
    <s v="Finished"/>
    <s v="265"/>
    <s v="Supplies"/>
    <s v="Supplies_Gloves"/>
    <x v="1"/>
    <s v="PRO2303382"/>
    <d v="2023-09-22T00:00:00"/>
    <s v="POO2303080"/>
    <s v="경보종합상사"/>
    <x v="254"/>
    <s v="공정 작업시 필요 소모품"/>
    <s v="3M Gloves[S_Super Grip 200_Gray]"/>
    <s v="Consumables Required for Process Operations"/>
    <s v="Ju Yeon Lee"/>
    <s v="EA"/>
    <n v="10"/>
    <n v="10"/>
    <n v="2200"/>
    <n v="22000"/>
    <s v="KF03"/>
    <m/>
    <m/>
    <m/>
    <m/>
  </r>
  <r>
    <n v="447"/>
    <s v="Finished"/>
    <s v="265"/>
    <s v="Supplies"/>
    <s v="Supplies_Tools"/>
    <x v="1"/>
    <s v="PRO2303382"/>
    <d v="2023-09-22T00:00:00"/>
    <s v="POO2303080"/>
    <s v="경보종합상사"/>
    <x v="282"/>
    <s v="타공 공구"/>
    <s v="drill bit[3Ø_70x40x10(mm)_Iron]"/>
    <s v="perforated tool"/>
    <s v="Ju Yeon Lee"/>
    <s v="EA"/>
    <n v="1"/>
    <n v="10"/>
    <n v="860"/>
    <n v="8600"/>
    <s v="KF03"/>
    <m/>
    <m/>
    <m/>
    <m/>
  </r>
  <r>
    <n v="448"/>
    <s v="Finished"/>
    <s v="265"/>
    <s v="Supplies"/>
    <s v="Supplies_Tools"/>
    <x v="1"/>
    <s v="PRO2303382"/>
    <d v="2023-09-22T00:00:00"/>
    <s v="POO2303080"/>
    <s v="경보종합상사"/>
    <x v="283"/>
    <s v="타공 공구"/>
    <s v="drill bit[4.2Ø_85x45x10(mm)_Iron]"/>
    <s v="perforated tool"/>
    <s v="Ju Yeon Lee"/>
    <s v="EA"/>
    <n v="1"/>
    <n v="10"/>
    <n v="1200"/>
    <n v="12000"/>
    <s v="KF03"/>
    <m/>
    <m/>
    <m/>
    <m/>
  </r>
  <r>
    <n v="449"/>
    <s v="Finished"/>
    <s v="065"/>
    <s v="Materials &amp; RM (Non BOM)"/>
    <s v="Supplies_Sub Material"/>
    <x v="1"/>
    <s v="PRO2303383"/>
    <d v="2023-09-22T00:00:00"/>
    <s v="POO2303095"/>
    <s v="대진지에프"/>
    <x v="18"/>
    <s v="시스템 조립에 필요한 부자재(BCP)"/>
    <s v="6각볼트(M12)[KSB1002-C-A-M12X80-A2-70-둥근끝(SUS304)]"/>
    <s v="Bolts etc required for system assembly"/>
    <s v="Ju Yeon Lee"/>
    <s v="EA"/>
    <n v="500"/>
    <n v="500"/>
    <n v="986"/>
    <n v="493000"/>
    <s v="KF03"/>
    <s v="Pacific Energy Renewables WA Pty Ltd, Billion Watts Technologies,_x000a_ ABB s.r.o., ACE Power Engineering Pte Ltd, Vertiv (Hong Kong) Limited"/>
    <m/>
    <m/>
    <m/>
  </r>
  <r>
    <n v="450"/>
    <s v="Finished"/>
    <s v="065"/>
    <s v="Materials &amp; RM (Non BOM)"/>
    <s v="Supplies_Sub Material"/>
    <x v="1"/>
    <s v="PRO2303383"/>
    <d v="2023-09-22T00:00:00"/>
    <s v="POO2303095"/>
    <s v="대진지에프"/>
    <x v="23"/>
    <s v="시스템 조립에 필요한 부자재(BANK)"/>
    <s v="6각너트(M12)[KSB1012-A-스타일1-A-M12-A2-70(SUS304)]"/>
    <s v="N/A"/>
    <s v="Ju Yeon Lee"/>
    <s v="EA"/>
    <n v="2000"/>
    <n v="2000"/>
    <n v="129"/>
    <n v="258000"/>
    <s v="KF03"/>
    <s v="Pacific Energy Renewables WA Pty Ltd, Billion Watts Technologies,_x000a_ ABB s.r.o., ACE Power Engineering Pte Ltd, Vertiv (Hong Kong) Limited"/>
    <m/>
    <m/>
    <m/>
  </r>
  <r>
    <n v="451"/>
    <s v="Finished"/>
    <s v="065"/>
    <s v="Materials &amp; RM (Non BOM)"/>
    <s v="Supplies_Sub Material"/>
    <x v="1"/>
    <s v="PRO2303383"/>
    <d v="2023-09-22T00:00:00"/>
    <s v="POO2303095"/>
    <s v="대진지에프"/>
    <x v="24"/>
    <s v="시스템 조립에 필요한 부자재(BANK)"/>
    <s v="스프링와셔(M12)[KSB1324-2호-M12-STS304]"/>
    <s v="N/A"/>
    <s v="Ju Yeon Lee"/>
    <s v="EA"/>
    <n v="4000"/>
    <n v="4000"/>
    <n v="66"/>
    <n v="264000"/>
    <s v="KF03"/>
    <s v="Pacific Energy Renewables WA Pty Ltd, Billion Watts Technologies,_x000a_ ABB s.r.o., ACE Power Engineering Pte Ltd, Vertiv (Hong Kong) Limited"/>
    <m/>
    <m/>
    <m/>
  </r>
  <r>
    <n v="452"/>
    <s v="Finished"/>
    <s v="065"/>
    <s v="Materials &amp; RM (Non BOM)"/>
    <s v="Supplies_Sub Material"/>
    <x v="1"/>
    <s v="PRO2303383"/>
    <d v="2023-09-22T00:00:00"/>
    <s v="POO2303095"/>
    <s v="대진지에프"/>
    <x v="25"/>
    <s v="시스템 조립에 필요한 부자재(BANK)"/>
    <s v="평와셔(M12)[대형원형-M12-STS304]"/>
    <s v="N/A"/>
    <s v="Ju Yeon Lee"/>
    <s v="EA"/>
    <n v="4000"/>
    <n v="4000"/>
    <n v="58"/>
    <n v="232000"/>
    <s v="KF03"/>
    <s v="Pacific Energy Renewables WA Pty Ltd, Billion Watts Technologies,_x000a_ ABB s.r.o., ACE Power Engineering Pte Ltd, Vertiv (Hong Kong) Limited"/>
    <m/>
    <m/>
    <m/>
  </r>
  <r>
    <n v="453"/>
    <s v="Finished"/>
    <s v="065"/>
    <s v="Materials &amp; RM (Non BOM)"/>
    <s v="Supplies_Sub Material"/>
    <x v="1"/>
    <s v="PRO2303383"/>
    <d v="2023-09-22T00:00:00"/>
    <s v="POO2303095"/>
    <s v="대진지에프"/>
    <x v="10"/>
    <s v="시스템 조립에 필요한 부자재(BANK)"/>
    <s v="트러스[KSB1023-D-M5X12-SUS304]"/>
    <s v="N/A"/>
    <s v="Ju Yeon Lee"/>
    <s v="EA"/>
    <n v="5000"/>
    <n v="5000"/>
    <n v="48"/>
    <n v="240000"/>
    <s v="KF03"/>
    <s v="Pacific Energy Renewables WA Pty Ltd, Billion Watts Technologies,_x000a_ ABB s.r.o., ACE Power Engineering Pte Ltd, Vertiv (Hong Kong) Limited"/>
    <m/>
    <m/>
    <m/>
  </r>
  <r>
    <n v="454"/>
    <s v="Finished"/>
    <s v="065"/>
    <s v="Materials &amp; RM (Non BOM)"/>
    <s v="Supplies_Sub Material"/>
    <x v="1"/>
    <s v="PRO2303383"/>
    <d v="2023-09-22T00:00:00"/>
    <s v="POO2303095"/>
    <s v="대진지에프"/>
    <x v="284"/>
    <s v="시스템 조립에 필요한 부자재(RACK)"/>
    <s v="볼트,+자홈붙이육각머리,와셔조립형(아연도금)[M5X15(아연도금)]"/>
    <s v="N/A"/>
    <s v="Ju Yeon Lee"/>
    <s v="EA"/>
    <n v="30000"/>
    <n v="30000"/>
    <n v="36"/>
    <n v="1080000"/>
    <s v="KF03"/>
    <s v="Pacific Energy Renewables WA Pty Ltd, Billion Watts Technologies,_x000a_ ABB s.r.o., ACE Power Engineering Pte Ltd, Vertiv (Hong Kong) Limited"/>
    <m/>
    <m/>
    <m/>
  </r>
  <r>
    <n v="455"/>
    <s v="Finished"/>
    <s v="265"/>
    <s v="Supplies"/>
    <s v="Supplies_Others"/>
    <x v="1"/>
    <s v="PRO2303384"/>
    <d v="2023-09-22T00:00:00"/>
    <s v="POO2303085"/>
    <s v="미주MRO"/>
    <x v="285"/>
    <s v="고정용 의자 바퀴형으로 변경"/>
    <s v="Movable chair wheel parts[]"/>
    <s v="Change to a fixed chair wheel type"/>
    <s v="Ju Yeon Lee"/>
    <s v="EA"/>
    <n v="1"/>
    <n v="28"/>
    <n v="1500"/>
    <n v="42000"/>
    <s v="KF03"/>
    <m/>
    <m/>
    <m/>
    <m/>
  </r>
  <r>
    <n v="456"/>
    <s v="Finished"/>
    <s v="065"/>
    <s v="Materials &amp; RM (Non BOM)"/>
    <s v="Supplies_Sub Material"/>
    <x v="1"/>
    <s v="PRO2303384"/>
    <d v="2023-09-22T00:00:00"/>
    <s v="POO2303085"/>
    <s v="미주MRO"/>
    <x v="118"/>
    <s v="BANK 조립시 필요 자재(BANK)"/>
    <s v="Nut Cap[M10_Red_1000ea]"/>
    <s v="N/A"/>
    <s v="Ju Yeon Lee"/>
    <s v="Bag"/>
    <n v="1"/>
    <n v="1"/>
    <n v="160000"/>
    <n v="160000"/>
    <s v="KF03"/>
    <s v="Pacific Energy Renewables WA Pty Ltd, Billion Watts Technologies,_x000a_ ABB s.r.o., ACE Power Engineering Pte Ltd, Vertiv (Hong Kong) Limited"/>
    <m/>
    <m/>
    <m/>
  </r>
  <r>
    <n v="457"/>
    <s v="Finished"/>
    <s v="065"/>
    <s v="Materials &amp; RM (Non BOM)"/>
    <s v="Supplies_Sub Material"/>
    <x v="1"/>
    <s v="PRO2303384"/>
    <d v="2023-09-22T00:00:00"/>
    <s v="POO2303085"/>
    <s v="미주MRO"/>
    <x v="119"/>
    <s v="BANK 조립시 필요 자재(BANK)"/>
    <s v="Nut Cap[M10_Black_1000ea]"/>
    <s v="N/A"/>
    <s v="Ju Yeon Lee"/>
    <s v="Bag"/>
    <n v="1"/>
    <n v="1"/>
    <n v="160000"/>
    <n v="160000"/>
    <s v="KF03"/>
    <s v="Pacific Energy Renewables WA Pty Ltd, Billion Watts Technologies,_x000a_ ABB s.r.o., ACE Power Engineering Pte Ltd, Vertiv (Hong Kong) Limited"/>
    <m/>
    <m/>
    <m/>
  </r>
  <r>
    <n v="458"/>
    <s v="Finished"/>
    <s v="065"/>
    <s v="Materials &amp; RM (Non BOM)"/>
    <s v="Supplies_Sub Material"/>
    <x v="1"/>
    <s v="PRO2303384"/>
    <d v="2023-09-22T00:00:00"/>
    <s v="POO2303085"/>
    <s v="미주MRO"/>
    <x v="286"/>
    <s v="파워케이블 수축(BANK)"/>
    <s v="Shrink tube[2Ø_Black_100M]"/>
    <s v="Power cable shrinkage"/>
    <s v="Ju Yeon Lee"/>
    <s v="EA"/>
    <n v="1"/>
    <n v="1"/>
    <n v="12000"/>
    <n v="12000"/>
    <s v="KF03"/>
    <s v="Pacific Energy Renewables WA Pty Ltd, Billion Watts Technologies,_x000a_ ABB s.r.o., ACE Power Engineering Pte Ltd, Vertiv (Hong Kong) Limited"/>
    <m/>
    <m/>
    <m/>
  </r>
  <r>
    <n v="459"/>
    <s v="Finished"/>
    <s v="065"/>
    <s v="Materials &amp; RM (Non BOM)"/>
    <s v="Supplies_Shipping material"/>
    <x v="1"/>
    <s v="PRO2303691"/>
    <d v="2023-09-22T00:00:00"/>
    <s v="POO2303390"/>
    <s v="코리아이플랫폼"/>
    <x v="259"/>
    <s v="포장용 랩"/>
    <s v="Stretch Film[0.025Tx500mmx300M]"/>
    <s v="wrap for packaging"/>
    <s v="Ju Yeon Lee"/>
    <s v="Box"/>
    <n v="1"/>
    <n v="5"/>
    <n v="34860"/>
    <n v="174300"/>
    <s v="KF03"/>
    <s v="Billion Watts Technologies Co., Ltd"/>
    <m/>
    <m/>
    <m/>
  </r>
  <r>
    <n v="460"/>
    <s v="Finished"/>
    <s v="065"/>
    <s v="Materials &amp; RM (Non BOM)"/>
    <s v="Supplies_Shipping material"/>
    <x v="2"/>
    <s v="PRO2303691"/>
    <d v="2023-09-22T00:00:00"/>
    <s v="POO2303390"/>
    <s v="코리아이플랫폼"/>
    <x v="259"/>
    <s v="포장용 랩"/>
    <s v="Stretch Film[0.025Tx500mmx300M]"/>
    <s v="wrap for packaging"/>
    <s v="Ju Yeon Lee"/>
    <s v="Box"/>
    <n v="1"/>
    <n v="15"/>
    <n v="34860"/>
    <n v="522900"/>
    <s v="KF03"/>
    <s v="Billion Watts Technologies Co., Ltd"/>
    <m/>
    <m/>
    <m/>
  </r>
  <r>
    <n v="461"/>
    <s v="Finished"/>
    <s v="265"/>
    <s v="Supplies"/>
    <s v="Supplies_Gloves"/>
    <x v="1"/>
    <s v="PRO2303691"/>
    <d v="2023-09-22T00:00:00"/>
    <s v="POO2303390"/>
    <s v="코리아이플랫폼"/>
    <x v="115"/>
    <s v="공정 작업시 필요 소모품"/>
    <s v="3M Gloves[M]"/>
    <s v="Consumables Required for Process Operations"/>
    <s v="Ju Yeon Lee"/>
    <s v="EA"/>
    <n v="1"/>
    <n v="10"/>
    <n v="2340"/>
    <n v="23400"/>
    <s v="KF03"/>
    <m/>
    <m/>
    <m/>
    <m/>
  </r>
  <r>
    <n v="462"/>
    <s v="Finished"/>
    <s v="265"/>
    <s v="Supplies"/>
    <s v="Supplies_Gloves"/>
    <x v="1"/>
    <s v="PRO2303691"/>
    <d v="2023-09-22T00:00:00"/>
    <s v="POO2303390"/>
    <s v="코리아이플랫폼"/>
    <x v="116"/>
    <s v="공정 작업시 필요 소모품"/>
    <s v="3M Gloves[L]"/>
    <s v="Consumables Required for Process Operations"/>
    <s v="Ju Yeon Lee"/>
    <s v="EA"/>
    <n v="1"/>
    <n v="10"/>
    <n v="2340"/>
    <n v="23400"/>
    <s v="KF03"/>
    <m/>
    <m/>
    <m/>
    <m/>
  </r>
  <r>
    <n v="463"/>
    <s v="Finished"/>
    <s v="265"/>
    <s v="Supplies"/>
    <s v="Supplies_Office"/>
    <x v="3"/>
    <s v="SPT-230927-01"/>
    <d v="2023-09-27T00:00:00"/>
    <s v="코리아이플랫폼"/>
    <s v="코리아이플랫폼"/>
    <x v="287"/>
    <s v="업무에 필요한 사무용품"/>
    <s v="Copy paper[A3]"/>
    <s v="Office supplies needed for work"/>
    <s v="Hae Sook Kwark"/>
    <s v="Box"/>
    <n v="1"/>
    <n v="1"/>
    <n v="19400"/>
    <n v="19400"/>
    <s v="KF03"/>
    <m/>
    <m/>
    <m/>
    <m/>
  </r>
  <r>
    <n v="464"/>
    <s v="Finished"/>
    <s v="265"/>
    <s v="Supplies"/>
    <s v="Supplies_Office"/>
    <x v="3"/>
    <s v="SPT-230927-02"/>
    <d v="2023-09-27T00:00:00"/>
    <s v="코리아이플랫폼"/>
    <s v="코리아이플랫폼"/>
    <x v="288"/>
    <s v="업무에 필요한 사무용품"/>
    <s v="Copy paper[A4]"/>
    <s v="Office supplies needed for work"/>
    <s v="Hae Sook Kwark"/>
    <s v="Box"/>
    <n v="1"/>
    <n v="1"/>
    <n v="20370"/>
    <n v="20370"/>
    <s v="KF03"/>
    <m/>
    <m/>
    <m/>
    <m/>
  </r>
  <r>
    <n v="465"/>
    <s v="Finished"/>
    <s v="265"/>
    <s v="Supplies"/>
    <s v="Supplies_Office"/>
    <x v="3"/>
    <s v="SPT-230927-03"/>
    <d v="2023-09-27T00:00:00"/>
    <s v="코리아이플랫폼"/>
    <s v="코리아이플랫폼"/>
    <x v="42"/>
    <s v="업무에 필요한 사무용품"/>
    <s v="Blue file[A4]"/>
    <s v="Office supplies needed for work"/>
    <s v="Hae Sook Kwark"/>
    <s v="Bundle"/>
    <n v="1"/>
    <n v="1"/>
    <n v="1650"/>
    <n v="1650"/>
    <s v="KF03"/>
    <m/>
    <m/>
    <m/>
    <m/>
  </r>
  <r>
    <n v="466"/>
    <s v="Finished"/>
    <s v="265"/>
    <s v="Supplies"/>
    <s v="Supplies_Office"/>
    <x v="3"/>
    <s v="SPT-230927-04"/>
    <d v="2023-09-27T00:00:00"/>
    <s v="코리아이플랫폼"/>
    <s v="코리아이플랫폼"/>
    <x v="289"/>
    <s v="업무에 필요한 사무용품"/>
    <s v="Clipboard[A4_Transparent]"/>
    <s v="Office supplies needed for work"/>
    <s v="Hae Sook Kwark"/>
    <s v="EA"/>
    <n v="1"/>
    <n v="4"/>
    <n v="2040"/>
    <n v="8160"/>
    <s v="KF03"/>
    <m/>
    <m/>
    <m/>
    <m/>
  </r>
  <r>
    <n v="467"/>
    <s v="Finished"/>
    <s v="265"/>
    <s v="Supplies"/>
    <s v="Supplies_Tools"/>
    <x v="2"/>
    <s v="PRO2303446"/>
    <d v="2023-09-27T00:00:00"/>
    <s v="POO2303125"/>
    <s v="경보종합상사"/>
    <x v="290"/>
    <s v="작업용 핸드리프트/POO2302961 취소 후 모델 변경하여 구매 요청"/>
    <s v="Hand Lift[SY-2.5FC_ssangyong]"/>
    <s v="Working hand lift/Request to purchase by changing the model after cancellation of POO2302961"/>
    <s v="Ju Yeon Lee"/>
    <s v="EA"/>
    <n v="1"/>
    <n v="1"/>
    <n v="992000"/>
    <n v="992000"/>
    <s v="KF03"/>
    <m/>
    <m/>
    <m/>
    <m/>
  </r>
  <r>
    <n v="468"/>
    <s v="Finished"/>
    <s v="265"/>
    <s v="Supplies"/>
    <s v="Supplies_Tools"/>
    <x v="2"/>
    <s v="PRO2303449"/>
    <d v="2023-09-27T00:00:00"/>
    <s v="POO2303124"/>
    <s v="한국미스미"/>
    <x v="291"/>
    <s v="모듈 리프트 컨베이어 휠  교체"/>
    <s v="URETHANE LINING SUS WHEEL[CROSUR(Stainless) 8]"/>
    <s v="Module lift conveyor wheel replacement"/>
    <s v="Ju Yeon Lee"/>
    <s v="EA"/>
    <n v="1"/>
    <n v="1"/>
    <n v="97148"/>
    <n v="97148"/>
    <s v="KF03"/>
    <m/>
    <m/>
    <m/>
    <m/>
  </r>
  <r>
    <n v="469"/>
    <s v="Finished"/>
    <s v="065"/>
    <s v="Materials &amp; RM (Non BOM)"/>
    <s v="Supplies_Shipping material"/>
    <x v="2"/>
    <s v="PRO2303485"/>
    <d v="2023-10-05T00:00:00"/>
    <s v="POO2303224"/>
    <s v="일석공업사"/>
    <x v="27"/>
    <s v="모듈 포장용 PE-Foam"/>
    <s v="PE-Foam[50T*150*55]"/>
    <s v="Module packaging PE-Foam"/>
    <s v="Ju Yeon Lee"/>
    <s v="EA"/>
    <n v="3312"/>
    <n v="3456"/>
    <n v="102"/>
    <n v="352512"/>
    <s v="KF03"/>
    <s v="Billion Watts Technologies Co., Ltd."/>
    <m/>
    <m/>
    <m/>
  </r>
  <r>
    <n v="470"/>
    <s v="Finished"/>
    <s v="065"/>
    <s v="Materials &amp; RM (Non BOM)"/>
    <s v="Supplies_Shipping material"/>
    <x v="2"/>
    <s v="PRO2303485"/>
    <d v="2023-10-05T00:00:00"/>
    <s v="POO2303224"/>
    <s v="일석공업사"/>
    <x v="28"/>
    <s v="모듈 포장용 PE-Foam"/>
    <s v="PE-Foam[50T*200*520]"/>
    <s v="Module packaging PE-Foam"/>
    <s v="Ju Yeon Lee"/>
    <s v="EA"/>
    <n v="1656"/>
    <n v="1728"/>
    <n v="699"/>
    <n v="1207872"/>
    <s v="KF03"/>
    <s v="Billion Watts Technologies Co., Ltd."/>
    <m/>
    <m/>
    <m/>
  </r>
  <r>
    <n v="471"/>
    <s v="Finished"/>
    <s v="065"/>
    <s v="Materials &amp; RM (Non BOM)"/>
    <s v="Supplies_Shipping material"/>
    <x v="2"/>
    <s v="PRO2303485"/>
    <d v="2023-10-05T00:00:00"/>
    <s v="POO2303224"/>
    <s v="일석공업사"/>
    <x v="29"/>
    <s v="모듈 포장용 PE-Foam"/>
    <s v="PE-Foam[70T*365*520]"/>
    <s v="Module packaging PE-Foam"/>
    <s v="Ju Yeon Lee"/>
    <s v="EA"/>
    <n v="1104"/>
    <n v="1152"/>
    <n v="1882"/>
    <n v="2168064"/>
    <s v="KF03"/>
    <s v="Billion Watts Technologies Co., Ltd."/>
    <m/>
    <m/>
    <m/>
  </r>
  <r>
    <n v="472"/>
    <s v="Finished"/>
    <s v="065"/>
    <s v="Materials &amp; RM (Non BOM)"/>
    <s v="Supplies_Shipping material"/>
    <x v="2"/>
    <s v="PRO2303485"/>
    <d v="2023-10-05T00:00:00"/>
    <s v="POO2303224"/>
    <s v="일석공업사"/>
    <x v="30"/>
    <s v="모듈 포장용 PE-Foam"/>
    <s v="PE-Foam[100T*365*750]"/>
    <s v="Module packaging PE-Foam"/>
    <s v="Ju Yeon Lee"/>
    <s v="EA"/>
    <n v="1104"/>
    <n v="1152"/>
    <n v="3663"/>
    <n v="4219776"/>
    <s v="KF03"/>
    <s v="Billion Watts Technologies Co., Ltd."/>
    <m/>
    <m/>
    <m/>
  </r>
  <r>
    <n v="473"/>
    <s v="Finished"/>
    <s v="065"/>
    <s v="Materials &amp; RM (Non BOM)"/>
    <s v="Supplies_Shipping material"/>
    <x v="2"/>
    <s v="PRO2303485"/>
    <d v="2023-10-05T00:00:00"/>
    <s v="POO2303224"/>
    <s v="일석공업사"/>
    <x v="31"/>
    <s v="모듈 포장용 PE-Foam"/>
    <s v="PE-Foam[100T*900*520]"/>
    <s v="Module packaging PE-Foam"/>
    <s v="Ju Yeon Lee"/>
    <s v="EA"/>
    <n v="1104"/>
    <n v="1152"/>
    <n v="6266"/>
    <n v="7218432"/>
    <s v="KF03"/>
    <s v="Billion Watts Technologies Co., Ltd."/>
    <m/>
    <m/>
    <m/>
  </r>
  <r>
    <n v="474"/>
    <s v="Finished"/>
    <s v="065"/>
    <s v="Materials &amp; RM (Non BOM)"/>
    <s v="Supplies_Shipping material"/>
    <x v="2"/>
    <s v="PRO2303486"/>
    <d v="2023-10-05T00:00:00"/>
    <s v="POO2303197"/>
    <s v="우신특수포장"/>
    <x v="32"/>
    <s v="모듈 포장용 박스"/>
    <s v="BOX(module)[10T 925*545*655]"/>
    <s v="Module packaging box"/>
    <s v="Ju Yeon Lee"/>
    <s v="EA"/>
    <n v="320"/>
    <n v="560"/>
    <n v="16890"/>
    <n v="9458400"/>
    <s v="KF03"/>
    <s v="Billion Watts Technologies Co., Ltd."/>
    <m/>
    <m/>
    <m/>
  </r>
  <r>
    <n v="475"/>
    <s v="Finished"/>
    <s v="065"/>
    <s v="Materials &amp; RM (Non BOM)"/>
    <s v="Supplies_Shipping material"/>
    <x v="2"/>
    <s v="PRO2303487"/>
    <d v="2023-10-05T00:00:00"/>
    <s v="POO2303230"/>
    <s v="내쇼날씨엔피"/>
    <x v="41"/>
    <s v="제품 출하용 팔레트"/>
    <s v="Pallet[1100*1100*130_black]"/>
    <s v="N/A"/>
    <s v="Ju Yeon Lee"/>
    <s v="EA"/>
    <n v="200"/>
    <n v="288"/>
    <n v="14000"/>
    <n v="4032000"/>
    <s v="KF03"/>
    <s v="Billion Watts Technologies Co., Ltd."/>
    <m/>
    <m/>
    <m/>
  </r>
  <r>
    <n v="476"/>
    <s v="Finished"/>
    <s v="265"/>
    <s v="Supplies"/>
    <s v="Supplies_Tools"/>
    <x v="2"/>
    <s v="PRO2303526"/>
    <d v="2023-10-06T00:00:00"/>
    <s v="POO2303186"/>
    <s v="한국미스미"/>
    <x v="292"/>
    <s v="모듈 리프트 개조"/>
    <s v="URETHANE LINING SUS WHEEL[CROSUR22-CC]"/>
    <n v="0"/>
    <s v="Ju Yeon Lee"/>
    <s v="EA"/>
    <n v="1"/>
    <n v="4"/>
    <n v="271182"/>
    <n v="1084728"/>
    <s v="KF03"/>
    <m/>
    <m/>
    <m/>
    <m/>
  </r>
  <r>
    <n v="477"/>
    <s v="Finished"/>
    <s v="265"/>
    <s v="Supplies"/>
    <s v="Supplies_Office"/>
    <x v="3"/>
    <s v="PRO2303691"/>
    <d v="2023-10-11T00:00:00"/>
    <s v="POO2303390"/>
    <s v="코리아이플랫폼"/>
    <x v="293"/>
    <s v="사무실 코팅기 및 라벨기 연결"/>
    <s v="Multitap[2 hole_1.5M_each switches]"/>
    <s v="Office coating machine and label machine connection"/>
    <s v="Ju Yeon Lee"/>
    <s v="EA"/>
    <n v="1"/>
    <n v="1"/>
    <n v="7830"/>
    <n v="7830"/>
    <s v="KF03"/>
    <m/>
    <m/>
    <m/>
    <m/>
  </r>
  <r>
    <n v="478"/>
    <s v="Finished"/>
    <s v="065"/>
    <s v="Materials &amp; RM (Non BOM)"/>
    <s v="Supplies_Shipping material"/>
    <x v="1"/>
    <s v="PRO2303691"/>
    <d v="2023-10-11T00:00:00"/>
    <s v="POO2303390"/>
    <s v="코리아이플랫폼"/>
    <x v="294"/>
    <s v="출하 제품 포장용 에어캡"/>
    <s v="Air cap[Transparent_2T*50Cm*50m]"/>
    <s v="Air cap for shipping product packaging"/>
    <s v="Ju Yeon Lee"/>
    <s v="EA"/>
    <n v="1"/>
    <n v="2"/>
    <n v="4600"/>
    <n v="9200"/>
    <s v="KF03"/>
    <m/>
    <m/>
    <m/>
    <m/>
  </r>
  <r>
    <n v="479"/>
    <s v="Finished"/>
    <s v="065"/>
    <s v="Materials &amp; RM (Non BOM)"/>
    <s v="Supplies_Shipping material"/>
    <x v="2"/>
    <s v="PRO2303691"/>
    <d v="2023-10-11T00:00:00"/>
    <s v="POO2303390"/>
    <s v="코리아이플랫폼"/>
    <x v="294"/>
    <s v="출하 제품 포장용 에어캡"/>
    <s v="Air cap[Transparent_2T*50Cm*50m]"/>
    <s v="Air cap for shipping product packaging"/>
    <s v="Ju Yeon Lee"/>
    <s v="EA"/>
    <n v="1"/>
    <n v="2"/>
    <n v="4600"/>
    <n v="9200"/>
    <s v="KF03"/>
    <m/>
    <m/>
    <m/>
    <m/>
  </r>
  <r>
    <n v="480"/>
    <s v="Finished"/>
    <s v="265"/>
    <s v="Supplies"/>
    <s v="Supplies_Cleaning Material"/>
    <x v="2"/>
    <s v="PRO2303691"/>
    <d v="2023-10-11T00:00:00"/>
    <s v="POO2303390"/>
    <s v="코리아이플랫폼"/>
    <x v="295"/>
    <s v="이물질 청소용"/>
    <s v="Paper towel[L25_300 sheets]"/>
    <s v="Product foreign matter cleaning"/>
    <s v="Ju Yeon Lee"/>
    <s v="Box"/>
    <n v="1"/>
    <n v="3"/>
    <n v="22570"/>
    <n v="67710"/>
    <s v="KF03"/>
    <m/>
    <m/>
    <m/>
    <m/>
  </r>
  <r>
    <n v="481"/>
    <s v="Finished"/>
    <s v="265"/>
    <s v="Supplies"/>
    <s v="Supplies_Cleaning Material"/>
    <x v="1"/>
    <s v="PRO2303691"/>
    <d v="2023-10-11T00:00:00"/>
    <s v="POO2303390"/>
    <s v="코리아이플랫폼"/>
    <x v="295"/>
    <s v="이물질 청소용"/>
    <s v="Paper towel[L25_300 sheets]"/>
    <s v="Product foreign matter cleaning"/>
    <s v="Ju Yeon Lee"/>
    <s v="Box"/>
    <n v="1"/>
    <n v="2"/>
    <n v="22570"/>
    <n v="45140"/>
    <s v="KF03"/>
    <m/>
    <m/>
    <m/>
    <m/>
  </r>
  <r>
    <n v="482"/>
    <s v="Finished"/>
    <s v="265"/>
    <s v="Supplies"/>
    <s v="Supplies_Gloves"/>
    <x v="2"/>
    <s v="PRO2303691"/>
    <d v="2023-10-11T00:00:00"/>
    <s v="POO2303390"/>
    <s v="코리아이플랫폼"/>
    <x v="156"/>
    <s v="공정 작업시 필요 소모품"/>
    <s v="Top gloves[M]"/>
    <s v="Consumables Required for Process Operations"/>
    <s v="Ju Yeon Lee"/>
    <s v="EA"/>
    <n v="500"/>
    <n v="400"/>
    <n v="260"/>
    <n v="104000"/>
    <s v="KF03"/>
    <m/>
    <m/>
    <m/>
    <m/>
  </r>
  <r>
    <n v="483"/>
    <s v="Finished"/>
    <s v="265"/>
    <s v="Supplies"/>
    <s v="Supplies_Gloves"/>
    <x v="1"/>
    <s v="PRO2303691"/>
    <d v="2023-10-11T00:00:00"/>
    <s v="POO2303390"/>
    <s v="코리아이플랫폼"/>
    <x v="156"/>
    <s v="공정 작업시 필요 소모품"/>
    <s v="Top gloves[M]"/>
    <s v="Consumables Required for Process Operations"/>
    <s v="Ju Yeon Lee"/>
    <s v="EA"/>
    <n v="500"/>
    <n v="100"/>
    <n v="260"/>
    <n v="26000"/>
    <s v="KF03"/>
    <m/>
    <m/>
    <m/>
    <m/>
  </r>
  <r>
    <n v="484"/>
    <s v="Finished"/>
    <s v="265"/>
    <s v="Supplies"/>
    <s v="Supplies_Gloves"/>
    <x v="2"/>
    <s v="PRO2303691"/>
    <d v="2023-10-11T00:00:00"/>
    <s v="POO2303390"/>
    <s v="코리아이플랫폼"/>
    <x v="107"/>
    <s v="공정 작업시 필요 소모품"/>
    <s v="Top gloves[S]"/>
    <s v="Consumables Required for Process Operations"/>
    <s v="Ju Yeon Lee"/>
    <s v="EA"/>
    <n v="500"/>
    <n v="380"/>
    <n v="260"/>
    <n v="98800"/>
    <s v="KF03"/>
    <m/>
    <m/>
    <m/>
    <m/>
  </r>
  <r>
    <n v="485"/>
    <s v="Finished"/>
    <s v="265"/>
    <s v="Supplies"/>
    <s v="Supplies_Gloves"/>
    <x v="1"/>
    <s v="PRO2303691"/>
    <d v="2023-10-11T00:00:00"/>
    <s v="POO2303390"/>
    <s v="코리아이플랫폼"/>
    <x v="107"/>
    <s v="공정 작업시 필요 소모품"/>
    <s v="Top gloves[S]"/>
    <s v="Consumables Required for Process Operations"/>
    <s v="Ju Yeon Lee"/>
    <s v="EA"/>
    <n v="500"/>
    <n v="120"/>
    <n v="260"/>
    <n v="31200"/>
    <s v="KF03"/>
    <m/>
    <m/>
    <m/>
    <m/>
  </r>
  <r>
    <n v="486"/>
    <s v="Finished"/>
    <s v="265"/>
    <s v="Supplies"/>
    <s v="Supplies_Others"/>
    <x v="2"/>
    <s v="PRO2303691"/>
    <d v="2023-10-11T00:00:00"/>
    <s v="POO2303390"/>
    <s v="코리아이플랫폼"/>
    <x v="296"/>
    <s v="자재 현황판(부품표)에 사용"/>
    <s v="flat rubber magnet[300*300*1T]"/>
    <n v="0"/>
    <s v="Ju Yeon Lee"/>
    <s v="EA"/>
    <n v="1"/>
    <n v="10"/>
    <n v="2130"/>
    <n v="21300"/>
    <s v="KF03"/>
    <m/>
    <m/>
    <m/>
    <m/>
  </r>
  <r>
    <n v="487"/>
    <s v="Finished"/>
    <s v="265"/>
    <s v="Supplies"/>
    <s v="Supplies_Tools"/>
    <x v="2"/>
    <s v="PRO2304067"/>
    <d v="2023-10-11T00:00:00"/>
    <s v="POO2303714"/>
    <s v="코리아이플랫폼"/>
    <x v="297"/>
    <s v="노후로 인한 고장"/>
    <s v="auto tape cutter[ZCUT-9_Gray]"/>
    <s v="breakdown due to time-worn"/>
    <s v="Ju Yeon Lee"/>
    <s v="EA"/>
    <n v="1"/>
    <n v="2"/>
    <n v="127700"/>
    <n v="255400"/>
    <s v="KF03"/>
    <s v="Pacific Energy Renewables WA Pty Ltd / Billion Watts Technologies / ACE Power Engineering Pte Ltd / Vertiv (Hong Kong) Limited"/>
    <m/>
    <m/>
    <m/>
  </r>
  <r>
    <n v="488"/>
    <s v="Finished"/>
    <s v="065"/>
    <s v="Materials &amp; RM (Non BOM)"/>
    <s v="Supplies_Sub Material"/>
    <x v="1"/>
    <s v="PRO2303565"/>
    <d v="2023-10-11T00:00:00"/>
    <s v="POO2303264"/>
    <s v="대진지에프"/>
    <x v="20"/>
    <s v="시스템 조립에 필요한 부자재(RACK)"/>
    <s v="6각너트(M10)[KSB1012-A-스타일1-A-M10-A2-70(SUS304)]"/>
    <s v="N/A"/>
    <s v="Ju Yeon Lee"/>
    <s v="EA"/>
    <n v="3000"/>
    <n v="3000"/>
    <n v="108"/>
    <n v="324000"/>
    <s v="KF03"/>
    <s v="Pacific Energy Renewables WA Pty Ltd / Billion Watts Technologies / ACE Power Engineering Pte Ltd / Vertiv (Hong Kong) Limited"/>
    <m/>
    <m/>
    <m/>
  </r>
  <r>
    <n v="489"/>
    <s v="Finished"/>
    <s v="065"/>
    <s v="Materials &amp; RM (Non BOM)"/>
    <s v="Supplies_Sub Material"/>
    <x v="1"/>
    <s v="PRO2303565"/>
    <d v="2023-10-11T00:00:00"/>
    <s v="POO2303264"/>
    <s v="대진지에프"/>
    <x v="21"/>
    <s v="시스템 조립에 필요한 부자재(RACK)"/>
    <s v="스프링와셔(M10)[KSB1324-2-10-STS304]"/>
    <s v="N/A"/>
    <s v="Ju Yeon Lee"/>
    <s v="EA"/>
    <n v="5500"/>
    <n v="5500"/>
    <n v="30"/>
    <n v="165000"/>
    <s v="KF03"/>
    <s v="Pacific Energy Renewables WA Pty Ltd / Billion Watts Technologies / ACE Power Engineering Pte Ltd / Vertiv (Hong Kong) Limited"/>
    <m/>
    <m/>
    <m/>
  </r>
  <r>
    <n v="490"/>
    <s v="Finished"/>
    <s v="065"/>
    <s v="Materials &amp; RM (Non BOM)"/>
    <s v="Supplies_Sub Material"/>
    <x v="1"/>
    <s v="PRO2303565"/>
    <d v="2023-10-11T00:00:00"/>
    <s v="POO2303264"/>
    <s v="대진지에프"/>
    <x v="22"/>
    <s v="시스템 조립에 필요한 부자재(RACK)"/>
    <s v="평와셔(M10)[KSB1326-중형원형-M10-STS304]"/>
    <s v="N/A"/>
    <s v="Ju Yeon Lee"/>
    <s v="EA"/>
    <n v="5500"/>
    <n v="5500"/>
    <n v="19"/>
    <n v="104500"/>
    <s v="KF03"/>
    <s v="Pacific Energy Renewables WA Pty Ltd / Billion Watts Technologies / ACE Power Engineering Pte Ltd / Vertiv (Hong Kong) Limited"/>
    <m/>
    <m/>
    <m/>
  </r>
  <r>
    <n v="491"/>
    <s v="Finished"/>
    <s v="065"/>
    <s v="Materials &amp; RM (Non BOM)"/>
    <s v="Supplies_Sub Material"/>
    <x v="1"/>
    <s v="PRO2303565"/>
    <d v="2023-10-11T00:00:00"/>
    <s v="POO2303264"/>
    <s v="대진지에프"/>
    <x v="11"/>
    <s v="시스템 조립 및 Module 브라켓 조립 볼트"/>
    <s v="+자홈작은나사,접시머리형[KSB1023-B-A-M4X8-SUS]"/>
    <s v="N/A"/>
    <s v="Ju Yeon Lee"/>
    <s v="EA"/>
    <n v="50000"/>
    <n v="50000"/>
    <n v="19"/>
    <n v="950000"/>
    <s v="KF03"/>
    <m/>
    <m/>
    <m/>
    <m/>
  </r>
  <r>
    <n v="492"/>
    <s v="Finished"/>
    <s v="265"/>
    <s v="Supplies"/>
    <s v="Supplies_Others"/>
    <x v="2"/>
    <s v="PRO2303579"/>
    <d v="2023-10-12T00:00:00"/>
    <s v="POO2303234"/>
    <s v="엠시스템"/>
    <x v="298"/>
    <s v="컨테이너 해체시 모듈 브라켓 휨 불량 개선을 위한 모듈 리프트 개조"/>
    <s v="Rechargeable table lift Guide Jig Production[MC]"/>
    <s v="Module lift renovation to improve the defect in the module bracket when dismantling the container"/>
    <s v="Ju Yeon Lee"/>
    <s v="EA"/>
    <n v="1"/>
    <n v="1"/>
    <n v="484000"/>
    <n v="484000"/>
    <s v="KF03"/>
    <m/>
    <m/>
    <m/>
    <m/>
  </r>
  <r>
    <n v="493"/>
    <s v="Finished"/>
    <s v="265"/>
    <s v="Supplies"/>
    <s v="Supplies_Cleaning Material"/>
    <x v="2"/>
    <s v="PRO2304067"/>
    <d v="2023-10-19T00:00:00"/>
    <s v="POO2303714"/>
    <s v="코리아이플랫폼"/>
    <x v="39"/>
    <s v="작업장 쓰레기 봉투"/>
    <s v="Gunny sack[80kg_100 pieces]"/>
    <s v="Garbage bags for KF03/KF033 Plant"/>
    <s v="Ju Yeon Lee"/>
    <s v="Bundle"/>
    <n v="1"/>
    <n v="2"/>
    <n v="18040"/>
    <n v="36080"/>
    <s v="KF03"/>
    <m/>
    <m/>
    <m/>
    <m/>
  </r>
  <r>
    <n v="494"/>
    <s v="Finished"/>
    <s v="265"/>
    <s v="Supplies"/>
    <s v="Supplies_Cleaning Material"/>
    <x v="1"/>
    <s v="PRO2304067"/>
    <d v="2023-10-19T00:00:00"/>
    <s v="POO2303714"/>
    <s v="코리아이플랫폼"/>
    <x v="39"/>
    <s v="작업장 쓰레기 봉투"/>
    <s v="Gunny sack[80kg_100 pieces]"/>
    <s v="Garbage bags for KF03/KF033 Plant"/>
    <s v="Ju Yeon Lee"/>
    <s v="Bundle"/>
    <n v="1"/>
    <n v="2"/>
    <n v="18040"/>
    <n v="36080"/>
    <s v="KF03"/>
    <m/>
    <m/>
    <m/>
    <m/>
  </r>
  <r>
    <n v="495"/>
    <s v="Finished"/>
    <s v="265"/>
    <s v="Supplies"/>
    <s v="Supplies_Cleaning Material"/>
    <x v="2"/>
    <s v="PRO2304067"/>
    <d v="2023-10-19T00:00:00"/>
    <s v="POO2303714"/>
    <s v="코리아이플랫폼"/>
    <x v="299"/>
    <s v="청소 용품(바닥 먼지 및 이물질 제거)"/>
    <s v="Clean matt[60*90*30Page]"/>
    <s v="Cleaning supplies"/>
    <s v="Ju Yeon Lee"/>
    <s v="Box"/>
    <n v="10"/>
    <n v="10"/>
    <n v="4540"/>
    <n v="45400"/>
    <s v="KF03"/>
    <m/>
    <m/>
    <m/>
    <m/>
  </r>
  <r>
    <n v="496"/>
    <s v="Finished"/>
    <s v="065"/>
    <s v="Materials &amp; RM (Non BOM)"/>
    <s v="Supplies_Shipping material"/>
    <x v="2"/>
    <s v="PRO2303670"/>
    <d v="2023-10-19T00:00:00"/>
    <s v="POO2303393"/>
    <s v="우신특수포장"/>
    <x v="33"/>
    <s v="팔레트 바닥 패드"/>
    <s v="BOX PAD[1100*1100*5T]"/>
    <s v="Palette floor pad"/>
    <s v="Ju Yeon Lee"/>
    <s v="EA"/>
    <n v="300"/>
    <n v="1200"/>
    <n v="860"/>
    <n v="1032000"/>
    <s v="KF03"/>
    <m/>
    <m/>
    <m/>
    <m/>
  </r>
  <r>
    <n v="497"/>
    <s v="Finished"/>
    <s v="265"/>
    <s v="Supplies"/>
    <s v="Supplies_Delivery cost"/>
    <x v="2"/>
    <s v="PRO2303670"/>
    <d v="2023-10-19T00:00:00"/>
    <s v="POO2303393"/>
    <s v="우신특수포장"/>
    <x v="202"/>
    <s v="간지 배송비/12월 납품비 포함"/>
    <s v="Delivery cost[BOX PAD Delivery cost]"/>
    <s v="N/A"/>
    <s v="Ju Yeon Lee"/>
    <s v="EA"/>
    <n v="1"/>
    <n v="2"/>
    <n v="100000"/>
    <n v="200000"/>
    <s v="KF03"/>
    <m/>
    <m/>
    <m/>
    <m/>
  </r>
  <r>
    <n v="498"/>
    <s v="Finished"/>
    <s v="265"/>
    <s v="Supplies"/>
    <s v="Safety Measures"/>
    <x v="2"/>
    <s v="PRO2303673"/>
    <d v="2023-10-19T00:00:00"/>
    <s v="POO2303377"/>
    <s v="미주MRO"/>
    <x v="300"/>
    <s v="눈 보호를 위한 작업용 보안경"/>
    <s v="safety glasses[B-626ASF]"/>
    <s v="Working goggles for eye protection"/>
    <s v="Ju Yeon Lee"/>
    <s v="EA"/>
    <n v="1"/>
    <n v="14"/>
    <n v="9000"/>
    <n v="126000"/>
    <s v="KF03"/>
    <m/>
    <m/>
    <m/>
    <m/>
  </r>
  <r>
    <n v="499"/>
    <s v="Finished"/>
    <s v="265"/>
    <s v="Supplies"/>
    <s v="Safety Measures"/>
    <x v="1"/>
    <s v="PRO2303673"/>
    <d v="2023-10-19T00:00:00"/>
    <s v="POO2303377"/>
    <s v="미주MRO"/>
    <x v="300"/>
    <s v="눈 보호를 위한 작업용 보안경"/>
    <s v="safety glasses[B-626ASF]"/>
    <s v="Working goggles for eye protection"/>
    <s v="Ju Yeon Lee"/>
    <s v="EA"/>
    <n v="1"/>
    <n v="12"/>
    <n v="9000"/>
    <n v="108000"/>
    <s v="KF03"/>
    <m/>
    <m/>
    <m/>
    <m/>
  </r>
  <r>
    <n v="500"/>
    <s v="Finished"/>
    <s v="265"/>
    <s v="Supplies"/>
    <s v="Safety Measures"/>
    <x v="2"/>
    <s v="PRO2303673"/>
    <d v="2023-10-19T00:00:00"/>
    <s v="POO2303377"/>
    <s v="미주MRO"/>
    <x v="301"/>
    <s v="눈 보호를 위한 작업용 보안경"/>
    <s v="safety glasses[B-815AS]"/>
    <s v="Working goggles for eye protection"/>
    <s v="Ju Yeon Lee"/>
    <s v="EA"/>
    <n v="1"/>
    <n v="15"/>
    <n v="8700"/>
    <n v="130500"/>
    <s v="KF03"/>
    <m/>
    <m/>
    <m/>
    <m/>
  </r>
  <r>
    <n v="501"/>
    <s v="Finished"/>
    <s v="265"/>
    <s v="Supplies"/>
    <s v="Supplies_Office"/>
    <x v="3"/>
    <s v="코리아이플랫폼"/>
    <d v="2023-10-26T00:00:00"/>
    <s v="코리아이플랫폼"/>
    <s v="코리아이플랫폼"/>
    <x v="100"/>
    <s v="업무에 필요한 사무용품"/>
    <s v="Coating film[A4_100MIC]"/>
    <s v="Office supplies needed for work"/>
    <s v="Hae Sook Kwark"/>
    <s v="EA"/>
    <n v="1"/>
    <n v="2"/>
    <n v="8050"/>
    <n v="16100"/>
    <s v="KF03"/>
    <m/>
    <m/>
    <m/>
    <m/>
  </r>
  <r>
    <n v="502"/>
    <s v="Finished"/>
    <s v="265"/>
    <s v="Supplies"/>
    <s v="Supplies_Office"/>
    <x v="3"/>
    <s v="코리아이플랫폼"/>
    <d v="2023-10-26T00:00:00"/>
    <s v="코리아이플랫폼"/>
    <s v="코리아이플랫폼"/>
    <x v="288"/>
    <s v="업무에 필요한 사무용품"/>
    <s v="Copy paper[A4]"/>
    <s v="Office supplies needed for work"/>
    <s v="Hae Sook Kwark"/>
    <s v="Box"/>
    <n v="1"/>
    <n v="1"/>
    <n v="20370"/>
    <n v="20370"/>
    <s v="KF03"/>
    <m/>
    <m/>
    <m/>
    <m/>
  </r>
  <r>
    <n v="503"/>
    <s v="Finished"/>
    <s v="265"/>
    <s v="Supplies"/>
    <s v="Supplies_Office"/>
    <x v="3"/>
    <s v="코리아이플랫폼"/>
    <d v="2023-10-26T00:00:00"/>
    <s v="코리아이플랫폼"/>
    <s v="코리아이플랫폼"/>
    <x v="47"/>
    <s v="업무에 필요한 사무용품"/>
    <s v="battery[AA]"/>
    <s v="Office supplies needed for work"/>
    <s v="Hae Sook Kwark"/>
    <s v="EA"/>
    <n v="1"/>
    <n v="20"/>
    <n v="960"/>
    <n v="19200"/>
    <s v="KF03"/>
    <m/>
    <m/>
    <m/>
    <m/>
  </r>
  <r>
    <n v="504"/>
    <s v="Finished"/>
    <s v="265"/>
    <s v="Supplies"/>
    <s v="Supplies_Office"/>
    <x v="3"/>
    <s v="코리아이플랫폼"/>
    <d v="2023-10-26T00:00:00"/>
    <s v="코리아이플랫폼"/>
    <s v="코리아이플랫폼"/>
    <x v="302"/>
    <s v="업무에 필요한 사무용품"/>
    <s v="battery[AAA]"/>
    <s v="Office supplies needed for work"/>
    <s v="Hae Sook Kwark"/>
    <s v="EA"/>
    <n v="1"/>
    <n v="20"/>
    <n v="930"/>
    <n v="18600"/>
    <s v="KF03"/>
    <m/>
    <m/>
    <m/>
    <m/>
  </r>
  <r>
    <n v="505"/>
    <s v="Finished"/>
    <s v="065"/>
    <s v="Materials &amp; RM (Non BOM)"/>
    <s v="Supplies_Sub Material"/>
    <x v="1"/>
    <s v="PRO2304067"/>
    <d v="2023-10-26T00:00:00"/>
    <s v="POO2303714"/>
    <s v="코리아이플랫폼"/>
    <x v="122"/>
    <s v="배선장치 하네스 정리 시 사용"/>
    <s v="Cable ties[2.5mm*100mm_White_1000ea]"/>
    <s v="Using wiring device harness cleanup"/>
    <s v="Ju Yeon Lee"/>
    <s v="Bag"/>
    <n v="1"/>
    <n v="5"/>
    <n v="2800"/>
    <n v="14000"/>
    <s v="KF03"/>
    <s v="Billion Watts Technologies / ACE Power Engineering Pte Ltd / Vertiv (Hong Kong) Limited"/>
    <m/>
    <m/>
    <m/>
  </r>
  <r>
    <n v="506"/>
    <s v="Finished"/>
    <s v="065"/>
    <s v="Materials &amp; RM (Non BOM)"/>
    <s v="Supplies_Sub Material"/>
    <x v="1"/>
    <s v="PRO2304067"/>
    <d v="2023-10-26T00:00:00"/>
    <s v="POO2303714"/>
    <s v="코리아이플랫폼"/>
    <x v="303"/>
    <s v="RACK 배선장치 수축"/>
    <s v="Shrink tube[4Ø_Black_100M]"/>
    <s v="Rack wiring device contraction"/>
    <s v="Ju Yeon Lee"/>
    <s v="EA"/>
    <n v="1"/>
    <n v="1"/>
    <n v="9650"/>
    <n v="9650"/>
    <s v="KF03"/>
    <s v="Billion Watts Technologies / ACE Power Engineering Pte Ltd / Vertiv (Hong Kong) Limited"/>
    <m/>
    <m/>
    <m/>
  </r>
  <r>
    <n v="507"/>
    <s v="Finished"/>
    <s v="265"/>
    <s v="Supplies"/>
    <s v="Supplies_Water leakage repair work in KF03-3 sub building"/>
    <x v="1"/>
    <s v="PRO2303774"/>
    <d v="2023-10-26T00:00:00"/>
    <s v="POO2303486"/>
    <s v="소소한집수리철물"/>
    <x v="304"/>
    <s v="KF03-1F-SIT 외부 출입문 수리 및 교체 진행"/>
    <s v="KF03-1F-SIT external door repair and replacement[]"/>
    <s v="KF03-1F-SIT external door repair and replacement"/>
    <s v="Ju Yeon Lee"/>
    <s v="EA"/>
    <n v="1"/>
    <n v="1"/>
    <n v="1451000"/>
    <n v="1451000"/>
    <s v="KF03"/>
    <m/>
    <m/>
    <m/>
    <m/>
  </r>
  <r>
    <n v="508"/>
    <s v="Finished"/>
    <s v="265"/>
    <s v="Supplies"/>
    <s v="Supplies_Others"/>
    <x v="2"/>
    <s v="PRO2303781"/>
    <d v="2023-10-26T00:00:00"/>
    <s v="POO2303466"/>
    <s v="미주MRO"/>
    <x v="305"/>
    <s v="Module 현장 5S/청소 도구로 사용"/>
    <s v="compression rod[210-260cm(diameter 3.2cm)_White]"/>
    <s v="Module site 5s/Used as a cleaning tool"/>
    <s v="Ju Yeon Lee"/>
    <s v="EA"/>
    <n v="1"/>
    <n v="2"/>
    <n v="13000"/>
    <n v="26000"/>
    <s v="KF03"/>
    <m/>
    <m/>
    <m/>
    <m/>
  </r>
  <r>
    <n v="509"/>
    <s v="Finished"/>
    <s v="265"/>
    <s v="Supplies"/>
    <s v="Supplies_Others"/>
    <x v="2"/>
    <s v="PRO2303781"/>
    <d v="2023-10-26T00:00:00"/>
    <s v="POO2303466"/>
    <s v="미주MRO"/>
    <x v="306"/>
    <s v="Module 현장 5S/청소 도구로 사용"/>
    <s v="Ring tongs[38mm_5p]"/>
    <s v="Module site 5s/Used as a cleaning tool"/>
    <s v="Ju Yeon Lee"/>
    <s v="EA"/>
    <n v="1"/>
    <n v="2"/>
    <n v="1600"/>
    <n v="3200"/>
    <s v="KF03"/>
    <m/>
    <m/>
    <m/>
    <m/>
  </r>
  <r>
    <n v="510"/>
    <s v="Finished"/>
    <s v="265"/>
    <s v="Supplies"/>
    <s v="Supplies_Others"/>
    <x v="2"/>
    <s v="PRO2303781"/>
    <d v="2023-10-26T00:00:00"/>
    <s v="POO2303466"/>
    <s v="미주MRO"/>
    <x v="307"/>
    <s v="Module 현장 역극 검사기 거치대"/>
    <s v="Tablet holder[90cm]"/>
    <s v="Reverse polarity automated tester holder"/>
    <s v="Ju Yeon Lee"/>
    <s v="EA"/>
    <n v="1"/>
    <n v="1"/>
    <n v="43000"/>
    <n v="43000"/>
    <s v="KF03"/>
    <m/>
    <m/>
    <m/>
    <m/>
  </r>
  <r>
    <n v="511"/>
    <s v="Finished"/>
    <s v="265"/>
    <s v="Supplies"/>
    <s v="Supplies_Others"/>
    <x v="1"/>
    <s v="PRO2303782"/>
    <d v="2023-10-26T00:00:00"/>
    <s v="POO2303511"/>
    <s v="한국미스미"/>
    <x v="308"/>
    <s v="모듈 리프트 오일 캡 교체"/>
    <s v="Valve cap[VL-1/2L(G 1/2)]"/>
    <s v="Module lift oil cap lost"/>
    <s v="Ju Yeon Lee"/>
    <s v="EA"/>
    <n v="1"/>
    <n v="1"/>
    <n v="17784"/>
    <n v="17784"/>
    <s v="KF03"/>
    <m/>
    <m/>
    <m/>
    <m/>
  </r>
  <r>
    <n v="512"/>
    <s v="Finished"/>
    <s v="065"/>
    <s v="Materials &amp; RM (Non BOM)"/>
    <s v="Supplies_Sub Material"/>
    <x v="1"/>
    <s v="PRO2303782"/>
    <d v="2023-10-26T00:00:00"/>
    <s v="POO2303511"/>
    <s v="한국미스미"/>
    <x v="271"/>
    <s v="BANK 단위 배선 연결 자재"/>
    <s v="Short bar[JOST-358_Red_10pieces(1 Pack)]"/>
    <s v="Bank unit wiring connection material"/>
    <s v="Ju Yeon Lee"/>
    <s v="Pack"/>
    <n v="1"/>
    <n v="20"/>
    <n v="12339"/>
    <n v="246780"/>
    <s v="KF03"/>
    <s v="Billion Watts Technologies / ACE Power Engineering Pte Ltd / Vertiv (Hong Kong) Limited"/>
    <m/>
    <m/>
    <m/>
  </r>
  <r>
    <n v="513"/>
    <s v="Finished"/>
    <s v="065"/>
    <s v="Materials &amp; RM (Non BOM)"/>
    <s v="Supplies_Sub Material"/>
    <x v="1"/>
    <s v="PRO2303782"/>
    <d v="2023-10-26T00:00:00"/>
    <s v="POO2303511"/>
    <s v="한국미스미"/>
    <x v="219"/>
    <s v="BANK 단위 배선 연결 자재"/>
    <s v="Short bar[JOST-358_Black_10pieces(1 Pack)]"/>
    <s v="Bank unit wiring connection material"/>
    <s v="Ju Yeon Lee"/>
    <s v="Pack"/>
    <n v="1"/>
    <n v="20"/>
    <n v="12339"/>
    <n v="246780"/>
    <s v="KF03"/>
    <s v="Billion Watts Technologies / ACE Power Engineering Pte Ltd / Vertiv (Hong Kong) Limited"/>
    <m/>
    <m/>
    <m/>
  </r>
  <r>
    <n v="514"/>
    <s v="Finished"/>
    <s v="065"/>
    <s v="Materials &amp; RM (Non BOM)"/>
    <s v="Supplies_Sub Material"/>
    <x v="1"/>
    <s v="PRO2303782"/>
    <d v="2023-10-26T00:00:00"/>
    <s v="POO2303511"/>
    <s v="한국미스미"/>
    <x v="309"/>
    <s v="시스템 조립에 필요한 부자재"/>
    <s v="Y type compression terminal[1.5-4Y(JOT-1.5-43)_1000ea]"/>
    <s v="Bolts etc required for system assembly"/>
    <s v="Ju Yeon Lee"/>
    <s v="Bag"/>
    <n v="1"/>
    <n v="4"/>
    <n v="14544"/>
    <n v="58176"/>
    <s v="KF03"/>
    <s v="Billion Watts Technologies / ACE Power Engineering Pte Ltd / Vertiv (Hong Kong) Limited"/>
    <m/>
    <m/>
    <m/>
  </r>
  <r>
    <n v="515"/>
    <s v="Finished"/>
    <s v="065"/>
    <s v="Materials &amp; RM (Non BOM)"/>
    <s v="Supplies_Sub Material"/>
    <x v="1"/>
    <s v="PRO2303785"/>
    <d v="2023-10-26T00:00:00"/>
    <s v="POO2303485"/>
    <s v="대진지에프"/>
    <x v="11"/>
    <s v="시스템 조립 및 Module 브라켓 조립 볼트"/>
    <s v="+자홈작은나사,접시머리형[KSB1023-B-A-M4X8-SUS]"/>
    <s v="N/A"/>
    <s v="Ju Yeon Lee"/>
    <s v="EA"/>
    <n v="50000"/>
    <n v="50000"/>
    <n v="19"/>
    <n v="950000"/>
    <s v="KF03"/>
    <s v="Billion Watts Technologies / ACE Power Engineering Pte Ltd / Vertiv (Hong Kong) Limited"/>
    <m/>
    <m/>
    <m/>
  </r>
  <r>
    <n v="516"/>
    <s v="Finished"/>
    <s v="065"/>
    <s v="Materials &amp; RM (Non BOM)"/>
    <s v="Supplies_Sub Material"/>
    <x v="1"/>
    <s v="PRO2303785"/>
    <d v="2023-10-26T00:00:00"/>
    <s v="POO2303485"/>
    <s v="대진지에프"/>
    <x v="236"/>
    <s v="시스템 조립에 필요한 부자재"/>
    <s v="육각렌치 볼트(인치볼트)[Bolt, unc#4-40 3/16]"/>
    <s v="Bolts etc required for system assembly"/>
    <s v="Ju Yeon Lee"/>
    <s v="EA"/>
    <n v="1000"/>
    <n v="1000"/>
    <n v="60"/>
    <n v="60000"/>
    <s v="KF03"/>
    <s v="Billion Watts Technologies / ACE Power Engineering Pte Ltd / Vertiv (Hong Kong) Limited"/>
    <m/>
    <m/>
    <m/>
  </r>
  <r>
    <n v="517"/>
    <s v="Finished"/>
    <s v="065"/>
    <s v="Materials &amp; RM (Non BOM)"/>
    <s v="Supplies_Sub Material"/>
    <x v="1"/>
    <s v="PRO2303785"/>
    <d v="2023-10-26T00:00:00"/>
    <s v="POO2303485"/>
    <s v="대진지에프"/>
    <x v="72"/>
    <s v="시스템 조립에 필요한 부자재"/>
    <s v="트러스[KSB1023-D-M4X8-SUS304]"/>
    <s v="Bolts etc required for system assembly"/>
    <s v="Ju Yeon Lee"/>
    <s v="EA"/>
    <n v="1000"/>
    <n v="6000"/>
    <n v="24"/>
    <n v="144000"/>
    <s v="KF03"/>
    <s v="Billion Watts Technologies / ACE Power Engineering Pte Ltd / Vertiv (Hong Kong) Limited"/>
    <m/>
    <m/>
    <m/>
  </r>
  <r>
    <n v="518"/>
    <s v="Finished"/>
    <s v="065"/>
    <s v="Materials &amp; RM (Non BOM)"/>
    <s v="Supplies_Sub Material"/>
    <x v="1"/>
    <s v="PRO2303785"/>
    <d v="2023-10-26T00:00:00"/>
    <s v="POO2303485"/>
    <s v="대진지에프"/>
    <x v="310"/>
    <s v="시스템 조립에 필요한 부자재"/>
    <s v="6각볼트(M10)[KSB1002-C-A-M10X40-A2-70-둥근끝(SUS304)]"/>
    <s v="Bolts etc required for system assembly"/>
    <s v="Ju Yeon Lee"/>
    <s v="EA"/>
    <n v="200"/>
    <n v="200"/>
    <n v="419"/>
    <n v="83800"/>
    <s v="KF03"/>
    <s v="Billion Watts Technologies / ACE Power Engineering Pte Ltd / Vertiv (Hong Kong) Limited"/>
    <m/>
    <m/>
    <m/>
  </r>
  <r>
    <n v="519"/>
    <s v="Finished"/>
    <s v="065"/>
    <s v="Materials &amp; RM (Non BOM)"/>
    <s v="Supplies_Sub Material"/>
    <x v="1"/>
    <s v="PRO2303785"/>
    <d v="2023-10-26T00:00:00"/>
    <s v="POO2303485"/>
    <s v="대진지에프"/>
    <x v="277"/>
    <s v="시스템 조립에 필요한 부자재"/>
    <s v="6각볼트(M10)[KSB1002-C-A-M10X55-A2-70-둥근끝(SUS304)]"/>
    <s v="Bolts etc required for system assembly"/>
    <s v="Ju Yeon Lee"/>
    <s v="EA"/>
    <n v="200"/>
    <n v="200"/>
    <n v="517"/>
    <n v="103400"/>
    <s v="KF03"/>
    <s v="Billion Watts Technologies / ACE Power Engineering Pte Ltd / Vertiv (Hong Kong) Limited"/>
    <m/>
    <m/>
    <m/>
  </r>
  <r>
    <n v="520"/>
    <s v="Finished"/>
    <s v="065"/>
    <s v="Materials &amp; RM (Non BOM)"/>
    <s v="Supplies_Sub Material"/>
    <x v="1"/>
    <s v="PRO2303785"/>
    <d v="2023-10-26T00:00:00"/>
    <s v="POO2303485"/>
    <s v="대진지에프"/>
    <x v="221"/>
    <s v="시스템 조립에 필요한 부자재"/>
    <s v="6각볼트 (M12)[KSB1002-C-A-M12X25-A2-70-둥근끝(SUS304)]"/>
    <s v="Bolts etc required for system assembly"/>
    <s v="Ju Yeon Lee"/>
    <s v="EA"/>
    <n v="1300"/>
    <n v="1300"/>
    <n v="480"/>
    <n v="624000"/>
    <s v="KF03"/>
    <s v="Billion Watts Technologies / ACE Power Engineering Pte Ltd / Vertiv (Hong Kong) Limited"/>
    <m/>
    <m/>
    <m/>
  </r>
  <r>
    <n v="521"/>
    <s v="Finished"/>
    <s v="065"/>
    <s v="Materials &amp; RM (Non BOM)"/>
    <s v="Supplies_Sub Material"/>
    <x v="1"/>
    <s v="PRO2303785"/>
    <d v="2023-10-26T00:00:00"/>
    <s v="POO2303485"/>
    <s v="대진지에프"/>
    <x v="17"/>
    <s v="시스템 조립에 필요한 부자재"/>
    <s v="6각볼트 (M12)[KSB1002-C-A-M12X50-A2-70-둥근끝(SUS304)]"/>
    <s v="Bolts etc required for system assembly"/>
    <s v="Ju Yeon Lee"/>
    <s v="EA"/>
    <n v="400"/>
    <n v="400"/>
    <n v="723"/>
    <n v="289200"/>
    <s v="KF03"/>
    <s v="Billion Watts Technologies / ACE Power Engineering Pte Ltd / Vertiv (Hong Kong) Limited"/>
    <m/>
    <m/>
    <m/>
  </r>
  <r>
    <n v="522"/>
    <s v="Finished"/>
    <s v="065"/>
    <s v="Materials &amp; RM (Non BOM)"/>
    <s v="Supplies_Sub Material"/>
    <x v="1"/>
    <s v="PRO2303787"/>
    <d v="2023-10-26T00:00:00"/>
    <s v="POO2303467"/>
    <s v="동양Techp.Co."/>
    <x v="311"/>
    <s v="Std ESS용 BCP 내부 ioLogik 입력용 Terminal Block에 Warning Label 추가"/>
    <s v="Warning Label sticker making[UPS TYPE_Warning_35*25]"/>
    <s v="Add Warning Label to Terminal Block for ioLogik input for Std ESS"/>
    <s v="Ju Yeon Lee"/>
    <s v="EA"/>
    <n v="100"/>
    <n v="100"/>
    <n v="300"/>
    <n v="30000"/>
    <s v="KF03"/>
    <m/>
    <m/>
    <m/>
    <m/>
  </r>
  <r>
    <n v="523"/>
    <s v="Finished"/>
    <s v="265"/>
    <s v="Supplies"/>
    <s v="Safety Measures"/>
    <x v="1"/>
    <s v="PRO2303878"/>
    <d v="2023-11-03T00:00:00"/>
    <s v="POO2303584"/>
    <s v="미주MRO"/>
    <x v="312"/>
    <s v="감전방지용 보호구"/>
    <s v="Insulating gloves(1000V)[No.9/thickness: 1.0/length: 280]"/>
    <s v="Protective gear to prevent electric shock"/>
    <s v="Ju Yeon Lee"/>
    <s v="EA"/>
    <n v="1"/>
    <n v="2"/>
    <n v="40000"/>
    <n v="80000"/>
    <s v="KF03"/>
    <m/>
    <m/>
    <m/>
    <m/>
  </r>
  <r>
    <n v="524"/>
    <s v="Finished"/>
    <s v="265"/>
    <s v="Supplies"/>
    <s v="Safety Measures"/>
    <x v="1"/>
    <s v="PRO2303878"/>
    <d v="2023-11-03T00:00:00"/>
    <s v="POO2303584"/>
    <s v="미주MRO"/>
    <x v="313"/>
    <s v="감전방지용 보호구"/>
    <s v="Insulating gloves(1000V)[No.10/thickness: 1.0/length: 280]"/>
    <s v="Protective gear to prevent electric shock"/>
    <s v="Ju Yeon Lee"/>
    <s v="EA"/>
    <n v="1"/>
    <n v="3"/>
    <n v="40000"/>
    <n v="120000"/>
    <s v="KF03"/>
    <m/>
    <m/>
    <m/>
    <m/>
  </r>
  <r>
    <n v="525"/>
    <s v="Finished"/>
    <s v="265"/>
    <s v="Supplies"/>
    <s v="Safety Measures"/>
    <x v="1"/>
    <s v="PRO2303878"/>
    <d v="2023-11-03T00:00:00"/>
    <s v="POO2303584"/>
    <s v="미주MRO"/>
    <x v="314"/>
    <s v="화상 및 열 보호용 보호구"/>
    <s v="flame-resistant clothing[M333-1(XL,Navy)]"/>
    <s v="Protective gear for burns and heat protection"/>
    <s v="Ju Yeon Lee"/>
    <s v="EA"/>
    <n v="1"/>
    <n v="2"/>
    <n v="180000"/>
    <n v="360000"/>
    <s v="KF03"/>
    <m/>
    <m/>
    <m/>
    <m/>
  </r>
  <r>
    <n v="526"/>
    <s v="Finished"/>
    <s v="265"/>
    <s v="Supplies"/>
    <s v="Safety Measures"/>
    <x v="1"/>
    <s v="PRO2303878"/>
    <d v="2023-11-03T00:00:00"/>
    <s v="POO2303584"/>
    <s v="미주MRO"/>
    <x v="315"/>
    <s v="화상 및 열 보호용 보호구"/>
    <s v="flame-resistant clothing[M333-1(2XL, Navy)]"/>
    <s v="Protective gear for burns and heat protection"/>
    <s v="Ju Yeon Lee"/>
    <s v="EA"/>
    <n v="1"/>
    <n v="1"/>
    <n v="180000"/>
    <n v="180000"/>
    <s v="KF03"/>
    <m/>
    <m/>
    <m/>
    <m/>
  </r>
  <r>
    <n v="527"/>
    <s v="Finished"/>
    <s v="265"/>
    <s v="Supplies"/>
    <s v="Safety Measures"/>
    <x v="1"/>
    <s v="PRO2303878"/>
    <d v="2023-11-03T00:00:00"/>
    <s v="POO2303584"/>
    <s v="미주MRO"/>
    <x v="316"/>
    <s v="화상 및 열 보호용 보호구"/>
    <s v="flame-resistant clothing[M333-1(3XL, Navy)]"/>
    <s v="Protective gear for burns and heat protection"/>
    <s v="Ju Yeon Lee"/>
    <s v="EA"/>
    <n v="1"/>
    <n v="1"/>
    <n v="180000"/>
    <n v="180000"/>
    <s v="KF03"/>
    <m/>
    <m/>
    <m/>
    <m/>
  </r>
  <r>
    <n v="528"/>
    <s v="Finished"/>
    <s v="265"/>
    <s v="Supplies"/>
    <s v="Supplies_Others"/>
    <x v="1"/>
    <s v="PRO2303878"/>
    <d v="2023-11-03T00:00:00"/>
    <s v="POO2303584"/>
    <s v="미주MRO"/>
    <x v="245"/>
    <s v="Rack, container 하단 작업시 사용"/>
    <s v="Work chair[Low Backrest_Black_22 cm]"/>
    <s v="N/A"/>
    <s v="Ju Yeon Lee"/>
    <s v="EA"/>
    <n v="1"/>
    <n v="5"/>
    <n v="35000"/>
    <n v="175000"/>
    <s v="KF03"/>
    <m/>
    <m/>
    <m/>
    <m/>
  </r>
  <r>
    <n v="529"/>
    <s v="Finished"/>
    <s v="065"/>
    <s v="Materials &amp; RM (Non BOM)"/>
    <s v="Supplies_Sub Material"/>
    <x v="1"/>
    <s v="PRO2303879"/>
    <d v="2023-11-03T00:00:00"/>
    <s v="POO2303583"/>
    <s v="대진지에프"/>
    <x v="96"/>
    <s v="시스템 조립에 필요한 부자재"/>
    <s v="스크류볼트(아연도금)[M5x16(아연도금)]"/>
    <s v="Bolts etc required for system assembly"/>
    <s v="Ju Yeon Lee"/>
    <s v="EA"/>
    <n v="2000"/>
    <n v="2000"/>
    <n v="24"/>
    <n v="48000"/>
    <s v="KF03"/>
    <s v="Billion Watts Technologies / ACE Power Engineering Pte Ltd / ABB Australia Telstra"/>
    <m/>
    <m/>
    <m/>
  </r>
  <r>
    <n v="530"/>
    <s v="Finished"/>
    <s v="065"/>
    <s v="Materials &amp; RM (Non BOM)"/>
    <s v="Supplies_Sub Material"/>
    <x v="1"/>
    <s v="PRO2303879"/>
    <d v="2023-11-03T00:00:00"/>
    <s v="POO2303583"/>
    <s v="대진지에프"/>
    <x v="62"/>
    <s v="시스템 조립에 필요한 부자재"/>
    <s v="볼트,+자홈붙이육각머리,와셔조립형[00002528-M5X10-SUS304]"/>
    <s v="Bolts etc required for system assembly"/>
    <s v="Ju Yeon Lee"/>
    <s v="EA"/>
    <n v="3500"/>
    <n v="3500"/>
    <n v="111"/>
    <n v="388500"/>
    <s v="KF03"/>
    <s v="Billion Watts Technologies / ACE Power Engineering Pte Ltd / ABB Australia Telstra"/>
    <m/>
    <m/>
    <m/>
  </r>
  <r>
    <n v="531"/>
    <s v="Finished"/>
    <s v="065"/>
    <s v="Materials &amp; RM (Non BOM)"/>
    <s v="Supplies_Sub Material"/>
    <x v="1"/>
    <s v="PRO2303879"/>
    <d v="2023-11-03T00:00:00"/>
    <s v="POO2303583"/>
    <s v="대진지에프"/>
    <x v="317"/>
    <s v="시스템 조립에 필요한 부자재"/>
    <s v="볼트,+자홈붙이육각머리,와셔조립형[00002528-M10X30-SUS304]"/>
    <s v="Bolts etc required for system assembly"/>
    <s v="Ju Yeon Lee"/>
    <s v="EA"/>
    <n v="1000"/>
    <n v="1000"/>
    <n v="770"/>
    <n v="770000"/>
    <s v="KF03"/>
    <s v="Billion Watts Technologies / ACE Power Engineering Pte Ltd / ABB Australia Telstra"/>
    <m/>
    <m/>
    <m/>
  </r>
  <r>
    <n v="532"/>
    <s v="Finished"/>
    <s v="065"/>
    <s v="Materials &amp; RM (Non BOM)"/>
    <s v="Supplies_Sub Material"/>
    <x v="1"/>
    <s v="PRO2303879"/>
    <d v="2023-11-03T00:00:00"/>
    <s v="POO2303583"/>
    <s v="대진지에프"/>
    <x v="81"/>
    <s v="시스템 조립에 필요한 부자재"/>
    <s v="풀림방지너트(M4)[M4]"/>
    <s v="Bolts etc required for system assembly"/>
    <s v="Ju Yeon Lee"/>
    <s v="EA"/>
    <n v="2000"/>
    <n v="2000"/>
    <n v="34"/>
    <n v="68000"/>
    <s v="KF03"/>
    <s v="Billion Watts Technologies / ACE Power Engineering Pte Ltd / ABB Australia Telstra"/>
    <m/>
    <m/>
    <m/>
  </r>
  <r>
    <n v="533"/>
    <s v="Finished"/>
    <s v="065"/>
    <s v="Materials &amp; RM (Non BOM)"/>
    <s v="Supplies_Sub Material"/>
    <x v="1"/>
    <s v="PRO2303879"/>
    <d v="2023-11-03T00:00:00"/>
    <s v="POO2303583"/>
    <s v="대진지에프"/>
    <x v="237"/>
    <s v="시스템 조립에 필요한 부자재"/>
    <s v="풀림방지너트(M5)[M5]"/>
    <s v="Bolts etc required for system assembly"/>
    <s v="Ju Yeon Lee"/>
    <s v="EA"/>
    <n v="2000"/>
    <n v="2000"/>
    <n v="37"/>
    <n v="74000"/>
    <s v="KF03"/>
    <s v="Billion Watts Technologies / ACE Power Engineering Pte Ltd / ABB Australia Telstra"/>
    <m/>
    <m/>
    <m/>
  </r>
  <r>
    <n v="534"/>
    <s v="Finished"/>
    <s v="065"/>
    <s v="Materials &amp; RM (Non BOM)"/>
    <s v="Supplies_Sub Material"/>
    <x v="1"/>
    <s v="PRO2303879"/>
    <d v="2023-11-03T00:00:00"/>
    <s v="POO2303583"/>
    <s v="대진지에프"/>
    <x v="20"/>
    <s v="시스템 조립에 필요한 부자재"/>
    <s v="6각너트(M10)[KSB1012-A-스타일1-A-M10-A2-70(SUS304)]"/>
    <s v="Bolts etc required for system assembly"/>
    <s v="Ju Yeon Lee"/>
    <s v="EA"/>
    <n v="3000"/>
    <n v="3000"/>
    <n v="108"/>
    <n v="324000"/>
    <s v="KF03"/>
    <s v="Billion Watts Technologies / ACE Power Engineering Pte Ltd / ABB Australia Telstra"/>
    <m/>
    <m/>
    <m/>
  </r>
  <r>
    <n v="535"/>
    <s v="Finished"/>
    <s v="065"/>
    <s v="Materials &amp; RM (Non BOM)"/>
    <s v="Supplies_Sub Material"/>
    <x v="1"/>
    <s v="PRO2303879"/>
    <d v="2023-11-03T00:00:00"/>
    <s v="POO2303583"/>
    <s v="대진지에프"/>
    <x v="21"/>
    <s v="시스템 조립에 필요한 부자재"/>
    <s v="스프링와셔(M10)[KSB1324-2-10-STS304]"/>
    <s v="Bolts etc required for system assembly"/>
    <s v="Ju Yeon Lee"/>
    <s v="EA"/>
    <n v="9000"/>
    <n v="9000"/>
    <n v="30"/>
    <n v="270000"/>
    <s v="KF03"/>
    <s v="Billion Watts Technologies / ACE Power Engineering Pte Ltd / ABB Australia Telstra"/>
    <m/>
    <m/>
    <m/>
  </r>
  <r>
    <n v="536"/>
    <s v="Finished"/>
    <s v="065"/>
    <s v="Materials &amp; RM (Non BOM)"/>
    <s v="Supplies_Sub Material"/>
    <x v="1"/>
    <s v="PRO2303879"/>
    <d v="2023-11-03T00:00:00"/>
    <s v="POO2303583"/>
    <s v="대진지에프"/>
    <x v="22"/>
    <s v="시스템 조립에 필요한 부자재"/>
    <s v="평와셔(M10)[KSB1326-중형원형-M10-STS304]"/>
    <s v="Bolts etc required for system assembly"/>
    <s v="Ju Yeon Lee"/>
    <s v="EA"/>
    <n v="9000"/>
    <n v="9000"/>
    <n v="19"/>
    <n v="171000"/>
    <s v="KF03"/>
    <s v="Billion Watts Technologies / ACE Power Engineering Pte Ltd / ABB Australia Telstra"/>
    <m/>
    <m/>
    <m/>
  </r>
  <r>
    <n v="537"/>
    <s v="Finished"/>
    <s v="265"/>
    <s v="Supplies"/>
    <s v="Supplies_Tools"/>
    <x v="1"/>
    <s v="PRO2303880"/>
    <d v="2023-11-03T00:00:00"/>
    <s v="POO2303539"/>
    <s v="경보종합상사"/>
    <x v="318"/>
    <s v="RACK, BPU, BCP 조립시 필요 공구/파손으로 인한 구매(M12 사용시 높은 토크값으로 잘 부러짐)"/>
    <s v="Impact Beat Vox Adapta[3/8&quot;]"/>
    <s v="Tools required when assembling RACK, BPU, BCP/Purchase due to breakage"/>
    <s v="Ju Yeon Lee"/>
    <s v="EA"/>
    <n v="10"/>
    <n v="10"/>
    <n v="550"/>
    <n v="5500"/>
    <s v="KF03"/>
    <m/>
    <m/>
    <m/>
    <m/>
  </r>
  <r>
    <n v="538"/>
    <s v="Finished"/>
    <s v="265"/>
    <s v="Supplies"/>
    <s v="Supplies_Others"/>
    <x v="1"/>
    <s v="PRO2303881"/>
    <d v="2023-11-03T00:00:00"/>
    <s v="POO2303540"/>
    <s v="동명로지텍"/>
    <x v="319"/>
    <s v="KF033(System) 지게차 안전벨트 교체"/>
    <s v="Replacement of forklift seat belt[Toyota forklift]"/>
    <s v="KF033(System line) Replacement of forklift seat belt"/>
    <s v="Ju Yeon Lee"/>
    <s v="EA"/>
    <n v="1"/>
    <n v="1"/>
    <n v="100000"/>
    <n v="100000"/>
    <s v="KF03"/>
    <m/>
    <m/>
    <m/>
    <m/>
  </r>
  <r>
    <n v="539"/>
    <s v="Finished"/>
    <s v="265"/>
    <s v="Supplies"/>
    <s v="Supplies_Gloves"/>
    <x v="2"/>
    <s v="PRO2304067"/>
    <d v="2023-11-03T00:00:00"/>
    <s v="POO2303714"/>
    <s v="코리아이플랫폼"/>
    <x v="107"/>
    <s v="공정 작업시 필요 소모품"/>
    <s v="Top gloves[S]"/>
    <s v="Consumables Required for Process Operations"/>
    <s v="Ju Yeon Lee"/>
    <s v="EA"/>
    <n v="500"/>
    <n v="380"/>
    <n v="260"/>
    <n v="98800"/>
    <s v="KF03"/>
    <m/>
    <m/>
    <m/>
    <m/>
  </r>
  <r>
    <n v="540"/>
    <s v="Finished"/>
    <s v="265"/>
    <s v="Supplies"/>
    <s v="Supplies_Gloves"/>
    <x v="1"/>
    <s v="PRO2304067"/>
    <d v="2023-11-03T00:00:00"/>
    <s v="POO2303714"/>
    <s v="코리아이플랫폼"/>
    <x v="107"/>
    <s v="공정 작업시 필요 소모품"/>
    <s v="Top gloves[S]"/>
    <s v="Consumables Required for Process Operations"/>
    <s v="Ju Yeon Lee"/>
    <s v="EA"/>
    <n v="500"/>
    <n v="120"/>
    <n v="260"/>
    <n v="31200"/>
    <s v="KF03"/>
    <m/>
    <m/>
    <m/>
    <m/>
  </r>
  <r>
    <n v="541"/>
    <s v="Finished"/>
    <s v="065"/>
    <s v="Materials &amp; RM (Non BOM)"/>
    <s v="Supplies_Sub Material"/>
    <x v="1"/>
    <s v="PRO2304067"/>
    <d v="2023-11-03T00:00:00"/>
    <s v="POO2303714"/>
    <s v="코리아이플랫폼"/>
    <x v="122"/>
    <s v="배선장치 하네스 정리 시 사용"/>
    <s v="Cable ties[2.5mm*100mm_White_1000ea]"/>
    <s v="Using wiring device harness cleanup"/>
    <s v="Ju Yeon Lee"/>
    <s v="EA"/>
    <n v="10"/>
    <n v="10"/>
    <n v="2800"/>
    <n v="28000"/>
    <s v="KF03"/>
    <s v="Billion Watts Technologies / ACE Power Engineering Pte Ltd / ABB Australia Telstra"/>
    <m/>
    <m/>
    <m/>
  </r>
  <r>
    <n v="542"/>
    <s v="Finished"/>
    <s v="065"/>
    <s v="Materials &amp; RM (Non BOM)"/>
    <s v="Supplies_Sub Material"/>
    <x v="1"/>
    <s v="PRO2304067"/>
    <d v="2023-11-03T00:00:00"/>
    <s v="POO2303714"/>
    <s v="코리아이플랫폼"/>
    <x v="320"/>
    <s v="배선장치 하네스 정리 시 사용"/>
    <s v="Cable ties[3.6mm*140mm_White_100ea]"/>
    <s v="Using wiring device harness cleanup"/>
    <s v="Ju Yeon Lee"/>
    <s v="EA"/>
    <n v="30"/>
    <n v="30"/>
    <n v="1900"/>
    <n v="57000"/>
    <s v="KF03"/>
    <s v="Billion Watts Technologies / ACE Power Engineering Pte Ltd / ABB Australia Telstra"/>
    <m/>
    <m/>
    <m/>
  </r>
  <r>
    <n v="543"/>
    <s v="Finished"/>
    <s v="265"/>
    <s v="Supplies"/>
    <s v="Supplies_Others"/>
    <x v="1"/>
    <s v="PRO2303958"/>
    <d v="2023-11-10T00:00:00"/>
    <s v="POO2303604"/>
    <s v="미주MRO"/>
    <x v="321"/>
    <s v="KF033(천막동) 캐노피와 물류 트럭이 충돌하는 사고 재발 방지를 위해 도로에 시선 유도봉(탄력봉)을 설치"/>
    <s v="tubular marker[H450*80Φ*210_9cm_Including anchor bolt]"/>
    <s v="Installation of a gaze guide rod (elastic rod) on the road to prevent the recurrence of an accident in which KF033 (tent building) canopy and logistics truck collide"/>
    <s v="Ju Yeon Lee"/>
    <s v="EA"/>
    <n v="1"/>
    <n v="12"/>
    <n v="8600"/>
    <n v="103200"/>
    <s v="KF03"/>
    <m/>
    <m/>
    <m/>
    <m/>
  </r>
  <r>
    <n v="544"/>
    <s v="Finished"/>
    <s v="265"/>
    <s v="Supplies"/>
    <s v="Supplies_Others"/>
    <x v="1"/>
    <s v="PRO2303958"/>
    <d v="2023-11-10T00:00:00"/>
    <s v="POO2303604"/>
    <s v="미주MRO"/>
    <x v="322"/>
    <s v="KF033 물류 트럭과 컨테이너 충돌을 방지하기 위한 가이드(자석깃발 형태)"/>
    <s v="Magnetic flagpole + print[240*150mm_Double -sided Print_Size C5]"/>
    <s v="KF033 (tent building) Guide to Preventing Collision of Logistics Trucks and Containers"/>
    <s v="Ju Yeon Lee"/>
    <s v="EA"/>
    <n v="1"/>
    <n v="8"/>
    <n v="23000"/>
    <n v="184000"/>
    <s v="KF03"/>
    <m/>
    <m/>
    <m/>
    <m/>
  </r>
  <r>
    <n v="545"/>
    <s v="Finished"/>
    <s v="265"/>
    <s v="Supplies"/>
    <s v="Supplies_Tools"/>
    <x v="1"/>
    <s v="PRO2303959"/>
    <d v="2023-11-10T00:00:00"/>
    <s v="POO2303618"/>
    <s v="경보종합상사"/>
    <x v="323"/>
    <s v="시스템에서 사용중인 저울형 핸드 리프트 고장(저울형 핸드리프트 CPS-PLUS1 배터리 완전 방전, 일부 케이블 단락, 자체 수리 진행 예정)"/>
    <s v="rechargeable battery for scales[BT-6M5.0AT]"/>
    <s v="Scales hand lift Breakdown in use in the system(Scales Handrift CPS-PLUS 1 Battery Complete Discharge, Some cable paragraphs, Self -repair scheduled)"/>
    <s v="Ju Yeon Lee"/>
    <s v="EA"/>
    <n v="1"/>
    <n v="1"/>
    <n v="43000"/>
    <n v="43000"/>
    <s v="KF03"/>
    <m/>
    <m/>
    <m/>
    <m/>
  </r>
  <r>
    <n v="546"/>
    <s v="Finished"/>
    <s v="065"/>
    <s v="Materials &amp; RM (Non BOM)"/>
    <s v="Supplies_Sub Material"/>
    <x v="1"/>
    <s v="PRO2303960"/>
    <d v="2023-11-10T00:00:00"/>
    <s v="POO2303619"/>
    <s v="서일전자"/>
    <x v="4"/>
    <s v="BCP 단자대 숫자 라벨(RACK=1~10번까지 2개, 11~20번 1개 / BCP=1~10번 4개, 11~20번 3개…각각 다름)"/>
    <s v="Number Plate[UA-23H(1~10)]"/>
    <s v="N/A"/>
    <s v="Ju Yeon Lee"/>
    <s v="EA"/>
    <n v="100"/>
    <n v="100"/>
    <n v="2000"/>
    <n v="200000"/>
    <s v="KF03"/>
    <m/>
    <m/>
    <m/>
    <m/>
  </r>
  <r>
    <n v="547"/>
    <s v="Finished"/>
    <s v="065"/>
    <s v="Materials &amp; RM (Non BOM)"/>
    <s v="Supplies_Sub Material"/>
    <x v="1"/>
    <s v="PRO2303960"/>
    <d v="2023-11-10T00:00:00"/>
    <s v="POO2303619"/>
    <s v="서일전자"/>
    <x v="5"/>
    <s v="BCP 단자대 숫자 라벨(RACK=1~10번까지 2개, 11~20번 1개 / BCP=1~10번 4개, 11~20번 3개…각각 다름)"/>
    <s v="Number Plate[UA-23H(11~20)]"/>
    <s v="N/A"/>
    <s v="Ju Yeon Lee"/>
    <s v="EA"/>
    <n v="100"/>
    <n v="100"/>
    <n v="2000"/>
    <n v="200000"/>
    <s v="KF03"/>
    <m/>
    <m/>
    <m/>
    <m/>
  </r>
  <r>
    <n v="548"/>
    <s v="Finished"/>
    <s v="265"/>
    <s v="Supplies"/>
    <s v="Supplies_Night Snack Cost"/>
    <x v="2"/>
    <s v="PRO2303964"/>
    <d v="2023-11-10T00:00:00"/>
    <s v="POO2303620"/>
    <s v="코캄구내식당"/>
    <x v="324"/>
    <s v="야간 근무자 간식/10월 3일~11월 3일-22일*11명"/>
    <s v="Night Snack[Instant noodles_October~November 3rd]"/>
    <s v="Night worker snacks/October 3rd to November 3rd"/>
    <s v="Ju Yeon Lee"/>
    <s v="EA"/>
    <n v="1"/>
    <n v="234"/>
    <n v="730.9"/>
    <n v="171030.6"/>
    <s v="KF03"/>
    <m/>
    <m/>
    <m/>
    <m/>
  </r>
  <r>
    <n v="549"/>
    <s v="Finished"/>
    <s v="265"/>
    <s v="Supplies"/>
    <s v="Supplies_Others"/>
    <x v="2"/>
    <s v="PRO2303966"/>
    <d v="2023-11-10T00:00:00"/>
    <s v="POO2303621"/>
    <s v="한전자"/>
    <x v="325"/>
    <s v="모니터링보드 상하 연결 커넥터 파손(APK0013A-BM-01-MB : 4EA / APK0014A-BM-01-MB : 4EA)"/>
    <s v="Monitoring board connector repair(SF/SR)[Connector break]"/>
    <s v="Monitoring board up and down connection connector breakdown(APK0013A-BM-01-MB : 4EA / APK0014A-BM-01-MB : 4EA)"/>
    <s v="Ju Yeon Lee"/>
    <s v="EA"/>
    <n v="1"/>
    <n v="8"/>
    <n v="7908"/>
    <n v="63264"/>
    <s v="KF03"/>
    <m/>
    <m/>
    <m/>
    <m/>
  </r>
  <r>
    <n v="550"/>
    <s v="Finished"/>
    <s v="265"/>
    <s v="Supplies"/>
    <s v="Supplies_Others"/>
    <x v="2"/>
    <s v="PRO2303966"/>
    <d v="2023-11-10T00:00:00"/>
    <s v="POO2303621"/>
    <s v="한전자"/>
    <x v="326"/>
    <s v="모니터링보드 컨넥터 후크 파손(APK0013A-BM-01-MB : 24EA / APK0014A-BM-01-MB : 33EA)"/>
    <s v="Monitoring board connector repair(SF/SR)[Connector hook breakage]"/>
    <s v="Monitoring board connector hook damage(APK0013A-BM-01-MB : 24EA / APK0014A-BM-01-MB : 33EA)"/>
    <s v="Ju Yeon Lee"/>
    <s v="EA"/>
    <n v="1"/>
    <n v="57"/>
    <n v="9696"/>
    <n v="552672"/>
    <s v="KF03"/>
    <m/>
    <m/>
    <m/>
    <m/>
  </r>
  <r>
    <n v="551"/>
    <s v="Finished"/>
    <s v="265"/>
    <s v="Supplies"/>
    <s v="Supplies_Others"/>
    <x v="2"/>
    <s v="PRO2304485"/>
    <d v="2023-11-10T00:00:00"/>
    <s v="POO2304081"/>
    <s v="코리아이플랫폼"/>
    <x v="327"/>
    <s v="Module 현장 5S_피팅랙에 사용(부자재 및 기타 자재 정리)"/>
    <s v="parts box[Number one_175*100*85]"/>
    <s v="Module site 5S/Used in fitting rack(Sub Material and Others Material arrangement)"/>
    <s v="Ju Yeon Lee"/>
    <s v="EA"/>
    <n v="1"/>
    <n v="3"/>
    <n v="2300"/>
    <n v="6900"/>
    <s v="KF03"/>
    <m/>
    <m/>
    <m/>
    <m/>
  </r>
  <r>
    <n v="552"/>
    <s v="Finished"/>
    <s v="265"/>
    <s v="Supplies"/>
    <s v="Supplies_Others"/>
    <x v="2"/>
    <s v="PRO2304485"/>
    <d v="2023-11-10T00:00:00"/>
    <s v="POO2304081"/>
    <s v="코리아이플랫폼"/>
    <x v="328"/>
    <s v="Module 현장 5S_피팅랙에 사용(부자재 및 기타 자재 정리)"/>
    <s v="parts box[Number two_245*145*120]"/>
    <s v="Module site 5S/Used in fitting rack(Sub Material and Others Material arrangement)"/>
    <s v="Ju Yeon Lee"/>
    <s v="EA"/>
    <n v="1"/>
    <n v="30"/>
    <n v="3100"/>
    <n v="93000"/>
    <s v="KF03"/>
    <m/>
    <m/>
    <m/>
    <m/>
  </r>
  <r>
    <n v="553"/>
    <s v="Finished"/>
    <s v="265"/>
    <s v="Supplies"/>
    <s v="Supplies_Others"/>
    <x v="2"/>
    <s v="PRO2304485"/>
    <d v="2023-11-10T00:00:00"/>
    <s v="POO2304081"/>
    <s v="코리아이플랫폼"/>
    <x v="329"/>
    <s v="Module 현장 5S_피팅랙에 사용(부자재 및 기타 자재 정리)"/>
    <s v="parts box[Number three_340*210*155]"/>
    <s v="Module site 5S/Used in fitting rack(Sub Material and Others Material arrangement)"/>
    <s v="Ju Yeon Lee"/>
    <s v="EA"/>
    <n v="1"/>
    <n v="11"/>
    <n v="4900"/>
    <n v="53900"/>
    <s v="KF03"/>
    <m/>
    <m/>
    <m/>
    <m/>
  </r>
  <r>
    <n v="554"/>
    <s v="Finished"/>
    <s v="265"/>
    <s v="Supplies"/>
    <s v="Supplies_Others"/>
    <x v="2"/>
    <s v="PRO2304485"/>
    <d v="2023-11-10T00:00:00"/>
    <s v="POO2304081"/>
    <s v="코리아이플랫폼"/>
    <x v="330"/>
    <s v="Module 현장 5S_피팅랙에 사용(부자재 및 기타 자재 정리)"/>
    <s v="parts box[Number five_500*300*150]"/>
    <s v="Module site 5S/Used in fitting rack(Sub Material and Others Material arrangement)"/>
    <s v="Ju Yeon Lee"/>
    <s v="EA"/>
    <n v="1"/>
    <n v="2"/>
    <n v="8500"/>
    <n v="17000"/>
    <s v="KF03"/>
    <m/>
    <m/>
    <m/>
    <m/>
  </r>
  <r>
    <n v="555"/>
    <s v="Finished"/>
    <s v="065"/>
    <s v="Materials &amp; RM (Non BOM)"/>
    <s v="Supplies_Shipping material"/>
    <x v="2"/>
    <s v="PRO2304067"/>
    <d v="2023-11-10T00:00:00"/>
    <s v="POO2303714"/>
    <s v="코리아이플랫폼"/>
    <x v="39"/>
    <s v="작업장 쓰레기 봉투"/>
    <s v="Gunny sack[80kg_100 pieces]"/>
    <s v="Garbage bags for KF03/KF033 Plant"/>
    <s v="Ju Yeon Lee"/>
    <s v="Bundle"/>
    <n v="1"/>
    <n v="2"/>
    <n v="18040"/>
    <n v="36080"/>
    <s v="KF03"/>
    <m/>
    <m/>
    <m/>
    <m/>
  </r>
  <r>
    <n v="556"/>
    <s v="Finished"/>
    <s v="065"/>
    <s v="Materials &amp; RM (Non BOM)"/>
    <s v="Supplies_Shipping material"/>
    <x v="1"/>
    <s v="PRO2304067"/>
    <d v="2023-11-10T00:00:00"/>
    <s v="POO2303714"/>
    <s v="코리아이플랫폼"/>
    <x v="39"/>
    <s v="작업장 쓰레기 봉투"/>
    <s v="Gunny sack[80kg_100 pieces]"/>
    <s v="Garbage bags for KF03/KF033 Plant"/>
    <s v="Ju Yeon Lee"/>
    <s v="Bundle"/>
    <n v="1"/>
    <n v="2"/>
    <n v="18040"/>
    <n v="36080"/>
    <s v="KF03"/>
    <m/>
    <m/>
    <m/>
    <m/>
  </r>
  <r>
    <n v="557"/>
    <s v="Finished"/>
    <s v="065"/>
    <s v="Materials &amp; RM (Non BOM)"/>
    <s v="Supplies_Shipping material"/>
    <x v="2"/>
    <s v="PRO2304007"/>
    <d v="2023-11-15T00:00:00"/>
    <s v="POO2303633"/>
    <s v="일석공업사"/>
    <x v="28"/>
    <s v="모듈 포장용 PE-Foam"/>
    <s v="PE-Foam[50T*200*520]"/>
    <s v="Module packaging PE-Foam"/>
    <s v="Ju Yeon Lee"/>
    <s v="EA"/>
    <n v="225"/>
    <n v="225"/>
    <n v="699"/>
    <n v="157275"/>
    <s v="KF03"/>
    <s v="Billion Watts Technologies Co., Ltd."/>
    <m/>
    <m/>
    <m/>
  </r>
  <r>
    <n v="558"/>
    <s v="Finished"/>
    <s v="065"/>
    <s v="Materials &amp; RM (Non BOM)"/>
    <s v="Supplies_Shipping material"/>
    <x v="2"/>
    <s v="PRO2304007"/>
    <d v="2023-11-15T00:00:00"/>
    <s v="POO2303633"/>
    <s v="일석공업사"/>
    <x v="29"/>
    <s v="모듈 포장용 PE-Foam"/>
    <s v="PE-Foam[70T*365*520]"/>
    <s v="Module packaging PE-Foam"/>
    <s v="Ju Yeon Lee"/>
    <s v="EA"/>
    <n v="442"/>
    <n v="442"/>
    <n v="1882"/>
    <n v="831844"/>
    <s v="KF03"/>
    <s v="Billion Watts Technologies Co., Ltd."/>
    <m/>
    <m/>
    <m/>
  </r>
  <r>
    <n v="559"/>
    <s v="Finished"/>
    <s v="065"/>
    <s v="Materials &amp; RM (Non BOM)"/>
    <s v="Supplies_Shipping material"/>
    <x v="2"/>
    <s v="PRO2304007"/>
    <d v="2023-11-15T00:00:00"/>
    <s v="POO2303633"/>
    <s v="일석공업사"/>
    <x v="30"/>
    <s v="모듈 포장용 PE-Foam"/>
    <s v="PE-Foam[100T*365*750]"/>
    <s v="Module packaging PE-Foam"/>
    <s v="Ju Yeon Lee"/>
    <s v="EA"/>
    <n v="342"/>
    <n v="342"/>
    <n v="3663"/>
    <n v="1252746"/>
    <s v="KF03"/>
    <s v="Billion Watts Technologies Co., Ltd."/>
    <m/>
    <m/>
    <m/>
  </r>
  <r>
    <n v="560"/>
    <s v="Finished"/>
    <s v="065"/>
    <s v="Materials &amp; RM (Non BOM)"/>
    <s v="Supplies_Shipping material"/>
    <x v="2"/>
    <s v="PRO2304007"/>
    <d v="2023-11-15T00:00:00"/>
    <s v="POO2303633"/>
    <s v="일석공업사"/>
    <x v="31"/>
    <s v="모듈 포장용 PE-Foam"/>
    <s v="PE-Foam[100T*900*520]"/>
    <s v="Module packaging PE-Foam"/>
    <s v="Ju Yeon Lee"/>
    <s v="EA"/>
    <n v="403"/>
    <n v="403"/>
    <n v="6266"/>
    <n v="2525198"/>
    <s v="KF03"/>
    <s v="Billion Watts Technologies Co., Ltd."/>
    <m/>
    <m/>
    <m/>
  </r>
  <r>
    <n v="561"/>
    <s v="Finished"/>
    <s v="065"/>
    <s v="Materials &amp; RM (Non BOM)"/>
    <s v="Supplies_Shipping material"/>
    <x v="2"/>
    <s v="PRO2304007"/>
    <d v="2023-11-15T00:00:00"/>
    <s v="POO2303633"/>
    <s v="일석공업사"/>
    <x v="331"/>
    <s v="모듈 포장용 PE-Foam"/>
    <s v="PE-Foam[80T*470*520]"/>
    <s v="Module packaging PE-Foam"/>
    <s v="Ju Yeon Lee"/>
    <s v="EA"/>
    <n v="66"/>
    <n v="66"/>
    <n v="2788"/>
    <n v="184008"/>
    <s v="KF03"/>
    <s v="KOL_Module"/>
    <m/>
    <m/>
    <m/>
  </r>
  <r>
    <n v="562"/>
    <s v="Finished"/>
    <s v="065"/>
    <s v="Materials &amp; RM (Non BOM)"/>
    <s v="Supplies_Shipping material"/>
    <x v="2"/>
    <s v="PRO2304007"/>
    <d v="2023-11-15T00:00:00"/>
    <s v="POO2303633"/>
    <s v="일석공업사"/>
    <x v="332"/>
    <s v="모듈 포장용 PE-Foam"/>
    <s v="PE-Foam[90T*470*700]"/>
    <s v="Module packaging PE-Foam"/>
    <s v="Ju Yeon Lee"/>
    <s v="EA"/>
    <n v="66"/>
    <n v="66"/>
    <n v="4219"/>
    <n v="278454"/>
    <s v="KF03"/>
    <s v="KOL_Module"/>
    <m/>
    <m/>
    <m/>
  </r>
  <r>
    <n v="563"/>
    <s v="Finished"/>
    <s v="065"/>
    <s v="Materials &amp; RM (Non BOM)"/>
    <s v="Supplies_Shipping material"/>
    <x v="2"/>
    <s v="PRO2304007"/>
    <d v="2023-11-15T00:00:00"/>
    <s v="POO2303633"/>
    <s v="일석공업사"/>
    <x v="333"/>
    <s v="모듈 포장용 PE-Foam"/>
    <s v="PE-Foam[35T*330*500]"/>
    <s v="Module packaging PE-Foam"/>
    <s v="Ju Yeon Lee"/>
    <s v="EA"/>
    <n v="33"/>
    <n v="33"/>
    <n v="781"/>
    <n v="25773"/>
    <s v="KF03"/>
    <s v="KOL_Module"/>
    <m/>
    <m/>
    <m/>
  </r>
  <r>
    <n v="564"/>
    <s v="Finished"/>
    <s v="065"/>
    <s v="Materials &amp; RM (Non BOM)"/>
    <s v="Supplies_Shipping material"/>
    <x v="2"/>
    <s v="PRO2304007"/>
    <d v="2023-11-15T00:00:00"/>
    <s v="POO2303633"/>
    <s v="일석공업사"/>
    <x v="334"/>
    <s v="모듈 포장용 PE-Foam"/>
    <s v="PE-Foam[50T*900*520]"/>
    <s v="Module packaging PE-Foam"/>
    <s v="Ju Yeon Lee"/>
    <s v="EA"/>
    <n v="33"/>
    <n v="33"/>
    <n v="2734"/>
    <n v="90222"/>
    <s v="KF03"/>
    <s v="KOL_Module"/>
    <m/>
    <m/>
    <m/>
  </r>
  <r>
    <n v="565"/>
    <s v="Finished"/>
    <s v="065"/>
    <s v="Materials &amp; RM (Non BOM)"/>
    <s v="Supplies_Shipping material"/>
    <x v="2"/>
    <s v="PRO2304008"/>
    <d v="2023-11-15T00:00:00"/>
    <s v="POO2303632"/>
    <s v="우신특수포장"/>
    <x v="32"/>
    <s v="모듈 포장용 박스"/>
    <s v="BOX(module)[10T 925*545*655]"/>
    <s v="Module packaging box"/>
    <s v="Ju Yeon Lee"/>
    <s v="EA"/>
    <n v="320"/>
    <n v="130"/>
    <n v="16890"/>
    <n v="2195700"/>
    <s v="KF03"/>
    <s v="Billion Watts Technologies Co., Ltd."/>
    <m/>
    <m/>
    <m/>
  </r>
  <r>
    <n v="566"/>
    <s v="Finished"/>
    <s v="065"/>
    <s v="Materials &amp; RM (Non BOM)"/>
    <s v="Supplies_Shipping material"/>
    <x v="2"/>
    <s v="PRO2304008"/>
    <d v="2023-11-15T00:00:00"/>
    <s v="POO2303632"/>
    <s v="우신특수포장"/>
    <x v="41"/>
    <s v="제품 출하시 사용"/>
    <s v="Pallet[1100*1100*130_black]"/>
    <s v="N/A"/>
    <s v="Ju Yeon Lee"/>
    <s v="EA"/>
    <n v="200"/>
    <n v="100"/>
    <n v="14400"/>
    <n v="1440000"/>
    <s v="KF03"/>
    <s v="Billion Watts Technologies Co., Ltd."/>
    <m/>
    <m/>
    <m/>
  </r>
  <r>
    <n v="567"/>
    <s v="Finished"/>
    <s v="065"/>
    <s v="Materials &amp; RM (Non BOM)"/>
    <s v="Supplies_Sub Material"/>
    <x v="1"/>
    <s v="PRO2304010"/>
    <d v="2023-11-15T00:00:00"/>
    <s v="POO2303630"/>
    <s v="동양Techp.Co."/>
    <x v="335"/>
    <s v="BPU(ESS) 장치대 표시용 라벨 스티커 제작"/>
    <s v="ESS label sticker making[ESS Type_23*8_6 types_100set]"/>
    <s v="Fabrication of label stickers for displaying BPU(ESS) devices/The introduction of two types of BCP (ESS) label stickers can reduce wasted production overhead."/>
    <s v="Ju Yeon Lee"/>
    <s v="EA"/>
    <n v="100"/>
    <n v="600"/>
    <n v="150"/>
    <n v="90000"/>
    <s v="KF03"/>
    <m/>
    <m/>
    <m/>
    <m/>
  </r>
  <r>
    <n v="568"/>
    <s v="Finished"/>
    <s v="265"/>
    <s v="Supplies"/>
    <s v="Supplies_Tools"/>
    <x v="2"/>
    <s v="PRO2304011"/>
    <d v="2023-11-15T00:00:00"/>
    <s v="POO2303655"/>
    <s v="한국미스미"/>
    <x v="336"/>
    <s v="고장으로 인한 구매(6대 고장)"/>
    <s v="Bosch charging drill[GSR10.8-2-LI_Baretool]"/>
    <s v="Purchase due to module line charger drill breakdown(6EA breakdown)"/>
    <s v="Ju Yeon Lee"/>
    <s v="EA"/>
    <n v="1"/>
    <n v="6"/>
    <n v="109866"/>
    <n v="659196"/>
    <s v="KF03"/>
    <m/>
    <m/>
    <m/>
    <m/>
  </r>
  <r>
    <n v="569"/>
    <s v="Finished"/>
    <s v="065"/>
    <s v="Materials &amp; RM (Non BOM)"/>
    <s v="Supplies_Sub Material"/>
    <x v="2"/>
    <s v="PRO2304017"/>
    <d v="2023-11-16T00:00:00"/>
    <s v="POO2303656"/>
    <s v="경원전자"/>
    <x v="337"/>
    <s v="Pacific Energy Renewables WA Pty Ltd(Gen1.0 계열 생산에 필요한 소모품)"/>
    <s v="electric contact grease 1010[500g_manufacturing company: SPANJAARD]"/>
    <s v="Working with FMG NSS and many other modules"/>
    <s v="Ju Yeon Lee"/>
    <s v="EA"/>
    <n v="1"/>
    <n v="10"/>
    <n v="28000"/>
    <n v="280000"/>
    <s v="KF03"/>
    <s v="Pacific Energy Renewables WA Pty Ltd(Gen1.0계열 생산에 필요한 소모품)"/>
    <m/>
    <m/>
    <m/>
  </r>
  <r>
    <n v="570"/>
    <s v="Finished"/>
    <s v="065"/>
    <s v="Materials &amp; RM (Non BOM)"/>
    <s v="Supplies_Sub Material"/>
    <x v="2"/>
    <s v="PRO2304067"/>
    <d v="2023-11-16T00:00:00"/>
    <s v="POO2303714"/>
    <s v="코리아이플랫폼"/>
    <x v="223"/>
    <s v="전선 정리 시 사용(Gen1.0계열 생산에 필요)"/>
    <s v="Cable ties[2.5mm*100mm_Black_1000ea]"/>
    <s v="N/A"/>
    <s v="Ju Yeon Lee"/>
    <s v="Bag"/>
    <n v="1"/>
    <n v="10"/>
    <n v="2800"/>
    <n v="28000"/>
    <s v="KF03"/>
    <s v="Pacific Energy Renewables WA Pty Ltd(Gen1.0계열 생산에 필요한 소모품)"/>
    <m/>
    <m/>
    <m/>
  </r>
  <r>
    <n v="571"/>
    <s v="Finished"/>
    <s v="265"/>
    <s v="Supplies"/>
    <s v="Supplies_Office"/>
    <x v="3"/>
    <s v="코리아이플랫폼"/>
    <d v="2023-11-16T00:00:00"/>
    <s v="코리아이플랫폼"/>
    <s v="코리아이플랫폼"/>
    <x v="338"/>
    <s v="업무에 필요한 사무용품"/>
    <s v="board marker[Black_12 EA]"/>
    <s v="Office supplies needed for work"/>
    <s v="Hae Sook Kwark"/>
    <s v="Box"/>
    <n v="1"/>
    <n v="1"/>
    <n v="6300"/>
    <n v="6300"/>
    <s v="KF03"/>
    <m/>
    <m/>
    <m/>
    <m/>
  </r>
  <r>
    <n v="572"/>
    <s v="Finished"/>
    <s v="265"/>
    <s v="Supplies"/>
    <s v="Supplies_Office"/>
    <x v="3"/>
    <s v="코리아이플랫폼"/>
    <d v="2023-11-16T00:00:00"/>
    <s v="코리아이플랫폼"/>
    <s v="코리아이플랫폼"/>
    <x v="339"/>
    <s v="업무에 필요한 사무용품"/>
    <s v="board marker[Red_12 EA]"/>
    <s v="Office supplies needed for work"/>
    <s v="Hae Sook Kwark"/>
    <s v="Box"/>
    <n v="1"/>
    <n v="1"/>
    <n v="6300"/>
    <n v="6300"/>
    <s v="KF03"/>
    <m/>
    <m/>
    <m/>
    <m/>
  </r>
  <r>
    <n v="573"/>
    <s v="Finished"/>
    <s v="265"/>
    <s v="Supplies"/>
    <s v="Supplies_Office"/>
    <x v="3"/>
    <s v="코리아이플랫폼"/>
    <d v="2023-11-16T00:00:00"/>
    <s v="코리아이플랫폼"/>
    <s v="코리아이플랫폼"/>
    <x v="340"/>
    <s v="업무에 필요한 사무용품"/>
    <s v="board marker[Blue_12 EA]"/>
    <s v="Office supplies needed for work"/>
    <s v="Hae Sook Kwark"/>
    <s v="Box"/>
    <n v="1"/>
    <n v="1"/>
    <n v="6300"/>
    <n v="6300"/>
    <s v="KF03"/>
    <m/>
    <m/>
    <m/>
    <m/>
  </r>
  <r>
    <n v="574"/>
    <s v="Finished"/>
    <s v="265"/>
    <s v="Supplies"/>
    <s v="Supplies_Office"/>
    <x v="3"/>
    <s v="코리아이플랫폼"/>
    <d v="2023-11-16T00:00:00"/>
    <s v="코리아이플랫폼"/>
    <s v="코리아이플랫폼"/>
    <x v="341"/>
    <s v="업무에 필요한 사무용품"/>
    <s v="oil-based pen[Red_12 EA]"/>
    <s v="Office supplies needed for work"/>
    <s v="Hae Sook Kwark"/>
    <s v="Box"/>
    <n v="1"/>
    <n v="1"/>
    <n v="6270"/>
    <n v="6270"/>
    <s v="KF03"/>
    <m/>
    <m/>
    <m/>
    <m/>
  </r>
  <r>
    <n v="575"/>
    <s v="Finished"/>
    <s v="265"/>
    <s v="Supplies"/>
    <s v="Supplies_Office"/>
    <x v="3"/>
    <s v="코리아이플랫폼"/>
    <d v="2023-11-16T00:00:00"/>
    <s v="코리아이플랫폼"/>
    <s v="코리아이플랫폼"/>
    <x v="342"/>
    <s v="업무에 필요한 사무용품"/>
    <s v="oil-based pen[Black_12 EA]"/>
    <s v="Office supplies needed for work"/>
    <s v="Hae Sook Kwark"/>
    <s v="Box"/>
    <n v="1"/>
    <n v="1"/>
    <n v="6270"/>
    <n v="6270"/>
    <s v="KF03"/>
    <m/>
    <m/>
    <m/>
    <m/>
  </r>
  <r>
    <n v="576"/>
    <s v="Finished"/>
    <s v="265"/>
    <s v="Supplies"/>
    <s v="Supplies_Office"/>
    <x v="3"/>
    <s v="코리아이플랫폼"/>
    <d v="2023-11-16T00:00:00"/>
    <s v="코리아이플랫폼"/>
    <s v="코리아이플랫폼"/>
    <x v="343"/>
    <s v="업무에 필요한 사무용품"/>
    <s v="Name Pen[Black_12 EA]"/>
    <s v="Office supplies needed for work"/>
    <s v="Hae Sook Kwark"/>
    <s v="Box"/>
    <n v="1"/>
    <n v="1"/>
    <n v="3500"/>
    <n v="3500"/>
    <s v="KF03"/>
    <m/>
    <m/>
    <m/>
    <m/>
  </r>
  <r>
    <n v="577"/>
    <s v="Finished"/>
    <s v="265"/>
    <s v="Supplies"/>
    <s v="Supplies_Office"/>
    <x v="3"/>
    <s v="코리아이플랫폼"/>
    <d v="2023-11-16T00:00:00"/>
    <s v="코리아이플랫폼"/>
    <s v="코리아이플랫폼"/>
    <x v="344"/>
    <s v="업무에 필요한 사무용품"/>
    <s v="ballpoint pen[Black_12 EA]"/>
    <s v="Office supplies needed for work"/>
    <s v="Hae Sook Kwark"/>
    <s v="Box"/>
    <n v="1"/>
    <n v="2"/>
    <n v="2240"/>
    <n v="4480"/>
    <s v="KF03"/>
    <m/>
    <m/>
    <m/>
    <m/>
  </r>
  <r>
    <n v="578"/>
    <s v="Finished"/>
    <s v="265"/>
    <s v="Supplies"/>
    <s v="Supplies_Office"/>
    <x v="3"/>
    <s v="코리아이플랫폼"/>
    <d v="2023-11-16T00:00:00"/>
    <s v="코리아이플랫폼"/>
    <s v="코리아이플랫폼"/>
    <x v="345"/>
    <s v="업무에 필요한 사무용품"/>
    <s v="battery[9V]"/>
    <s v="Office supplies needed for work"/>
    <s v="Hae Sook Kwark"/>
    <s v="EA"/>
    <n v="1"/>
    <n v="1"/>
    <n v="4160"/>
    <n v="4160"/>
    <s v="KF03"/>
    <m/>
    <m/>
    <m/>
    <m/>
  </r>
  <r>
    <n v="579"/>
    <s v="Finished"/>
    <s v="265"/>
    <s v="Supplies"/>
    <s v="Supplies_Office"/>
    <x v="3"/>
    <s v="코리아이플랫폼"/>
    <d v="2023-11-16T00:00:00"/>
    <s v="코리아이플랫폼"/>
    <s v="코리아이플랫폼"/>
    <x v="346"/>
    <s v="업무에 필요한 사무용품"/>
    <s v="Scissors[7inch]"/>
    <s v="Office supplies needed for work"/>
    <s v="Hae Sook Kwark"/>
    <s v="EA"/>
    <n v="1"/>
    <n v="3"/>
    <n v="2280"/>
    <n v="6840"/>
    <s v="KF03"/>
    <m/>
    <m/>
    <m/>
    <m/>
  </r>
  <r>
    <n v="580"/>
    <s v="Finished"/>
    <s v="265"/>
    <s v="Supplies"/>
    <s v="Supplies_Office"/>
    <x v="3"/>
    <s v="코리아이플랫폼"/>
    <d v="2023-11-16T00:00:00"/>
    <s v="코리아이플랫폼"/>
    <s v="코리아이플랫폼"/>
    <x v="288"/>
    <s v="업무에 필요한 사무용품"/>
    <s v="Copy paper[A4]"/>
    <s v="Office supplies needed for work"/>
    <s v="Hae Sook Kwark"/>
    <s v="Box"/>
    <n v="1"/>
    <n v="1"/>
    <n v="20370"/>
    <n v="20370"/>
    <s v="KF03"/>
    <m/>
    <m/>
    <m/>
    <m/>
  </r>
  <r>
    <n v="581"/>
    <s v="Finished"/>
    <s v="265"/>
    <s v="Supplies"/>
    <s v="Supplies_Tools"/>
    <x v="2"/>
    <s v="PRO2304062"/>
    <d v="2023-11-21T00:00:00"/>
    <s v="POO2303666"/>
    <s v="엠시스템"/>
    <x v="347"/>
    <s v="파렛트 대차 안전센서 및 안전 가이드 제작"/>
    <s v="Production of pallet bogie safety sensor and safety guide[]"/>
    <s v="Production of pallet bogie safety sensor and safety guide"/>
    <s v="Ju Yeon Lee"/>
    <s v="EA"/>
    <n v="1"/>
    <n v="1"/>
    <n v="2283600"/>
    <n v="2283600"/>
    <s v="KF03"/>
    <m/>
    <m/>
    <m/>
    <m/>
  </r>
  <r>
    <n v="582"/>
    <s v="Finished"/>
    <s v="265"/>
    <s v="Supplies"/>
    <s v="Supplies_Others"/>
    <x v="2"/>
    <s v="PRO2304153"/>
    <d v="2023-11-24T00:00:00"/>
    <s v="POO2303788"/>
    <s v="미주MRO"/>
    <x v="348"/>
    <s v="Module line 시효성 자재 보관 &amp; 부적합품 보관"/>
    <s v="Multi cabinet[KC-SA_GREEN]"/>
    <s v="Module line Prescription Supplies storage ＆ Storage of Nonconforming Products"/>
    <s v="Ju Yeon Lee"/>
    <s v="EA"/>
    <n v="1"/>
    <n v="1"/>
    <n v="840000"/>
    <n v="840000"/>
    <s v="KF03"/>
    <m/>
    <m/>
    <m/>
    <m/>
  </r>
  <r>
    <n v="583"/>
    <s v="Finished"/>
    <s v="265"/>
    <s v="Supplies"/>
    <s v="Supplies_Gloves"/>
    <x v="1"/>
    <s v="PRO2304485"/>
    <d v="2023-11-24T00:00:00"/>
    <s v="POO2304081"/>
    <s v="코리아이플랫폼"/>
    <x v="254"/>
    <s v="공정 작업시 필요 소모품"/>
    <s v="3M Gloves[S_Super Grip 200_Gray]"/>
    <s v="Consumables Required for Process Operations"/>
    <s v="Ju Yeon Lee"/>
    <s v="EA"/>
    <n v="10"/>
    <n v="20"/>
    <n v="2330"/>
    <n v="46600"/>
    <s v="KF03"/>
    <m/>
    <m/>
    <m/>
    <m/>
  </r>
  <r>
    <n v="584"/>
    <s v="Finished"/>
    <s v="265"/>
    <s v="Supplies"/>
    <s v="Supplies_Gloves"/>
    <x v="1"/>
    <s v="PRO2304485"/>
    <d v="2023-11-24T00:00:00"/>
    <s v="POO2304081"/>
    <s v="코리아이플랫폼"/>
    <x v="255"/>
    <s v="공정 작업시 필요 소모품"/>
    <s v="3M Gloves[M]"/>
    <s v="Consumables Required for Process Operations"/>
    <s v="Ju Yeon Lee"/>
    <s v="EA"/>
    <n v="10"/>
    <n v="10"/>
    <n v="2340"/>
    <n v="23400"/>
    <s v="KF03"/>
    <m/>
    <m/>
    <m/>
    <m/>
  </r>
  <r>
    <n v="585"/>
    <s v="Finished"/>
    <s v="265"/>
    <s v="Supplies"/>
    <s v="Supplies_Tape &amp; Film"/>
    <x v="2"/>
    <s v="PRO2304317"/>
    <d v="2023-12-07T00:00:00"/>
    <s v="POO2303925"/>
    <s v="동양Techp.Co."/>
    <x v="349"/>
    <s v="포장용 박스 테이프"/>
    <s v="OPP TAPE[50mm*45M_50ea_Solaredge logo printing]"/>
    <s v="Packing box tape"/>
    <s v="Ju Yeon Lee"/>
    <s v="Box"/>
    <n v="1500"/>
    <n v="1455"/>
    <n v="1550"/>
    <n v="2255250"/>
    <s v="KF03"/>
    <m/>
    <m/>
    <m/>
    <m/>
  </r>
  <r>
    <n v="586"/>
    <s v="Finished"/>
    <s v="265"/>
    <s v="Supplies"/>
    <s v="Supplies_Others"/>
    <x v="2"/>
    <s v="PRO2304317"/>
    <d v="2023-12-07T00:00:00"/>
    <s v="POO2303925"/>
    <s v="동양Techp.Co."/>
    <x v="350"/>
    <s v="로고 변경으로 인한 copper plate cost"/>
    <s v="copper plate cost"/>
    <s v="Copper Plate Cost due to logo change"/>
    <s v="Ju Yeon Lee"/>
    <s v="EA"/>
    <n v="2"/>
    <n v="2"/>
    <n v="348000"/>
    <n v="696000"/>
    <s v="KF03"/>
    <m/>
    <m/>
    <m/>
    <m/>
  </r>
  <r>
    <n v="587"/>
    <s v="Finished"/>
    <s v="265"/>
    <s v="Supplies"/>
    <s v="Supplies_Cleaning Material"/>
    <x v="2"/>
    <s v="PRO2304485"/>
    <d v="2023-12-07T00:00:00"/>
    <s v="POO2304081"/>
    <s v="코리아이플랫폼"/>
    <x v="181"/>
    <s v="항온기 필터 교체용(Module line만 사용)"/>
    <s v="PRE FILTER[400*950*20T_50ea]"/>
    <s v="Need to replace filter of Air conditioner"/>
    <s v="Ju Yeon Lee"/>
    <s v="Bag"/>
    <n v="50"/>
    <n v="50"/>
    <n v="2860"/>
    <n v="143000"/>
    <s v="KF03"/>
    <m/>
    <m/>
    <m/>
    <m/>
  </r>
  <r>
    <n v="588"/>
    <s v="Finished"/>
    <s v="265"/>
    <s v="Supplies"/>
    <s v="Supplies_Cleaning Material"/>
    <x v="2"/>
    <s v="PRO2304485"/>
    <d v="2023-12-07T00:00:00"/>
    <s v="POO2304081"/>
    <s v="코리아이플랫폼"/>
    <x v="40"/>
    <s v="항온기 필터 교체용"/>
    <s v="PRE FILTER[600*850*20T_46ea]"/>
    <s v="Need to replace filter of Air conditioner"/>
    <s v="Ju Yeon Lee"/>
    <s v="Bag"/>
    <n v="46"/>
    <n v="46"/>
    <n v="3320"/>
    <n v="152720"/>
    <s v="KF03"/>
    <m/>
    <m/>
    <m/>
    <m/>
  </r>
  <r>
    <n v="589"/>
    <s v="Finished"/>
    <s v="265"/>
    <s v="Supplies"/>
    <s v="Supplies_Cleaning Material"/>
    <x v="2"/>
    <s v="PRO2304485"/>
    <d v="2023-12-07T00:00:00"/>
    <s v="POO2304081"/>
    <s v="코리아이플랫폼"/>
    <x v="295"/>
    <s v="이물질 청소용"/>
    <s v="Paper towel[L25_300 sheets]"/>
    <s v="Product foreign matter cleaning"/>
    <s v="Ju Yeon Lee"/>
    <s v="Box"/>
    <n v="1"/>
    <n v="3"/>
    <n v="22570"/>
    <n v="67710"/>
    <s v="KF03"/>
    <m/>
    <m/>
    <m/>
    <m/>
  </r>
  <r>
    <n v="590"/>
    <s v="Finished"/>
    <s v="265"/>
    <s v="Supplies"/>
    <s v="Supplies_Cleaning Material"/>
    <x v="1"/>
    <s v="PRO2304485"/>
    <d v="2023-12-07T00:00:00"/>
    <s v="POO2304081"/>
    <s v="코리아이플랫폼"/>
    <x v="295"/>
    <s v="이물질 청소용"/>
    <s v="Paper towel[L25_300 sheets]"/>
    <s v="Product foreign matter cleaning"/>
    <s v="Ju Yeon Lee"/>
    <s v="Box"/>
    <n v="1"/>
    <n v="2"/>
    <n v="22570"/>
    <n v="45140"/>
    <s v="KF03"/>
    <m/>
    <m/>
    <m/>
    <m/>
  </r>
  <r>
    <n v="591"/>
    <s v="Finished"/>
    <s v="265"/>
    <s v="Supplies"/>
    <s v="Supplies_Gloves"/>
    <x v="2"/>
    <s v="PRO2304485"/>
    <d v="2023-12-07T00:00:00"/>
    <s v="POO2304081"/>
    <s v="코리아이플랫폼"/>
    <x v="156"/>
    <s v="공정 작업시 필요 소모품"/>
    <s v="Top gloves[M]"/>
    <s v="Consumables Required for Process Operations"/>
    <s v="Ju Yeon Lee"/>
    <s v="EA"/>
    <n v="500"/>
    <n v="400"/>
    <n v="260"/>
    <n v="104000"/>
    <s v="KF03"/>
    <m/>
    <m/>
    <m/>
    <m/>
  </r>
  <r>
    <n v="592"/>
    <s v="Finished"/>
    <s v="265"/>
    <s v="Supplies"/>
    <s v="Supplies_Gloves"/>
    <x v="1"/>
    <s v="PRO2304485"/>
    <d v="2023-12-07T00:00:00"/>
    <s v="POO2304081"/>
    <s v="코리아이플랫폼"/>
    <x v="156"/>
    <s v="공정 작업시 필요 소모품"/>
    <s v="Top gloves[M]"/>
    <s v="Consumables Required for Process Operations"/>
    <s v="Ju Yeon Lee"/>
    <s v="EA"/>
    <n v="500"/>
    <n v="100"/>
    <n v="260"/>
    <n v="26000"/>
    <s v="KF03"/>
    <m/>
    <m/>
    <m/>
    <m/>
  </r>
  <r>
    <n v="593"/>
    <s v="Finished"/>
    <s v="265"/>
    <s v="Supplies"/>
    <s v="Supplies_Gloves"/>
    <x v="2"/>
    <s v="PRO2304485"/>
    <d v="2023-12-07T00:00:00"/>
    <s v="POO2304081"/>
    <s v="코리아이플랫폼"/>
    <x v="107"/>
    <s v="공정 작업시 필요 소모품"/>
    <s v="Top gloves[S]"/>
    <s v="Consumables Required for Process Operations"/>
    <s v="Ju Yeon Lee"/>
    <s v="EA"/>
    <n v="500"/>
    <n v="380"/>
    <n v="260"/>
    <n v="98800"/>
    <s v="KF03"/>
    <m/>
    <m/>
    <m/>
    <m/>
  </r>
  <r>
    <n v="594"/>
    <s v="Finished"/>
    <s v="265"/>
    <s v="Supplies"/>
    <s v="Supplies_Gloves"/>
    <x v="1"/>
    <s v="PRO2304485"/>
    <d v="2023-12-07T00:00:00"/>
    <s v="POO2304081"/>
    <s v="코리아이플랫폼"/>
    <x v="107"/>
    <s v="공정 작업시 필요 소모품"/>
    <s v="Top gloves[S]"/>
    <s v="Consumables Required for Process Operations"/>
    <s v="Ju Yeon Lee"/>
    <s v="EA"/>
    <n v="500"/>
    <n v="120"/>
    <n v="260"/>
    <n v="31200"/>
    <s v="KF03"/>
    <m/>
    <m/>
    <m/>
    <m/>
  </r>
  <r>
    <n v="595"/>
    <s v="Finished"/>
    <s v="265"/>
    <s v="Supplies"/>
    <s v="Supplies_Office"/>
    <x v="3"/>
    <s v="코리아이플랫폼"/>
    <d v="2023-12-07T00:00:00"/>
    <s v="코리아이플랫폼"/>
    <s v="코리아이플랫폼"/>
    <x v="351"/>
    <s v="업무에 필요한 사무용품"/>
    <s v="post-it[51*38_653-4 Y]"/>
    <s v="Office supplies needed for work"/>
    <s v="Hae Sook Kwark"/>
    <s v="EA"/>
    <n v="1"/>
    <n v="5"/>
    <n v="2190"/>
    <n v="10950"/>
    <s v="KF03"/>
    <m/>
    <m/>
    <m/>
    <m/>
  </r>
  <r>
    <n v="596"/>
    <s v="Finished"/>
    <s v="265"/>
    <s v="Supplies"/>
    <s v="Supplies_Others"/>
    <x v="1"/>
    <s v="PRO2304488"/>
    <d v="2023-12-20T00:00:00"/>
    <s v="POO2304110"/>
    <s v="대진지에프"/>
    <x v="352"/>
    <s v="시선 유도봉(탄력봉) 위치 이동으로 볼트만 구매"/>
    <s v="앵커볼트[9cm]"/>
    <s v="Bolts only by tubular marker moving location"/>
    <s v="Ju Yeon Lee"/>
    <s v="EA"/>
    <n v="12"/>
    <n v="12"/>
    <n v="350"/>
    <n v="4200"/>
    <s v="KF03"/>
    <m/>
    <m/>
    <m/>
    <m/>
  </r>
  <r>
    <n v="597"/>
    <s v="Finished"/>
    <s v="265"/>
    <s v="Supplies"/>
    <s v="Supplies_Others"/>
    <x v="1"/>
    <s v="PRO2304488"/>
    <d v="2023-12-20T00:00:00"/>
    <s v="POO2304110"/>
    <s v="대진지에프"/>
    <x v="353"/>
    <s v="시선 유도봉(탄력봉) 위치 이동으로 볼트만 구매"/>
    <s v="칼블럭(번데기)[M14*70]"/>
    <s v="Bolts only by tubular marker moving location"/>
    <s v="Ju Yeon Lee"/>
    <s v="EA"/>
    <n v="12"/>
    <n v="12"/>
    <n v="100"/>
    <n v="1200"/>
    <s v="KF03"/>
    <m/>
    <m/>
    <m/>
    <m/>
  </r>
  <r>
    <n v="598"/>
    <s v="Finished"/>
    <s v="065"/>
    <s v="Materials &amp; RM (Non BOM)"/>
    <s v="Supplies_Sub Material"/>
    <x v="1"/>
    <s v="PRO2304488"/>
    <d v="2023-12-20T00:00:00"/>
    <s v="POO2304110"/>
    <s v="대진지에프"/>
    <x v="63"/>
    <s v="시스템 조립에 필요한 부자재"/>
    <s v="볼트,+자홈붙이육각머리,와셔조립형[00002528-M5X12-SUS304]"/>
    <s v="Bolts etc required for system assembly"/>
    <s v="Ju Yeon Lee"/>
    <s v="EA"/>
    <n v="1000"/>
    <n v="1000"/>
    <n v="117"/>
    <n v="117000"/>
    <s v="KF03"/>
    <s v="ACE Power Engineering Pte Ltd / Pacific Energy Renewables WA Pty Ltd"/>
    <m/>
    <m/>
    <m/>
  </r>
  <r>
    <n v="599"/>
    <s v="Finished"/>
    <s v="065"/>
    <s v="Materials &amp; RM (Non BOM)"/>
    <s v="Supplies_Sub Material"/>
    <x v="1"/>
    <s v="PRO2304488"/>
    <d v="2023-12-20T00:00:00"/>
    <s v="POO2304110"/>
    <s v="대진지에프"/>
    <x v="16"/>
    <s v="시스템 조립에 필요한 부자재"/>
    <s v="볼트,+자홈붙이육각머리,와셔조립형[00002528-M10X25-SUS304]"/>
    <s v="Bolts etc required for system assembly"/>
    <s v="Ju Yeon Lee"/>
    <s v="EA"/>
    <n v="3000"/>
    <n v="3000"/>
    <n v="715"/>
    <n v="2145000"/>
    <s v="KF03"/>
    <s v="ACE Power Engineering Pte Ltd / Pacific Energy Renewables WA Pty Ltd"/>
    <m/>
    <m/>
    <m/>
  </r>
  <r>
    <n v="600"/>
    <s v="Finished"/>
    <s v="065"/>
    <s v="Materials &amp; RM (Non BOM)"/>
    <s v="Supplies_Sub Material"/>
    <x v="1"/>
    <s v="PRO2304488"/>
    <d v="2023-12-20T00:00:00"/>
    <s v="POO2304110"/>
    <s v="대진지에프"/>
    <x v="221"/>
    <s v="시스템 조립에 필요한 부자재"/>
    <s v="6각볼트 (M12)[KSB1002-C-A-M12X25-A2-70-둥근끝(SUS304)]"/>
    <s v="Bolts etc required for system assembly"/>
    <s v="Ju Yeon Lee"/>
    <s v="EA"/>
    <n v="500"/>
    <n v="500"/>
    <n v="480"/>
    <n v="240000"/>
    <s v="KF03"/>
    <s v="ACE Power Engineering Pte Ltd / Pacific Energy Renewables WA Pty Ltd"/>
    <m/>
    <m/>
    <m/>
  </r>
  <r>
    <n v="601"/>
    <s v="Finished"/>
    <s v="065"/>
    <s v="Materials &amp; RM (Non BOM)"/>
    <s v="Supplies_Sub Material"/>
    <x v="1"/>
    <s v="PRO2304488"/>
    <d v="2023-12-20T00:00:00"/>
    <s v="POO2304110"/>
    <s v="대진지에프"/>
    <x v="354"/>
    <s v="시스템 조립에 필요한 부자재"/>
    <s v="6각볼트 (M12)[KSB1002-C-A-M12X45-A2-70-둥근끝(SUS304)]"/>
    <s v="Bolts etc required for system assembly"/>
    <s v="Ju Yeon Lee"/>
    <s v="EA"/>
    <n v="200"/>
    <n v="200"/>
    <n v="652"/>
    <n v="130400"/>
    <s v="KF03"/>
    <s v="ACE Power Engineering Pte Ltd / Pacific Energy Renewables WA Pty Ltd"/>
    <m/>
    <m/>
    <m/>
  </r>
  <r>
    <n v="602"/>
    <s v="Finished"/>
    <s v="065"/>
    <s v="Materials &amp; RM (Non BOM)"/>
    <s v="Supplies_Sub Material"/>
    <x v="1"/>
    <s v="PRO2304488"/>
    <d v="2023-12-20T00:00:00"/>
    <s v="POO2304110"/>
    <s v="대진지에프"/>
    <x v="355"/>
    <s v="시스템 조립에 필요한 부자재(BCP)"/>
    <s v="6각볼트 (M12)[KSB1002-C-A-M12X80-A2-70-둥근끝(SUS304)]"/>
    <s v="Bolts etc required for system assembly"/>
    <s v="Ju Yeon Lee"/>
    <s v="EA"/>
    <n v="300"/>
    <n v="300"/>
    <n v="986"/>
    <n v="295800"/>
    <s v="KF03"/>
    <s v="ACE Power Engineering Pte Ltd / Pacific Energy Renewables WA Pty Ltd"/>
    <m/>
    <m/>
    <m/>
  </r>
  <r>
    <n v="603"/>
    <s v="W.agreement"/>
    <s v="265"/>
    <s v="Supplies"/>
    <s v="Supplies_Others"/>
    <x v="2"/>
    <s v="PRO2304522"/>
    <d v="2023-12-21T00:00:00"/>
    <s v="POO2304095"/>
    <s v="한국미스미"/>
    <x v="356"/>
    <s v="탭 컨덕터 불량 발생건 해결을 위하여 고노게이지를 통한 사전검사를 위한 툴. 제품 품질 테스트를 위하여 구매"/>
    <s v="Screw plug gauge[M5*0.8(PG0508)]"/>
    <s v="To detect defective products in order to respond to the problem of tab conductor defects"/>
    <s v="Ju Yeon Lee"/>
    <s v="EA"/>
    <n v="1"/>
    <n v="1"/>
    <n v="31225"/>
    <n v="31225"/>
    <s v="KF03"/>
    <m/>
    <m/>
    <m/>
    <m/>
  </r>
  <r>
    <n v="604"/>
    <s v="W.agreement"/>
    <s v="265"/>
    <s v="Supplies"/>
    <s v="Supplies_Others"/>
    <x v="2"/>
    <s v="PRO2304522"/>
    <d v="2023-12-21T00:00:00"/>
    <s v="POO2304095"/>
    <s v="한국미스미"/>
    <x v="357"/>
    <s v="탭 컨덕터 불량 발생건 해결을 위하여 고노게이지를 통한 사전검사를 위한 툴. 제품 품질 테스트를 위하여 구매"/>
    <s v="Screw plug gauge[M4*0.7(PG0407)]"/>
    <s v="To detect defective products in order to respond to the problem of tab conductor defects"/>
    <s v="Ju Yeon Lee"/>
    <s v="EA"/>
    <n v="1"/>
    <n v="1"/>
    <n v="63150"/>
    <n v="63150"/>
    <s v="KF03"/>
    <m/>
    <m/>
    <m/>
    <m/>
  </r>
  <r>
    <n v="605"/>
    <s v="Finished"/>
    <s v="265"/>
    <s v="Supplies"/>
    <s v="Supplies_Tools"/>
    <x v="2"/>
    <s v="PRO2400053"/>
    <d v="2024-01-05T00:00:00"/>
    <s v="POO2400052_x0009_"/>
    <s v="경보종합상사"/>
    <x v="358"/>
    <s v="gen1 라인 작업 공구"/>
    <s v="Bosch PushDrive[3.6V]"/>
    <s v="gen1 line work tool"/>
    <s v="Ju Yeon Lee"/>
    <s v="EA"/>
    <n v="1"/>
    <n v="4"/>
    <n v="57000"/>
    <n v="228000"/>
    <s v="KF03"/>
    <m/>
    <m/>
    <m/>
    <m/>
  </r>
  <r>
    <n v="606"/>
    <s v="Finished"/>
    <s v="265"/>
    <s v="Supplies"/>
    <s v="Supplies_Tools"/>
    <x v="2"/>
    <s v="PRO2400054"/>
    <d v="2024-01-05T00:00:00"/>
    <s v="POO2400059"/>
    <s v="한국미스미"/>
    <x v="359"/>
    <s v="모듈 사출물 준비 작업 시 필요 용품"/>
    <s v="antenna type magnet[EMB-01N]"/>
    <s v="Supplies required for module ejection preparation work"/>
    <s v="Ju Yeon Lee"/>
    <s v="EA"/>
    <n v="1"/>
    <n v="5"/>
    <n v="5143"/>
    <n v="25715"/>
    <s v="KF03"/>
    <m/>
    <m/>
    <m/>
    <m/>
  </r>
  <r>
    <n v="607"/>
    <s v="Finished"/>
    <s v="265"/>
    <s v="Supplies"/>
    <s v="Supplies_Tools"/>
    <x v="2"/>
    <s v="PRO2400054"/>
    <d v="2024-01-05T00:00:00"/>
    <s v="POO2400059"/>
    <s v="한국미스미"/>
    <x v="360"/>
    <s v="모듈 사출물 준비 작업시 필요 용품"/>
    <s v="tongs tweezers[PTS-01]"/>
    <s v="Supplies required for module ejection preparation work"/>
    <s v="Ju Yeon Lee"/>
    <s v="EA"/>
    <n v="1"/>
    <n v="5"/>
    <n v="2772"/>
    <n v="13860"/>
    <s v="KF03"/>
    <m/>
    <m/>
    <m/>
    <m/>
  </r>
  <r>
    <n v="608"/>
    <s v="Finished"/>
    <s v="065"/>
    <s v="Materials &amp; RM (Non BOM)"/>
    <s v="Supplies_Sub Material"/>
    <x v="1"/>
    <s v="PRO2400054"/>
    <d v="2024-01-05T00:00:00"/>
    <s v="POO2400059"/>
    <s v="한국미스미"/>
    <x v="48"/>
    <s v="BANK 조립시 필요 자재(하네스정리 고정)"/>
    <s v="low-propyl mount[JOLM-4_White_1000 pieces]"/>
    <s v="BANK Materials required for assembly"/>
    <s v="Ju Yeon Lee"/>
    <s v="1 Bag(1000EA)"/>
    <n v="1"/>
    <n v="2"/>
    <n v="60930"/>
    <n v="121860"/>
    <s v="KF03"/>
    <m/>
    <m/>
    <m/>
    <m/>
  </r>
  <r>
    <n v="609"/>
    <s v="Finished"/>
    <s v="065"/>
    <s v="Materials &amp; RM (Non BOM)"/>
    <s v="Supplies_Sub Material"/>
    <x v="1"/>
    <s v="PRO2400054"/>
    <d v="2024-01-05T00:00:00"/>
    <s v="POO2400059"/>
    <s v="한국미스미"/>
    <x v="361"/>
    <s v="BANK 조립시 필요 자재(하네스정리 고정)"/>
    <s v="Cable clamp[JOC-4N(5.6Ø)_1000 pieces]"/>
    <s v="BANK Materials required for assembly"/>
    <s v="Ju Yeon Lee"/>
    <s v="1 Bag(1000EA)"/>
    <n v="1"/>
    <n v="2"/>
    <n v="19240"/>
    <n v="38480"/>
    <s v="KF03"/>
    <m/>
    <m/>
    <m/>
    <m/>
  </r>
  <r>
    <n v="610"/>
    <s v="Finished"/>
    <s v="265"/>
    <s v="Supplies"/>
    <s v="Supplies_Tools"/>
    <x v="1"/>
    <s v="PRO2400054"/>
    <d v="2024-01-05T00:00:00"/>
    <s v="POO2400059"/>
    <s v="한국미스미"/>
    <x v="362"/>
    <s v="타공용 공구"/>
    <s v="hss straight shank drills[3.4Ø]"/>
    <s v="perforated tool"/>
    <s v="Ju Yeon Lee"/>
    <s v="EA"/>
    <n v="10"/>
    <n v="10"/>
    <n v="1121"/>
    <n v="11210"/>
    <s v="KF03"/>
    <m/>
    <m/>
    <m/>
    <m/>
  </r>
  <r>
    <n v="611"/>
    <s v="Finished"/>
    <s v="265"/>
    <s v="Supplies"/>
    <s v="Supplies_Tools"/>
    <x v="1"/>
    <s v="PRO2400054"/>
    <d v="2024-01-05T00:00:00"/>
    <s v="POO2400059"/>
    <s v="한국미스미"/>
    <x v="363"/>
    <s v="타공용 공구"/>
    <s v="hss straight shank drills[4.5Ø]"/>
    <s v="perforated tool"/>
    <s v="Ju Yeon Lee"/>
    <s v="EA"/>
    <n v="10"/>
    <n v="10"/>
    <n v="1662"/>
    <n v="16620"/>
    <s v="KF03"/>
    <m/>
    <m/>
    <m/>
    <m/>
  </r>
  <r>
    <n v="612"/>
    <s v="Finished"/>
    <s v="065"/>
    <s v="Materials &amp; RM (Non BOM)"/>
    <s v="Supplies_Sub Material"/>
    <x v="1"/>
    <s v="PRO2400055"/>
    <d v="2024-01-05T00:00:00"/>
    <s v="POO2400086"/>
    <s v="대진지에프"/>
    <x v="62"/>
    <s v="시스템 조립에 필요한 부자재"/>
    <s v="볼트,+자홈붙이육각머리,와셔조립형[00002528-M5X10-SUS304]"/>
    <s v="Bolts etc required for system assembly"/>
    <s v="Ju Yeon Lee"/>
    <s v="EA"/>
    <n v="3000"/>
    <n v="3000"/>
    <n v="111"/>
    <n v="333000"/>
    <s v="KF03"/>
    <s v="Pacific Energy Renewables WA Pty Ltd / ABB Sp. Z.o.o."/>
    <m/>
    <m/>
    <m/>
  </r>
  <r>
    <n v="613"/>
    <s v="Finished"/>
    <s v="065"/>
    <s v="Materials &amp; RM (Non BOM)"/>
    <s v="Supplies_Sub Material"/>
    <x v="1"/>
    <s v="PRO2400055"/>
    <d v="2024-01-05T00:00:00"/>
    <s v="POO2400086"/>
    <s v="대진지에프"/>
    <x v="13"/>
    <s v="시스템 조립에 필요한 부자재"/>
    <s v="볼트,+자홈붙이육각머리,와셔조립형[00002528-M6X12-SUS304]"/>
    <s v="Bolts etc required for system assembly"/>
    <s v="Ju Yeon Lee"/>
    <s v="EA"/>
    <n v="3300"/>
    <n v="3300"/>
    <n v="163"/>
    <n v="537900"/>
    <s v="KF03"/>
    <s v="Pacific Energy Renewables WA Pty Ltd / ABB Sp. Z.o.o."/>
    <m/>
    <m/>
    <m/>
  </r>
  <r>
    <n v="614"/>
    <s v="Finished"/>
    <s v="065"/>
    <s v="Materials &amp; RM (Non BOM)"/>
    <s v="Supplies_Sub Material"/>
    <x v="1"/>
    <s v="PRO2400055"/>
    <d v="2024-01-05T00:00:00"/>
    <s v="POO2400086"/>
    <s v="대진지에프"/>
    <x v="16"/>
    <s v="시스템 조립에 필요한 부자재"/>
    <s v="볼트,+자홈붙이육각머리,와셔조립형[00002528-M10X25-SUS304]"/>
    <s v="Bolts etc required for system assembly"/>
    <s v="Ju Yeon Lee"/>
    <s v="EA"/>
    <n v="2000"/>
    <n v="2000"/>
    <n v="715"/>
    <n v="1430000"/>
    <s v="KF03"/>
    <s v="Pacific Energy Renewables WA Pty Ltd / ABB Sp. Z.o.o."/>
    <m/>
    <m/>
    <m/>
  </r>
  <r>
    <n v="615"/>
    <s v="Finished"/>
    <s v="065"/>
    <s v="Materials &amp; RM (Non BOM)"/>
    <s v="Supplies_Sub Material"/>
    <x v="1"/>
    <s v="PRO2400055"/>
    <d v="2024-01-05T00:00:00"/>
    <s v="POO2400086"/>
    <s v="대진지에프"/>
    <x v="10"/>
    <s v="시스템 조립에 필요한 부자재"/>
    <s v="트러스[KSB1023-D-M5X12-SUS304]"/>
    <s v="Bolts etc required for system assembly"/>
    <s v="Ju Yeon Lee"/>
    <s v="EA"/>
    <n v="5000"/>
    <n v="5000"/>
    <n v="48"/>
    <n v="240000"/>
    <s v="KF03"/>
    <s v="Pacific Energy Renewables WA Pty Ltd / ABB Sp. Z.o.o."/>
    <m/>
    <m/>
    <m/>
  </r>
  <r>
    <n v="616"/>
    <s v="Finished"/>
    <s v="065"/>
    <s v="Materials &amp; RM (Non BOM)"/>
    <s v="Supplies_Sub Material"/>
    <x v="1"/>
    <s v="PRO2400055"/>
    <d v="2024-01-05T00:00:00"/>
    <s v="POO2400086"/>
    <s v="대진지에프"/>
    <x v="73"/>
    <s v="시스템 조립에 필요한 부자재"/>
    <s v="트러스[KSB1023-D-M5X16-SUS304]"/>
    <s v="Bolts etc required for system assembly"/>
    <s v="Ju Yeon Lee"/>
    <s v="EA"/>
    <n v="3000"/>
    <n v="3000"/>
    <n v="51"/>
    <n v="153000"/>
    <s v="KF03"/>
    <s v="Pacific Energy Renewables WA Pty Ltd / ABB Sp. Z.o.o."/>
    <m/>
    <m/>
    <m/>
  </r>
  <r>
    <n v="617"/>
    <s v="Finished"/>
    <s v="065"/>
    <s v="Materials &amp; RM (Non BOM)"/>
    <s v="Supplies_Sub Material"/>
    <x v="1"/>
    <s v="PRO2400055"/>
    <d v="2024-01-05T00:00:00"/>
    <s v="POO2400086"/>
    <s v="대진지에프"/>
    <x v="71"/>
    <s v="시스템 조립에 필요한 부자재"/>
    <s v="+자홈작은나사,접시머리형[KSB1023-B-A-M4X8-SUS304]"/>
    <s v="Bolts etc required for system assembly"/>
    <s v="Ju Yeon Lee"/>
    <s v="EA"/>
    <n v="100000"/>
    <n v="100000"/>
    <n v="19"/>
    <n v="1900000"/>
    <s v="KF03"/>
    <s v="Pacific Energy Renewables WA Pty Ltd / ABB Sp. Z.o.o."/>
    <m/>
    <m/>
    <m/>
  </r>
  <r>
    <n v="618"/>
    <s v="Finished"/>
    <s v="065"/>
    <s v="Materials &amp; RM (Non BOM)"/>
    <s v="Supplies_Sub Material"/>
    <x v="1"/>
    <s v="PRO2400055"/>
    <d v="2024-01-05T00:00:00"/>
    <s v="POO2400086"/>
    <s v="대진지에프"/>
    <x v="74"/>
    <s v="시스템 조립에 필요한 부자재"/>
    <s v="볼트,+자홈붙이둥근머리,와셔조립형[KSB1041-A-M3X12-SUS304]"/>
    <s v="Bolts etc required for system assembly"/>
    <s v="Ju Yeon Lee"/>
    <s v="EA"/>
    <n v="2000"/>
    <n v="2000"/>
    <n v="29"/>
    <n v="58000"/>
    <s v="KF03"/>
    <s v="Pacific Energy Renewables WA Pty Ltd / ABB Sp. Z.o.o."/>
    <m/>
    <m/>
    <m/>
  </r>
  <r>
    <n v="619"/>
    <s v="Finished"/>
    <s v="065"/>
    <s v="Materials &amp; RM (Non BOM)"/>
    <s v="Supplies_Sub Material"/>
    <x v="1"/>
    <s v="PRO2400055"/>
    <d v="2024-01-05T00:00:00"/>
    <s v="POO2400086"/>
    <s v="대진지에프"/>
    <x v="244"/>
    <s v="시스템 조립에 필요한 부자재"/>
    <s v="볼트,+자홈붙이둥근머리,와셔조립형[KSB1041-A-M5X12-SUS304]"/>
    <s v="Bolts etc required for system assembly"/>
    <s v="Ju Yeon Lee"/>
    <s v="EA"/>
    <n v="3000"/>
    <n v="3000"/>
    <n v="78"/>
    <n v="234000"/>
    <s v="KF03"/>
    <s v="Pacific Energy Renewables WA Pty Ltd / ABB Sp. Z.o.o."/>
    <m/>
    <m/>
    <m/>
  </r>
  <r>
    <n v="620"/>
    <s v="Finished"/>
    <s v="065"/>
    <s v="Materials &amp; RM (Non BOM)"/>
    <s v="Supplies_Sub Material"/>
    <x v="1"/>
    <s v="PRO2400055"/>
    <d v="2024-01-05T00:00:00"/>
    <s v="POO2400086"/>
    <s v="대진지에프"/>
    <x v="151"/>
    <s v="시스템 조립에 필요한 부자재"/>
    <s v="볼트,+자홈붙이둥근머리,와셔조립형[KSB1041-A-M5X20-SUS304]"/>
    <s v="Bolts etc required for system assembly"/>
    <s v="Ju Yeon Lee"/>
    <s v="EA"/>
    <n v="2000"/>
    <n v="2000"/>
    <n v="97"/>
    <n v="194000"/>
    <s v="KF03"/>
    <s v="Pacific Energy Renewables WA Pty Ltd / ABB Sp. Z.o.o."/>
    <m/>
    <m/>
    <m/>
  </r>
  <r>
    <n v="621"/>
    <s v="Finished"/>
    <s v="065"/>
    <s v="Materials &amp; RM (Non BOM)"/>
    <s v="Supplies_Sub Material"/>
    <x v="1"/>
    <s v="PRO2400055"/>
    <d v="2024-01-05T00:00:00"/>
    <s v="POO2400086"/>
    <s v="대진지에프"/>
    <x v="20"/>
    <s v="시스템 조립에 필요한 부자재"/>
    <s v="6각너트(M10)[KSB1012-A-스타일1-A-M10-A2-70(SUS304)]"/>
    <s v="Bolts etc required for system assembly"/>
    <s v="Ju Yeon Lee"/>
    <s v="EA"/>
    <n v="3000"/>
    <n v="3000"/>
    <n v="108"/>
    <n v="324000"/>
    <s v="KF03"/>
    <s v="Pacific Energy Renewables WA Pty Ltd / ABB Sp. Z.o.o."/>
    <m/>
    <m/>
    <m/>
  </r>
  <r>
    <n v="622"/>
    <s v="Finished"/>
    <s v="065"/>
    <s v="Materials &amp; RM (Non BOM)"/>
    <s v="Supplies_Sub Material"/>
    <x v="1"/>
    <s v="PRO2400055"/>
    <d v="2024-01-05T00:00:00"/>
    <s v="POO2400086"/>
    <s v="대진지에프"/>
    <x v="21"/>
    <s v="시스템 조립에 필요한 부자재"/>
    <s v="스프링와셔(M10)[KSB1324-2-10-STS304]"/>
    <s v="Bolts etc required for system assembly"/>
    <s v="Ju Yeon Lee"/>
    <s v="EA"/>
    <n v="3000"/>
    <n v="3000"/>
    <n v="30"/>
    <n v="90000"/>
    <s v="KF03"/>
    <s v="Pacific Energy Renewables WA Pty Ltd / ABB Sp. Z.o.o."/>
    <m/>
    <m/>
    <m/>
  </r>
  <r>
    <n v="623"/>
    <s v="Finished"/>
    <s v="065"/>
    <s v="Materials &amp; RM (Non BOM)"/>
    <s v="Supplies_Sub Material"/>
    <x v="1"/>
    <s v="PRO2400055"/>
    <d v="2024-01-05T00:00:00"/>
    <s v="POO2400086"/>
    <s v="대진지에프"/>
    <x v="22"/>
    <s v="시스템 조립에 필요한 부자재"/>
    <s v="평와셔(M10)[KSB1326-중형원형-M10-STS304]"/>
    <s v="Bolts etc required for system assembly"/>
    <s v="Ju Yeon Lee"/>
    <s v="EA"/>
    <n v="3000"/>
    <n v="3000"/>
    <n v="19"/>
    <n v="57000"/>
    <s v="KF03"/>
    <s v="Pacific Energy Renewables WA Pty Ltd / ABB Sp. Z.o.o."/>
    <m/>
    <m/>
    <m/>
  </r>
  <r>
    <n v="624"/>
    <s v="Finished"/>
    <s v="065"/>
    <s v="Materials &amp; RM (Non BOM)"/>
    <s v="Supplies_Sub Material"/>
    <x v="1"/>
    <s v="PRO2400055"/>
    <d v="2024-01-05T00:00:00"/>
    <s v="POO2400086"/>
    <s v="대진지에프"/>
    <x v="221"/>
    <s v="시스템 조립에 필요한 부자재"/>
    <s v="6각볼트 (M12)[KSB1002-C-A-M12X25-A2-70-둥근끝(SUS304)]"/>
    <s v="Bolts etc required for system assembly"/>
    <s v="Ju Yeon Lee"/>
    <s v="EA"/>
    <n v="1000"/>
    <n v="1000"/>
    <n v="480"/>
    <n v="480000"/>
    <s v="KF03"/>
    <s v="Pacific Energy Renewables WA Pty Ltd / ABB Sp. Z.o.o."/>
    <m/>
    <m/>
    <m/>
  </r>
  <r>
    <n v="625"/>
    <s v="Finished"/>
    <s v="065"/>
    <s v="Materials &amp; RM (Non BOM)"/>
    <s v="Supplies_Sub Material"/>
    <x v="1"/>
    <s v="PRO2400055"/>
    <d v="2024-01-05T00:00:00"/>
    <s v="POO2400086"/>
    <s v="대진지에프"/>
    <x v="364"/>
    <s v="시스템 조립에 필요한 부자재"/>
    <s v="6각볼트 (M12)[KSB1002-C-A-M12X35-A2-70-둥근끝(SUS304)]"/>
    <s v="Bolts etc required for system assembly"/>
    <s v="Ju Yeon Lee"/>
    <s v="EA"/>
    <n v="200"/>
    <n v="200"/>
    <n v="556"/>
    <n v="111200"/>
    <s v="KF03"/>
    <s v="Pacific Energy Renewables WA Pty Ltd / ABB Sp. Z.o.o."/>
    <m/>
    <m/>
    <m/>
  </r>
  <r>
    <n v="626"/>
    <s v="Finished"/>
    <s v="065"/>
    <s v="Materials &amp; RM (Non BOM)"/>
    <s v="Supplies_Sub Material"/>
    <x v="1"/>
    <s v="PRO2400055"/>
    <d v="2024-01-05T00:00:00"/>
    <s v="POO2400086"/>
    <s v="대진지에프"/>
    <x v="354"/>
    <s v="시스템 조립에 필요한 부자재"/>
    <s v="6각볼트 (M12)[KSB1002-C-A-M12X45-A2-70-둥근끝(SUS304)]"/>
    <s v="Bolts etc required for system assembly"/>
    <s v="Ju Yeon Lee"/>
    <s v="EA"/>
    <n v="200"/>
    <n v="200"/>
    <n v="652"/>
    <n v="130400"/>
    <s v="KF03"/>
    <s v="Pacific Energy Renewables WA Pty Ltd / ABB Sp. Z.o.o."/>
    <m/>
    <m/>
    <m/>
  </r>
  <r>
    <n v="627"/>
    <s v="Finished"/>
    <s v="065"/>
    <s v="Materials &amp; RM (Non BOM)"/>
    <s v="Supplies_Sub Material"/>
    <x v="1"/>
    <s v="PRO2400055"/>
    <d v="2024-01-05T00:00:00"/>
    <s v="POO2400086"/>
    <s v="대진지에프"/>
    <x v="365"/>
    <s v="시스템 조립에 필요한 부자재"/>
    <s v="6각볼트 (M12)[KSB1002-C-A-M12X55-A2-70-둥근끝(SUS304)]"/>
    <s v="Bolts etc required for system assembly"/>
    <s v="Ju Yeon Lee"/>
    <s v="EA"/>
    <n v="200"/>
    <n v="200"/>
    <n v="753"/>
    <n v="150600"/>
    <s v="KF03"/>
    <s v="Pacific Energy Renewables WA Pty Ltd / ABB Sp. Z.o.o."/>
    <m/>
    <m/>
    <m/>
  </r>
  <r>
    <n v="628"/>
    <s v="Finished"/>
    <s v="065"/>
    <s v="Materials &amp; RM (Non BOM)"/>
    <s v="Supplies_Sub Material"/>
    <x v="1"/>
    <s v="PRO2400055"/>
    <d v="2024-01-05T00:00:00"/>
    <s v="POO2400086"/>
    <s v="대진지에프"/>
    <x v="18"/>
    <s v="시스템 조립에 필요한 부자재"/>
    <s v="6각볼트(M12)[KSB1002-C-A-M12X80-A2-70-둥근끝(SUS304)]"/>
    <s v="Bolts etc required for system assembly"/>
    <s v="Ju Yeon Lee"/>
    <s v="EA"/>
    <n v="500"/>
    <n v="500"/>
    <n v="986"/>
    <n v="493000"/>
    <s v="KF03"/>
    <s v="Pacific Energy Renewables WA Pty Ltd / ABB Sp. Z.o.o."/>
    <m/>
    <m/>
    <m/>
  </r>
  <r>
    <n v="629"/>
    <s v="Finished"/>
    <s v="065"/>
    <s v="Materials &amp; RM (Non BOM)"/>
    <s v="Supplies_Sub Material"/>
    <x v="1"/>
    <s v="PRO2400055"/>
    <d v="2024-01-05T00:00:00"/>
    <s v="POO2400086"/>
    <s v="대진지에프"/>
    <x v="24"/>
    <s v="시스템 조립에 필요한 부자재"/>
    <s v="스프링와셔(M12)[KSB1324-2호-M12-STS304]"/>
    <s v="Bolts etc required for system assembly"/>
    <s v="Ju Yeon Lee"/>
    <s v="EA"/>
    <n v="2000"/>
    <n v="2000"/>
    <n v="66"/>
    <n v="132000"/>
    <s v="KF03"/>
    <s v="Pacific Energy Renewables WA Pty Ltd / ABB Sp. Z.o.o."/>
    <m/>
    <m/>
    <m/>
  </r>
  <r>
    <n v="630"/>
    <s v="Finished"/>
    <s v="065"/>
    <s v="Materials &amp; RM (Non BOM)"/>
    <s v="Supplies_Sub Material"/>
    <x v="1"/>
    <s v="PRO2400055"/>
    <d v="2024-01-05T00:00:00"/>
    <s v="POO2400086"/>
    <s v="대진지에프"/>
    <x v="25"/>
    <s v="시스템 조립에 필요한 부자재"/>
    <s v="평와셔(M12)[대형원형-M12-STS304]"/>
    <s v="Bolts etc required for system assembly"/>
    <s v="Ju Yeon Lee"/>
    <s v="EA"/>
    <n v="2000"/>
    <n v="2000"/>
    <n v="58"/>
    <n v="116000"/>
    <s v="KF03"/>
    <s v="Pacific Energy Renewables WA Pty Ltd / ABB Sp. Z.o.o."/>
    <m/>
    <m/>
    <m/>
  </r>
  <r>
    <n v="631"/>
    <s v="Finished"/>
    <s v="065"/>
    <s v="Materials &amp; RM (Non BOM)"/>
    <s v="Supplies_Sub Material"/>
    <x v="1"/>
    <s v="PRO2400055"/>
    <d v="2024-01-05T00:00:00"/>
    <s v="POO2400086"/>
    <s v="대진지에프"/>
    <x v="58"/>
    <s v="시스템 조립에 필요한 부자재"/>
    <s v="펜홀단자[0.5Ø]"/>
    <s v="Bolts etc required for system assembly"/>
    <s v="Ju Yeon Lee"/>
    <s v="EA"/>
    <n v="1000"/>
    <n v="1000"/>
    <n v="20"/>
    <n v="20000"/>
    <s v="KF03"/>
    <s v="Pacific Energy Renewables WA Pty Ltd / ABB Sp. Z.o.o."/>
    <m/>
    <m/>
    <m/>
  </r>
  <r>
    <n v="632"/>
    <s v="Finished"/>
    <s v="265"/>
    <s v="Supplies"/>
    <s v="Supplies_Office"/>
    <x v="3"/>
    <s v="코리아이플랫폼"/>
    <d v="2024-01-05T00:00:00"/>
    <s v="코리아이플랫폼"/>
    <s v="코리아이플랫폼"/>
    <x v="366"/>
    <s v="업무에 필요한 사무용품"/>
    <s v="Paint marker[Black]"/>
    <s v="Office supplies needed for work"/>
    <s v="Hae Sook Kwark"/>
    <s v="EA"/>
    <n v="1"/>
    <n v="5"/>
    <n v="740"/>
    <n v="3700"/>
    <s v="KF03"/>
    <m/>
    <m/>
    <m/>
    <m/>
  </r>
  <r>
    <n v="633"/>
    <s v="Finished"/>
    <s v="265"/>
    <s v="Supplies"/>
    <s v="Supplies_Tools"/>
    <x v="2"/>
    <s v="PRO2400121"/>
    <d v="2024-01-12T00:00:00"/>
    <s v="POO2400103"/>
    <s v="경보종합상사"/>
    <x v="367"/>
    <s v="모듈 생산 라인 공구 거치대"/>
    <s v="Electric Screwdriver Holder[8.5*8CM*4pcs_Black]"/>
    <s v="Module Production Line Tool Holder"/>
    <s v="Ju Yeon Lee"/>
    <s v="1 Bag_x000a_(4pcs)"/>
    <n v="1"/>
    <n v="2"/>
    <n v="69000"/>
    <n v="138000"/>
    <s v="KF03"/>
    <m/>
    <m/>
    <m/>
    <m/>
  </r>
  <r>
    <n v="634"/>
    <s v="W.agreement"/>
    <s v="265"/>
    <s v="Supplies"/>
    <s v="Supplies_Gloves"/>
    <x v="1"/>
    <s v="SPT-240112-01"/>
    <d v="2024-01-12T00:00:00"/>
    <s v="진행중"/>
    <s v="코리아이플랫폼"/>
    <x v="368"/>
    <s v="공정 작업시 필요 소모품"/>
    <s v="3M Gloves[S_Super Grip 200_Gray_10ea]"/>
    <s v="Consumables Required for Process Operations"/>
    <s v="Ju Yeon Lee"/>
    <s v="1 Bag_x000a_(10ea)"/>
    <n v="10"/>
    <n v="10"/>
    <n v="2330"/>
    <n v="23300"/>
    <s v="KF03"/>
    <m/>
    <m/>
    <m/>
    <m/>
  </r>
  <r>
    <n v="635"/>
    <s v="W.agreement"/>
    <s v="265"/>
    <s v="Supplies"/>
    <s v="Supplies_Gloves"/>
    <x v="1"/>
    <s v="SPT-240112-02"/>
    <d v="2024-01-12T00:00:00"/>
    <s v="진행중"/>
    <s v="코리아이플랫폼"/>
    <x v="255"/>
    <s v="공정 작업시 필요 소모품"/>
    <s v="3M Gloves[M]"/>
    <s v="Consumables Required for Process Operations"/>
    <s v="Ju Yeon Lee"/>
    <s v="EA"/>
    <n v="1"/>
    <n v="10"/>
    <n v="2340"/>
    <n v="23400"/>
    <s v="KF03"/>
    <m/>
    <m/>
    <m/>
    <m/>
  </r>
  <r>
    <n v="636"/>
    <s v="W.agreement"/>
    <s v="265"/>
    <s v="Supplies"/>
    <s v="Supplies_Gloves"/>
    <x v="1"/>
    <s v="SPT-240112-03"/>
    <d v="2024-01-12T00:00:00"/>
    <s v="진행중"/>
    <s v="코리아이플랫폼"/>
    <x v="256"/>
    <s v="공정 작업시 필요 소모품"/>
    <s v="3M Gloves[L]"/>
    <s v="Consumables Required for Process Operations"/>
    <s v="Ju Yeon Lee"/>
    <s v="EA"/>
    <n v="1"/>
    <n v="10"/>
    <n v="2340"/>
    <n v="23400"/>
    <s v="KF03"/>
    <m/>
    <m/>
    <m/>
    <m/>
  </r>
  <r>
    <n v="637"/>
    <s v="W.agreement"/>
    <s v="265"/>
    <s v="Supplies"/>
    <s v="Supplies_Cleaning Material"/>
    <x v="2"/>
    <s v="SPT-240112-04"/>
    <d v="2024-01-12T00:00:00"/>
    <s v="진행중"/>
    <s v="코리아이플랫폼"/>
    <x v="181"/>
    <s v="항온기 필터 교체용(Module line만 사용)"/>
    <s v="PRE FILTER[400*950*20T_50ea]"/>
    <s v="Need to replace filter of Air conditioner"/>
    <s v="Ju Yeon Lee"/>
    <s v="1 Bag(50ea)"/>
    <n v="50"/>
    <n v="50"/>
    <n v="2860"/>
    <n v="143000"/>
    <s v="KF03"/>
    <m/>
    <m/>
    <m/>
    <m/>
  </r>
  <r>
    <n v="638"/>
    <s v="Finished"/>
    <s v="015"/>
    <s v="Travel"/>
    <s v="Travel (Local)"/>
    <x v="2"/>
    <s v="Concur"/>
    <d v="2024-01-15T00:00:00"/>
    <s v="Concur"/>
    <s v="Concur"/>
    <x v="369"/>
    <s v="[긴급협조요청] 선박용 KOL 모듈 현장 수리작업 지원 요청"/>
    <s v="business expenses[Mokpo, Jeollanam-do (Korea Shipbuilding)_JeonHi.Cheon]"/>
    <s v="business expenses"/>
    <s v="Concur"/>
    <s v="EA"/>
    <n v="1"/>
    <n v="1"/>
    <n v="180300"/>
    <n v="180300"/>
    <s v="KF03"/>
    <m/>
    <m/>
    <m/>
    <m/>
  </r>
  <r>
    <n v="639"/>
    <s v="Finished"/>
    <s v="015"/>
    <s v="Travel"/>
    <s v="Travel (Local)"/>
    <x v="2"/>
    <s v="Concur"/>
    <d v="2024-01-15T00:00:00"/>
    <s v="Concur"/>
    <s v="Concur"/>
    <x v="370"/>
    <s v="[긴급협조요청] 선박용 KOL 모듈 현장 수리작업 지원 요청"/>
    <s v="business expenses[Mokpo, Jeollanam-do (Korea Shipbuilding)_InMin.Park]"/>
    <s v="business expenses"/>
    <s v="Concur"/>
    <s v="EA"/>
    <n v="1"/>
    <n v="1"/>
    <n v="98000"/>
    <n v="98000"/>
    <s v="KF03"/>
    <m/>
    <m/>
    <m/>
    <m/>
  </r>
  <r>
    <n v="640"/>
    <s v="Finished"/>
    <s v="265"/>
    <s v="Supplies"/>
    <s v="Supplies_Tools"/>
    <x v="2"/>
    <s v="PRO2400175"/>
    <d v="2024-01-16T00:00:00"/>
    <s v="POO2400207"/>
    <s v="한보일렉트"/>
    <x v="371"/>
    <s v="Kitting Rack 대차 도입으로 System 생산 효율 개선"/>
    <s v="Kitting Rack the making of a truck"/>
    <s v="Kitting Rack carrier for work effieciency improvement"/>
    <s v="Ju Yeon Lee"/>
    <s v="EA"/>
    <n v="1"/>
    <n v="1"/>
    <n v="2060000"/>
    <n v="2060000"/>
    <s v="KF03"/>
    <m/>
    <m/>
    <m/>
    <m/>
  </r>
  <r>
    <n v="641"/>
    <s v="Finished"/>
    <s v="265"/>
    <s v="Supplies"/>
    <s v="Supplies_Tools"/>
    <x v="1"/>
    <s v="PRO2400175"/>
    <d v="2024-01-16T00:00:00"/>
    <s v="POO2400207"/>
    <s v="한보일렉트"/>
    <x v="371"/>
    <s v="Kitting Rack 대차 도입으로 System 생산 효율 개선"/>
    <s v="Kitting Rack the making of a truck"/>
    <s v="Kitting Rack carrier for work effieciency improvement"/>
    <s v="Ju Yeon Lee"/>
    <s v="EA"/>
    <n v="1"/>
    <n v="1"/>
    <n v="1278000"/>
    <n v="1278000"/>
    <s v="KF03"/>
    <m/>
    <m/>
    <m/>
    <m/>
  </r>
  <r>
    <n v="642"/>
    <s v="W.agreement"/>
    <s v="265"/>
    <s v="Supplies"/>
    <s v="Supplies_Gloves"/>
    <x v="2"/>
    <s v="코리아이플랫폼"/>
    <d v="2024-01-18T00:00:00"/>
    <s v="진행중"/>
    <s v="코리아이플랫폼"/>
    <x v="156"/>
    <s v="공정 작업시 필요 소모품"/>
    <s v="Top gloves[M]"/>
    <s v="Consumables Required for Process Operations"/>
    <s v="Ju Yeon Lee"/>
    <s v="EA"/>
    <n v="500"/>
    <n v="400"/>
    <n v="260"/>
    <n v="104000"/>
    <s v="KF03"/>
    <m/>
    <m/>
    <m/>
    <m/>
  </r>
  <r>
    <n v="643"/>
    <s v="W.agreement"/>
    <s v="265"/>
    <s v="Supplies"/>
    <s v="Supplies_Gloves"/>
    <x v="1"/>
    <s v="코리아이플랫폼"/>
    <d v="2024-01-18T00:00:00"/>
    <s v="진행중"/>
    <s v="코리아이플랫폼"/>
    <x v="156"/>
    <s v="공정 작업시 필요 소모품"/>
    <s v="Top gloves[M]"/>
    <s v="Consumables Required for Process Operations"/>
    <s v="Ju Yeon Lee"/>
    <s v="EA"/>
    <n v="500"/>
    <n v="100"/>
    <n v="260"/>
    <n v="26000"/>
    <s v="KF03"/>
    <m/>
    <m/>
    <m/>
    <m/>
  </r>
  <r>
    <n v="644"/>
    <s v="W.agreement"/>
    <s v="265"/>
    <s v="Supplies"/>
    <s v="Supplies_Gloves"/>
    <x v="2"/>
    <s v="코리아이플랫폼"/>
    <d v="2024-01-18T00:00:00"/>
    <s v="진행중"/>
    <s v="코리아이플랫폼"/>
    <x v="107"/>
    <s v="공정 작업시 필요 소모품"/>
    <s v="Top gloves[S]"/>
    <s v="Consumables Required for Process Operations"/>
    <s v="Ju Yeon Lee"/>
    <s v="EA"/>
    <n v="500"/>
    <n v="380"/>
    <n v="250"/>
    <n v="95000"/>
    <s v="KF03"/>
    <m/>
    <m/>
    <m/>
    <m/>
  </r>
  <r>
    <n v="645"/>
    <s v="W.agreement"/>
    <s v="265"/>
    <s v="Supplies"/>
    <s v="Supplies_Gloves"/>
    <x v="1"/>
    <s v="코리아이플랫폼"/>
    <d v="2024-01-18T00:00:00"/>
    <s v="진행중"/>
    <s v="코리아이플랫폼"/>
    <x v="107"/>
    <s v="공정 작업시 필요 소모품"/>
    <s v="Top gloves[S]"/>
    <s v="Consumables Required for Process Operations"/>
    <s v="Ju Yeon Lee"/>
    <s v="EA"/>
    <n v="500"/>
    <n v="120"/>
    <n v="250"/>
    <n v="30000"/>
    <s v="KF03"/>
    <m/>
    <m/>
    <m/>
    <m/>
  </r>
  <r>
    <n v="646"/>
    <s v="W.agreement"/>
    <s v="065"/>
    <s v="Materials &amp; RM (Non BOM)"/>
    <s v="Supplies_Sub Material"/>
    <x v="1"/>
    <s v="코리아이플랫폼"/>
    <d v="2024-01-18T00:00:00"/>
    <s v="진행중"/>
    <s v="코리아이플랫폼"/>
    <x v="122"/>
    <s v="배선장치 하네스 정리 시 사용"/>
    <s v="Cable ties[2.5mm*100mm_White_1000ea]"/>
    <s v="Using wiring device harness cleanup"/>
    <s v="Ju Yeon Lee"/>
    <s v="1 Bag(1000EA)"/>
    <n v="10"/>
    <n v="20"/>
    <n v="2800"/>
    <n v="56000"/>
    <s v="KF03"/>
    <s v="Pacific Energy Renewables WA Pty Ltd / ABB Sp. Z.o.o."/>
    <m/>
    <m/>
    <m/>
  </r>
  <r>
    <n v="647"/>
    <s v="W.agreement"/>
    <s v="265"/>
    <s v="Supplies"/>
    <s v="Supplies_Cleaning Material"/>
    <x v="2"/>
    <s v="코리아이플랫폼"/>
    <d v="2024-01-18T00:00:00"/>
    <s v="진행중"/>
    <s v="코리아이플랫폼"/>
    <x v="39"/>
    <s v="작업장 쓰레기 봉투"/>
    <s v="Gunny sack[80kg_100 pieces]"/>
    <s v="Garbage bags for KF03/KF033 Plant"/>
    <s v="Ju Yeon Lee"/>
    <s v="1 Bundle(100 pieces)"/>
    <n v="1"/>
    <n v="2"/>
    <n v="18040"/>
    <n v="36080"/>
    <s v="KF03"/>
    <m/>
    <m/>
    <m/>
    <m/>
  </r>
  <r>
    <n v="648"/>
    <s v="W.agreement"/>
    <s v="065"/>
    <s v="Materials &amp; RM (Non BOM)"/>
    <s v="Supplies_Sub Material"/>
    <x v="1"/>
    <s v="코리아이플랫폼"/>
    <d v="2024-01-18T00:00:00"/>
    <s v="진행중"/>
    <s v="코리아이플랫폼"/>
    <x v="270"/>
    <s v="BANK 케이블 배선 정리 및 보호"/>
    <s v="wiring harness corrugated tube[5Ø_Black_cut_1000M]"/>
    <s v="BANK Cable Cleanup and Protection"/>
    <s v="Ju Yeon Lee"/>
    <s v="EA"/>
    <n v="1"/>
    <n v="1"/>
    <n v="109000"/>
    <n v="109000"/>
    <s v="KF03"/>
    <m/>
    <m/>
    <m/>
    <m/>
  </r>
  <r>
    <n v="649"/>
    <s v="Finished"/>
    <s v="265"/>
    <s v="Supplies"/>
    <s v="Supplies_Office"/>
    <x v="3"/>
    <s v="코리아이플랫폼"/>
    <d v="2024-01-18T00:00:00"/>
    <s v="진행중"/>
    <s v="코리아이플랫폼"/>
    <x v="158"/>
    <s v="업무에 필요한 사무용품"/>
    <s v="Copy paper[A4_75g]"/>
    <s v="Office supplies needed for work"/>
    <s v="Hae Sook Kwark"/>
    <s v="Box"/>
    <n v="1"/>
    <n v="2"/>
    <n v="20370"/>
    <n v="40740"/>
    <s v="KF03"/>
    <m/>
    <m/>
    <m/>
    <m/>
  </r>
  <r>
    <n v="650"/>
    <s v="Finished"/>
    <s v="265"/>
    <s v="Supplies"/>
    <s v="Supplies_Office"/>
    <x v="3"/>
    <s v="코리아이플랫폼"/>
    <d v="2024-01-18T00:00:00"/>
    <s v="진행중"/>
    <s v="코리아이플랫폼"/>
    <x v="372"/>
    <s v="업무에 필요한 사무용품"/>
    <s v="Color paper[P19_25page]"/>
    <s v="Office supplies needed for work"/>
    <s v="Hae Sook Kwark"/>
    <s v="EA"/>
    <n v="1"/>
    <n v="5"/>
    <n v="900"/>
    <n v="4500"/>
    <s v="KF03"/>
    <m/>
    <m/>
    <m/>
    <m/>
  </r>
  <r>
    <n v="651"/>
    <s v="Finished"/>
    <s v="265"/>
    <s v="Supplies"/>
    <s v="Supplies_Office"/>
    <x v="3"/>
    <s v="코리아이플랫폼"/>
    <d v="2024-01-18T00:00:00"/>
    <s v="진행중"/>
    <s v="코리아이플랫폼"/>
    <x v="344"/>
    <s v="업무에 필요한 사무용품"/>
    <s v="ballpoint pen[Black_12 EA]"/>
    <s v="Office supplies needed for work"/>
    <s v="Hae Sook Kwark"/>
    <s v="1 Box_x000a_(12ea)"/>
    <n v="1"/>
    <n v="2"/>
    <n v="2240"/>
    <n v="4480"/>
    <s v="KF03"/>
    <m/>
    <m/>
    <m/>
    <m/>
  </r>
  <r>
    <n v="652"/>
    <s v="Finished"/>
    <s v="265"/>
    <s v="Supplies"/>
    <s v="Supplies_Office"/>
    <x v="3"/>
    <s v="코리아이플랫폼"/>
    <d v="2024-01-18T00:00:00"/>
    <s v="진행중"/>
    <s v="코리아이플랫폼"/>
    <x v="341"/>
    <s v="업무에 필요한 사무용품"/>
    <s v="oil-based pen[Red_12 EA]"/>
    <s v="Office supplies needed for work"/>
    <s v="Hae Sook Kwark"/>
    <s v="1 Box_x000a_(12ea)"/>
    <n v="1"/>
    <n v="1"/>
    <n v="6270"/>
    <n v="6270"/>
    <s v="KF03"/>
    <m/>
    <m/>
    <m/>
    <m/>
  </r>
  <r>
    <n v="653"/>
    <s v="Finished"/>
    <s v="265"/>
    <s v="Supplies"/>
    <s v="Supplies_Office"/>
    <x v="3"/>
    <s v="코리아이플랫폼"/>
    <d v="2024-01-18T00:00:00"/>
    <s v="진행중"/>
    <s v="코리아이플랫폼"/>
    <x v="373"/>
    <s v="업무에 필요한 사무용품(온습도기 건전지)"/>
    <s v="Coin battery[CR2032]"/>
    <s v="Office supplies needed for work"/>
    <s v="Hae Sook Kwark"/>
    <s v="EA"/>
    <n v="1"/>
    <n v="5"/>
    <n v="440"/>
    <n v="2200"/>
    <s v="KF03"/>
    <m/>
    <m/>
    <m/>
    <m/>
  </r>
  <r>
    <n v="654"/>
    <s v="Finished"/>
    <s v="265"/>
    <s v="Supplies"/>
    <s v="Supplies_Tools"/>
    <x v="1"/>
    <s v="PRO2400224"/>
    <d v="2024-01-19T00:00:00"/>
    <s v="POO2400193"/>
    <s v="한국미스미"/>
    <x v="374"/>
    <s v="RACK, BPU 페놀 압착공구"/>
    <s v="Penhole Crimping pliers[KF-8165]"/>
    <s v="RACK, BPU work tool"/>
    <s v="Ju Yeon Lee"/>
    <s v="EA"/>
    <n v="1"/>
    <n v="2"/>
    <n v="40332"/>
    <n v="80664"/>
    <s v="KF03"/>
    <m/>
    <m/>
    <m/>
    <m/>
  </r>
  <r>
    <n v="655"/>
    <s v="Finished"/>
    <s v="265"/>
    <s v="Supplies"/>
    <s v="Supplies_Tools"/>
    <x v="1"/>
    <s v="PRO2400224"/>
    <d v="2024-01-19T00:00:00"/>
    <s v="POO2400193"/>
    <s v="한국미스미"/>
    <x v="375"/>
    <s v="BCP, RACK, BPU 단자 압착공구"/>
    <s v="terminal crimping tool[AK-2MA]"/>
    <s v="BCP, RACK, BPU work tool"/>
    <s v="Ju Yeon Lee"/>
    <s v="EA"/>
    <n v="1"/>
    <n v="2"/>
    <n v="79221"/>
    <n v="158442"/>
    <s v="KF03"/>
    <m/>
    <m/>
    <m/>
    <m/>
  </r>
  <r>
    <n v="656"/>
    <s v="Finished"/>
    <s v="265"/>
    <s v="Supplies"/>
    <s v="Supplies_Tools"/>
    <x v="1"/>
    <s v="PRO2400224"/>
    <d v="2024-01-19T00:00:00"/>
    <s v="POO2400193"/>
    <s v="한국미스미"/>
    <x v="376"/>
    <s v="RACK, BPU 볼트조립 공구"/>
    <s v="Combination Wrench[8mm]"/>
    <s v="RACK, BPU work tool"/>
    <s v="Ju Yeon Lee"/>
    <s v="EA"/>
    <n v="1"/>
    <n v="3"/>
    <n v="1194"/>
    <n v="3582"/>
    <s v="KF03"/>
    <m/>
    <m/>
    <m/>
    <m/>
  </r>
  <r>
    <n v="657"/>
    <s v="Finished"/>
    <s v="265"/>
    <s v="Supplies"/>
    <s v="Supplies_Tools"/>
    <x v="1"/>
    <s v="PRO2400224"/>
    <d v="2024-01-19T00:00:00"/>
    <s v="POO2400193"/>
    <s v="한국미스미"/>
    <x v="377"/>
    <s v="BCP, RACK, BPU 조립공구"/>
    <s v="flat-head screwdriver[2.5*75mm_VESSEL9900]"/>
    <s v="BCP, RACK, BPU work tool"/>
    <s v="Ju Yeon Lee"/>
    <s v="EA"/>
    <n v="3"/>
    <n v="9"/>
    <n v="4532"/>
    <n v="40788"/>
    <s v="KF03"/>
    <m/>
    <m/>
    <m/>
    <m/>
  </r>
  <r>
    <n v="658"/>
    <s v="Finished"/>
    <s v="265"/>
    <s v="Supplies"/>
    <s v="Supplies_Tools"/>
    <x v="1"/>
    <s v="PRO2400224"/>
    <d v="2024-01-19T00:00:00"/>
    <s v="POO2400193"/>
    <s v="한국미스미"/>
    <x v="378"/>
    <s v="BCP, BPU 조립준비 절단시 필요공구"/>
    <s v="multipurpose scissors[P-300]"/>
    <s v="BCP, BPU work tool"/>
    <s v="Ju Yeon Lee"/>
    <s v="EA"/>
    <n v="1"/>
    <n v="5"/>
    <n v="6870"/>
    <n v="34350"/>
    <s v="KF03"/>
    <m/>
    <m/>
    <m/>
    <m/>
  </r>
  <r>
    <n v="659"/>
    <s v="Finished"/>
    <s v="265"/>
    <s v="Supplies"/>
    <s v="Supplies_Tools"/>
    <x v="1"/>
    <s v="PRO2400224"/>
    <d v="2024-01-19T00:00:00"/>
    <s v="POO2400193"/>
    <s v="한국미스미"/>
    <x v="379"/>
    <s v="RACK, BCP 볼트조립 공구"/>
    <s v="Cross section driver bit[Ø4.5*100mm(13BSB-1100MM)_2 pieces]"/>
    <s v="RACK, BCP work tool"/>
    <s v="Ju Yeon Lee"/>
    <s v="1 Package(2ea)"/>
    <n v="1"/>
    <n v="5"/>
    <n v="8380"/>
    <n v="41900"/>
    <s v="KF03"/>
    <m/>
    <m/>
    <m/>
    <m/>
  </r>
  <r>
    <n v="660"/>
    <s v="Finished"/>
    <s v="265"/>
    <s v="Supplies"/>
    <s v="Supplies_Tools"/>
    <x v="1"/>
    <s v="PRO2400224"/>
    <d v="2024-01-19T00:00:00"/>
    <s v="POO2400193"/>
    <s v="한국미스미"/>
    <x v="380"/>
    <s v="BCP, 컨테이너 조립시 필요공구"/>
    <s v="duct Scissors[KC-100]"/>
    <s v="BCP, Container work tool"/>
    <s v="Ju Yeon Lee"/>
    <s v="EA"/>
    <n v="1"/>
    <n v="1"/>
    <n v="212110"/>
    <n v="212110"/>
    <s v="KF03"/>
    <m/>
    <m/>
    <m/>
    <m/>
  </r>
  <r>
    <n v="661"/>
    <s v="Finished"/>
    <s v="065"/>
    <s v="Materials &amp; RM (Non BOM)"/>
    <s v="Supplies_Sub Material"/>
    <x v="1"/>
    <s v="PRO2400225"/>
    <d v="2024-01-19T00:00:00"/>
    <s v="POO2400192"/>
    <s v="대진지에프"/>
    <x v="284"/>
    <s v="시스템 조립에 필요한 부자재"/>
    <s v="볼트,+자홈붙이육각머리,와셔조립형(아연도금)[M5X15(아연도금)]"/>
    <s v="Bolts etc required for system assembly"/>
    <s v="Ju Yeon Lee"/>
    <s v="EA"/>
    <n v="15000"/>
    <n v="15000"/>
    <n v="36"/>
    <n v="540000"/>
    <s v="KF03"/>
    <s v="Pacific Energy Renewables WA Pty Ltd / ABB Sp. Z.o.o."/>
    <m/>
    <m/>
    <m/>
  </r>
  <r>
    <n v="662"/>
    <s v="W.Approval"/>
    <s v="265"/>
    <s v="Supplies"/>
    <s v="Supplies_Office"/>
    <x v="3"/>
    <s v="코리아이플랫폼"/>
    <d v="2024-01-26T00:00:00"/>
    <s v="진행중"/>
    <s v="코리아이플랫폼"/>
    <x v="381"/>
    <s v="업무에 필요한 사무용품(Module, System)"/>
    <s v="scotch tape[18mm*20M]"/>
    <s v="Office supplies needed for work(Module, System)"/>
    <s v="Hae Sook Kwark"/>
    <s v="EA"/>
    <n v="1"/>
    <n v="15"/>
    <n v="1360"/>
    <n v="20400"/>
    <s v="KF03"/>
    <m/>
    <m/>
    <m/>
    <m/>
  </r>
  <r>
    <n v="663"/>
    <s v="Finished"/>
    <s v="275"/>
    <s v="Factory Maintnance"/>
    <s v="Office Maintenance"/>
    <x v="2"/>
    <s v="PRO2400352"/>
    <d v="2024-01-26T00:00:00"/>
    <s v="POO2400339"/>
    <s v="미주MRO"/>
    <x v="382"/>
    <s v="KF03-Module line 작업장 창문 블라인드"/>
    <s v="blackout blind[300cm*150cm]"/>
    <s v="KF03-Module Line Workshop Window Blind"/>
    <s v="Ju Yeon Lee"/>
    <s v="EA"/>
    <n v="1"/>
    <n v="17"/>
    <n v="152000"/>
    <n v="2584000"/>
    <s v="KF03"/>
    <m/>
    <m/>
    <m/>
    <m/>
  </r>
  <r>
    <n v="664"/>
    <s v="Finished"/>
    <s v="015"/>
    <s v="Travel"/>
    <s v="Travel (Local)"/>
    <x v="3"/>
    <s v="Concur"/>
    <d v="2024-01-26T00:00:00"/>
    <s v="Concur"/>
    <s v="Concur"/>
    <x v="383"/>
    <s v="외주화 검토(GEN2)"/>
    <s v="business expenses[Dongtan in Hwaseong, Gyeonggi Province(elentec)_Han.Seol]"/>
    <s v="business expenses"/>
    <s v="Concur"/>
    <s v="EA"/>
    <n v="1"/>
    <n v="1"/>
    <n v="111400"/>
    <n v="111400"/>
    <s v="KF03"/>
    <m/>
    <m/>
    <m/>
    <m/>
  </r>
  <r>
    <n v="665"/>
    <s v="Finished"/>
    <s v="265"/>
    <s v="Supplies"/>
    <s v="Safety Measures"/>
    <x v="2"/>
    <s v="PRO2400364"/>
    <d v="2024-01-30T00:00:00"/>
    <s v="POO2400326"/>
    <s v="경보종합상사"/>
    <x v="384"/>
    <s v="Module Packing Box Test"/>
    <s v="PRESCALE[HS : 90 x 70 mm]"/>
    <s v="Module Packing Box Test"/>
    <s v="Ju Yeon Lee"/>
    <s v="EA"/>
    <n v="4"/>
    <n v="8"/>
    <n v="26500"/>
    <n v="212000"/>
    <s v="KF03"/>
    <m/>
    <m/>
    <m/>
    <m/>
  </r>
  <r>
    <n v="666"/>
    <s v="Finished"/>
    <s v="265"/>
    <s v="Supplies"/>
    <s v="Safety Measures"/>
    <x v="2"/>
    <s v="PRO2400364"/>
    <d v="2024-01-30T00:00:00"/>
    <s v="POO2400326"/>
    <s v="경보종합상사"/>
    <x v="385"/>
    <s v="Module Packing Box Test"/>
    <s v="PRESCALE[MS : 90 x 70 mm]"/>
    <s v="Module Packing Box Test"/>
    <s v="Ju Yeon Lee"/>
    <s v="EA"/>
    <n v="4"/>
    <n v="8"/>
    <n v="26500"/>
    <n v="212000"/>
    <s v="KF03"/>
    <m/>
    <m/>
    <m/>
    <m/>
  </r>
  <r>
    <n v="667"/>
    <s v="Finished"/>
    <s v="015"/>
    <s v="Travel"/>
    <s v="Travel (Local)"/>
    <x v="3"/>
    <s v="Concur"/>
    <d v="2024-01-30T00:00:00"/>
    <s v="Concur"/>
    <s v="Concur"/>
    <x v="386"/>
    <s v="외주화 검토"/>
    <s v="business expenses[Cheongju(powerlogics)_Han.Seol]"/>
    <s v="business expenses"/>
    <s v="Concur"/>
    <s v="EA"/>
    <n v="1"/>
    <n v="1"/>
    <n v="64800"/>
    <n v="64800"/>
    <s v="KF03"/>
    <m/>
    <m/>
    <m/>
    <m/>
  </r>
  <r>
    <n v="668"/>
    <s v="Finished"/>
    <s v="015"/>
    <s v="Travel"/>
    <s v="Travel (Local)"/>
    <x v="3"/>
    <s v="Concur"/>
    <d v="2024-01-30T00:00:00"/>
    <s v="Concur"/>
    <s v="Concur"/>
    <x v="387"/>
    <s v="Module 외주화 관련 업체 실사"/>
    <s v="business expenses[Osan, Gyeonggi -do(CSENERTECH)_ChulMin.Park]"/>
    <s v="business expenses"/>
    <s v="Concur"/>
    <s v="EA"/>
    <n v="1"/>
    <n v="1"/>
    <n v="93800"/>
    <n v="93800"/>
    <s v="KF03"/>
    <m/>
    <m/>
    <m/>
    <m/>
  </r>
  <r>
    <n v="669"/>
    <s v="Finished"/>
    <s v="265"/>
    <s v="Supplies"/>
    <s v="Supplies_Tools"/>
    <x v="1"/>
    <s v="PRO2400402"/>
    <d v="2024-02-01T00:00:00"/>
    <s v="POO2400374"/>
    <s v="경보종합상사"/>
    <x v="388"/>
    <s v="BCP, BPU 조립공구"/>
    <s v="crosshead screwdriver bit[5*300mm]"/>
    <s v="BCP, BPU work tool"/>
    <s v="Ju Yeon Lee"/>
    <s v="EA"/>
    <n v="1"/>
    <n v="10"/>
    <n v="5000"/>
    <n v="50000"/>
    <s v="KF03"/>
    <m/>
    <m/>
    <m/>
    <m/>
  </r>
  <r>
    <n v="670"/>
    <s v="Finished"/>
    <s v="265"/>
    <s v="Supplies"/>
    <s v="Supplies_Tools"/>
    <x v="1"/>
    <s v="PRO2400402"/>
    <d v="2024-02-01T00:00:00"/>
    <s v="POO2400374"/>
    <s v="경보종합상사"/>
    <x v="389"/>
    <s v="BPU 조립공구(KOL-BPU 포함)"/>
    <s v="hand socket[5mm(1/4 Inch)]"/>
    <s v="BPU work tool(KOL-BPU Including)"/>
    <s v="Ju Yeon Lee"/>
    <s v="EA"/>
    <n v="1"/>
    <n v="5"/>
    <n v="3100"/>
    <n v="15500"/>
    <s v="KF03"/>
    <m/>
    <m/>
    <m/>
    <m/>
  </r>
  <r>
    <n v="671"/>
    <s v="Finished"/>
    <s v="265"/>
    <s v="Supplies"/>
    <s v="Supplies_Tools"/>
    <x v="1"/>
    <s v="PRO2400402"/>
    <d v="2024-02-01T00:00:00"/>
    <s v="POO2400374"/>
    <s v="경보종합상사"/>
    <x v="148"/>
    <s v="작업용 소모품"/>
    <s v="Bosch circular saw blade[10&quot;_254mmx60T]"/>
    <s v="work consumables"/>
    <s v="Ju Yeon Lee"/>
    <s v="EA"/>
    <n v="1"/>
    <n v="2"/>
    <n v="90000"/>
    <n v="180000"/>
    <s v="KF03"/>
    <m/>
    <m/>
    <m/>
    <m/>
  </r>
  <r>
    <n v="672"/>
    <s v="Finished"/>
    <s v="265"/>
    <s v="Supplies"/>
    <s v="Safety Measures"/>
    <x v="1"/>
    <s v="PRO2400403"/>
    <d v="2024-02-01T00:00:00"/>
    <s v="POO2400375"/>
    <s v="동명로지텍"/>
    <x v="319"/>
    <s v="KF033(System) 지게차 안전벨트 교체"/>
    <s v="Replacement of forklift seat belt[Toyota forklift]"/>
    <s v="KF033(System line) Replacement of forklift seat belt"/>
    <s v="Ju Yeon Lee"/>
    <s v="EA"/>
    <n v="1"/>
    <n v="1"/>
    <n v="100000"/>
    <n v="100000"/>
    <s v="KF03"/>
    <m/>
    <m/>
    <m/>
    <m/>
  </r>
  <r>
    <n v="673"/>
    <s v="Finished"/>
    <s v="065"/>
    <s v="Materials &amp; RM (Non BOM)"/>
    <s v="Supplies_Sub Material"/>
    <x v="1"/>
    <s v="PRO2400404"/>
    <d v="2024-02-01T00:00:00"/>
    <s v="POO2400410"/>
    <s v="대진지에프"/>
    <x v="60"/>
    <s v="시스템 조립에 필요한 부자재"/>
    <s v="볼트,+자홈붙이육각머리,와셔조립형[00002528-M4X12-SUS304]"/>
    <s v="Bolts etc required for system assembly"/>
    <s v="Ju Yeon Lee"/>
    <s v="EA"/>
    <n v="2000"/>
    <n v="2000"/>
    <n v="70"/>
    <n v="140000"/>
    <s v="KF03"/>
    <s v="Pacific Energy Renewables WA Pty Ltd / ABB Sp. Z.o.o. / Daitron Co., LTD / ACE Power Engineering Pte Ltd"/>
    <m/>
    <m/>
    <m/>
  </r>
  <r>
    <n v="674"/>
    <s v="Finished"/>
    <s v="065"/>
    <s v="Materials &amp; RM (Non BOM)"/>
    <s v="Supplies_Sub Material"/>
    <x v="1"/>
    <s v="PRO2400404"/>
    <d v="2024-02-01T00:00:00"/>
    <s v="POO2400410"/>
    <s v="대진지에프"/>
    <x v="62"/>
    <s v="시스템 조립에 필요한 부자재"/>
    <s v="볼트,+자홈붙이육각머리,와셔조립형[00002528-M5X10-SUS304]"/>
    <s v="Bolts etc required for system assembly"/>
    <s v="Ju Yeon Lee"/>
    <s v="EA"/>
    <n v="5000"/>
    <n v="5000"/>
    <n v="111"/>
    <n v="555000"/>
    <s v="KF03"/>
    <s v="Pacific Energy Renewables WA Pty Ltd / ABB Sp. Z.o.o. / Daitron Co., LTD / ACE Power Engineering Pte Ltd"/>
    <m/>
    <m/>
    <m/>
  </r>
  <r>
    <n v="675"/>
    <s v="Finished"/>
    <s v="065"/>
    <s v="Materials &amp; RM (Non BOM)"/>
    <s v="Supplies_Sub Material"/>
    <x v="1"/>
    <s v="PRO2400404"/>
    <d v="2024-02-01T00:00:00"/>
    <s v="POO2400410"/>
    <s v="대진지에프"/>
    <x v="64"/>
    <s v="시스템 조립에 필요한 부자재"/>
    <s v="볼트,+자홈붙이육각머리,와셔조립형[00002528-M8X20-SUS304]"/>
    <s v="Bolts etc required for system assembly"/>
    <s v="Ju Yeon Lee"/>
    <s v="EA"/>
    <n v="1000"/>
    <n v="1000"/>
    <n v="360"/>
    <n v="360000"/>
    <s v="KF03"/>
    <s v="Pacific Energy Renewables WA Pty Ltd / ABB Sp. Z.o.o. / Daitron Co., LTD / ACE Power Engineering Pte Ltd"/>
    <m/>
    <m/>
    <m/>
  </r>
  <r>
    <n v="676"/>
    <s v="Finished"/>
    <s v="065"/>
    <s v="Materials &amp; RM (Non BOM)"/>
    <s v="Supplies_Sub Material"/>
    <x v="1"/>
    <s v="PRO2400404"/>
    <d v="2024-02-01T00:00:00"/>
    <s v="POO2400410"/>
    <s v="대진지에프"/>
    <x v="390"/>
    <s v="시스템 조립에 필요한 부자재"/>
    <s v="볼트,+자홈붙이육각머리,와셔조립형[00002528-M10X15-SUS304]"/>
    <s v="Bolts etc required for system assembly"/>
    <s v="Ju Yeon Lee"/>
    <s v="EA"/>
    <n v="500"/>
    <n v="500"/>
    <n v="620"/>
    <n v="310000"/>
    <s v="KF03"/>
    <s v="Pacific Energy Renewables WA Pty Ltd / ABB Sp. Z.o.o. / Daitron Co., LTD / ACE Power Engineering Pte Ltd"/>
    <m/>
    <m/>
    <m/>
  </r>
  <r>
    <n v="677"/>
    <s v="Finished"/>
    <s v="065"/>
    <s v="Materials &amp; RM (Non BOM)"/>
    <s v="Supplies_Sub Material"/>
    <x v="1"/>
    <s v="PRO2400404"/>
    <d v="2024-02-01T00:00:00"/>
    <s v="POO2400410"/>
    <s v="대진지에프"/>
    <x v="59"/>
    <s v="시스템 조립에 필요한 부자재"/>
    <s v="볼트,+자홈붙이육각머리,와셔조립형[00002528-M10X20-SUS304]"/>
    <s v="Bolts etc required for system assembly"/>
    <s v="Ju Yeon Lee"/>
    <s v="EA"/>
    <n v="1500"/>
    <n v="1500"/>
    <n v="664"/>
    <n v="996000"/>
    <s v="KF03"/>
    <s v="Pacific Energy Renewables WA Pty Ltd / ABB Sp. Z.o.o. / Daitron Co., LTD / ACE Power Engineering Pte Ltd"/>
    <m/>
    <m/>
    <m/>
  </r>
  <r>
    <n v="678"/>
    <s v="Finished"/>
    <s v="065"/>
    <s v="Materials &amp; RM (Non BOM)"/>
    <s v="Supplies_Sub Material"/>
    <x v="1"/>
    <s v="PRO2400404"/>
    <d v="2024-02-01T00:00:00"/>
    <s v="POO2400410"/>
    <s v="대진지에프"/>
    <x v="9"/>
    <s v="시스템 조립에 필요한 부자재"/>
    <s v="트러스[KSB1023-D-M5X8-SUS304]"/>
    <s v="Bolts etc required for system assembly"/>
    <s v="Ju Yeon Lee"/>
    <s v="EA"/>
    <n v="1000"/>
    <n v="1000"/>
    <n v="41"/>
    <n v="41000"/>
    <s v="KF03"/>
    <s v="Pacific Energy Renewables WA Pty Ltd / ABB Sp. Z.o.o. / Daitron Co., LTD / ACE Power Engineering Pte Ltd"/>
    <m/>
    <m/>
    <m/>
  </r>
  <r>
    <n v="679"/>
    <s v="Finished"/>
    <s v="065"/>
    <s v="Materials &amp; RM (Non BOM)"/>
    <s v="Supplies_Sub Material"/>
    <x v="1"/>
    <s v="PRO2400404"/>
    <d v="2024-02-01T00:00:00"/>
    <s v="POO2400410"/>
    <s v="대진지에프"/>
    <x v="79"/>
    <s v="시스템 조립에 필요한 부자재"/>
    <s v="지지대볼트(PVC)[M3x15]"/>
    <s v="Bolts etc required for system assembly"/>
    <s v="Ju Yeon Lee"/>
    <s v="EA"/>
    <n v="1000"/>
    <n v="1000"/>
    <n v="120"/>
    <n v="120000"/>
    <s v="KF03"/>
    <s v="Pacific Energy Renewables WA Pty Ltd / ABB Sp. Z.o.o. / Daitron Co., LTD / ACE Power Engineering Pte Ltd"/>
    <m/>
    <m/>
    <m/>
  </r>
  <r>
    <n v="680"/>
    <s v="Finished"/>
    <s v="065"/>
    <s v="Materials &amp; RM (Non BOM)"/>
    <s v="Supplies_Sub Material"/>
    <x v="1"/>
    <s v="PRO2400404"/>
    <d v="2024-02-01T00:00:00"/>
    <s v="POO2400410"/>
    <s v="대진지에프"/>
    <x v="80"/>
    <s v="시스템 조립에 필요한 부자재"/>
    <s v="지지대볼트(PVC)[M3x20]"/>
    <s v="Bolts etc required for system assembly"/>
    <s v="Ju Yeon Lee"/>
    <s v="EA"/>
    <n v="1000"/>
    <n v="1000"/>
    <n v="130"/>
    <n v="130000"/>
    <s v="KF03"/>
    <s v="Pacific Energy Renewables WA Pty Ltd / ABB Sp. Z.o.o. / Daitron Co., LTD / ACE Power Engineering Pte Ltd"/>
    <m/>
    <m/>
    <m/>
  </r>
  <r>
    <n v="681"/>
    <s v="W.agreement"/>
    <s v="065"/>
    <s v="Materials &amp; RM (Non BOM)"/>
    <s v="Supplies_Shipping material"/>
    <x v="2"/>
    <s v="코리아이플랫폼"/>
    <d v="2024-02-01T00:00:00"/>
    <s v="진행중"/>
    <s v="코리아이플랫폼"/>
    <x v="294"/>
    <s v="출하 제품 포장용 에어캡"/>
    <s v="Air cap[Transparent_2T*50Cm*50m]"/>
    <s v="Air cap for shipping product packaging"/>
    <s v="Ju Yeon Lee"/>
    <s v="EA"/>
    <n v="1"/>
    <n v="2"/>
    <n v="4600"/>
    <n v="9200"/>
    <s v="KF03"/>
    <m/>
    <m/>
    <m/>
    <m/>
  </r>
  <r>
    <n v="682"/>
    <s v="W.agreement"/>
    <s v="265"/>
    <s v="Supplies"/>
    <s v="Supplies_Cleaning Material"/>
    <x v="2"/>
    <s v="코리아이플랫폼"/>
    <d v="2024-02-01T00:00:00"/>
    <s v="진행중"/>
    <s v="코리아이플랫폼"/>
    <x v="224"/>
    <s v="현장 작업용 종이컵"/>
    <s v="Paper cup[1000 pieces_6.5oz_160g]"/>
    <s v="Paper cups for workshop"/>
    <s v="Ju Yeon Lee"/>
    <s v="Box(1000ea)"/>
    <n v="1"/>
    <n v="1"/>
    <n v="12780"/>
    <n v="12780"/>
    <s v="KF03"/>
    <m/>
    <m/>
    <m/>
    <m/>
  </r>
  <r>
    <n v="683"/>
    <s v="Finished"/>
    <s v="265"/>
    <s v="Supplies"/>
    <s v="Supplies_Tools"/>
    <x v="1"/>
    <s v="PRO2400457"/>
    <d v="2024-02-07T00:00:00"/>
    <s v="POO2400401"/>
    <s v="경보종합상사"/>
    <x v="391"/>
    <s v="2개 중 1개 파손. 사용 중인 1ea는 발판 폭이 180mm으로 사용 시 위험하여 보다 안전한 발판 폭 320mm 사다리로 구매하고자 함."/>
    <s v="Aluminum folding ladder[Type A_4 Tier]"/>
    <s v="One of the two is broken. The 1ea in use has a footboard width of 180mm and is dangerous when used, so we want to purchase a safer footboard width 320mm ladder."/>
    <s v="Ju Yeon Lee"/>
    <s v="EA"/>
    <n v="1"/>
    <n v="2"/>
    <n v="89000"/>
    <n v="178000"/>
    <s v="KF03"/>
    <m/>
    <m/>
    <m/>
    <m/>
  </r>
  <r>
    <n v="684"/>
    <s v="Finished"/>
    <s v="065"/>
    <s v="Materials &amp; RM (Non BOM)"/>
    <s v="Supplies_Shipping material"/>
    <x v="1"/>
    <s v="PRO2400463"/>
    <d v="2024-02-07T00:00:00"/>
    <s v="POO2400411"/>
    <s v="우신특수포장"/>
    <x v="157"/>
    <s v="포장용 박스(부자재 및 소모품 포장 시 사용)"/>
    <s v="Packaging box[442*270*145]"/>
    <s v="Packaging box(Used for packaging subsidiary material and consumables)"/>
    <s v="Ju Yeon Lee"/>
    <s v="EA"/>
    <n v="150"/>
    <n v="150"/>
    <n v="1050"/>
    <n v="157500"/>
    <s v="KF03"/>
    <m/>
    <m/>
    <m/>
    <m/>
  </r>
  <r>
    <n v="685"/>
    <s v="W.Approval"/>
    <s v="265"/>
    <s v="Supplies"/>
    <s v="Supplies_Cleaning Material"/>
    <x v="2"/>
    <s v="코리아이플랫폼"/>
    <d v="2024-02-07T00:00:00"/>
    <s v="진행중"/>
    <s v="코리아이플랫폼"/>
    <x v="40"/>
    <s v="항온기 필터 교체용"/>
    <s v="PRE FILTER[600*850*20T_46ea]"/>
    <s v="Need to replace filter of Air conditioner"/>
    <s v="Ju Yeon Lee"/>
    <s v="1 Bag(46EA)"/>
    <n v="46"/>
    <n v="46"/>
    <n v="3320"/>
    <n v="152720"/>
    <s v="KF03"/>
    <m/>
    <m/>
    <m/>
    <m/>
  </r>
  <r>
    <n v="686"/>
    <s v="W.Approval"/>
    <s v="265"/>
    <s v="Supplies"/>
    <s v="Supplies_Cleaning Material"/>
    <x v="1"/>
    <s v="코리아이플랫폼"/>
    <d v="2024-02-07T00:00:00"/>
    <s v="진행중"/>
    <s v="코리아이플랫폼"/>
    <x v="40"/>
    <s v="항온기 필터 교체용"/>
    <s v="PRE FILTER[600*850*20T_46ea]"/>
    <s v="Need to replace filter of Air conditioner"/>
    <s v="Ju Yeon Lee"/>
    <s v="1 Bag(46EA)"/>
    <n v="46"/>
    <n v="46"/>
    <n v="3320"/>
    <n v="152720"/>
    <s v="KF03"/>
    <m/>
    <m/>
    <m/>
    <m/>
  </r>
  <r>
    <n v="687"/>
    <s v="W.Approval"/>
    <s v="265"/>
    <s v="Supplies"/>
    <s v="Supplies_Cleaning Material"/>
    <x v="2"/>
    <s v="코리아이플랫폼"/>
    <d v="2024-02-07T00:00:00"/>
    <s v="진행중"/>
    <s v="코리아이플랫폼"/>
    <x v="392"/>
    <s v="단프라패드, 팔레트 청소용"/>
    <s v="wet tissue[100sheets_30Pack]"/>
    <s v="Danpla pad, pallet cleaning"/>
    <s v="Ju Yeon Lee"/>
    <s v="Box(30 Pack)"/>
    <n v="1"/>
    <n v="1"/>
    <n v="26650"/>
    <n v="26650"/>
    <s v="KF03"/>
    <m/>
    <m/>
    <m/>
    <m/>
  </r>
  <r>
    <n v="688"/>
    <s v="W.agreement"/>
    <s v="265"/>
    <s v="Supplies"/>
    <s v="Supplies_Office"/>
    <x v="3"/>
    <s v="코리아이플랫폼"/>
    <d v="2024-02-15T00:00:00"/>
    <s v="코리아이플랫폼"/>
    <s v="코리아이플랫폼"/>
    <x v="393"/>
    <s v="업무에 필요한 사무용품"/>
    <s v="cutter blade[M_12mm]"/>
    <s v="Office supplies needed for work"/>
    <s v="Hae Sook Kwark"/>
    <s v="EA"/>
    <n v="10"/>
    <n v="15"/>
    <n v="900"/>
    <n v="13500"/>
    <s v="KF03"/>
    <m/>
    <m/>
    <m/>
    <m/>
  </r>
  <r>
    <n v="689"/>
    <s v="W.agreement"/>
    <s v="265"/>
    <s v="Supplies"/>
    <s v="Supplies_Office"/>
    <x v="3"/>
    <s v="코리아이플랫폼"/>
    <d v="2024-02-15T00:00:00"/>
    <s v="코리아이플랫폼"/>
    <s v="코리아이플랫폼"/>
    <x v="394"/>
    <s v="업무에 필요한 사무용품"/>
    <s v="cutter blade[L_18mm]"/>
    <s v="Office supplies needed for work"/>
    <s v="Hae Sook Kwark"/>
    <s v="EA"/>
    <n v="1"/>
    <n v="5"/>
    <n v="1100"/>
    <n v="5500"/>
    <s v="KF03"/>
    <m/>
    <m/>
    <m/>
    <m/>
  </r>
  <r>
    <n v="690"/>
    <s v="W.agreement"/>
    <s v="065"/>
    <s v="Materials &amp; RM (Non BOM)"/>
    <s v="Supplies_Sub Material"/>
    <x v="3"/>
    <s v="코리아이플랫폼"/>
    <d v="2024-02-15T00:00:00"/>
    <s v="코리아이플랫폼"/>
    <s v="코리아이플랫폼"/>
    <x v="395"/>
    <s v="테스트 작업에 필요한 용품(소화기)"/>
    <s v="Litmus paper[KA22-93B_10mmx6m]"/>
    <s v="Supplies needed for testing operations"/>
    <s v="Ju Yeon Lee"/>
    <s v="EA"/>
    <n v="5"/>
    <n v="10"/>
    <n v="3000"/>
    <n v="30000"/>
    <s v="KF03"/>
    <m/>
    <m/>
    <m/>
    <m/>
  </r>
  <r>
    <n v="691"/>
    <s v="W.agreement"/>
    <s v="065"/>
    <s v="Materials &amp; RM (Non BOM)"/>
    <s v="Supplies_Sub Material"/>
    <x v="2"/>
    <s v="코리아이플랫폼"/>
    <d v="2024-02-15T00:00:00"/>
    <s v="코리아이플랫폼"/>
    <s v="코리아이플랫폼"/>
    <x v="223"/>
    <s v="전선 정리 시 사용"/>
    <s v="Cable ties[2.5mm*100mm_Black_1000ea]"/>
    <s v="Used to clean up product wires"/>
    <s v="Ju Yeon Lee"/>
    <s v="1 Bag(1000EA)"/>
    <n v="1"/>
    <n v="10"/>
    <n v="2800"/>
    <n v="28000"/>
    <s v="KF03"/>
    <m/>
    <m/>
    <m/>
    <m/>
  </r>
  <r>
    <n v="692"/>
    <s v="Finished"/>
    <s v="265"/>
    <s v="Supplies"/>
    <s v="Supplies_Cleaning Material"/>
    <x v="2"/>
    <s v="PRO2401077"/>
    <d v="2024-02-22T00:00:00"/>
    <s v="POO2400973"/>
    <s v="코리아이플랫폼"/>
    <x v="396"/>
    <s v="청소 용품(Module line, Office)"/>
    <s v="Broom dustpan set"/>
    <s v="cleaning supplies(Module line and Office)"/>
    <s v="Ju Yeon Lee"/>
    <s v="EA"/>
    <n v="1"/>
    <n v="2"/>
    <n v="14900"/>
    <n v="29800"/>
    <s v="KF03"/>
    <m/>
    <m/>
    <m/>
    <m/>
  </r>
  <r>
    <n v="693"/>
    <s v="Finished"/>
    <s v="265"/>
    <s v="Supplies"/>
    <s v="Supplies_Cleaning Material"/>
    <x v="1"/>
    <s v="PRO2401077"/>
    <d v="2024-02-22T00:00:00"/>
    <s v="POO2400973"/>
    <s v="코리아이플랫폼"/>
    <x v="396"/>
    <s v="청소 용품(Module line, Office)"/>
    <s v="Broom dustpan set"/>
    <s v="cleaning supplies(Module line and Office)"/>
    <s v="Ju Yeon Lee"/>
    <s v="EA"/>
    <n v="1"/>
    <n v="1"/>
    <n v="14900"/>
    <n v="14900"/>
    <s v="KF03"/>
    <m/>
    <m/>
    <m/>
    <m/>
  </r>
  <r>
    <n v="694"/>
    <s v="Finished"/>
    <s v="065"/>
    <s v="Materials &amp; RM (Non BOM)"/>
    <s v="Supplies_Shipping material"/>
    <x v="1"/>
    <s v="PRO2401077"/>
    <d v="2024-02-22T00:00:00"/>
    <s v="POO2400973"/>
    <s v="코리아이플랫폼"/>
    <x v="397"/>
    <s v="제품 출하 시 포장에 부착"/>
    <s v="Formtec label paper[LS-3107_100 sheets]"/>
    <s v="Attach to packaging when shipping products"/>
    <s v="Ju Yeon Lee"/>
    <s v="EA"/>
    <n v="1"/>
    <n v="3"/>
    <n v="16800"/>
    <n v="50400"/>
    <s v="KF03"/>
    <m/>
    <m/>
    <m/>
    <m/>
  </r>
  <r>
    <n v="695"/>
    <s v="Finished"/>
    <s v="065"/>
    <s v="Materials &amp; RM (Non BOM)"/>
    <s v="Supplies_Sub Material"/>
    <x v="1"/>
    <s v="PRO2400658"/>
    <d v="2024-02-22T00:00:00"/>
    <s v="POO2400638"/>
    <s v="동양Techp.Co."/>
    <x v="398"/>
    <s v="BCP 표시 라벨(고객 요청에 따라 사용)"/>
    <s v="DC busbar sticker[38*14_MKP-LB-00105-A]"/>
    <s v="BCP labeling tag(Used according to customer request)"/>
    <s v="Ju Yeon Lee"/>
    <s v="EA"/>
    <n v="50"/>
    <n v="50"/>
    <n v="270"/>
    <n v="13500"/>
    <s v="KF03"/>
    <s v="Pacific Energy Renewables WA Pty Ltd / _x000a_ABB Sp. Z.o.o. / _x000a_Powertech / ACE Power Engineering Pte Ltd"/>
    <m/>
    <m/>
    <m/>
  </r>
  <r>
    <n v="696"/>
    <s v="Finished"/>
    <s v="065"/>
    <s v="Materials &amp; RM (Non BOM)"/>
    <s v="Supplies_Sub Material"/>
    <x v="1"/>
    <s v="PRO2400658"/>
    <d v="2024-02-22T00:00:00"/>
    <s v="POO2400638"/>
    <s v="동양Techp.Co."/>
    <x v="399"/>
    <s v="BCP 표기 라벨(고객 요청에 따라 사용)"/>
    <s v="DC busbar sticker[38*14_MKP-LB-00105-A]"/>
    <s v="BCP labeling tag(Used according to customer request)"/>
    <s v="Ju Yeon Lee"/>
    <s v="EA"/>
    <n v="50"/>
    <n v="50"/>
    <n v="270"/>
    <n v="13500"/>
    <s v="KF03"/>
    <s v="Pacific Energy Renewables WA Pty Ltd / _x000a_ABB Sp. Z.o.o. / _x000a_Powertech / ACE Power Engineering Pte Ltd"/>
    <m/>
    <m/>
    <m/>
  </r>
  <r>
    <n v="697"/>
    <s v="Finished"/>
    <s v="065"/>
    <s v="Materials &amp; RM (Non BOM)"/>
    <s v="Supplies_Sub Material"/>
    <x v="1"/>
    <s v="PRO2400658"/>
    <d v="2024-02-22T00:00:00"/>
    <s v="POO2400638"/>
    <s v="동양Techp.Co."/>
    <x v="400"/>
    <s v="RACK 표기 라벨(고객 요청에 따라 사용)"/>
    <s v="Battery power sticker[38*14_MKP-LB-00103-A]"/>
    <s v="RACK labeling tag(Used according to customer request)"/>
    <s v="Ju Yeon Lee"/>
    <s v="EA"/>
    <n v="50"/>
    <n v="50"/>
    <n v="270"/>
    <n v="13500"/>
    <s v="KF03"/>
    <s v="Pacific Energy Renewables WA Pty Ltd / _x000a_ABB Sp. Z.o.o. / _x000a_Powertech / ACE Power Engineering Pte Ltd"/>
    <m/>
    <m/>
    <m/>
  </r>
  <r>
    <n v="698"/>
    <s v="Finished"/>
    <s v="065"/>
    <s v="Materials &amp; RM (Non BOM)"/>
    <s v="Supplies_Sub Material"/>
    <x v="1"/>
    <s v="PRO2400658"/>
    <d v="2024-02-22T00:00:00"/>
    <s v="POO2400638"/>
    <s v="동양Techp.Co."/>
    <x v="401"/>
    <s v="RACK 표기 라벨(고객 요청에 따라 사용)"/>
    <s v="Battery power sticker[38*14_MKP-LB-00103-A]"/>
    <s v="RACK labeling tag(Used according to customer request)"/>
    <s v="Ju Yeon Lee"/>
    <s v="EA"/>
    <n v="50"/>
    <n v="50"/>
    <n v="270"/>
    <n v="13500"/>
    <s v="KF03"/>
    <s v="Pacific Energy Renewables WA Pty Ltd / _x000a_ABB Sp. Z.o.o. / _x000a_Powertech / ACE Power Engineering Pte Ltd"/>
    <m/>
    <m/>
    <m/>
  </r>
  <r>
    <n v="699"/>
    <s v="Finished"/>
    <s v="065"/>
    <s v="Materials &amp; RM (Non BOM)"/>
    <s v="Supplies_Sub Material"/>
    <x v="1"/>
    <s v="PRO2400660"/>
    <d v="2024-02-22T00:00:00"/>
    <s v="POO2400658"/>
    <s v="대진지에프"/>
    <x v="17"/>
    <s v="시스템 조립에 필요한 부자재"/>
    <s v="Bolt, Hexagonal, M12x50[KSB1002-C-A-M12X50-A2-70-Round(SUS304)]"/>
    <s v="Bolts etc required for system assembly"/>
    <s v="Ju Yeon Lee"/>
    <s v="EA"/>
    <n v="1100"/>
    <n v="1100"/>
    <n v="723"/>
    <n v="795300"/>
    <s v="KF03"/>
    <s v="Pacific Energy Renewables WA Pty Ltd / _x000a_ABB Sp. Z.o.o. / _x000a_Powertech / ACE Power Engineering Pte Ltd"/>
    <m/>
    <m/>
    <m/>
  </r>
  <r>
    <n v="700"/>
    <s v="Finished"/>
    <s v="265"/>
    <s v="Supplies"/>
    <s v="Supplies_Cleaning Material"/>
    <x v="2"/>
    <s v="PRO2401077"/>
    <d v="2024-02-29T00:00:00"/>
    <s v="POO2400973"/>
    <s v="코리아이플랫폼"/>
    <x v="39"/>
    <s v="작업장 쓰레기 봉투"/>
    <s v="Gunny sack[80kg_100 pieces]"/>
    <s v="Garbage bags for KF03/KF033 Plant"/>
    <s v="Ju Yeon Lee"/>
    <s v="1 Bundle(100 pieces)"/>
    <n v="1"/>
    <n v="2"/>
    <n v="18040"/>
    <n v="36080"/>
    <s v="KF03"/>
    <m/>
    <m/>
    <m/>
    <m/>
  </r>
  <r>
    <n v="701"/>
    <s v="Finished"/>
    <s v="265"/>
    <s v="Supplies"/>
    <s v="Supplies_Cleaning Material"/>
    <x v="1"/>
    <s v="PRO2401077"/>
    <d v="2024-02-29T00:00:00"/>
    <s v="POO2400973"/>
    <s v="코리아이플랫폼"/>
    <x v="39"/>
    <s v="작업장 쓰레기 봉투"/>
    <s v="Gunny sack[80kg_100 pieces]"/>
    <s v="Garbage bags for KF03/KF033 Plant"/>
    <s v="Ju Yeon Lee"/>
    <s v="1 Bundle(100 pieces)"/>
    <n v="1"/>
    <n v="1"/>
    <n v="18040"/>
    <n v="18040"/>
    <s v="KF03"/>
    <m/>
    <m/>
    <m/>
    <m/>
  </r>
  <r>
    <n v="702"/>
    <s v="Finished"/>
    <s v="265"/>
    <s v="Supplies"/>
    <s v="Supplies_Cleaning Material"/>
    <x v="2"/>
    <s v="PRO2401077"/>
    <d v="2024-02-29T00:00:00"/>
    <s v="POO2400973"/>
    <s v="코리아이플랫폼"/>
    <x v="402"/>
    <s v="Module line 청소용 먼지떨이"/>
    <s v="duster[Angle-adjustable microfiber duster_mint_8*131cm]"/>
    <s v="Module line cleaning duster"/>
    <s v="Ju Yeon Lee"/>
    <s v="EA"/>
    <n v="3"/>
    <n v="3"/>
    <n v="10390"/>
    <n v="31170"/>
    <s v="KF03"/>
    <m/>
    <m/>
    <m/>
    <m/>
  </r>
  <r>
    <n v="703"/>
    <s v="Finished"/>
    <s v="265"/>
    <s v="Supplies"/>
    <s v="Supplies_Cleaning Material"/>
    <x v="2"/>
    <s v="PRO2401077"/>
    <d v="2024-02-29T00:00:00"/>
    <s v="POO2400973"/>
    <s v="코리아이플랫폼"/>
    <x v="299"/>
    <s v="청소 용품(바닥 먼지 및 이물질 제거)"/>
    <s v="Clean Mat[600*900*30 sheets]"/>
    <s v="Cleaning supplies (removing floor dust and debris)"/>
    <s v="Ju Yeon Lee"/>
    <s v="1 Box(30 sheets)"/>
    <n v="10"/>
    <n v="10"/>
    <n v="4540"/>
    <n v="45400"/>
    <s v="KF03"/>
    <m/>
    <m/>
    <m/>
    <m/>
  </r>
  <r>
    <n v="704"/>
    <s v="Finished"/>
    <s v="265"/>
    <s v="Supplies"/>
    <s v="Supplies_Tools"/>
    <x v="1"/>
    <s v="PRO2400762"/>
    <d v="2024-02-29T00:00:00"/>
    <s v="POO2400660"/>
    <s v="경보종합상사"/>
    <x v="403"/>
    <s v="작업용 핸드 리프트(고장으로 인한 구매)"/>
    <s v="Hand Lift[AC25SS_Manufacturer: Noblelift]"/>
    <s v="Hand lift for work (purchased due to breakdown)"/>
    <s v="Ju Yeon Lee"/>
    <s v="EA"/>
    <n v="1"/>
    <n v="1"/>
    <n v="356000"/>
    <n v="356000"/>
    <s v="KF03"/>
    <m/>
    <m/>
    <m/>
    <m/>
  </r>
  <r>
    <n v="705"/>
    <s v="Finished"/>
    <s v="065"/>
    <s v="Materials &amp; RM (Non BOM)"/>
    <s v="Supplies_Shipping material"/>
    <x v="2"/>
    <s v="PRO2400810"/>
    <d v="2024-03-06T00:00:00"/>
    <s v="POO2400674"/>
    <s v="일석공업사"/>
    <x v="27"/>
    <s v="모듈 포장용 PE-Foam"/>
    <s v="PE-Foam[50T*150*55]"/>
    <s v="Module packaging PE-Foam"/>
    <s v="Ju Yeon Lee"/>
    <s v="EA"/>
    <n v="72"/>
    <n v="72"/>
    <n v="102"/>
    <n v="7344"/>
    <s v="KF03"/>
    <m/>
    <m/>
    <m/>
    <m/>
  </r>
  <r>
    <n v="706"/>
    <s v="Finished"/>
    <s v="065"/>
    <s v="Materials &amp; RM (Non BOM)"/>
    <s v="Supplies_Shipping material"/>
    <x v="2"/>
    <s v="PRO2400810"/>
    <d v="2024-03-06T00:00:00"/>
    <s v="POO2400674"/>
    <s v="일석공업사"/>
    <x v="28"/>
    <s v="모듈 포장용 PE-Foam"/>
    <s v="PE-Foam[50T*200*520]"/>
    <s v="Module packaging PE-Foam"/>
    <s v="Ju Yeon Lee"/>
    <s v="EA"/>
    <n v="36"/>
    <n v="36"/>
    <n v="699"/>
    <n v="25164"/>
    <s v="KF03"/>
    <m/>
    <m/>
    <m/>
    <m/>
  </r>
  <r>
    <n v="707"/>
    <s v="Finished"/>
    <s v="065"/>
    <s v="Materials &amp; RM (Non BOM)"/>
    <s v="Supplies_Shipping material"/>
    <x v="2"/>
    <s v="PRO2400810"/>
    <d v="2024-03-06T00:00:00"/>
    <s v="POO2400674"/>
    <s v="일석공업사"/>
    <x v="29"/>
    <s v="모듈 포장용 PE-Foam"/>
    <s v="PE-Foam[70T*365*520]"/>
    <s v="Module packaging PE-Foam"/>
    <s v="Ju Yeon Lee"/>
    <s v="EA"/>
    <n v="24"/>
    <n v="24"/>
    <n v="1882"/>
    <n v="45168"/>
    <s v="KF03"/>
    <m/>
    <m/>
    <m/>
    <m/>
  </r>
  <r>
    <n v="708"/>
    <s v="Finished"/>
    <s v="065"/>
    <s v="Materials &amp; RM (Non BOM)"/>
    <s v="Supplies_Shipping material"/>
    <x v="2"/>
    <s v="PRO2400810"/>
    <d v="2024-03-06T00:00:00"/>
    <s v="POO2400674"/>
    <s v="일석공업사"/>
    <x v="30"/>
    <s v="모듈 포장용 PE-Foam"/>
    <s v="PE-Foam[100T*365*750]"/>
    <s v="Module packaging PE-Foam"/>
    <s v="Ju Yeon Lee"/>
    <s v="EA"/>
    <n v="24"/>
    <n v="24"/>
    <n v="3663"/>
    <n v="87912"/>
    <s v="KF03"/>
    <m/>
    <m/>
    <m/>
    <m/>
  </r>
  <r>
    <n v="709"/>
    <s v="Finished"/>
    <s v="065"/>
    <s v="Materials &amp; RM (Non BOM)"/>
    <s v="Supplies_Shipping material"/>
    <x v="2"/>
    <s v="PRO2400810"/>
    <d v="2024-03-06T00:00:00"/>
    <s v="POO2400674"/>
    <s v="일석공업사"/>
    <x v="31"/>
    <s v="모듈 포장용 PE-Foam"/>
    <s v="PE-Foam[100T*900*520]"/>
    <s v="Module packaging PE-Foam"/>
    <s v="Ju Yeon Lee"/>
    <s v="EA"/>
    <n v="24"/>
    <n v="24"/>
    <n v="6266"/>
    <n v="150384"/>
    <s v="KF03"/>
    <m/>
    <m/>
    <m/>
    <m/>
  </r>
  <r>
    <n v="710"/>
    <s v="Finished"/>
    <s v="065"/>
    <s v="Materials &amp; RM (Non BOM)"/>
    <s v="Supplies_Shipping material"/>
    <x v="2"/>
    <s v="PRO2400810"/>
    <d v="2024-03-06T00:00:00"/>
    <s v="POO2400674"/>
    <s v="일석공업사"/>
    <x v="404"/>
    <s v="PE-Foam 운반비"/>
    <s v="Transportation costs"/>
    <s v="PE-Foam transport cost"/>
    <s v="Ju Yeon Lee"/>
    <s v="EA"/>
    <n v="1"/>
    <n v="1"/>
    <n v="160000"/>
    <n v="160000"/>
    <s v="KF03"/>
    <m/>
    <m/>
    <m/>
    <m/>
  </r>
  <r>
    <n v="711"/>
    <s v="Finished"/>
    <s v="265"/>
    <s v="Supplies"/>
    <s v="Supplies_Gloves"/>
    <x v="1"/>
    <s v="PRO2401077"/>
    <d v="2024-03-08T00:00:00"/>
    <s v="POO2400973"/>
    <s v="코리아이플랫폼"/>
    <x v="368"/>
    <s v="공정 작업 시 필요 소모품"/>
    <s v="3M Gloves[S_Super Grip 200_Gray_10ea]"/>
    <s v="Consumables Required for Process Operations"/>
    <s v="Ju Yeon Lee"/>
    <s v="1 Bag_x000a_(10ea)"/>
    <n v="10"/>
    <n v="10"/>
    <n v="2330"/>
    <n v="23300"/>
    <s v="KF03"/>
    <m/>
    <m/>
    <m/>
    <m/>
  </r>
  <r>
    <n v="712"/>
    <s v="Finished"/>
    <s v="265"/>
    <s v="Supplies"/>
    <s v="Supplies_Gloves"/>
    <x v="1"/>
    <s v="PRO2401077"/>
    <d v="2024-03-08T00:00:00"/>
    <s v="POO2400973"/>
    <s v="코리아이플랫폼"/>
    <x v="255"/>
    <s v="공정 작업 시 필요 소모품"/>
    <s v="3M Gloves[M]"/>
    <s v="Consumables Required for Process Operations"/>
    <s v="Ju Yeon Lee"/>
    <s v="EA"/>
    <n v="1"/>
    <n v="10"/>
    <n v="2340"/>
    <n v="23400"/>
    <s v="KF03"/>
    <m/>
    <m/>
    <m/>
    <m/>
  </r>
  <r>
    <n v="713"/>
    <s v="Finished"/>
    <s v="065"/>
    <s v="Materials &amp; RM (Non BOM)"/>
    <s v="Supplies_Sub Material"/>
    <x v="1"/>
    <s v="PRO2400951"/>
    <d v="2024-03-13T00:00:00"/>
    <s v="POO2400961"/>
    <s v="대진지에프"/>
    <x v="18"/>
    <s v="시스템 조립에 필요한 부자재"/>
    <s v="Bolt, Hexagonal, M12x80[KSB1002-C-A-M12x80-A2-70-Round]"/>
    <s v="Bolts etc required for system assembly"/>
    <s v="Ju Yeon Lee"/>
    <s v="EA"/>
    <n v="600"/>
    <n v="600"/>
    <n v="986"/>
    <n v="591600"/>
    <s v="KF03"/>
    <s v="Pacific Energy Renewables WA Pty Ltd / ABB Sp. Z.o.o. / Powertech / ACE Power Engineering Pte Ltd"/>
    <m/>
    <m/>
    <m/>
  </r>
  <r>
    <n v="714"/>
    <s v="Finished"/>
    <s v="065"/>
    <s v="Materials &amp; RM (Non BOM)"/>
    <s v="Supplies_Sub Material"/>
    <x v="1"/>
    <s v="PRO2400951"/>
    <d v="2024-03-13T00:00:00"/>
    <s v="POO2400961"/>
    <s v="대진지에프"/>
    <x v="10"/>
    <s v="시스템 조립에 필요한 부자재"/>
    <s v="Bolt, Truss, M5x12[KSB1023-D-M5X12-SUS304]"/>
    <s v="Bolts etc required for system assembly"/>
    <s v="Ju Yeon Lee"/>
    <s v="EA"/>
    <n v="10000"/>
    <n v="10000"/>
    <n v="48"/>
    <n v="480000"/>
    <s v="KF03"/>
    <s v="Pacific Energy Renewables WA Pty Ltd / ABB Sp. Z.o.o. / Powertech / ACE Power Engineering Pte Ltd"/>
    <m/>
    <m/>
    <m/>
  </r>
  <r>
    <n v="715"/>
    <s v="Finished"/>
    <s v="065"/>
    <s v="Materials &amp; RM (Non BOM)"/>
    <s v="Supplies_Sub Material"/>
    <x v="1"/>
    <s v="PRO2400951"/>
    <d v="2024-03-13T00:00:00"/>
    <s v="POO2400961"/>
    <s v="대진지에프"/>
    <x v="25"/>
    <s v="시스템 조립에 필요한 부자재"/>
    <s v="Washer, KSB1326-Normal Round-12[KSB1326-Normal Round-12-STS304]"/>
    <s v="Bolts etc required for system assembly"/>
    <s v="Ju Yeon Lee"/>
    <s v="EA"/>
    <n v="2000"/>
    <n v="2000"/>
    <n v="58"/>
    <n v="116000"/>
    <s v="KF03"/>
    <s v="Pacific Energy Renewables WA Pty Ltd / ABB Sp. Z.o.o. / Powertech / ACE Power Engineering Pte Ltd"/>
    <m/>
    <m/>
    <m/>
  </r>
  <r>
    <n v="716"/>
    <s v="Finished"/>
    <s v="065"/>
    <s v="Materials &amp; RM (Non BOM)"/>
    <s v="Supplies_Sub Material"/>
    <x v="1"/>
    <s v="PRO2400951"/>
    <d v="2024-03-13T00:00:00"/>
    <s v="POO2400961"/>
    <s v="대진지에프"/>
    <x v="23"/>
    <s v="시스템 조립에 필요한 부자재"/>
    <s v="Nut, Hexagonal, M12[KSB1012-A-Style1-A-M12-A2-70]"/>
    <s v="Bolts etc required for system assembly"/>
    <s v="Ju Yeon Lee"/>
    <s v="EA"/>
    <n v="2000"/>
    <n v="2000"/>
    <n v="129"/>
    <n v="258000"/>
    <s v="KF03"/>
    <s v="Pacific Energy Renewables WA Pty Ltd / ABB Sp. Z.o.o. / Powertech / ACE Power Engineering Pte Ltd"/>
    <m/>
    <m/>
    <m/>
  </r>
  <r>
    <n v="717"/>
    <s v="Finished"/>
    <s v="065"/>
    <s v="Materials &amp; RM (Non BOM)"/>
    <s v="Supplies_Sub Material"/>
    <x v="1"/>
    <s v="PRO2400951"/>
    <d v="2024-03-13T00:00:00"/>
    <s v="POO2400961"/>
    <s v="대진지에프"/>
    <x v="19"/>
    <s v="시스템 조립에 필요한 부자재"/>
    <s v="Stud Bolt, M12x100[KSB1037-12X100-A2-70-Normal-2]"/>
    <s v="Bolts etc required for system assembly"/>
    <s v="Ju Yeon Lee"/>
    <s v="EA"/>
    <n v="300"/>
    <n v="300"/>
    <n v="1120"/>
    <n v="336000"/>
    <s v="KF03"/>
    <s v="Pacific Energy Renewables WA Pty Ltd / ABB Sp. Z.o.o. / Powertech / ACE Power Engineering Pte Ltd"/>
    <m/>
    <m/>
    <m/>
  </r>
  <r>
    <n v="718"/>
    <s v="Finished"/>
    <s v="065"/>
    <s v="Materials &amp; RM (Non BOM)"/>
    <s v="Supplies_Sub Material"/>
    <x v="1"/>
    <s v="PRO2401077"/>
    <d v="2024-03-14T00:00:00"/>
    <s v="POO2400973"/>
    <s v="코리아이플랫폼"/>
    <x v="320"/>
    <s v="배선장치 하네스 정리 시 사용"/>
    <s v="Cable ties[3.6mm*140mm_White_100ea]"/>
    <s v="Using wiring device harness cleanup"/>
    <s v="Ju Yeon Lee"/>
    <s v="1 Bag (100EA)"/>
    <n v="50"/>
    <n v="50"/>
    <n v="1900"/>
    <n v="95000"/>
    <s v="KF03"/>
    <s v="Pacific Energy Renewables WA Pty Ltd / ABB Sp. Z.o.o. / Powertech / ACE Power Engineering Pte Ltd"/>
    <m/>
    <m/>
    <m/>
  </r>
  <r>
    <n v="719"/>
    <s v="Finished"/>
    <s v="065"/>
    <s v="Materials &amp; RM (Non BOM)"/>
    <s v="Supplies_Shipping material"/>
    <x v="1"/>
    <s v="PRO2401077"/>
    <d v="2024-03-14T00:00:00"/>
    <s v="POO2400973"/>
    <s v="코리아이플랫폼"/>
    <x v="259"/>
    <s v="포장용 랩"/>
    <s v="Stretch Film[0.025Tx500mmx300M]"/>
    <s v="packaging wrap"/>
    <s v="Ju Yeon Lee"/>
    <s v="1 Box (4roll)"/>
    <n v="1"/>
    <n v="5"/>
    <n v="34860"/>
    <n v="174300"/>
    <s v="KF03"/>
    <m/>
    <m/>
    <m/>
    <m/>
  </r>
  <r>
    <n v="720"/>
    <s v="Finished"/>
    <s v="065"/>
    <s v="Materials &amp; RM (Non BOM)"/>
    <s v="Supplies_Shipping material"/>
    <x v="2"/>
    <s v="PRO2401077"/>
    <d v="2024-03-14T00:00:00"/>
    <s v="POO2400973"/>
    <s v="코리아이플랫폼"/>
    <x v="259"/>
    <s v="포장용 랩"/>
    <s v="Stretch Film[0.025Tx500mmx300M]"/>
    <s v="packaging wrap"/>
    <s v="Ju Yeon Lee"/>
    <s v="1 Box (4roll)"/>
    <n v="1"/>
    <n v="10"/>
    <n v="34860"/>
    <n v="348600"/>
    <s v="KF03"/>
    <m/>
    <m/>
    <m/>
    <m/>
  </r>
  <r>
    <n v="721"/>
    <s v="Finished"/>
    <s v="265"/>
    <s v="Supplies"/>
    <s v="Supplies_Cleaning Material"/>
    <x v="2"/>
    <s v="PRO2401077"/>
    <d v="2024-03-14T00:00:00"/>
    <s v="POO2400973"/>
    <s v="코리아이플랫폼"/>
    <x v="295"/>
    <s v="이물질 청소용"/>
    <s v="Paper towel[L25_300 sheets]"/>
    <s v="Product foreign matter cleaning"/>
    <s v="Ju Yeon Lee"/>
    <s v="Box"/>
    <n v="1"/>
    <n v="3"/>
    <n v="22570"/>
    <n v="67710"/>
    <s v="KF03"/>
    <m/>
    <m/>
    <m/>
    <m/>
  </r>
  <r>
    <n v="722"/>
    <s v="Finished"/>
    <s v="265"/>
    <s v="Supplies"/>
    <s v="Supplies_Cleaning Material"/>
    <x v="1"/>
    <s v="PRO2401077"/>
    <d v="2024-03-14T00:00:00"/>
    <s v="POO2400973"/>
    <s v="코리아이플랫폼"/>
    <x v="295"/>
    <s v="이물질 청소용"/>
    <s v="Paper towel[L25_300 sheets]"/>
    <s v="Product foreign matter cleaning"/>
    <s v="Ju Yeon Lee"/>
    <s v="Box"/>
    <n v="1"/>
    <n v="2"/>
    <n v="22570"/>
    <n v="45140"/>
    <s v="KF03"/>
    <m/>
    <m/>
    <m/>
    <m/>
  </r>
  <r>
    <n v="723"/>
    <s v="Finished"/>
    <s v="265"/>
    <s v="Supplies"/>
    <s v="Supplies_Office"/>
    <x v="3"/>
    <s v="PRO2401077"/>
    <d v="2024-03-14T00:00:00"/>
    <s v="POO2400973"/>
    <s v="코리아이플랫폼"/>
    <x v="405"/>
    <s v="사무실용 쓰레기 봉투"/>
    <s v="Garbage bag[50L_63*83cm_black_100 pieces]"/>
    <s v="Office garbage bag"/>
    <s v="Ju Yeon Lee"/>
    <s v="1 Pack (100ea)"/>
    <n v="1"/>
    <n v="1"/>
    <n v="10700"/>
    <n v="10700"/>
    <s v="KF03"/>
    <m/>
    <m/>
    <m/>
    <m/>
  </r>
  <r>
    <n v="724"/>
    <s v="Finished"/>
    <s v="265"/>
    <s v="Supplies"/>
    <s v="Supplies_Office"/>
    <x v="3"/>
    <s v="코리아이플랫폼"/>
    <d v="2024-03-14T00:00:00"/>
    <s v="코리아이플랫폼"/>
    <s v="코리아이플랫폼"/>
    <x v="393"/>
    <s v="업무에 필요한 사무용품"/>
    <s v="cutter blade[M_12mm]"/>
    <s v="Office supplies needed for work"/>
    <s v="Hae Sook Kwark"/>
    <s v="EA"/>
    <n v="1"/>
    <n v="10"/>
    <n v="900"/>
    <n v="9000"/>
    <s v="KF03"/>
    <m/>
    <m/>
    <m/>
    <m/>
  </r>
  <r>
    <n v="725"/>
    <s v="Finished"/>
    <s v="265"/>
    <s v="Supplies"/>
    <s v="Supplies_Office"/>
    <x v="3"/>
    <s v="코리아이플랫폼"/>
    <d v="2024-03-14T00:00:00"/>
    <s v="코리아이플랫폼"/>
    <s v="코리아이플랫폼"/>
    <x v="394"/>
    <s v="업무에 필요한 사무용품"/>
    <s v="cutter blade[L_18mm]"/>
    <s v="Office supplies needed for work"/>
    <s v="Hae Sook Kwark"/>
    <s v="EA"/>
    <n v="1"/>
    <n v="10"/>
    <n v="1100"/>
    <n v="11000"/>
    <s v="KF03"/>
    <m/>
    <m/>
    <m/>
    <m/>
  </r>
  <r>
    <n v="726"/>
    <s v="Finished"/>
    <s v="265"/>
    <s v="Supplies"/>
    <s v="Supplies_Office"/>
    <x v="3"/>
    <s v="코리아이플랫폼"/>
    <d v="2024-03-14T00:00:00"/>
    <s v="코리아이플랫폼"/>
    <s v="코리아이플랫폼"/>
    <x v="47"/>
    <s v="업무에 필요한 사무용품"/>
    <s v="battery[AA]"/>
    <s v="Office supplies needed for work"/>
    <s v="Hae Sook Kwark"/>
    <s v="EA"/>
    <n v="1"/>
    <n v="20"/>
    <n v="960"/>
    <n v="19200"/>
    <s v="KF03"/>
    <m/>
    <m/>
    <m/>
    <m/>
  </r>
  <r>
    <n v="727"/>
    <s v="Finished"/>
    <s v="265"/>
    <s v="Supplies"/>
    <s v="Supplies_Office"/>
    <x v="3"/>
    <s v="코리아이플랫폼"/>
    <d v="2024-03-14T00:00:00"/>
    <s v="코리아이플랫폼"/>
    <s v="코리아이플랫폼"/>
    <x v="406"/>
    <s v="스탬프 보충용 잉크"/>
    <s v="stamp ink[blue_40g]"/>
    <s v="Stamp refill ink"/>
    <s v="Hae Sook Kwark"/>
    <s v="EA"/>
    <n v="1"/>
    <n v="1"/>
    <n v="1300"/>
    <n v="1300"/>
    <s v="KF03"/>
    <m/>
    <m/>
    <m/>
    <m/>
  </r>
  <r>
    <n v="728"/>
    <s v="Finished"/>
    <s v="015"/>
    <s v="Travel"/>
    <s v="Travel (Local)"/>
    <x v="3"/>
    <s v="Concur"/>
    <d v="2024-02-22T00:00:00"/>
    <s v="Concur"/>
    <s v="Concur"/>
    <x v="407"/>
    <s v="Q-Cost와 운영 추진 실무 이해 교육"/>
    <s v="business trip[eumseong(Sella 2)_BuWan.Kim]"/>
    <s v="business trip"/>
    <s v="Concur"/>
    <s v="EA"/>
    <n v="1"/>
    <n v="1"/>
    <n v="20000"/>
    <n v="20000"/>
    <s v="KF03"/>
    <m/>
    <m/>
    <m/>
    <m/>
  </r>
  <r>
    <n v="729"/>
    <s v="Finished"/>
    <s v="015"/>
    <s v="Travel"/>
    <s v="Travel (Local)"/>
    <x v="3"/>
    <s v="Concur"/>
    <d v="2024-02-22T00:00:00"/>
    <s v="Concur"/>
    <s v="Concur"/>
    <x v="408"/>
    <s v="Q-Cost와 운영 추진 실무 이해 교육"/>
    <s v="business trip[eumseong(Sella 2)_ChangHee.Hong]"/>
    <s v="business trip"/>
    <s v="Concur"/>
    <s v="EA"/>
    <n v="1"/>
    <n v="1"/>
    <n v="111000"/>
    <n v="111000"/>
    <s v="KF03"/>
    <m/>
    <m/>
    <m/>
    <m/>
  </r>
  <r>
    <n v="730"/>
    <s v="Finished"/>
    <s v="015"/>
    <s v="Travel"/>
    <s v="Travel (Local)"/>
    <x v="3"/>
    <s v="Concur"/>
    <d v="2024-02-22T00:00:00"/>
    <s v="Concur"/>
    <s v="Concur"/>
    <x v="409"/>
    <s v="Q-Cost와 운영 추진 실무 이해 교육"/>
    <s v="business trip[eumseong(Sella 2)_GyoHyeon.Kim]"/>
    <s v="business trip"/>
    <s v="Concur"/>
    <s v="EA"/>
    <n v="1"/>
    <n v="1"/>
    <n v="104600"/>
    <n v="104600"/>
    <s v="KF03"/>
    <m/>
    <m/>
    <m/>
    <m/>
  </r>
  <r>
    <n v="731"/>
    <s v="Finished"/>
    <s v="015"/>
    <s v="Travel"/>
    <s v="Travel (Local)"/>
    <x v="3"/>
    <s v="Concur"/>
    <d v="2024-02-22T00:00:00"/>
    <s v="Concur"/>
    <s v="Concur"/>
    <x v="410"/>
    <s v="Q-Cost와 운영 추진 실무 이해 교육"/>
    <s v="business trip[eumseong(Sella 2)_KyungHoon.Kim]"/>
    <s v="business trip"/>
    <s v="Concur"/>
    <s v="EA"/>
    <n v="1"/>
    <n v="1"/>
    <n v="20000"/>
    <n v="20000"/>
    <s v="KF03"/>
    <m/>
    <m/>
    <m/>
    <m/>
  </r>
  <r>
    <n v="732"/>
    <s v="Finished"/>
    <s v="015"/>
    <s v="Travel"/>
    <s v="Travel (Local)"/>
    <x v="3"/>
    <s v="Concur"/>
    <d v="2024-03-06T00:00:00"/>
    <s v="Concur"/>
    <s v="Concur"/>
    <x v="411"/>
    <s v="INTER BATTERY 관람"/>
    <s v="business trip[Seoul Gangnam COEX_Han.Seol]"/>
    <s v="business trip"/>
    <s v="Concur"/>
    <s v="EA"/>
    <n v="1"/>
    <n v="1"/>
    <n v="59100"/>
    <n v="59100"/>
    <s v="KF03"/>
    <m/>
    <m/>
    <m/>
    <m/>
  </r>
  <r>
    <n v="733"/>
    <s v="Finished"/>
    <s v="015"/>
    <s v="Travel"/>
    <s v="Travel (Local)"/>
    <x v="3"/>
    <s v="Concur"/>
    <d v="2024-03-06T00:00:00"/>
    <s v="Concur"/>
    <s v="Concur"/>
    <x v="412"/>
    <s v="INTER BATTERY 관람"/>
    <s v="business trip[Seoul Gangnam COEX_BuWan.Kim]"/>
    <s v="business trip"/>
    <s v="Concur"/>
    <s v="EA"/>
    <n v="1"/>
    <n v="1"/>
    <n v="59100"/>
    <n v="59100"/>
    <s v="KF03"/>
    <m/>
    <m/>
    <m/>
    <m/>
  </r>
  <r>
    <n v="734"/>
    <s v="Finished"/>
    <s v="015"/>
    <s v="Travel"/>
    <s v="Travel (Local)"/>
    <x v="3"/>
    <s v="Concur"/>
    <d v="2024-03-06T00:00:00"/>
    <s v="Concur"/>
    <s v="Concur"/>
    <x v="413"/>
    <s v="INTER BATTERY 관람"/>
    <s v="business trip[Seoul Gangnam COEX_YangHa.Park]"/>
    <s v="business trip"/>
    <s v="Concur"/>
    <s v="EA"/>
    <n v="1"/>
    <n v="1"/>
    <n v="57800"/>
    <n v="57800"/>
    <s v="KF03"/>
    <m/>
    <m/>
    <m/>
    <m/>
  </r>
  <r>
    <n v="735"/>
    <s v="Finished"/>
    <s v="015"/>
    <s v="Travel"/>
    <s v="Travel (Local)"/>
    <x v="3"/>
    <s v="Concur"/>
    <d v="2024-03-07T00:00:00"/>
    <s v="Concur"/>
    <s v="Concur"/>
    <x v="414"/>
    <s v="INTER BATTERY 관람"/>
    <s v="business trip[Seoul Gangnam COEX_GyoHyeon.Kim]"/>
    <s v="business trip"/>
    <s v="Concur"/>
    <s v="EA"/>
    <n v="1"/>
    <n v="1"/>
    <n v="56900"/>
    <n v="56900"/>
    <s v="KF03"/>
    <m/>
    <m/>
    <m/>
    <m/>
  </r>
  <r>
    <n v="736"/>
    <s v="Finished"/>
    <s v="015"/>
    <s v="Travel"/>
    <s v="Travel (Local)"/>
    <x v="3"/>
    <s v="Concur"/>
    <d v="2024-03-07T00:00:00"/>
    <s v="Concur"/>
    <s v="Concur"/>
    <x v="415"/>
    <s v="INTER BATTERY 관람"/>
    <s v="business trip[Seoul Gangnam COEX_KyungHoon.Kim]"/>
    <s v="business trip"/>
    <s v="Concur"/>
    <s v="EA"/>
    <n v="1"/>
    <n v="1"/>
    <n v="60300"/>
    <n v="60300"/>
    <s v="KF03"/>
    <m/>
    <m/>
    <m/>
    <m/>
  </r>
  <r>
    <n v="737"/>
    <s v="Finished"/>
    <s v="015"/>
    <s v="Travel"/>
    <s v="Travel (Local)"/>
    <x v="3"/>
    <s v="Concur"/>
    <d v="2024-03-07T00:00:00"/>
    <s v="Concur"/>
    <s v="Concur"/>
    <x v="416"/>
    <s v="INTER BATTERY 관람"/>
    <s v="business trip[Seoul Gangnam COEX_ChulMin.Park]"/>
    <s v="business trip"/>
    <s v="Concur"/>
    <s v="EA"/>
    <n v="1"/>
    <n v="1"/>
    <n v="61800"/>
    <n v="61800"/>
    <s v="KF03"/>
    <m/>
    <m/>
    <m/>
    <m/>
  </r>
  <r>
    <n v="738"/>
    <s v="Finished"/>
    <s v="265"/>
    <s v="Supplies"/>
    <s v="Supplies_Office"/>
    <x v="3"/>
    <s v="코리아이플랫폼"/>
    <d v="2024-03-21T00:00:00"/>
    <s v="코리아이플랫폼"/>
    <s v="코리아이플랫폼"/>
    <x v="274"/>
    <s v="업무에 필요한 사무용품"/>
    <s v="post-it[51*76_656 Y]"/>
    <s v="Office supplies needed for work"/>
    <s v="Hae Sook Kwark"/>
    <s v="EA"/>
    <n v="5"/>
    <n v="5"/>
    <n v="1270"/>
    <n v="6350"/>
    <s v="KF03"/>
    <m/>
    <m/>
    <m/>
    <m/>
  </r>
  <r>
    <n v="739"/>
    <s v="Finished"/>
    <s v="065"/>
    <s v="Materials &amp; RM (Non BOM)"/>
    <s v="Supplies_Sub Material"/>
    <x v="1"/>
    <s v="PRO2401079"/>
    <d v="2024-03-21T00:00:00"/>
    <s v="POO2400975"/>
    <s v="대진지에프"/>
    <x v="71"/>
    <s v="시스템 조립에 필요한 부자재"/>
    <s v="Bolt, Flat, M4x8, EP-Fe/Zn/CM1[KSB1023-B-A-M4X8-SUS304]"/>
    <s v="Bolts etc required for system assembly"/>
    <s v="Ju Yeon Lee"/>
    <s v="EA"/>
    <n v="60000"/>
    <n v="60000"/>
    <n v="19"/>
    <n v="1140000"/>
    <s v="KF03"/>
    <s v="Pacific Energy Renewables WA Pty Ltd / ABB Australia Pty Ltd / Powertech"/>
    <m/>
    <m/>
    <m/>
  </r>
  <r>
    <n v="740"/>
    <s v="Finished"/>
    <s v="065"/>
    <s v="Materials &amp; RM (Non BOM)"/>
    <s v="Supplies_Sub Material"/>
    <x v="1"/>
    <s v="PRO2401079"/>
    <d v="2024-03-21T00:00:00"/>
    <s v="POO2400975"/>
    <s v="대진지에프"/>
    <x v="20"/>
    <s v="시스템 조립에 필요한 부자재"/>
    <s v="Nut, Hexagonal, M10[KSB1012-A-Style1-A-M10-A2-70]"/>
    <s v="Bolts etc required for system assembly"/>
    <s v="Ju Yeon Lee"/>
    <s v="EA"/>
    <n v="4000"/>
    <n v="4000"/>
    <n v="108"/>
    <n v="432000"/>
    <s v="KF03"/>
    <s v="Pacific Energy Renewables WA Pty Ltd / ABB Australia Pty Ltd / Powertech"/>
    <m/>
    <m/>
    <m/>
  </r>
  <r>
    <n v="741"/>
    <s v="Finished"/>
    <s v="065"/>
    <s v="Materials &amp; RM (Non BOM)"/>
    <s v="Supplies_Sub Material"/>
    <x v="1"/>
    <s v="PRO2401079"/>
    <d v="2024-03-21T00:00:00"/>
    <s v="POO2400975"/>
    <s v="대진지에프"/>
    <x v="417"/>
    <s v="시스템 조립에 필요한 부자재"/>
    <s v="Washer, Spring Lock, M12[KSB1324-2-M12-STS304]"/>
    <s v="Bolts etc required for system assembly"/>
    <s v="Ju Yeon Lee"/>
    <s v="EA"/>
    <n v="4000"/>
    <n v="4000"/>
    <n v="66"/>
    <n v="264000"/>
    <s v="KF03"/>
    <s v="Pacific Energy Renewables WA Pty Ltd / ABB Australia Pty Ltd / Powertech"/>
    <m/>
    <m/>
    <m/>
  </r>
  <r>
    <n v="742"/>
    <s v="Finished"/>
    <s v="265"/>
    <s v="Supplies"/>
    <s v="Supplies_Tools"/>
    <x v="1"/>
    <s v="PRO2401082"/>
    <d v="2024-03-21T00:00:00"/>
    <s v="POO2400906"/>
    <s v="경보종합상사"/>
    <x v="418"/>
    <s v="KF03 Rack 조립장(SIT) 지붕 방수. 원가절감 차원에서 직접 시공(EHS 승인-2인 1조 작업)"/>
    <s v="panel waterproofing agent[10L_green]"/>
    <s v="KF03 Rack assembly site (SIT) roof waterproofing. Direct construction to reduce costs (EHS approved - 2 people working as a team)"/>
    <s v="Ju Yeon Lee"/>
    <s v="EA"/>
    <n v="1"/>
    <n v="1"/>
    <n v="148000"/>
    <n v="148000"/>
    <s v="KF03"/>
    <m/>
    <m/>
    <m/>
    <m/>
  </r>
  <r>
    <n v="743"/>
    <s v="Finished"/>
    <s v="265"/>
    <s v="Supplies"/>
    <s v="Supplies_Tools"/>
    <x v="1"/>
    <s v="PRO2401082"/>
    <d v="2024-03-21T00:00:00"/>
    <s v="POO2400906"/>
    <s v="경보종합상사"/>
    <x v="419"/>
    <s v="BCP 버스바 조립 시 기존 짧은 스패너는 손목에 무리가 가서 롱 스패너로 사용"/>
    <s v="Long spanner (ratchet combination wrench)[Specification: 19mm]"/>
    <s v="When assembling the BCP busbar, the existing short spanner is difficult on the wrist, so a long spanner is used."/>
    <s v="Ju Yeon Lee"/>
    <s v="EA"/>
    <n v="1"/>
    <n v="4"/>
    <n v="10000"/>
    <n v="40000"/>
    <s v="KF03"/>
    <m/>
    <m/>
    <m/>
    <m/>
  </r>
  <r>
    <n v="744"/>
    <s v="Finished"/>
    <s v="265"/>
    <s v="Supplies"/>
    <s v="Supplies_Tools"/>
    <x v="1"/>
    <s v="PRO2401082"/>
    <d v="2024-03-21T00:00:00"/>
    <s v="POO2400906"/>
    <s v="경보종합상사"/>
    <x v="420"/>
    <s v="모듈 리프트 배터리 용량 부족으로 교체"/>
    <s v="Delkor Deep Cycle Battery[DC24 (12V70AH)]"/>
    <s v="Replace module lift battery due to low capacity"/>
    <s v="Ju Yeon Lee"/>
    <s v="EA"/>
    <n v="1"/>
    <n v="1"/>
    <n v="131000"/>
    <n v="131000"/>
    <s v="KF03"/>
    <m/>
    <m/>
    <m/>
    <m/>
  </r>
  <r>
    <n v="745"/>
    <s v="Finished"/>
    <s v="265"/>
    <s v="Supplies"/>
    <s v="Supplies_Tools"/>
    <x v="2"/>
    <s v="PRO2401112"/>
    <d v="2024-03-25T00:00:00"/>
    <s v="POO2401042"/>
    <s v="아트라스콥코"/>
    <x v="421"/>
    <s v="너트러너 Handle 고장으로 인한 수리 및 정비 진행 필요"/>
    <s v="Nutrunner Handle Repair"/>
    <s v="Repair and maintenance required due to a malfunction of the NERTURNER handle."/>
    <s v="Ju Yeon Lee"/>
    <s v="EA"/>
    <n v="1"/>
    <n v="1"/>
    <n v="6138000"/>
    <n v="6138000"/>
    <s v="KF03"/>
    <m/>
    <m/>
    <m/>
    <m/>
  </r>
  <r>
    <n v="746"/>
    <s v="W.agreement"/>
    <s v="265"/>
    <s v="Supplies"/>
    <s v="Supplies_Cleaning Material"/>
    <x v="2"/>
    <s v="코리아이플랫폼"/>
    <d v="2024-03-29T00:00:00"/>
    <s v="진행중"/>
    <s v="코리아이플랫폼"/>
    <x v="181"/>
    <s v="항온기 필터 교체용(Module line만 사용)"/>
    <s v="PRE FILTER[400*950*20T_50ea]"/>
    <s v="Need to replace filter of Air conditioner"/>
    <s v="Ju Yeon Lee"/>
    <s v="1 Bag (50ea)"/>
    <n v="50"/>
    <n v="50"/>
    <n v="2860"/>
    <n v="143000"/>
    <s v="KF03"/>
    <m/>
    <m/>
    <m/>
    <m/>
  </r>
  <r>
    <n v="747"/>
    <s v="W.agreement"/>
    <s v="265"/>
    <s v="Supplies"/>
    <s v="Supplies_Cleaning Material"/>
    <x v="2"/>
    <s v="코리아이플랫폼"/>
    <d v="2024-03-29T00:00:00"/>
    <s v="진행중"/>
    <s v="코리아이플랫폼"/>
    <x v="422"/>
    <s v="Module 작업장 바닥 청소 밀대 걸레 세탁용"/>
    <s v="laundry detergent[Liquid detergent_2.5L_SET=4EA]"/>
    <s v="Module Workshop floor cleaning push mop for washing"/>
    <s v="Ju Yeon Lee"/>
    <s v="1 SET (4ea)"/>
    <n v="1"/>
    <n v="1"/>
    <n v="8000"/>
    <n v="8000"/>
    <s v="KF03"/>
    <m/>
    <m/>
    <m/>
    <m/>
  </r>
  <r>
    <n v="748"/>
    <s v="Finished"/>
    <s v="065"/>
    <s v="Materials &amp; RM (Non BOM)"/>
    <s v="Supplies_Sub Material"/>
    <x v="2"/>
    <s v="PRO2401184"/>
    <d v="2024-03-29T00:00:00"/>
    <s v="POO2401009"/>
    <s v="동양Techp.Co."/>
    <x v="423"/>
    <s v="그레이딩 작업 제품 관리표 부착, OCV/ IR 측정 전압 그룹별 표 부착, 셀 팔레트별 확인표 부착 기타 등등"/>
    <s v="OPP TAPE[10mm*40M]"/>
    <s v="Attaching a grading work product management table, attaching a table for each OCV/IR measurement voltage group, attaching a check table for each cell pallet, etc"/>
    <s v="Ju Yeon Lee"/>
    <s v="1 box (250ea)"/>
    <n v="250"/>
    <n v="150"/>
    <n v="216"/>
    <n v="32400"/>
    <s v="KF03"/>
    <m/>
    <m/>
    <m/>
    <m/>
  </r>
  <r>
    <n v="749"/>
    <s v="Finished"/>
    <s v="065"/>
    <s v="Materials &amp; RM (Non BOM)"/>
    <s v="Supplies_Sub Material"/>
    <x v="1"/>
    <s v="PRO2401184"/>
    <d v="2024-03-29T00:00:00"/>
    <s v="POO2401009"/>
    <s v="동양Techp.Co."/>
    <x v="423"/>
    <s v="BMS 라벨 넘버 표시에 부착 및 기타 등등"/>
    <s v="OPP TAPE[10mm*40M]"/>
    <s v="Attached to BMS label number display and etc."/>
    <s v="Ju Yeon Lee"/>
    <s v="1 box (250ea)"/>
    <n v="250"/>
    <n v="100"/>
    <n v="216"/>
    <n v="21600"/>
    <s v="KF03"/>
    <m/>
    <m/>
    <m/>
    <m/>
  </r>
  <r>
    <n v="750"/>
    <s v="Finished"/>
    <s v="065"/>
    <s v="Materials &amp; RM (Non BOM)"/>
    <s v="Supplies_Shipping material"/>
    <x v="2"/>
    <s v="PRO2401219"/>
    <d v="2024-04-02T00:00:00"/>
    <s v="POO2401068"/>
    <s v="우신특수포장"/>
    <x v="424"/>
    <m/>
    <s v="Module Box Design Test Fee"/>
    <s v="Currently, the module packaging boxes are individually packed, enveloping all six sides with PE Foam. The improved module packaging boxes are capable of accommodating two units each, designed in a lightweight and sturdy Fiber Board format."/>
    <s v="Ju Yeon Lee"/>
    <s v="EA"/>
    <n v="1"/>
    <n v="1"/>
    <n v="350000"/>
    <n v="350000"/>
    <s v="KF03"/>
    <m/>
    <m/>
    <m/>
    <m/>
  </r>
  <r>
    <n v="751"/>
    <s v="Finished"/>
    <s v="065"/>
    <s v="Materials &amp; RM (Non BOM)"/>
    <s v="Supplies_Shipping material"/>
    <x v="2"/>
    <s v="PRO2401219"/>
    <d v="2024-04-02T00:00:00"/>
    <s v="POO2401068"/>
    <s v="우신특수포장"/>
    <x v="425"/>
    <m/>
    <s v="packaging material samples"/>
    <s v="Currently, the module packaging boxes are individually packed, enveloping all six sides with PE Foam. The improved module packaging boxes are capable of accommodating two units each, designed in a lightweight and sturdy Fiber Board format."/>
    <s v="Ju Yeon Lee"/>
    <s v="EA"/>
    <n v="1"/>
    <n v="5"/>
    <n v="90600"/>
    <n v="453000"/>
    <s v="KF03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d v="2024-01-01T00:00:00"/>
    <s v="Production_System"/>
    <s v="System Part"/>
    <s v="265"/>
    <s v="Supplies"/>
    <s v="Supplies_Office"/>
    <x v="0"/>
    <s v="System Part - Office Supplies"/>
    <n v="100000"/>
    <n v="0.1"/>
    <n v="90000"/>
  </r>
  <r>
    <d v="2024-02-01T00:00:00"/>
    <s v="Production_System"/>
    <s v="System Part"/>
    <s v="265"/>
    <s v="Supplies"/>
    <s v="Supplies_Office"/>
    <x v="0"/>
    <s v="System Part - Office Supplies"/>
    <n v="100000"/>
    <n v="0.1"/>
    <n v="90000"/>
  </r>
  <r>
    <d v="2024-03-01T00:00:00"/>
    <s v="Production_System"/>
    <s v="System Part"/>
    <s v="265"/>
    <s v="Supplies"/>
    <s v="Supplies_Office"/>
    <x v="0"/>
    <s v="System Part - Office Supplies"/>
    <n v="100000"/>
    <n v="0.1"/>
    <n v="90000"/>
  </r>
  <r>
    <d v="2024-04-01T00:00:00"/>
    <s v="Production_System"/>
    <s v="System Part"/>
    <s v="265"/>
    <s v="Supplies"/>
    <s v="Supplies_Office"/>
    <x v="0"/>
    <s v="System Part - Office Supplies"/>
    <n v="100000"/>
    <n v="0.1"/>
    <n v="90000"/>
  </r>
  <r>
    <d v="2024-05-01T00:00:00"/>
    <s v="Production_System"/>
    <s v="System Part"/>
    <s v="265"/>
    <s v="Supplies"/>
    <s v="Supplies_Office"/>
    <x v="0"/>
    <s v="System Part - Office Supplies"/>
    <n v="100000"/>
    <n v="0.1"/>
    <n v="90000"/>
  </r>
  <r>
    <d v="2024-06-01T00:00:00"/>
    <s v="Production_System"/>
    <s v="System Part"/>
    <s v="265"/>
    <s v="Supplies"/>
    <s v="Supplies_Office"/>
    <x v="0"/>
    <s v="System Part - Office Supplies"/>
    <n v="100000"/>
    <n v="0.1"/>
    <n v="90000"/>
  </r>
  <r>
    <d v="2024-07-01T00:00:00"/>
    <s v="Production_System"/>
    <s v="System Part"/>
    <s v="265"/>
    <s v="Supplies"/>
    <s v="Supplies_Office"/>
    <x v="0"/>
    <s v="System Part - Office Supplies"/>
    <n v="100000"/>
    <n v="0.1"/>
    <n v="90000"/>
  </r>
  <r>
    <d v="2024-08-01T00:00:00"/>
    <s v="Production_System"/>
    <s v="System Part"/>
    <s v="265"/>
    <s v="Supplies"/>
    <s v="Supplies_Office"/>
    <x v="0"/>
    <s v="System Part - Office Supplies"/>
    <n v="100000"/>
    <n v="0.1"/>
    <n v="90000"/>
  </r>
  <r>
    <d v="2024-09-01T00:00:00"/>
    <s v="Production_System"/>
    <s v="System Part"/>
    <s v="265"/>
    <s v="Supplies"/>
    <s v="Supplies_Office"/>
    <x v="0"/>
    <s v="System Part - Office Supplies"/>
    <n v="100000"/>
    <n v="0.1"/>
    <n v="90000"/>
  </r>
  <r>
    <d v="2024-10-01T00:00:00"/>
    <s v="Production_System"/>
    <s v="System Part"/>
    <s v="265"/>
    <s v="Supplies"/>
    <s v="Supplies_Office"/>
    <x v="0"/>
    <s v="System Part - Office Supplies"/>
    <n v="100000"/>
    <n v="0.1"/>
    <n v="90000"/>
  </r>
  <r>
    <d v="2024-11-01T00:00:00"/>
    <s v="Production_System"/>
    <s v="System Part"/>
    <s v="265"/>
    <s v="Supplies"/>
    <s v="Supplies_Office"/>
    <x v="0"/>
    <s v="System Part - Office Supplies"/>
    <n v="100000"/>
    <n v="0.1"/>
    <n v="90000"/>
  </r>
  <r>
    <d v="2024-12-01T00:00:00"/>
    <s v="Production_System"/>
    <s v="System Part"/>
    <s v="265"/>
    <s v="Supplies"/>
    <s v="Supplies_Office"/>
    <x v="0"/>
    <s v="System Part - Office Supplies"/>
    <n v="100000"/>
    <n v="0.1"/>
    <n v="90000"/>
  </r>
  <r>
    <d v="2024-01-01T00:00:00"/>
    <s v="Production_System"/>
    <s v="System Part"/>
    <s v="285"/>
    <s v="Training"/>
    <s v="Training"/>
    <x v="0"/>
    <s v="System Part - Office Supplies"/>
    <n v="0"/>
    <n v="0.1"/>
    <n v="0"/>
  </r>
  <r>
    <d v="2024-02-01T00:00:00"/>
    <s v="Production_System"/>
    <s v="System Part"/>
    <s v="285"/>
    <s v="Training"/>
    <s v="Training"/>
    <x v="0"/>
    <s v="System Part - Office Supplies"/>
    <n v="0"/>
    <n v="0.1"/>
    <n v="0"/>
  </r>
  <r>
    <d v="2024-03-01T00:00:00"/>
    <s v="Production_System"/>
    <s v="System Part"/>
    <s v="285"/>
    <s v="Training"/>
    <s v="Training"/>
    <x v="0"/>
    <s v="System Part - Office Supplies"/>
    <n v="0"/>
    <n v="0.1"/>
    <n v="0"/>
  </r>
  <r>
    <d v="2024-04-01T00:00:00"/>
    <s v="Production_System"/>
    <s v="System Part"/>
    <s v="285"/>
    <s v="Training"/>
    <s v="Training"/>
    <x v="0"/>
    <s v="System Part - Office Supplies"/>
    <n v="0"/>
    <n v="0.1"/>
    <n v="0"/>
  </r>
  <r>
    <d v="2024-05-01T00:00:00"/>
    <s v="Production_System"/>
    <s v="System Part"/>
    <s v="285"/>
    <s v="Training"/>
    <s v="Training"/>
    <x v="0"/>
    <s v="System Part - Office Supplies"/>
    <n v="0"/>
    <n v="0.1"/>
    <n v="0"/>
  </r>
  <r>
    <d v="2024-06-01T00:00:00"/>
    <s v="Production_System"/>
    <s v="System Part"/>
    <s v="285"/>
    <s v="Training"/>
    <s v="Training"/>
    <x v="0"/>
    <s v="System Part - Office Supplies"/>
    <n v="0"/>
    <n v="0.1"/>
    <n v="0"/>
  </r>
  <r>
    <d v="2024-07-01T00:00:00"/>
    <s v="Production_System"/>
    <s v="System Part"/>
    <s v="285"/>
    <s v="Training"/>
    <s v="Training"/>
    <x v="0"/>
    <s v="System Part - Office Supplies"/>
    <n v="0"/>
    <n v="0.1"/>
    <n v="0"/>
  </r>
  <r>
    <d v="2024-08-01T00:00:00"/>
    <s v="Production_System"/>
    <s v="System Part"/>
    <s v="285"/>
    <s v="Training"/>
    <s v="Training"/>
    <x v="0"/>
    <s v="System Part - Office Supplies"/>
    <n v="0"/>
    <n v="0.1"/>
    <n v="0"/>
  </r>
  <r>
    <d v="2024-09-01T00:00:00"/>
    <s v="Production_System"/>
    <s v="System Part"/>
    <s v="285"/>
    <s v="Training"/>
    <s v="Training"/>
    <x v="0"/>
    <s v="System Part - Office Supplies"/>
    <n v="0"/>
    <n v="0.1"/>
    <n v="0"/>
  </r>
  <r>
    <d v="2024-10-01T00:00:00"/>
    <s v="Production_System"/>
    <s v="System Part"/>
    <s v="285"/>
    <s v="Training"/>
    <s v="Training"/>
    <x v="0"/>
    <s v="System Part - Office Supplies"/>
    <n v="0"/>
    <n v="0.1"/>
    <n v="0"/>
  </r>
  <r>
    <d v="2024-11-01T00:00:00"/>
    <s v="Production_System"/>
    <s v="System Part"/>
    <s v="285"/>
    <s v="Training"/>
    <s v="Training"/>
    <x v="0"/>
    <s v="System Part - Office Supplies"/>
    <n v="0"/>
    <n v="0.1"/>
    <n v="0"/>
  </r>
  <r>
    <d v="2024-12-01T00:00:00"/>
    <s v="Production_System"/>
    <s v="System Part"/>
    <s v="285"/>
    <s v="Training"/>
    <s v="Training"/>
    <x v="0"/>
    <s v="System Part - Office Supplies"/>
    <n v="0"/>
    <n v="0.1"/>
    <n v="0"/>
  </r>
  <r>
    <d v="2024-01-01T00:00:00"/>
    <s v="Production_System"/>
    <s v="System Part"/>
    <s v="015"/>
    <s v="Travel"/>
    <s v="Travel (Local)"/>
    <x v="0"/>
    <s v="System Part - Office Supplies"/>
    <n v="210000"/>
    <n v="0.1"/>
    <n v="189000"/>
  </r>
  <r>
    <d v="2024-02-01T00:00:00"/>
    <s v="Production_System"/>
    <s v="System Part"/>
    <s v="015"/>
    <s v="Travel"/>
    <s v="Travel (Local)"/>
    <x v="0"/>
    <s v="System Part - Office Supplies"/>
    <n v="210000"/>
    <n v="0.1"/>
    <n v="189000"/>
  </r>
  <r>
    <d v="2024-03-01T00:00:00"/>
    <s v="Production_System"/>
    <s v="System Part"/>
    <s v="015"/>
    <s v="Travel"/>
    <s v="Travel (Local)"/>
    <x v="0"/>
    <s v="System Part - Office Supplies"/>
    <n v="210000"/>
    <n v="0.1"/>
    <n v="189000"/>
  </r>
  <r>
    <d v="2024-04-01T00:00:00"/>
    <s v="Production_System"/>
    <s v="System Part"/>
    <s v="015"/>
    <s v="Travel"/>
    <s v="Travel (Local)"/>
    <x v="0"/>
    <s v="System Part - Office Supplies"/>
    <n v="210000"/>
    <n v="0.1"/>
    <n v="189000"/>
  </r>
  <r>
    <d v="2024-05-01T00:00:00"/>
    <s v="Production_System"/>
    <s v="System Part"/>
    <s v="015"/>
    <s v="Travel"/>
    <s v="Travel (Local)"/>
    <x v="0"/>
    <s v="System Part - Office Supplies"/>
    <n v="660000"/>
    <n v="0.1"/>
    <n v="594000"/>
  </r>
  <r>
    <d v="2024-06-01T00:00:00"/>
    <s v="Production_System"/>
    <s v="System Part"/>
    <s v="015"/>
    <s v="Travel"/>
    <s v="Travel (Local)"/>
    <x v="0"/>
    <s v="System Part - Office Supplies"/>
    <n v="660000"/>
    <n v="0.1"/>
    <n v="594000"/>
  </r>
  <r>
    <d v="2024-07-01T00:00:00"/>
    <s v="Production_System"/>
    <s v="System Part"/>
    <s v="015"/>
    <s v="Travel"/>
    <s v="Travel (Local)"/>
    <x v="0"/>
    <s v="System Part - Office Supplies"/>
    <n v="660000"/>
    <n v="0.1"/>
    <n v="594000"/>
  </r>
  <r>
    <d v="2024-08-01T00:00:00"/>
    <s v="Production_System"/>
    <s v="System Part"/>
    <s v="015"/>
    <s v="Travel"/>
    <s v="Travel (Local)"/>
    <x v="0"/>
    <s v="System Part - Office Supplies"/>
    <n v="660000"/>
    <n v="0.1"/>
    <n v="594000"/>
  </r>
  <r>
    <d v="2024-09-01T00:00:00"/>
    <s v="Production_System"/>
    <s v="System Part"/>
    <s v="015"/>
    <s v="Travel"/>
    <s v="Travel (Local)"/>
    <x v="0"/>
    <s v="System Part - Office Supplies"/>
    <n v="660000"/>
    <n v="0.1"/>
    <n v="594000"/>
  </r>
  <r>
    <d v="2024-10-01T00:00:00"/>
    <s v="Production_System"/>
    <s v="System Part"/>
    <s v="015"/>
    <s v="Travel"/>
    <s v="Travel (Local)"/>
    <x v="0"/>
    <s v="System Part - Office Supplies"/>
    <n v="210000"/>
    <n v="0.1"/>
    <n v="189000"/>
  </r>
  <r>
    <d v="2024-11-01T00:00:00"/>
    <s v="Production_System"/>
    <s v="System Part"/>
    <s v="015"/>
    <s v="Travel"/>
    <s v="Travel (Local)"/>
    <x v="0"/>
    <s v="System Part - Office Supplies"/>
    <n v="210000"/>
    <n v="0.1"/>
    <n v="189000"/>
  </r>
  <r>
    <d v="2024-12-01T00:00:00"/>
    <s v="Production_System"/>
    <s v="System Part"/>
    <s v="015"/>
    <s v="Travel"/>
    <s v="Travel (Local)"/>
    <x v="0"/>
    <s v="System Part - Office Supplies"/>
    <n v="210000"/>
    <n v="0.1"/>
    <n v="189000"/>
  </r>
  <r>
    <d v="2024-01-01T00:00:00"/>
    <s v="Production_System"/>
    <s v="System Part"/>
    <s v="015"/>
    <s v="Travel"/>
    <s v="Travel (Overseas)"/>
    <x v="0"/>
    <s v="System Part - Office Supplies"/>
    <n v="0"/>
    <n v="0.1"/>
    <n v="0"/>
  </r>
  <r>
    <d v="2024-02-01T00:00:00"/>
    <s v="Production_System"/>
    <s v="System Part"/>
    <s v="015"/>
    <s v="Travel"/>
    <s v="Travel (Overseas)"/>
    <x v="0"/>
    <s v="System Part - Office Supplies"/>
    <n v="0"/>
    <n v="0.1"/>
    <n v="0"/>
  </r>
  <r>
    <d v="2024-03-01T00:00:00"/>
    <s v="Production_System"/>
    <s v="System Part"/>
    <s v="015"/>
    <s v="Travel"/>
    <s v="Travel (Overseas)"/>
    <x v="0"/>
    <s v="System Part - Office Supplies"/>
    <n v="0"/>
    <n v="0.1"/>
    <n v="0"/>
  </r>
  <r>
    <d v="2024-04-01T00:00:00"/>
    <s v="Production_System"/>
    <s v="System Part"/>
    <s v="015"/>
    <s v="Travel"/>
    <s v="Travel (Overseas)"/>
    <x v="0"/>
    <s v="System Part - Office Supplies"/>
    <n v="0"/>
    <n v="0.1"/>
    <n v="0"/>
  </r>
  <r>
    <d v="2024-05-01T00:00:00"/>
    <s v="Production_System"/>
    <s v="System Part"/>
    <s v="015"/>
    <s v="Travel"/>
    <s v="Travel (Overseas)"/>
    <x v="0"/>
    <s v="System Part - Office Supplies"/>
    <n v="0"/>
    <n v="0.1"/>
    <n v="0"/>
  </r>
  <r>
    <d v="2024-06-01T00:00:00"/>
    <s v="Production_System"/>
    <s v="System Part"/>
    <s v="015"/>
    <s v="Travel"/>
    <s v="Travel (Overseas)"/>
    <x v="0"/>
    <s v="System Part - Office Supplies"/>
    <n v="0"/>
    <n v="0.1"/>
    <n v="0"/>
  </r>
  <r>
    <d v="2024-07-01T00:00:00"/>
    <s v="Production_System"/>
    <s v="System Part"/>
    <s v="015"/>
    <s v="Travel"/>
    <s v="Travel (Overseas)"/>
    <x v="0"/>
    <s v="System Part - Office Supplies"/>
    <n v="6565000"/>
    <n v="0.1"/>
    <n v="5908500"/>
  </r>
  <r>
    <d v="2024-08-01T00:00:00"/>
    <s v="Production_System"/>
    <s v="System Part"/>
    <s v="015"/>
    <s v="Travel"/>
    <s v="Travel (Overseas)"/>
    <x v="0"/>
    <s v="System Part - Office Supplies"/>
    <n v="6565000"/>
    <n v="0.1"/>
    <n v="5908500"/>
  </r>
  <r>
    <d v="2024-09-01T00:00:00"/>
    <s v="Production_System"/>
    <s v="System Part"/>
    <s v="015"/>
    <s v="Travel"/>
    <s v="Travel (Overseas)"/>
    <x v="0"/>
    <s v="System Part - Office Supplies"/>
    <n v="6565000"/>
    <n v="0.1"/>
    <n v="5908500"/>
  </r>
  <r>
    <d v="2024-10-01T00:00:00"/>
    <s v="Production_System"/>
    <s v="System Part"/>
    <s v="015"/>
    <s v="Travel"/>
    <s v="Travel (Overseas)"/>
    <x v="0"/>
    <s v="System Part - Office Supplies"/>
    <n v="6565000"/>
    <n v="0.1"/>
    <n v="5908500"/>
  </r>
  <r>
    <d v="2024-11-01T00:00:00"/>
    <s v="Production_System"/>
    <s v="System Part"/>
    <s v="015"/>
    <s v="Travel"/>
    <s v="Travel (Overseas)"/>
    <x v="0"/>
    <s v="System Part - Office Supplies"/>
    <n v="6565000"/>
    <n v="0.1"/>
    <n v="5908500"/>
  </r>
  <r>
    <d v="2024-12-01T00:00:00"/>
    <s v="Production_System"/>
    <s v="System Part"/>
    <s v="015"/>
    <s v="Travel"/>
    <s v="Travel (Overseas)"/>
    <x v="0"/>
    <s v="System Part - Office Supplies"/>
    <n v="6565000"/>
    <n v="0.1"/>
    <n v="5908500"/>
  </r>
  <r>
    <d v="2024-01-01T00:00:00"/>
    <s v="Production_System"/>
    <s v="KF03"/>
    <s v="065"/>
    <s v="Materials &amp; RM (Non BOM)"/>
    <s v="Supplies_Shipping material"/>
    <x v="0"/>
    <s v="Prod.System.KF03_Pack - Supplies"/>
    <n v="23792871.599999998"/>
    <n v="0.1"/>
    <n v="21413584.439999998"/>
  </r>
  <r>
    <d v="2024-02-01T00:00:00"/>
    <s v="Production_System"/>
    <s v="KF03"/>
    <s v="065"/>
    <s v="Materials &amp; RM (Non BOM)"/>
    <s v="Supplies_Shipping material"/>
    <x v="0"/>
    <s v="Prod.System.KF03_Pack - Supplies"/>
    <n v="0"/>
    <n v="0.1"/>
    <n v="0"/>
  </r>
  <r>
    <d v="2024-03-01T00:00:00"/>
    <s v="Production_System"/>
    <s v="KF03"/>
    <s v="065"/>
    <s v="Materials &amp; RM (Non BOM)"/>
    <s v="Supplies_Shipping material"/>
    <x v="0"/>
    <s v="Prod.System.KF03_Pack - Supplies"/>
    <n v="27549640.800000001"/>
    <n v="0.1"/>
    <n v="24794676.720000003"/>
  </r>
  <r>
    <d v="2024-04-01T00:00:00"/>
    <s v="Production_System"/>
    <s v="KF03"/>
    <s v="065"/>
    <s v="Materials &amp; RM (Non BOM)"/>
    <s v="Supplies_Shipping material"/>
    <x v="0"/>
    <s v="Prod.System.KF03_Pack - Supplies"/>
    <n v="26297384.399999999"/>
    <n v="0.1"/>
    <n v="23667645.960000001"/>
  </r>
  <r>
    <d v="2024-05-01T00:00:00"/>
    <s v="Production_System"/>
    <s v="KF03"/>
    <s v="065"/>
    <s v="Materials &amp; RM (Non BOM)"/>
    <s v="Supplies_Shipping material"/>
    <x v="0"/>
    <s v="Prod.System.KF03_Pack - Supplies"/>
    <n v="27549640.800000001"/>
    <n v="0.1"/>
    <n v="24794676.720000003"/>
  </r>
  <r>
    <d v="2024-06-01T00:00:00"/>
    <s v="Production_System"/>
    <s v="KF03"/>
    <s v="065"/>
    <s v="Materials &amp; RM (Non BOM)"/>
    <s v="Supplies_Shipping material"/>
    <x v="0"/>
    <s v="Prod.System.KF03_Pack - Supplies"/>
    <n v="40072204.799999997"/>
    <n v="0.1"/>
    <n v="36064984.32"/>
  </r>
  <r>
    <d v="2024-07-01T00:00:00"/>
    <s v="Production_System"/>
    <s v="KF03"/>
    <s v="065"/>
    <s v="Materials &amp; RM (Non BOM)"/>
    <s v="Supplies_Shipping material"/>
    <x v="0"/>
    <s v="Prod.System.KF03_Pack - Supplies"/>
    <n v="35689307.399999999"/>
    <n v="0.1"/>
    <n v="32120376.66"/>
  </r>
  <r>
    <d v="2024-08-01T00:00:00"/>
    <s v="Production_System"/>
    <s v="KF03"/>
    <s v="065"/>
    <s v="Materials &amp; RM (Non BOM)"/>
    <s v="Supplies_Shipping material"/>
    <x v="0"/>
    <s v="Prod.System.KF03_Pack - Supplies"/>
    <n v="48837999.600000001"/>
    <n v="0.1"/>
    <n v="43954199.640000001"/>
  </r>
  <r>
    <d v="2024-09-01T00:00:00"/>
    <s v="Production_System"/>
    <s v="KF03"/>
    <s v="065"/>
    <s v="Materials &amp; RM (Non BOM)"/>
    <s v="Supplies_Shipping material"/>
    <x v="0"/>
    <s v="Prod.System.KF03_Pack - Supplies"/>
    <n v="52177350"/>
    <n v="0.1"/>
    <n v="46959615"/>
  </r>
  <r>
    <d v="2024-10-01T00:00:00"/>
    <s v="Production_System"/>
    <s v="KF03"/>
    <s v="065"/>
    <s v="Materials &amp; RM (Non BOM)"/>
    <s v="Supplies_Shipping material"/>
    <x v="0"/>
    <s v="Prod.System.KF03_Pack - Supplies"/>
    <n v="52177350"/>
    <n v="0.1"/>
    <n v="46959615"/>
  </r>
  <r>
    <d v="2024-11-01T00:00:00"/>
    <s v="Production_System"/>
    <s v="KF03"/>
    <s v="065"/>
    <s v="Materials &amp; RM (Non BOM)"/>
    <s v="Supplies_Shipping material"/>
    <x v="0"/>
    <s v="Prod.System.KF03_Pack - Supplies"/>
    <n v="49672837.199999996"/>
    <n v="0.1"/>
    <n v="44705553.479999997"/>
  </r>
  <r>
    <d v="2024-12-01T00:00:00"/>
    <s v="Production_System"/>
    <s v="KF03"/>
    <s v="065"/>
    <s v="Materials &amp; RM (Non BOM)"/>
    <s v="Supplies_Shipping material"/>
    <x v="0"/>
    <s v="Prod.System.KF03_Pack - Supplies"/>
    <n v="3808946.55"/>
    <n v="0.1"/>
    <n v="3428051.895"/>
  </r>
  <r>
    <d v="2024-01-01T00:00:00"/>
    <s v="Production_System"/>
    <s v="KF03"/>
    <s v="065"/>
    <s v="Materials &amp; RM (Non BOM)"/>
    <s v="Supplies_Sub Material"/>
    <x v="1"/>
    <s v="Prod.System.KF03_Pack - Supplies"/>
    <n v="242820"/>
    <n v="0.1"/>
    <n v="218538"/>
  </r>
  <r>
    <d v="2024-02-01T00:00:00"/>
    <s v="Production_System"/>
    <s v="KF03"/>
    <s v="065"/>
    <s v="Materials &amp; RM (Non BOM)"/>
    <s v="Supplies_Sub Material"/>
    <x v="1"/>
    <s v="Prod.System.KF03_Pack - Supplies"/>
    <n v="209817"/>
    <n v="0.1"/>
    <n v="188835.30000000002"/>
  </r>
  <r>
    <d v="2024-03-01T00:00:00"/>
    <s v="Production_System"/>
    <s v="KF03"/>
    <s v="065"/>
    <s v="Materials &amp; RM (Non BOM)"/>
    <s v="Supplies_Sub Material"/>
    <x v="1"/>
    <s v="Prod.System.KF03_Pack - Supplies"/>
    <n v="220932"/>
    <n v="0.1"/>
    <n v="198838.80000000002"/>
  </r>
  <r>
    <d v="2024-04-01T00:00:00"/>
    <s v="Production_System"/>
    <s v="KF03"/>
    <s v="065"/>
    <s v="Materials &amp; RM (Non BOM)"/>
    <s v="Supplies_Sub Material"/>
    <x v="1"/>
    <s v="Prod.System.KF03_Pack - Supplies"/>
    <n v="252396"/>
    <n v="0.1"/>
    <n v="227156.4"/>
  </r>
  <r>
    <d v="2024-05-01T00:00:00"/>
    <s v="Production_System"/>
    <s v="KF03"/>
    <s v="065"/>
    <s v="Materials &amp; RM (Non BOM)"/>
    <s v="Supplies_Sub Material"/>
    <x v="1"/>
    <s v="Prod.System.KF03_Pack - Supplies"/>
    <n v="264537"/>
    <n v="0.1"/>
    <n v="238083.30000000002"/>
  </r>
  <r>
    <d v="2024-06-01T00:00:00"/>
    <s v="Production_System"/>
    <s v="KF03"/>
    <s v="065"/>
    <s v="Materials &amp; RM (Non BOM)"/>
    <s v="Supplies_Sub Material"/>
    <x v="1"/>
    <s v="Prod.System.KF03_Pack - Supplies"/>
    <n v="228456"/>
    <n v="0.1"/>
    <n v="205610.4"/>
  </r>
  <r>
    <d v="2024-07-01T00:00:00"/>
    <s v="Production_System"/>
    <s v="KF03"/>
    <s v="065"/>
    <s v="Materials &amp; RM (Non BOM)"/>
    <s v="Supplies_Sub Material"/>
    <x v="1"/>
    <s v="Prod.System.KF03_Pack - Supplies"/>
    <n v="264537"/>
    <n v="0.1"/>
    <n v="238083.30000000002"/>
  </r>
  <r>
    <d v="2024-08-01T00:00:00"/>
    <s v="Production_System"/>
    <s v="KF03"/>
    <s v="065"/>
    <s v="Materials &amp; RM (Non BOM)"/>
    <s v="Supplies_Sub Material"/>
    <x v="1"/>
    <s v="Prod.System.KF03_Pack - Supplies"/>
    <n v="287280"/>
    <n v="0.1"/>
    <n v="258552"/>
  </r>
  <r>
    <d v="2024-09-01T00:00:00"/>
    <s v="Production_System"/>
    <s v="KF03"/>
    <s v="065"/>
    <s v="Materials &amp; RM (Non BOM)"/>
    <s v="Supplies_Sub Material"/>
    <x v="1"/>
    <s v="Prod.System.KF03_Pack - Supplies"/>
    <n v="304038"/>
    <n v="0.1"/>
    <n v="273634.2"/>
  </r>
  <r>
    <d v="2024-10-01T00:00:00"/>
    <s v="Production_System"/>
    <s v="KF03"/>
    <s v="065"/>
    <s v="Materials &amp; RM (Non BOM)"/>
    <s v="Supplies_Sub Material"/>
    <x v="1"/>
    <s v="Prod.System.KF03_Pack - Supplies"/>
    <n v="388512"/>
    <n v="0.1"/>
    <n v="349660.8"/>
  </r>
  <r>
    <d v="2024-11-01T00:00:00"/>
    <s v="Production_System"/>
    <s v="KF03"/>
    <s v="065"/>
    <s v="Materials &amp; RM (Non BOM)"/>
    <s v="Supplies_Sub Material"/>
    <x v="1"/>
    <s v="Prod.System.KF03_Pack - Supplies"/>
    <n v="371754"/>
    <n v="0.1"/>
    <n v="334578.60000000003"/>
  </r>
  <r>
    <d v="2024-12-01T00:00:00"/>
    <s v="Production_System"/>
    <s v="KF03"/>
    <s v="065"/>
    <s v="Materials &amp; RM (Non BOM)"/>
    <s v="Supplies_Sub Material"/>
    <x v="1"/>
    <s v="Prod.System.KF03_Pack - Supplies"/>
    <n v="281637"/>
    <n v="0.1"/>
    <n v="253473.30000000002"/>
  </r>
  <r>
    <d v="2024-01-01T00:00:00"/>
    <s v="Production_System"/>
    <s v="KF03"/>
    <s v="265"/>
    <s v="Supplies"/>
    <s v="Supplies_Gloves"/>
    <x v="1"/>
    <s v="Prod.System.KF03_Pack - Supplies"/>
    <n v="107909.2"/>
    <n v="0.1"/>
    <n v="97118.28"/>
  </r>
  <r>
    <d v="2024-02-01T00:00:00"/>
    <s v="Production_System"/>
    <s v="KF03"/>
    <s v="265"/>
    <s v="Supplies"/>
    <s v="Supplies_Gloves"/>
    <x v="1"/>
    <s v="Prod.System.KF03_Pack - Supplies"/>
    <n v="107909.2"/>
    <n v="0.1"/>
    <n v="97118.28"/>
  </r>
  <r>
    <d v="2024-03-01T00:00:00"/>
    <s v="Production_System"/>
    <s v="KF03"/>
    <s v="265"/>
    <s v="Supplies"/>
    <s v="Supplies_Gloves"/>
    <x v="1"/>
    <s v="Prod.System.KF03_Pack - Supplies"/>
    <n v="107909.2"/>
    <n v="0.1"/>
    <n v="97118.28"/>
  </r>
  <r>
    <d v="2024-04-01T00:00:00"/>
    <s v="Production_System"/>
    <s v="KF03"/>
    <s v="265"/>
    <s v="Supplies"/>
    <s v="Supplies_Gloves"/>
    <x v="1"/>
    <s v="Prod.System.KF03_Pack - Supplies"/>
    <n v="107909.2"/>
    <n v="0.1"/>
    <n v="97118.28"/>
  </r>
  <r>
    <d v="2024-05-01T00:00:00"/>
    <s v="Production_System"/>
    <s v="KF03"/>
    <s v="265"/>
    <s v="Supplies"/>
    <s v="Supplies_Gloves"/>
    <x v="1"/>
    <s v="Prod.System.KF03_Pack - Supplies"/>
    <n v="107909.2"/>
    <n v="0.1"/>
    <n v="97118.28"/>
  </r>
  <r>
    <d v="2024-06-01T00:00:00"/>
    <s v="Production_System"/>
    <s v="KF03"/>
    <s v="265"/>
    <s v="Supplies"/>
    <s v="Supplies_Gloves"/>
    <x v="1"/>
    <s v="Prod.System.KF03_Pack - Supplies"/>
    <n v="107909.2"/>
    <n v="0.1"/>
    <n v="97118.28"/>
  </r>
  <r>
    <d v="2024-07-01T00:00:00"/>
    <s v="Production_System"/>
    <s v="KF03"/>
    <s v="265"/>
    <s v="Supplies"/>
    <s v="Supplies_Gloves"/>
    <x v="1"/>
    <s v="Prod.System.KF03_Pack - Supplies"/>
    <n v="107909.2"/>
    <n v="0.1"/>
    <n v="97118.28"/>
  </r>
  <r>
    <d v="2024-08-01T00:00:00"/>
    <s v="Production_System"/>
    <s v="KF03"/>
    <s v="265"/>
    <s v="Supplies"/>
    <s v="Supplies_Gloves"/>
    <x v="1"/>
    <s v="Prod.System.KF03_Pack - Supplies"/>
    <n v="107909.2"/>
    <n v="0.1"/>
    <n v="97118.28"/>
  </r>
  <r>
    <d v="2024-09-01T00:00:00"/>
    <s v="Production_System"/>
    <s v="KF03"/>
    <s v="265"/>
    <s v="Supplies"/>
    <s v="Supplies_Gloves"/>
    <x v="1"/>
    <s v="Prod.System.KF03_Pack - Supplies"/>
    <n v="107909.2"/>
    <n v="0.1"/>
    <n v="97118.28"/>
  </r>
  <r>
    <d v="2024-10-01T00:00:00"/>
    <s v="Production_System"/>
    <s v="KF03"/>
    <s v="265"/>
    <s v="Supplies"/>
    <s v="Supplies_Gloves"/>
    <x v="1"/>
    <s v="Prod.System.KF03_Pack - Supplies"/>
    <n v="107909.2"/>
    <n v="0.1"/>
    <n v="97118.28"/>
  </r>
  <r>
    <d v="2024-11-01T00:00:00"/>
    <s v="Production_System"/>
    <s v="KF03"/>
    <s v="265"/>
    <s v="Supplies"/>
    <s v="Supplies_Gloves"/>
    <x v="1"/>
    <s v="Prod.System.KF03_Pack - Supplies"/>
    <n v="107909.2"/>
    <n v="0.1"/>
    <n v="97118.28"/>
  </r>
  <r>
    <d v="2024-12-01T00:00:00"/>
    <s v="Production_System"/>
    <s v="KF03"/>
    <s v="265"/>
    <s v="Supplies"/>
    <s v="Supplies_Gloves"/>
    <x v="1"/>
    <s v="Prod.System.KF03_Pack - Supplies"/>
    <n v="107909.2"/>
    <n v="0.1"/>
    <n v="97118.28"/>
  </r>
  <r>
    <d v="2024-01-01T00:00:00"/>
    <s v="Production_System"/>
    <s v="KF03"/>
    <s v="265"/>
    <s v="Supplies"/>
    <s v="Supplies_Tape &amp; Film"/>
    <x v="0"/>
    <s v="Prod.System.KF03_Pack - Supplies"/>
    <n v="0"/>
    <n v="0.1"/>
    <n v="0"/>
  </r>
  <r>
    <d v="2024-02-01T00:00:00"/>
    <s v="Production_System"/>
    <s v="KF03"/>
    <s v="265"/>
    <s v="Supplies"/>
    <s v="Supplies_Tape &amp; Film"/>
    <x v="0"/>
    <s v="Prod.System.KF03_Pack - Supplies"/>
    <n v="0"/>
    <n v="0.1"/>
    <n v="0"/>
  </r>
  <r>
    <d v="2024-03-01T00:00:00"/>
    <s v="Production_System"/>
    <s v="KF03"/>
    <s v="265"/>
    <s v="Supplies"/>
    <s v="Supplies_Tape &amp; Film"/>
    <x v="0"/>
    <s v="Prod.System.KF03_Pack - Supplies"/>
    <n v="0"/>
    <n v="0.1"/>
    <n v="0"/>
  </r>
  <r>
    <d v="2024-04-01T00:00:00"/>
    <s v="Production_System"/>
    <s v="KF03"/>
    <s v="265"/>
    <s v="Supplies"/>
    <s v="Supplies_Tape &amp; Film"/>
    <x v="0"/>
    <s v="Prod.System.KF03_Pack - Supplies"/>
    <n v="0"/>
    <n v="0.1"/>
    <n v="0"/>
  </r>
  <r>
    <d v="2024-05-01T00:00:00"/>
    <s v="Production_System"/>
    <s v="KF03"/>
    <s v="265"/>
    <s v="Supplies"/>
    <s v="Supplies_Tape &amp; Film"/>
    <x v="0"/>
    <s v="Prod.System.KF03_Pack - Supplies"/>
    <n v="0"/>
    <n v="0.1"/>
    <n v="0"/>
  </r>
  <r>
    <d v="2024-06-01T00:00:00"/>
    <s v="Production_System"/>
    <s v="KF03"/>
    <s v="265"/>
    <s v="Supplies"/>
    <s v="Supplies_Tape &amp; Film"/>
    <x v="0"/>
    <s v="Prod.System.KF03_Pack - Supplies"/>
    <n v="0"/>
    <n v="0.1"/>
    <n v="0"/>
  </r>
  <r>
    <d v="2024-07-01T00:00:00"/>
    <s v="Production_System"/>
    <s v="KF03"/>
    <s v="265"/>
    <s v="Supplies"/>
    <s v="Supplies_Tape &amp; Film"/>
    <x v="0"/>
    <s v="Prod.System.KF03_Pack - Supplies"/>
    <n v="0"/>
    <n v="0.1"/>
    <n v="0"/>
  </r>
  <r>
    <d v="2024-08-01T00:00:00"/>
    <s v="Production_System"/>
    <s v="KF03"/>
    <s v="265"/>
    <s v="Supplies"/>
    <s v="Supplies_Tape &amp; Film"/>
    <x v="0"/>
    <s v="Prod.System.KF03_Pack - Supplies"/>
    <n v="0"/>
    <n v="0.1"/>
    <n v="0"/>
  </r>
  <r>
    <d v="2024-09-01T00:00:00"/>
    <s v="Production_System"/>
    <s v="KF03"/>
    <s v="265"/>
    <s v="Supplies"/>
    <s v="Supplies_Tape &amp; Film"/>
    <x v="0"/>
    <s v="Prod.System.KF03_Pack - Supplies"/>
    <n v="0"/>
    <n v="0.1"/>
    <n v="0"/>
  </r>
  <r>
    <d v="2024-10-01T00:00:00"/>
    <s v="Production_System"/>
    <s v="KF03"/>
    <s v="265"/>
    <s v="Supplies"/>
    <s v="Supplies_Tape &amp; Film"/>
    <x v="0"/>
    <s v="Prod.System.KF03_Pack - Supplies"/>
    <n v="0"/>
    <n v="0.1"/>
    <n v="0"/>
  </r>
  <r>
    <d v="2024-11-01T00:00:00"/>
    <s v="Production_System"/>
    <s v="KF03"/>
    <s v="265"/>
    <s v="Supplies"/>
    <s v="Supplies_Tape &amp; Film"/>
    <x v="0"/>
    <s v="Prod.System.KF03_Pack - Supplies"/>
    <n v="0"/>
    <n v="0.1"/>
    <n v="0"/>
  </r>
  <r>
    <d v="2024-12-01T00:00:00"/>
    <s v="Production_System"/>
    <s v="KF03"/>
    <s v="265"/>
    <s v="Supplies"/>
    <s v="Supplies_Tape &amp; Film"/>
    <x v="0"/>
    <s v="Prod.System.KF03_Pack - Supplies"/>
    <n v="0"/>
    <n v="0.1"/>
    <n v="0"/>
  </r>
  <r>
    <d v="2024-01-01T00:00:00"/>
    <s v="Production_System"/>
    <s v="KF03"/>
    <s v="265"/>
    <s v="Supplies"/>
    <s v="Supplies_Cleaning Material"/>
    <x v="0"/>
    <s v="Prod.System.KF03_Pack - Supplies"/>
    <n v="231994.44444444444"/>
    <n v="0.1"/>
    <n v="208795"/>
  </r>
  <r>
    <d v="2024-02-01T00:00:00"/>
    <s v="Production_System"/>
    <s v="KF03"/>
    <s v="265"/>
    <s v="Supplies"/>
    <s v="Supplies_Cleaning Material"/>
    <x v="0"/>
    <s v="Prod.System.KF03_Pack - Supplies"/>
    <n v="231994.44444444444"/>
    <n v="0.1"/>
    <n v="208795"/>
  </r>
  <r>
    <d v="2024-03-01T00:00:00"/>
    <s v="Production_System"/>
    <s v="KF03"/>
    <s v="265"/>
    <s v="Supplies"/>
    <s v="Supplies_Cleaning Material"/>
    <x v="0"/>
    <s v="Prod.System.KF03_Pack - Supplies"/>
    <n v="231994.44444444444"/>
    <n v="0.1"/>
    <n v="208795"/>
  </r>
  <r>
    <d v="2024-04-01T00:00:00"/>
    <s v="Production_System"/>
    <s v="KF03"/>
    <s v="265"/>
    <s v="Supplies"/>
    <s v="Supplies_Cleaning Material"/>
    <x v="0"/>
    <s v="Prod.System.KF03_Pack - Supplies"/>
    <n v="231994.44444444444"/>
    <n v="0.1"/>
    <n v="208795"/>
  </r>
  <r>
    <d v="2024-05-01T00:00:00"/>
    <s v="Production_System"/>
    <s v="KF03"/>
    <s v="265"/>
    <s v="Supplies"/>
    <s v="Supplies_Cleaning Material"/>
    <x v="0"/>
    <s v="Prod.System.KF03_Pack - Supplies"/>
    <n v="231994.44444444444"/>
    <n v="0.1"/>
    <n v="208795"/>
  </r>
  <r>
    <d v="2024-06-01T00:00:00"/>
    <s v="Production_System"/>
    <s v="KF03"/>
    <s v="265"/>
    <s v="Supplies"/>
    <s v="Supplies_Cleaning Material"/>
    <x v="0"/>
    <s v="Prod.System.KF03_Pack - Supplies"/>
    <n v="231994.44444444444"/>
    <n v="0.1"/>
    <n v="208795"/>
  </r>
  <r>
    <d v="2024-07-01T00:00:00"/>
    <s v="Production_System"/>
    <s v="KF03"/>
    <s v="265"/>
    <s v="Supplies"/>
    <s v="Supplies_Cleaning Material"/>
    <x v="0"/>
    <s v="Prod.System.KF03_Pack - Supplies"/>
    <n v="231994.44444444444"/>
    <n v="0.1"/>
    <n v="208795"/>
  </r>
  <r>
    <d v="2024-08-01T00:00:00"/>
    <s v="Production_System"/>
    <s v="KF03"/>
    <s v="265"/>
    <s v="Supplies"/>
    <s v="Supplies_Cleaning Material"/>
    <x v="0"/>
    <s v="Prod.System.KF03_Pack - Supplies"/>
    <n v="231994.44444444444"/>
    <n v="0.1"/>
    <n v="208795"/>
  </r>
  <r>
    <d v="2024-09-01T00:00:00"/>
    <s v="Production_System"/>
    <s v="KF03"/>
    <s v="265"/>
    <s v="Supplies"/>
    <s v="Supplies_Cleaning Material"/>
    <x v="0"/>
    <s v="Prod.System.KF03_Pack - Supplies"/>
    <n v="231994.44444444444"/>
    <n v="0.1"/>
    <n v="208795"/>
  </r>
  <r>
    <d v="2024-10-01T00:00:00"/>
    <s v="Production_System"/>
    <s v="KF03"/>
    <s v="265"/>
    <s v="Supplies"/>
    <s v="Supplies_Cleaning Material"/>
    <x v="0"/>
    <s v="Prod.System.KF03_Pack - Supplies"/>
    <n v="231994.44444444444"/>
    <n v="0.1"/>
    <n v="208795"/>
  </r>
  <r>
    <d v="2024-11-01T00:00:00"/>
    <s v="Production_System"/>
    <s v="KF03"/>
    <s v="265"/>
    <s v="Supplies"/>
    <s v="Supplies_Cleaning Material"/>
    <x v="0"/>
    <s v="Prod.System.KF03_Pack - Supplies"/>
    <n v="231994.44444444444"/>
    <n v="0.1"/>
    <n v="208795"/>
  </r>
  <r>
    <d v="2024-12-01T00:00:00"/>
    <s v="Production_System"/>
    <s v="KF03"/>
    <s v="265"/>
    <s v="Supplies"/>
    <s v="Supplies_Cleaning Material"/>
    <x v="0"/>
    <s v="Prod.System.KF03_Pack - Supplies"/>
    <n v="231994.44444444444"/>
    <n v="0.1"/>
    <n v="208795"/>
  </r>
  <r>
    <d v="2024-01-01T00:00:00"/>
    <s v="Production_System"/>
    <s v="KF03"/>
    <s v="265"/>
    <s v="Supplies"/>
    <s v="Supplies_Tools"/>
    <x v="1"/>
    <s v="Prod.System.KF03_Pack - Supplies"/>
    <n v="10172144.222222222"/>
    <n v="0.1"/>
    <n v="9154929.8000000007"/>
  </r>
  <r>
    <d v="2024-02-01T00:00:00"/>
    <s v="Production_System"/>
    <s v="KF03"/>
    <s v="265"/>
    <s v="Supplies"/>
    <s v="Supplies_Tools"/>
    <x v="1"/>
    <s v="Prod.System.KF03_Pack - Supplies"/>
    <n v="4172144.222222222"/>
    <n v="0.1"/>
    <n v="3754929.8"/>
  </r>
  <r>
    <d v="2024-03-01T00:00:00"/>
    <s v="Production_System"/>
    <s v="KF03"/>
    <s v="265"/>
    <s v="Supplies"/>
    <s v="Supplies_Tools"/>
    <x v="1"/>
    <s v="Prod.System.KF03_Pack - Supplies"/>
    <n v="472144.22222222225"/>
    <n v="0.1"/>
    <n v="424929.80000000005"/>
  </r>
  <r>
    <d v="2024-04-01T00:00:00"/>
    <s v="Production_System"/>
    <s v="KF03"/>
    <s v="265"/>
    <s v="Supplies"/>
    <s v="Supplies_Tools"/>
    <x v="1"/>
    <s v="Prod.System.KF03_Pack - Supplies"/>
    <n v="2172144.222222222"/>
    <n v="0.1"/>
    <n v="1954929.7999999998"/>
  </r>
  <r>
    <d v="2024-05-01T00:00:00"/>
    <s v="Production_System"/>
    <s v="KF03"/>
    <s v="265"/>
    <s v="Supplies"/>
    <s v="Supplies_Tools"/>
    <x v="1"/>
    <s v="Prod.System.KF03_Pack - Supplies"/>
    <n v="172144.22222222222"/>
    <n v="0.1"/>
    <n v="154929.79999999999"/>
  </r>
  <r>
    <d v="2024-06-01T00:00:00"/>
    <s v="Production_System"/>
    <s v="KF03"/>
    <s v="265"/>
    <s v="Supplies"/>
    <s v="Supplies_Tools"/>
    <x v="1"/>
    <s v="Prod.System.KF03_Pack - Supplies"/>
    <n v="472144.22222222225"/>
    <n v="0.1"/>
    <n v="424929.80000000005"/>
  </r>
  <r>
    <d v="2024-07-01T00:00:00"/>
    <s v="Production_System"/>
    <s v="KF03"/>
    <s v="265"/>
    <s v="Supplies"/>
    <s v="Supplies_Tools"/>
    <x v="1"/>
    <s v="Prod.System.KF03_Pack - Supplies"/>
    <n v="172144.22222222222"/>
    <n v="0.1"/>
    <n v="154929.79999999999"/>
  </r>
  <r>
    <d v="2024-08-01T00:00:00"/>
    <s v="Production_System"/>
    <s v="KF03"/>
    <s v="265"/>
    <s v="Supplies"/>
    <s v="Supplies_Tools"/>
    <x v="1"/>
    <s v="Prod.System.KF03_Pack - Supplies"/>
    <n v="172144.22222222222"/>
    <n v="0.1"/>
    <n v="154929.79999999999"/>
  </r>
  <r>
    <d v="2024-09-01T00:00:00"/>
    <s v="Production_System"/>
    <s v="KF03"/>
    <s v="265"/>
    <s v="Supplies"/>
    <s v="Supplies_Tools"/>
    <x v="1"/>
    <s v="Prod.System.KF03_Pack - Supplies"/>
    <n v="472144.22222222225"/>
    <n v="0.1"/>
    <n v="424929.80000000005"/>
  </r>
  <r>
    <d v="2024-10-01T00:00:00"/>
    <s v="Production_System"/>
    <s v="KF03"/>
    <s v="265"/>
    <s v="Supplies"/>
    <s v="Supplies_Tools"/>
    <x v="1"/>
    <s v="Prod.System.KF03_Pack - Supplies"/>
    <n v="172144.22222222222"/>
    <n v="0.1"/>
    <n v="154929.79999999999"/>
  </r>
  <r>
    <d v="2024-11-01T00:00:00"/>
    <s v="Production_System"/>
    <s v="KF03"/>
    <s v="265"/>
    <s v="Supplies"/>
    <s v="Supplies_Tools"/>
    <x v="1"/>
    <s v="Prod.System.KF03_Pack - Supplies"/>
    <n v="172144.22222222222"/>
    <n v="0.1"/>
    <n v="154929.79999999999"/>
  </r>
  <r>
    <d v="2024-12-01T00:00:00"/>
    <s v="Production_System"/>
    <s v="KF03"/>
    <s v="265"/>
    <s v="Supplies"/>
    <s v="Supplies_Tools"/>
    <x v="1"/>
    <s v="Prod.System.KF03_Pack - Supplies"/>
    <n v="472144.22222222225"/>
    <n v="0.1"/>
    <n v="424929.80000000005"/>
  </r>
  <r>
    <d v="2024-01-01T00:00:00"/>
    <s v="Production_System"/>
    <s v="KF03"/>
    <s v="265"/>
    <s v="Supplies"/>
    <s v="Supplies_Box inspection"/>
    <x v="0"/>
    <s v="Prod.System.KF03_Pack - Supplies"/>
    <n v="0"/>
    <n v="0.1"/>
    <n v="0"/>
  </r>
  <r>
    <d v="2024-02-01T00:00:00"/>
    <s v="Production_System"/>
    <s v="KF03"/>
    <s v="265"/>
    <s v="Supplies"/>
    <s v="Supplies_Box inspection"/>
    <x v="0"/>
    <s v="Prod.System.KF03_Pack - Supplies"/>
    <n v="0"/>
    <n v="0.1"/>
    <n v="0"/>
  </r>
  <r>
    <d v="2024-03-01T00:00:00"/>
    <s v="Production_System"/>
    <s v="KF03"/>
    <s v="265"/>
    <s v="Supplies"/>
    <s v="Supplies_Box inspection"/>
    <x v="0"/>
    <s v="Prod.System.KF03_Pack - Supplies"/>
    <n v="0"/>
    <n v="0.1"/>
    <n v="0"/>
  </r>
  <r>
    <d v="2024-04-01T00:00:00"/>
    <s v="Production_System"/>
    <s v="KF03"/>
    <s v="265"/>
    <s v="Supplies"/>
    <s v="Supplies_Box inspection"/>
    <x v="0"/>
    <s v="Prod.System.KF03_Pack - Supplies"/>
    <n v="0"/>
    <n v="0.1"/>
    <n v="0"/>
  </r>
  <r>
    <d v="2024-05-01T00:00:00"/>
    <s v="Production_System"/>
    <s v="KF03"/>
    <s v="265"/>
    <s v="Supplies"/>
    <s v="Supplies_Box inspection"/>
    <x v="0"/>
    <s v="Prod.System.KF03_Pack - Supplies"/>
    <n v="0"/>
    <n v="0.1"/>
    <n v="0"/>
  </r>
  <r>
    <d v="2024-06-01T00:00:00"/>
    <s v="Production_System"/>
    <s v="KF03"/>
    <s v="265"/>
    <s v="Supplies"/>
    <s v="Supplies_Box inspection"/>
    <x v="0"/>
    <s v="Prod.System.KF03_Pack - Supplies"/>
    <n v="0"/>
    <n v="0.1"/>
    <n v="0"/>
  </r>
  <r>
    <d v="2024-07-01T00:00:00"/>
    <s v="Production_System"/>
    <s v="KF03"/>
    <s v="265"/>
    <s v="Supplies"/>
    <s v="Supplies_Box inspection"/>
    <x v="0"/>
    <s v="Prod.System.KF03_Pack - Supplies"/>
    <n v="0"/>
    <n v="0.1"/>
    <n v="0"/>
  </r>
  <r>
    <d v="2024-08-01T00:00:00"/>
    <s v="Production_System"/>
    <s v="KF03"/>
    <s v="265"/>
    <s v="Supplies"/>
    <s v="Supplies_Box inspection"/>
    <x v="0"/>
    <s v="Prod.System.KF03_Pack - Supplies"/>
    <n v="0"/>
    <n v="0.1"/>
    <n v="0"/>
  </r>
  <r>
    <d v="2024-09-01T00:00:00"/>
    <s v="Production_System"/>
    <s v="KF03"/>
    <s v="265"/>
    <s v="Supplies"/>
    <s v="Supplies_Box inspection"/>
    <x v="0"/>
    <s v="Prod.System.KF03_Pack - Supplies"/>
    <n v="0"/>
    <n v="0.1"/>
    <n v="0"/>
  </r>
  <r>
    <d v="2024-10-01T00:00:00"/>
    <s v="Production_System"/>
    <s v="KF03"/>
    <s v="265"/>
    <s v="Supplies"/>
    <s v="Supplies_Box inspection"/>
    <x v="0"/>
    <s v="Prod.System.KF03_Pack - Supplies"/>
    <n v="0"/>
    <n v="0.1"/>
    <n v="0"/>
  </r>
  <r>
    <d v="2024-11-01T00:00:00"/>
    <s v="Production_System"/>
    <s v="KF03"/>
    <s v="265"/>
    <s v="Supplies"/>
    <s v="Supplies_Box inspection"/>
    <x v="0"/>
    <s v="Prod.System.KF03_Pack - Supplies"/>
    <n v="0"/>
    <n v="0.1"/>
    <n v="0"/>
  </r>
  <r>
    <d v="2024-12-01T00:00:00"/>
    <s v="Production_System"/>
    <s v="KF03"/>
    <s v="265"/>
    <s v="Supplies"/>
    <s v="Supplies_Box inspection"/>
    <x v="0"/>
    <s v="Prod.System.KF03_Pack - Supplies"/>
    <n v="0"/>
    <n v="0.1"/>
    <n v="0"/>
  </r>
  <r>
    <d v="2024-01-01T00:00:00"/>
    <s v="Production_System"/>
    <s v="KF03"/>
    <s v="065"/>
    <s v="Materials &amp; RM (Non BOM)"/>
    <s v="Supplies_Sub Material"/>
    <x v="2"/>
    <s v="Prod.System.KF03_System - Supplies"/>
    <n v="11315492"/>
    <n v="0.1"/>
    <n v="10183942.800000001"/>
  </r>
  <r>
    <d v="2024-02-01T00:00:00"/>
    <s v="Production_System"/>
    <s v="KF03"/>
    <s v="065"/>
    <s v="Materials &amp; RM (Non BOM)"/>
    <s v="Supplies_Sub Material"/>
    <x v="2"/>
    <s v="Prod.System.KF03_System - Supplies"/>
    <n v="15130794"/>
    <n v="0.1"/>
    <n v="13617714.6"/>
  </r>
  <r>
    <d v="2024-03-01T00:00:00"/>
    <s v="Production_System"/>
    <s v="KF03"/>
    <s v="065"/>
    <s v="Materials &amp; RM (Non BOM)"/>
    <s v="Supplies_Sub Material"/>
    <x v="2"/>
    <s v="Prod.System.KF03_System - Supplies"/>
    <n v="11572678"/>
    <n v="0.1"/>
    <n v="10415410.200000001"/>
  </r>
  <r>
    <d v="2024-04-01T00:00:00"/>
    <s v="Production_System"/>
    <s v="KF03"/>
    <s v="065"/>
    <s v="Materials &amp; RM (Non BOM)"/>
    <s v="Supplies_Sub Material"/>
    <x v="2"/>
    <s v="Prod.System.KF03_System - Supplies"/>
    <n v="13874940"/>
    <n v="0.1"/>
    <n v="12487446"/>
  </r>
  <r>
    <d v="2024-05-01T00:00:00"/>
    <s v="Production_System"/>
    <s v="KF03"/>
    <s v="065"/>
    <s v="Materials &amp; RM (Non BOM)"/>
    <s v="Supplies_Sub Material"/>
    <x v="2"/>
    <s v="Prod.System.KF03_System - Supplies"/>
    <n v="13412860"/>
    <n v="0.1"/>
    <n v="12071574"/>
  </r>
  <r>
    <d v="2024-06-01T00:00:00"/>
    <s v="Production_System"/>
    <s v="KF03"/>
    <s v="065"/>
    <s v="Materials &amp; RM (Non BOM)"/>
    <s v="Supplies_Sub Material"/>
    <x v="2"/>
    <s v="Prod.System.KF03_System - Supplies"/>
    <n v="13538164"/>
    <n v="0.1"/>
    <n v="12184347.6"/>
  </r>
  <r>
    <d v="2024-07-01T00:00:00"/>
    <s v="Production_System"/>
    <s v="KF03"/>
    <s v="065"/>
    <s v="Materials &amp; RM (Non BOM)"/>
    <s v="Supplies_Sub Material"/>
    <x v="2"/>
    <s v="Prod.System.KF03_System - Supplies"/>
    <n v="14366004"/>
    <n v="0.1"/>
    <n v="12929403.6"/>
  </r>
  <r>
    <d v="2024-08-01T00:00:00"/>
    <s v="Production_System"/>
    <s v="KF03"/>
    <s v="065"/>
    <s v="Materials &amp; RM (Non BOM)"/>
    <s v="Supplies_Sub Material"/>
    <x v="2"/>
    <s v="Prod.System.KF03_System - Supplies"/>
    <n v="17583258"/>
    <n v="0.1"/>
    <n v="15824932.200000001"/>
  </r>
  <r>
    <d v="2024-09-01T00:00:00"/>
    <s v="Production_System"/>
    <s v="KF03"/>
    <s v="065"/>
    <s v="Materials &amp; RM (Non BOM)"/>
    <s v="Supplies_Sub Material"/>
    <x v="2"/>
    <s v="Prod.System.KF03_System - Supplies"/>
    <n v="16020838"/>
    <n v="0.1"/>
    <n v="14418754.200000001"/>
  </r>
  <r>
    <d v="2024-10-01T00:00:00"/>
    <s v="Production_System"/>
    <s v="KF03"/>
    <s v="065"/>
    <s v="Materials &amp; RM (Non BOM)"/>
    <s v="Supplies_Sub Material"/>
    <x v="2"/>
    <s v="Prod.System.KF03_System - Supplies"/>
    <n v="19952492"/>
    <n v="0.1"/>
    <n v="17957242.800000001"/>
  </r>
  <r>
    <d v="2024-11-01T00:00:00"/>
    <s v="Production_System"/>
    <s v="KF03"/>
    <s v="065"/>
    <s v="Materials &amp; RM (Non BOM)"/>
    <s v="Supplies_Sub Material"/>
    <x v="2"/>
    <s v="Prod.System.KF03_System - Supplies"/>
    <n v="20320422"/>
    <n v="0.1"/>
    <n v="18288379.800000001"/>
  </r>
  <r>
    <d v="2024-12-01T00:00:00"/>
    <s v="Production_System"/>
    <s v="KF03"/>
    <s v="065"/>
    <s v="Materials &amp; RM (Non BOM)"/>
    <s v="Supplies_Sub Material"/>
    <x v="2"/>
    <s v="Prod.System.KF03_System - Supplies"/>
    <n v="24227904"/>
    <n v="0.1"/>
    <n v="21805113.600000001"/>
  </r>
  <r>
    <d v="2024-01-01T00:00:00"/>
    <s v="Production_System"/>
    <s v="KF03"/>
    <s v="265"/>
    <s v="Supplies"/>
    <s v="Supplies_Gloves"/>
    <x v="2"/>
    <s v="Prod.System.KF03_System - Supplies"/>
    <n v="239588.64999999997"/>
    <n v="0.1"/>
    <n v="215629.78499999997"/>
  </r>
  <r>
    <d v="2024-02-01T00:00:00"/>
    <s v="Production_System"/>
    <s v="KF03"/>
    <s v="265"/>
    <s v="Supplies"/>
    <s v="Supplies_Gloves"/>
    <x v="2"/>
    <s v="Prod.System.KF03_System - Supplies"/>
    <n v="239588.64999999997"/>
    <n v="0.1"/>
    <n v="215629.78499999997"/>
  </r>
  <r>
    <d v="2024-03-01T00:00:00"/>
    <s v="Production_System"/>
    <s v="KF03"/>
    <s v="265"/>
    <s v="Supplies"/>
    <s v="Supplies_Gloves"/>
    <x v="2"/>
    <s v="Prod.System.KF03_System - Supplies"/>
    <n v="239588.64999999997"/>
    <n v="0.1"/>
    <n v="215629.78499999997"/>
  </r>
  <r>
    <d v="2024-04-01T00:00:00"/>
    <s v="Production_System"/>
    <s v="KF03"/>
    <s v="265"/>
    <s v="Supplies"/>
    <s v="Supplies_Gloves"/>
    <x v="2"/>
    <s v="Prod.System.KF03_System - Supplies"/>
    <n v="239588.64999999997"/>
    <n v="0.1"/>
    <n v="215629.78499999997"/>
  </r>
  <r>
    <d v="2024-05-01T00:00:00"/>
    <s v="Production_System"/>
    <s v="KF03"/>
    <s v="265"/>
    <s v="Supplies"/>
    <s v="Supplies_Gloves"/>
    <x v="2"/>
    <s v="Prod.System.KF03_System - Supplies"/>
    <n v="239588.64999999997"/>
    <n v="0.1"/>
    <n v="215629.78499999997"/>
  </r>
  <r>
    <d v="2024-06-01T00:00:00"/>
    <s v="Production_System"/>
    <s v="KF03"/>
    <s v="265"/>
    <s v="Supplies"/>
    <s v="Supplies_Gloves"/>
    <x v="2"/>
    <s v="Prod.System.KF03_System - Supplies"/>
    <n v="239588.64999999997"/>
    <n v="0.1"/>
    <n v="215629.78499999997"/>
  </r>
  <r>
    <d v="2024-07-01T00:00:00"/>
    <s v="Production_System"/>
    <s v="KF03"/>
    <s v="265"/>
    <s v="Supplies"/>
    <s v="Supplies_Gloves"/>
    <x v="2"/>
    <s v="Prod.System.KF03_System - Supplies"/>
    <n v="239588.64999999997"/>
    <n v="0.1"/>
    <n v="215629.78499999997"/>
  </r>
  <r>
    <d v="2024-08-01T00:00:00"/>
    <s v="Production_System"/>
    <s v="KF03"/>
    <s v="265"/>
    <s v="Supplies"/>
    <s v="Supplies_Gloves"/>
    <x v="2"/>
    <s v="Prod.System.KF03_System - Supplies"/>
    <n v="239588.64999999997"/>
    <n v="0.1"/>
    <n v="215629.78499999997"/>
  </r>
  <r>
    <d v="2024-09-01T00:00:00"/>
    <s v="Production_System"/>
    <s v="KF03"/>
    <s v="265"/>
    <s v="Supplies"/>
    <s v="Supplies_Gloves"/>
    <x v="2"/>
    <s v="Prod.System.KF03_System - Supplies"/>
    <n v="239588.64999999997"/>
    <n v="0.1"/>
    <n v="215629.78499999997"/>
  </r>
  <r>
    <d v="2024-10-01T00:00:00"/>
    <s v="Production_System"/>
    <s v="KF03"/>
    <s v="265"/>
    <s v="Supplies"/>
    <s v="Supplies_Gloves"/>
    <x v="2"/>
    <s v="Prod.System.KF03_System - Supplies"/>
    <n v="239588.64999999997"/>
    <n v="0.1"/>
    <n v="215629.78499999997"/>
  </r>
  <r>
    <d v="2024-11-01T00:00:00"/>
    <s v="Production_System"/>
    <s v="KF03"/>
    <s v="265"/>
    <s v="Supplies"/>
    <s v="Supplies_Gloves"/>
    <x v="2"/>
    <s v="Prod.System.KF03_System - Supplies"/>
    <n v="239588.64999999997"/>
    <n v="0.1"/>
    <n v="215629.78499999997"/>
  </r>
  <r>
    <d v="2024-12-01T00:00:00"/>
    <s v="Production_System"/>
    <s v="KF03"/>
    <s v="265"/>
    <s v="Supplies"/>
    <s v="Supplies_Gloves"/>
    <x v="2"/>
    <s v="Prod.System.KF03_System - Supplies"/>
    <n v="239588.64999999997"/>
    <n v="0.1"/>
    <n v="215629.78499999997"/>
  </r>
  <r>
    <d v="2024-01-01T00:00:00"/>
    <s v="Production_System"/>
    <s v="KF03"/>
    <s v="265"/>
    <s v="Supplies"/>
    <s v="Supplies_Tools"/>
    <x v="2"/>
    <s v="Prod.System.KF03_System - Supplies"/>
    <n v="10819608.888888888"/>
    <n v="0.1"/>
    <n v="9737648"/>
  </r>
  <r>
    <d v="2024-02-01T00:00:00"/>
    <s v="Production_System"/>
    <s v="KF03"/>
    <s v="265"/>
    <s v="Supplies"/>
    <s v="Supplies_Tools"/>
    <x v="2"/>
    <s v="Prod.System.KF03_System - Supplies"/>
    <n v="319608.88888888888"/>
    <n v="0.1"/>
    <n v="287648"/>
  </r>
  <r>
    <d v="2024-03-01T00:00:00"/>
    <s v="Production_System"/>
    <s v="KF03"/>
    <s v="265"/>
    <s v="Supplies"/>
    <s v="Supplies_Tools"/>
    <x v="2"/>
    <s v="Prod.System.KF03_System - Supplies"/>
    <n v="619608.88888888888"/>
    <n v="0.1"/>
    <n v="557648"/>
  </r>
  <r>
    <d v="2024-04-01T00:00:00"/>
    <s v="Production_System"/>
    <s v="KF03"/>
    <s v="265"/>
    <s v="Supplies"/>
    <s v="Supplies_Tools"/>
    <x v="2"/>
    <s v="Prod.System.KF03_System - Supplies"/>
    <n v="319608.88888888888"/>
    <n v="0.1"/>
    <n v="287648"/>
  </r>
  <r>
    <d v="2024-05-01T00:00:00"/>
    <s v="Production_System"/>
    <s v="KF03"/>
    <s v="265"/>
    <s v="Supplies"/>
    <s v="Supplies_Tools"/>
    <x v="2"/>
    <s v="Prod.System.KF03_System - Supplies"/>
    <n v="319608.88888888888"/>
    <n v="0.1"/>
    <n v="287648"/>
  </r>
  <r>
    <d v="2024-06-01T00:00:00"/>
    <s v="Production_System"/>
    <s v="KF03"/>
    <s v="265"/>
    <s v="Supplies"/>
    <s v="Supplies_Tools"/>
    <x v="2"/>
    <s v="Prod.System.KF03_System - Supplies"/>
    <n v="619608.88888888888"/>
    <n v="0.1"/>
    <n v="557648"/>
  </r>
  <r>
    <d v="2024-07-01T00:00:00"/>
    <s v="Production_System"/>
    <s v="KF03"/>
    <s v="265"/>
    <s v="Supplies"/>
    <s v="Supplies_Tools"/>
    <x v="2"/>
    <s v="Prod.System.KF03_System - Supplies"/>
    <n v="10319608.888888888"/>
    <n v="0.1"/>
    <n v="9287648"/>
  </r>
  <r>
    <d v="2024-08-01T00:00:00"/>
    <s v="Production_System"/>
    <s v="KF03"/>
    <s v="265"/>
    <s v="Supplies"/>
    <s v="Supplies_Tools"/>
    <x v="2"/>
    <s v="Prod.System.KF03_System - Supplies"/>
    <n v="319608.88888888888"/>
    <n v="0.1"/>
    <n v="287648"/>
  </r>
  <r>
    <d v="2024-09-01T00:00:00"/>
    <s v="Production_System"/>
    <s v="KF03"/>
    <s v="265"/>
    <s v="Supplies"/>
    <s v="Supplies_Tools"/>
    <x v="2"/>
    <s v="Prod.System.KF03_System - Supplies"/>
    <n v="619608.88888888888"/>
    <n v="0.1"/>
    <n v="557648"/>
  </r>
  <r>
    <d v="2024-10-01T00:00:00"/>
    <s v="Production_System"/>
    <s v="KF03"/>
    <s v="265"/>
    <s v="Supplies"/>
    <s v="Supplies_Tools"/>
    <x v="2"/>
    <s v="Prod.System.KF03_System - Supplies"/>
    <n v="319608.88888888888"/>
    <n v="0.1"/>
    <n v="287648"/>
  </r>
  <r>
    <d v="2024-11-01T00:00:00"/>
    <s v="Production_System"/>
    <s v="KF03"/>
    <s v="265"/>
    <s v="Supplies"/>
    <s v="Supplies_Tools"/>
    <x v="2"/>
    <s v="Prod.System.KF03_System - Supplies"/>
    <n v="319608.88888888888"/>
    <n v="0.1"/>
    <n v="287648"/>
  </r>
  <r>
    <d v="2024-12-01T00:00:00"/>
    <s v="Production_System"/>
    <s v="KF03"/>
    <s v="265"/>
    <s v="Supplies"/>
    <s v="Supplies_Tools"/>
    <x v="2"/>
    <s v="Prod.System.KF03_System - Supplies"/>
    <n v="619608.88888888888"/>
    <n v="0.1"/>
    <n v="557648"/>
  </r>
  <r>
    <d v="2024-01-01T00:00:00"/>
    <s v="Production_System"/>
    <s v="KF03"/>
    <s v="275"/>
    <s v="Factory Maintenance"/>
    <s v="Office Maintenance"/>
    <x v="0"/>
    <s v="Prod.System.KF03_System - Supplies"/>
    <n v="1000000"/>
    <n v="0.1"/>
    <n v="900000"/>
  </r>
  <r>
    <d v="2024-02-01T00:00:00"/>
    <s v="Production_System"/>
    <s v="KF03"/>
    <s v="275"/>
    <s v="Factory Maintenance"/>
    <s v="Office Maintenance"/>
    <x v="0"/>
    <s v="Prod.System.KF03_System - Supplies"/>
    <n v="1000000"/>
    <n v="0.1"/>
    <n v="900000"/>
  </r>
  <r>
    <d v="2024-03-01T00:00:00"/>
    <s v="Production_System"/>
    <s v="KF03"/>
    <s v="275"/>
    <s v="Factory Maintenance"/>
    <s v="Office Maintenance"/>
    <x v="0"/>
    <s v="Prod.System.KF03_System - Supplies"/>
    <n v="1000000"/>
    <n v="0.1"/>
    <n v="900000"/>
  </r>
  <r>
    <d v="2024-04-01T00:00:00"/>
    <s v="Production_System"/>
    <s v="KF03"/>
    <s v="275"/>
    <s v="Factory Maintenance"/>
    <s v="Office Maintenance"/>
    <x v="0"/>
    <s v="Prod.System.KF03_System - Supplies"/>
    <n v="1000000"/>
    <n v="0.1"/>
    <n v="900000"/>
  </r>
  <r>
    <d v="2024-05-01T00:00:00"/>
    <s v="Production_System"/>
    <s v="KF03"/>
    <s v="275"/>
    <s v="Factory Maintenance"/>
    <s v="Office Maintenance"/>
    <x v="0"/>
    <s v="Prod.System.KF03_System - Supplies"/>
    <n v="1000000"/>
    <n v="0.1"/>
    <n v="900000"/>
  </r>
  <r>
    <d v="2024-06-01T00:00:00"/>
    <s v="Production_System"/>
    <s v="KF03"/>
    <s v="275"/>
    <s v="Factory Maintenance"/>
    <s v="Office Maintenance"/>
    <x v="0"/>
    <s v="Prod.System.KF03_System - Supplies"/>
    <n v="1000000"/>
    <n v="0.1"/>
    <n v="900000"/>
  </r>
  <r>
    <d v="2024-07-01T00:00:00"/>
    <s v="Production_System"/>
    <s v="KF03"/>
    <s v="275"/>
    <s v="Factory Maintenance"/>
    <s v="Office Maintenance"/>
    <x v="0"/>
    <s v="Prod.System.KF03_System - Supplies"/>
    <n v="1000000"/>
    <n v="0.1"/>
    <n v="900000"/>
  </r>
  <r>
    <d v="2024-08-01T00:00:00"/>
    <s v="Production_System"/>
    <s v="KF03"/>
    <s v="275"/>
    <s v="Factory Maintenance"/>
    <s v="Office Maintenance"/>
    <x v="0"/>
    <s v="Prod.System.KF03_System - Supplies"/>
    <n v="1000000"/>
    <n v="0.1"/>
    <n v="900000"/>
  </r>
  <r>
    <d v="2024-09-01T00:00:00"/>
    <s v="Production_System"/>
    <s v="KF03"/>
    <s v="275"/>
    <s v="Factory Maintenance"/>
    <s v="Office Maintenance"/>
    <x v="0"/>
    <s v="Prod.System.KF03_System - Supplies"/>
    <n v="1000000"/>
    <n v="0.1"/>
    <n v="900000"/>
  </r>
  <r>
    <d v="2024-10-01T00:00:00"/>
    <s v="Production_System"/>
    <s v="KF03"/>
    <s v="275"/>
    <s v="Factory Maintenance"/>
    <s v="Office Maintenance"/>
    <x v="0"/>
    <s v="Prod.System.KF03_System - Supplies"/>
    <n v="1000000"/>
    <n v="0.1"/>
    <n v="900000"/>
  </r>
  <r>
    <d v="2024-11-01T00:00:00"/>
    <s v="Production_System"/>
    <s v="KF03"/>
    <s v="275"/>
    <s v="Factory Maintenance"/>
    <s v="Office Maintenance"/>
    <x v="0"/>
    <s v="Prod.System.KF03_System - Supplies"/>
    <n v="1000000"/>
    <n v="0.1"/>
    <n v="900000"/>
  </r>
  <r>
    <d v="2024-12-01T00:00:00"/>
    <s v="Production_System"/>
    <s v="KF03"/>
    <s v="275"/>
    <s v="Factory Maintenance"/>
    <s v="Office Maintenance"/>
    <x v="0"/>
    <s v="Prod.System.KF03_System - Supplies"/>
    <n v="1000000"/>
    <n v="0.1"/>
    <n v="900000"/>
  </r>
  <r>
    <d v="2024-01-01T00:00:00"/>
    <s v="Production_System"/>
    <s v="KF03"/>
    <s v="265"/>
    <s v="Supplies"/>
    <s v="Safety Measures"/>
    <x v="0"/>
    <s v="Prod.System.KF03_Pack - Supplies"/>
    <n v="1000000"/>
    <n v="0.1"/>
    <n v="900000"/>
  </r>
  <r>
    <d v="2024-02-01T00:00:00"/>
    <s v="Production_System"/>
    <s v="KF03"/>
    <s v="265"/>
    <s v="Supplies"/>
    <s v="Safety Measures"/>
    <x v="0"/>
    <s v="Prod.System.KF03_Pack - Supplies"/>
    <n v="1000000"/>
    <n v="0.1"/>
    <n v="900000"/>
  </r>
  <r>
    <d v="2024-03-01T00:00:00"/>
    <s v="Production_System"/>
    <s v="KF03"/>
    <s v="265"/>
    <s v="Supplies"/>
    <s v="Safety Measures"/>
    <x v="0"/>
    <s v="Prod.System.KF03_Pack - Supplies"/>
    <n v="1000000"/>
    <n v="0.1"/>
    <n v="900000"/>
  </r>
  <r>
    <d v="2024-04-01T00:00:00"/>
    <s v="Production_System"/>
    <s v="KF03"/>
    <s v="265"/>
    <s v="Supplies"/>
    <s v="Safety Measures"/>
    <x v="0"/>
    <s v="Prod.System.KF03_Pack - Supplies"/>
    <n v="1000000"/>
    <n v="0.1"/>
    <n v="900000"/>
  </r>
  <r>
    <d v="2024-05-01T00:00:00"/>
    <s v="Production_System"/>
    <s v="KF03"/>
    <s v="265"/>
    <s v="Supplies"/>
    <s v="Safety Measures"/>
    <x v="0"/>
    <s v="Prod.System.KF03_Pack - Supplies"/>
    <n v="1000000"/>
    <n v="0.1"/>
    <n v="900000"/>
  </r>
  <r>
    <d v="2024-06-01T00:00:00"/>
    <s v="Production_System"/>
    <s v="KF03"/>
    <s v="265"/>
    <s v="Supplies"/>
    <s v="Safety Measures"/>
    <x v="0"/>
    <s v="Prod.System.KF03_Pack - Supplies"/>
    <n v="1000000"/>
    <n v="0.1"/>
    <n v="900000"/>
  </r>
  <r>
    <d v="2024-07-01T00:00:00"/>
    <s v="Production_System"/>
    <s v="KF03"/>
    <s v="265"/>
    <s v="Supplies"/>
    <s v="Safety Measures"/>
    <x v="0"/>
    <s v="Prod.System.KF03_Pack - Supplies"/>
    <n v="1000000"/>
    <n v="0.1"/>
    <n v="900000"/>
  </r>
  <r>
    <d v="2024-08-01T00:00:00"/>
    <s v="Production_System"/>
    <s v="KF03"/>
    <s v="265"/>
    <s v="Supplies"/>
    <s v="Safety Measures"/>
    <x v="0"/>
    <s v="Prod.System.KF03_Pack - Supplies"/>
    <n v="1000000"/>
    <n v="0.1"/>
    <n v="900000"/>
  </r>
  <r>
    <d v="2024-09-01T00:00:00"/>
    <s v="Production_System"/>
    <s v="KF03"/>
    <s v="265"/>
    <s v="Supplies"/>
    <s v="Safety Measures"/>
    <x v="0"/>
    <s v="Prod.System.KF03_Pack - Supplies"/>
    <n v="1000000"/>
    <n v="0.1"/>
    <n v="900000"/>
  </r>
  <r>
    <d v="2024-10-01T00:00:00"/>
    <s v="Production_System"/>
    <s v="KF03"/>
    <s v="265"/>
    <s v="Supplies"/>
    <s v="Safety Measures"/>
    <x v="0"/>
    <s v="Prod.System.KF03_Pack - Supplies"/>
    <n v="1000000"/>
    <n v="0.1"/>
    <n v="900000"/>
  </r>
  <r>
    <d v="2024-11-01T00:00:00"/>
    <s v="Production_System"/>
    <s v="KF03"/>
    <s v="265"/>
    <s v="Supplies"/>
    <s v="Safety Measures"/>
    <x v="0"/>
    <s v="Prod.System.KF03_Pack - Supplies"/>
    <n v="1000000"/>
    <n v="0.1"/>
    <n v="900000"/>
  </r>
  <r>
    <d v="2024-12-01T00:00:00"/>
    <s v="Production_System"/>
    <s v="KF03"/>
    <s v="265"/>
    <s v="Supplies"/>
    <s v="Safety Measures"/>
    <x v="0"/>
    <s v="Prod.System.KF03_Pack - Supplies"/>
    <n v="1000000"/>
    <n v="0.1"/>
    <n v="900000"/>
  </r>
  <r>
    <d v="2024-01-01T00:00:00"/>
    <s v="Production_System"/>
    <s v="KF03"/>
    <s v="265"/>
    <s v="Supplies"/>
    <s v="Supplies_Night Snack Cost"/>
    <x v="0"/>
    <s v="Prod.System.KF03_Pack - Supplies"/>
    <n v="330000"/>
    <n v="0.1"/>
    <n v="297000"/>
  </r>
  <r>
    <d v="2024-02-01T00:00:00"/>
    <s v="Production_System"/>
    <s v="KF03"/>
    <s v="265"/>
    <s v="Supplies"/>
    <s v="Supplies_Night Snack Cost"/>
    <x v="0"/>
    <s v="Prod.System.KF03_Pack - Supplies"/>
    <n v="330000"/>
    <n v="0.1"/>
    <n v="297000"/>
  </r>
  <r>
    <d v="2024-03-01T00:00:00"/>
    <s v="Production_System"/>
    <s v="KF03"/>
    <s v="265"/>
    <s v="Supplies"/>
    <s v="Supplies_Night Snack Cost"/>
    <x v="0"/>
    <s v="Prod.System.KF03_Pack - Supplies"/>
    <n v="330000"/>
    <n v="0.1"/>
    <n v="297000"/>
  </r>
  <r>
    <d v="2024-04-01T00:00:00"/>
    <s v="Production_System"/>
    <s v="KF03"/>
    <s v="265"/>
    <s v="Supplies"/>
    <s v="Supplies_Night Snack Cost"/>
    <x v="0"/>
    <s v="Prod.System.KF03_Pack - Supplies"/>
    <n v="330000"/>
    <n v="0.1"/>
    <n v="297000"/>
  </r>
  <r>
    <d v="2024-05-01T00:00:00"/>
    <s v="Production_System"/>
    <s v="KF03"/>
    <s v="265"/>
    <s v="Supplies"/>
    <s v="Supplies_Night Snack Cost"/>
    <x v="0"/>
    <s v="Prod.System.KF03_Pack - Supplies"/>
    <n v="330000"/>
    <n v="0.1"/>
    <n v="297000"/>
  </r>
  <r>
    <d v="2024-06-01T00:00:00"/>
    <s v="Production_System"/>
    <s v="KF03"/>
    <s v="265"/>
    <s v="Supplies"/>
    <s v="Supplies_Night Snack Cost"/>
    <x v="0"/>
    <s v="Prod.System.KF03_Pack - Supplies"/>
    <n v="330000"/>
    <n v="0.1"/>
    <n v="297000"/>
  </r>
  <r>
    <d v="2024-07-01T00:00:00"/>
    <s v="Production_System"/>
    <s v="KF03"/>
    <s v="265"/>
    <s v="Supplies"/>
    <s v="Supplies_Night Snack Cost"/>
    <x v="0"/>
    <s v="Prod.System.KF03_Pack - Supplies"/>
    <n v="330000"/>
    <n v="0.1"/>
    <n v="297000"/>
  </r>
  <r>
    <d v="2024-08-01T00:00:00"/>
    <s v="Production_System"/>
    <s v="KF03"/>
    <s v="265"/>
    <s v="Supplies"/>
    <s v="Supplies_Night Snack Cost"/>
    <x v="0"/>
    <s v="Prod.System.KF03_Pack - Supplies"/>
    <n v="660000"/>
    <n v="0.1"/>
    <n v="594000"/>
  </r>
  <r>
    <d v="2024-09-01T00:00:00"/>
    <s v="Production_System"/>
    <s v="KF03"/>
    <s v="265"/>
    <s v="Supplies"/>
    <s v="Supplies_Night Snack Cost"/>
    <x v="0"/>
    <s v="Prod.System.KF03_Pack - Supplies"/>
    <n v="660000"/>
    <n v="0.1"/>
    <n v="594000"/>
  </r>
  <r>
    <d v="2024-10-01T00:00:00"/>
    <s v="Production_System"/>
    <s v="KF03"/>
    <s v="265"/>
    <s v="Supplies"/>
    <s v="Supplies_Night Snack Cost"/>
    <x v="0"/>
    <s v="Prod.System.KF03_Pack - Supplies"/>
    <n v="660000"/>
    <n v="0.1"/>
    <n v="594000"/>
  </r>
  <r>
    <d v="2024-11-01T00:00:00"/>
    <s v="Production_System"/>
    <s v="KF03"/>
    <s v="265"/>
    <s v="Supplies"/>
    <s v="Supplies_Night Snack Cost"/>
    <x v="0"/>
    <s v="Prod.System.KF03_Pack - Supplies"/>
    <n v="660000"/>
    <n v="0.1"/>
    <n v="594000"/>
  </r>
  <r>
    <d v="2024-12-01T00:00:00"/>
    <s v="Production_System"/>
    <s v="KF03"/>
    <s v="265"/>
    <s v="Supplies"/>
    <s v="Supplies_Night Snack Cost"/>
    <x v="0"/>
    <s v="Prod.System.KF03_Pack - Supplies"/>
    <n v="330000"/>
    <n v="0.1"/>
    <n v="29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8EDE9-A7BB-4D9B-83AF-12645BEF851F}" name="actual_pv" cacheId="3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455" firstHeaderRow="1" firstDataRow="1" firstDataCol="1"/>
  <pivotFields count="25">
    <pivotField showAll="0"/>
    <pivotField showAll="0"/>
    <pivotField showAll="0"/>
    <pivotField showAll="0"/>
    <pivotField showAll="0"/>
    <pivotField axis="axisRow" showAll="0">
      <items count="8">
        <item x="2"/>
        <item x="1"/>
        <item m="1" x="6"/>
        <item m="1" x="4"/>
        <item m="1" x="5"/>
        <item x="3"/>
        <item x="0"/>
        <item t="default"/>
      </items>
    </pivotField>
    <pivotField showAll="0"/>
    <pivotField numFmtId="14" showAll="0"/>
    <pivotField showAll="0"/>
    <pivotField showAll="0"/>
    <pivotField axis="axisRow" showAll="0">
      <items count="427">
        <item x="71"/>
        <item x="256"/>
        <item x="255"/>
        <item x="368"/>
        <item x="20"/>
        <item x="221"/>
        <item x="364"/>
        <item x="354"/>
        <item x="365"/>
        <item x="18"/>
        <item x="157"/>
        <item x="371"/>
        <item x="384"/>
        <item x="385"/>
        <item x="378"/>
        <item x="379"/>
        <item x="375"/>
        <item x="380"/>
        <item x="48"/>
        <item x="395"/>
        <item x="39"/>
        <item x="392"/>
        <item x="148"/>
        <item x="358"/>
        <item x="158"/>
        <item x="74"/>
        <item x="244"/>
        <item x="151"/>
        <item x="284"/>
        <item x="390"/>
        <item x="59"/>
        <item x="16"/>
        <item x="60"/>
        <item x="62"/>
        <item x="13"/>
        <item x="64"/>
        <item x="344"/>
        <item x="372"/>
        <item x="381"/>
        <item x="21"/>
        <item x="24"/>
        <item x="388"/>
        <item x="359"/>
        <item x="382"/>
        <item x="294"/>
        <item x="341"/>
        <item x="377"/>
        <item x="367"/>
        <item x="391"/>
        <item x="224"/>
        <item x="319"/>
        <item x="79"/>
        <item x="80"/>
        <item x="360"/>
        <item x="383"/>
        <item x="387"/>
        <item x="369"/>
        <item x="370"/>
        <item x="386"/>
        <item x="394"/>
        <item x="393"/>
        <item x="361"/>
        <item x="223"/>
        <item x="122"/>
        <item x="373"/>
        <item x="270"/>
        <item x="376"/>
        <item x="156"/>
        <item x="107"/>
        <item x="10"/>
        <item x="73"/>
        <item x="9"/>
        <item x="374"/>
        <item x="366"/>
        <item x="58"/>
        <item x="22"/>
        <item x="25"/>
        <item x="362"/>
        <item x="363"/>
        <item x="181"/>
        <item x="40"/>
        <item x="389"/>
        <item x="0"/>
        <item x="1"/>
        <item x="2"/>
        <item x="3"/>
        <item x="4"/>
        <item x="5"/>
        <item x="6"/>
        <item x="7"/>
        <item x="8"/>
        <item x="11"/>
        <item x="12"/>
        <item x="14"/>
        <item x="15"/>
        <item x="17"/>
        <item x="19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5"/>
        <item x="56"/>
        <item x="57"/>
        <item x="61"/>
        <item x="63"/>
        <item x="65"/>
        <item x="66"/>
        <item x="67"/>
        <item x="68"/>
        <item x="69"/>
        <item x="70"/>
        <item x="72"/>
        <item x="75"/>
        <item x="76"/>
        <item x="77"/>
        <item x="78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9"/>
        <item x="150"/>
        <item x="152"/>
        <item x="153"/>
        <item x="154"/>
        <item x="155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2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6"/>
        <item x="247"/>
        <item x="248"/>
        <item x="249"/>
        <item x="250"/>
        <item x="251"/>
        <item x="252"/>
        <item x="253"/>
        <item x="254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5"/>
        <item x="286"/>
        <item x="287"/>
        <item x="288"/>
        <item x="289"/>
        <item x="290"/>
        <item x="291"/>
        <item x="292"/>
        <item x="293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2"/>
        <item x="343"/>
        <item x="345"/>
        <item x="346"/>
        <item x="347"/>
        <item x="348"/>
        <item x="349"/>
        <item x="350"/>
        <item x="351"/>
        <item x="352"/>
        <item x="353"/>
        <item x="355"/>
        <item x="356"/>
        <item x="357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2" showAll="0"/>
    <pivotField dataField="1" numFmtId="42" showAll="0"/>
    <pivotField showAll="0"/>
    <pivotField showAll="0"/>
    <pivotField showAll="0"/>
    <pivotField showAll="0"/>
    <pivotField showAll="0"/>
  </pivotFields>
  <rowFields count="2">
    <field x="5"/>
    <field x="10"/>
  </rowFields>
  <rowItems count="452">
    <i>
      <x/>
    </i>
    <i r="1">
      <x v="11"/>
    </i>
    <i r="1">
      <x v="12"/>
    </i>
    <i r="1">
      <x v="13"/>
    </i>
    <i r="1">
      <x v="20"/>
    </i>
    <i r="1">
      <x v="21"/>
    </i>
    <i r="1">
      <x v="23"/>
    </i>
    <i r="1">
      <x v="42"/>
    </i>
    <i r="1">
      <x v="43"/>
    </i>
    <i r="1">
      <x v="44"/>
    </i>
    <i r="1">
      <x v="47"/>
    </i>
    <i r="1">
      <x v="49"/>
    </i>
    <i r="1">
      <x v="53"/>
    </i>
    <i r="1">
      <x v="56"/>
    </i>
    <i r="1">
      <x v="57"/>
    </i>
    <i r="1">
      <x v="62"/>
    </i>
    <i r="1">
      <x v="67"/>
    </i>
    <i r="1">
      <x v="68"/>
    </i>
    <i r="1">
      <x v="79"/>
    </i>
    <i r="1">
      <x v="80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10"/>
    </i>
    <i r="1">
      <x v="111"/>
    </i>
    <i r="1">
      <x v="118"/>
    </i>
    <i r="1">
      <x v="119"/>
    </i>
    <i r="1">
      <x v="120"/>
    </i>
    <i r="1">
      <x v="121"/>
    </i>
    <i r="1">
      <x v="122"/>
    </i>
    <i r="1">
      <x v="151"/>
    </i>
    <i r="1">
      <x v="152"/>
    </i>
    <i r="1">
      <x v="158"/>
    </i>
    <i r="1">
      <x v="162"/>
    </i>
    <i r="1">
      <x v="163"/>
    </i>
    <i r="1">
      <x v="167"/>
    </i>
    <i r="1">
      <x v="168"/>
    </i>
    <i r="1">
      <x v="169"/>
    </i>
    <i r="1">
      <x v="171"/>
    </i>
    <i r="1">
      <x v="175"/>
    </i>
    <i r="1">
      <x v="185"/>
    </i>
    <i r="1">
      <x v="186"/>
    </i>
    <i r="1">
      <x v="187"/>
    </i>
    <i r="1">
      <x v="188"/>
    </i>
    <i r="1">
      <x v="202"/>
    </i>
    <i r="1">
      <x v="203"/>
    </i>
    <i r="1">
      <x v="204"/>
    </i>
    <i r="1">
      <x v="207"/>
    </i>
    <i r="1">
      <x v="208"/>
    </i>
    <i r="1">
      <x v="214"/>
    </i>
    <i r="1">
      <x v="216"/>
    </i>
    <i r="1">
      <x v="217"/>
    </i>
    <i r="1">
      <x v="218"/>
    </i>
    <i r="1">
      <x v="220"/>
    </i>
    <i r="1">
      <x v="227"/>
    </i>
    <i r="1">
      <x v="233"/>
    </i>
    <i r="1">
      <x v="234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62"/>
    </i>
    <i r="1">
      <x v="267"/>
    </i>
    <i r="1">
      <x v="268"/>
    </i>
    <i r="1">
      <x v="276"/>
    </i>
    <i r="1">
      <x v="292"/>
    </i>
    <i r="1">
      <x v="293"/>
    </i>
    <i r="1">
      <x v="297"/>
    </i>
    <i r="1">
      <x v="298"/>
    </i>
    <i r="1">
      <x v="304"/>
    </i>
    <i r="1">
      <x v="305"/>
    </i>
    <i r="1">
      <x v="309"/>
    </i>
    <i r="1">
      <x v="310"/>
    </i>
    <i r="1">
      <x v="316"/>
    </i>
    <i r="1">
      <x v="333"/>
    </i>
    <i r="1">
      <x v="334"/>
    </i>
    <i r="1">
      <x v="335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7"/>
    </i>
    <i r="1">
      <x v="348"/>
    </i>
    <i r="1">
      <x v="349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7"/>
    </i>
    <i r="1">
      <x v="378"/>
    </i>
    <i r="1">
      <x v="386"/>
    </i>
    <i r="1">
      <x v="387"/>
    </i>
    <i r="1">
      <x v="388"/>
    </i>
    <i r="1">
      <x v="389"/>
    </i>
    <i r="1">
      <x v="394"/>
    </i>
    <i r="1">
      <x v="395"/>
    </i>
    <i r="1">
      <x v="396"/>
    </i>
    <i r="1">
      <x v="402"/>
    </i>
    <i r="1">
      <x v="404"/>
    </i>
    <i r="1">
      <x v="421"/>
    </i>
    <i r="1">
      <x v="422"/>
    </i>
    <i r="1">
      <x v="423"/>
    </i>
    <i r="1">
      <x v="424"/>
    </i>
    <i r="1">
      <x v="42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2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9"/>
    </i>
    <i r="1">
      <x v="40"/>
    </i>
    <i r="1">
      <x v="41"/>
    </i>
    <i r="1">
      <x v="44"/>
    </i>
    <i r="1">
      <x v="46"/>
    </i>
    <i r="1">
      <x v="48"/>
    </i>
    <i r="1">
      <x v="50"/>
    </i>
    <i r="1">
      <x v="51"/>
    </i>
    <i r="1">
      <x v="52"/>
    </i>
    <i r="1">
      <x v="61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1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108"/>
    </i>
    <i r="1">
      <x v="109"/>
    </i>
    <i r="1">
      <x v="110"/>
    </i>
    <i r="1">
      <x v="118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64"/>
    </i>
    <i r="1">
      <x v="165"/>
    </i>
    <i r="1">
      <x v="166"/>
    </i>
    <i r="1">
      <x v="170"/>
    </i>
    <i r="1">
      <x v="171"/>
    </i>
    <i r="1">
      <x v="172"/>
    </i>
    <i r="1">
      <x v="173"/>
    </i>
    <i r="1">
      <x v="174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5"/>
    </i>
    <i r="1">
      <x v="206"/>
    </i>
    <i r="1">
      <x v="210"/>
    </i>
    <i r="1">
      <x v="215"/>
    </i>
    <i r="1">
      <x v="219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8"/>
    </i>
    <i r="1">
      <x v="229"/>
    </i>
    <i r="1">
      <x v="230"/>
    </i>
    <i r="1">
      <x v="231"/>
    </i>
    <i r="1">
      <x v="232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8"/>
    </i>
    <i r="1">
      <x v="249"/>
    </i>
    <i r="1">
      <x v="250"/>
    </i>
    <i r="1">
      <x v="257"/>
    </i>
    <i r="1">
      <x v="258"/>
    </i>
    <i r="1">
      <x v="259"/>
    </i>
    <i r="1">
      <x v="260"/>
    </i>
    <i r="1">
      <x v="261"/>
    </i>
    <i r="1">
      <x v="263"/>
    </i>
    <i r="1">
      <x v="264"/>
    </i>
    <i r="1">
      <x v="265"/>
    </i>
    <i r="1">
      <x v="266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92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6"/>
    </i>
    <i r="1">
      <x v="307"/>
    </i>
    <i r="1">
      <x v="308"/>
    </i>
    <i r="1">
      <x v="311"/>
    </i>
    <i r="1">
      <x v="313"/>
    </i>
    <i r="1">
      <x v="314"/>
    </i>
    <i r="1">
      <x v="315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7"/>
    </i>
    <i r="1">
      <x v="342"/>
    </i>
    <i r="1">
      <x v="345"/>
    </i>
    <i r="1">
      <x v="346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76"/>
    </i>
    <i r="1">
      <x v="391"/>
    </i>
    <i r="1">
      <x v="392"/>
    </i>
    <i r="1">
      <x v="393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3"/>
    </i>
    <i r="1">
      <x v="417"/>
    </i>
    <i r="1">
      <x v="418"/>
    </i>
    <i r="1">
      <x v="419"/>
    </i>
    <i r="1">
      <x v="420"/>
    </i>
    <i r="1">
      <x v="423"/>
    </i>
    <i>
      <x v="5"/>
    </i>
    <i r="1">
      <x v="19"/>
    </i>
    <i r="1">
      <x v="24"/>
    </i>
    <i r="1">
      <x v="36"/>
    </i>
    <i r="1">
      <x v="37"/>
    </i>
    <i r="1">
      <x v="38"/>
    </i>
    <i r="1">
      <x v="45"/>
    </i>
    <i r="1">
      <x v="54"/>
    </i>
    <i r="1">
      <x v="55"/>
    </i>
    <i r="1">
      <x v="58"/>
    </i>
    <i r="1">
      <x v="59"/>
    </i>
    <i r="1">
      <x v="60"/>
    </i>
    <i r="1">
      <x v="64"/>
    </i>
    <i r="1">
      <x v="73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59"/>
    </i>
    <i r="1">
      <x v="160"/>
    </i>
    <i r="1">
      <x v="161"/>
    </i>
    <i r="1">
      <x v="209"/>
    </i>
    <i r="1">
      <x v="211"/>
    </i>
    <i r="1">
      <x v="212"/>
    </i>
    <i r="1">
      <x v="213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89"/>
    </i>
    <i r="1">
      <x v="290"/>
    </i>
    <i r="1">
      <x v="291"/>
    </i>
    <i r="1">
      <x v="312"/>
    </i>
    <i r="1">
      <x v="317"/>
    </i>
    <i r="1">
      <x v="318"/>
    </i>
    <i r="1">
      <x v="319"/>
    </i>
    <i r="1">
      <x v="330"/>
    </i>
    <i r="1">
      <x v="331"/>
    </i>
    <i r="1">
      <x v="332"/>
    </i>
    <i r="1">
      <x v="336"/>
    </i>
    <i r="1">
      <x v="344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90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>
      <x v="6"/>
    </i>
    <i r="1">
      <x v="80"/>
    </i>
    <i r="1">
      <x v="82"/>
    </i>
    <i r="1">
      <x v="123"/>
    </i>
    <i r="1">
      <x v="124"/>
    </i>
    <i r="1">
      <x v="125"/>
    </i>
    <i r="1">
      <x v="126"/>
    </i>
    <i t="grand">
      <x/>
    </i>
  </rowItems>
  <colItems count="1">
    <i/>
  </colItems>
  <dataFields count="1">
    <dataField name="합계 : Amount" fld="19" baseField="0" baseItem="0" numFmtId="42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98D94-4B01-4675-A93A-ADEF0B171196}" name="budget_pv" cacheId="35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C7" firstHeaderRow="0" firstDataRow="1" firstDataCol="1"/>
  <pivotFields count="11">
    <pivotField numFmtId="14"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numFmtId="42" showAll="0"/>
    <pivotField numFmtId="9" showAll="0"/>
    <pivotField dataField="1" numFmtId="42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(KRW)" fld="8" baseField="8" baseItem="0"/>
    <dataField name="Target(KRW)" fld="10" baseField="8" baseItem="0"/>
  </dataFields>
  <formats count="1"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BC9BF7-0A0C-44B1-B639-6F5C23545C59}" name="pr_raw" displayName="pr_raw" ref="A1:Y752" totalsRowShown="0" headerRowDxfId="59" dataDxfId="58">
  <autoFilter ref="A1:Y752" xr:uid="{D8BC9BF7-0A0C-44B1-B639-6F5C23545C59}"/>
  <sortState xmlns:xlrd2="http://schemas.microsoft.com/office/spreadsheetml/2017/richdata2" ref="B2:Y88">
    <sortCondition ref="H1:H88"/>
  </sortState>
  <tableColumns count="25">
    <tableColumn id="5" xr3:uid="{46535D7C-E9B9-4205-BF4B-7A1FDB58E058}" name="id" dataDxfId="57"/>
    <tableColumn id="2" xr3:uid="{7FC32C1D-FC34-4CDC-81EA-5EC29088B587}" name="Status" dataDxfId="56"/>
    <tableColumn id="3" xr3:uid="{FED96D61-164A-410F-B1C0-CC38B4FB529B}" name="Level" dataDxfId="55"/>
    <tableColumn id="23" xr3:uid="{3387B34D-A1AE-4065-8982-14A645D73709}" name="Account" dataDxfId="54"/>
    <tableColumn id="7" xr3:uid="{1FC8A70C-22B4-442F-AB4E-82480565DDA7}" name="Items" dataDxfId="53"/>
    <tableColumn id="1" xr3:uid="{8F30618E-6C66-4652-B4B1-187603221133}" name="Div." dataDxfId="52"/>
    <tableColumn id="8" xr3:uid="{144C62CF-BC27-4C85-A66F-D1BBE2B3276F}" name="PR No" dataDxfId="51"/>
    <tableColumn id="9" xr3:uid="{7B7BF6CD-192C-4ECD-8D86-4EA925339C23}" name="PR Date" dataDxfId="50"/>
    <tableColumn id="10" xr3:uid="{86B9358C-D020-4290-AAB3-69E2B9947B71}" name="PO No" dataDxfId="49"/>
    <tableColumn id="11" xr3:uid="{1125A09E-6019-4C8A-9C48-98587ADFAE99}" name="Vendor Name" dataDxfId="48"/>
    <tableColumn id="12" xr3:uid="{0AF7DBA0-1D20-4FCC-8E95-50E4BEED5FDE}" name="Part Description_Kor" dataDxfId="47"/>
    <tableColumn id="14" xr3:uid="{EE7F50B2-771C-4525-B869-071D3A909CEF}" name="Details_Kor" dataDxfId="46"/>
    <tableColumn id="13" xr3:uid="{E87D3C74-69DA-4239-ADC7-4E65179C4BBC}" name="Part Description_Eng" dataDxfId="45"/>
    <tableColumn id="15" xr3:uid="{518B4FA3-E79A-4147-ADE1-D4B55BE021CC}" name="Details_Eng" dataDxfId="44"/>
    <tableColumn id="16" xr3:uid="{B95E0EF3-9991-4341-9A2E-3F28FCADD7A6}" name="Buyer" dataDxfId="43"/>
    <tableColumn id="17" xr3:uid="{A2589107-348C-400A-ACFD-792729B74401}" name="Unit" dataDxfId="42"/>
    <tableColumn id="18" xr3:uid="{9BD80C9E-BC83-466F-AD0E-84C2735E6557}" name="MOQ" dataDxfId="41"/>
    <tableColumn id="19" xr3:uid="{FEAFF847-17D6-459B-B105-102C20A0CBC8}" name="Qty" dataDxfId="40"/>
    <tableColumn id="20" xr3:uid="{D4D40008-0A5E-4701-8141-B941B397A805}" name="Unit Price" dataDxfId="39" dataCellStyle="통화 [0] 2"/>
    <tableColumn id="21" xr3:uid="{F28E4D8C-F589-40CE-8BDF-83095D71D99A}" name="Amount" dataDxfId="38" dataCellStyle="통화 [0] 2"/>
    <tableColumn id="22" xr3:uid="{2E46127A-7062-4B2C-A2F8-1DCC833C68E1}" name="Use-1" dataDxfId="37"/>
    <tableColumn id="24" xr3:uid="{EAE7DCE4-70B7-45F0-B4BB-1A8F4D38B5BB}" name="Customer&amp;Project" dataDxfId="36"/>
    <tableColumn id="25" xr3:uid="{A68E4885-1027-4EFA-98A9-0BBE9F78BC0D}" name="Receiving Date" dataDxfId="35"/>
    <tableColumn id="26" xr3:uid="{6BC877E2-8806-409F-9A49-EFD8A8C259F1}" name="Remark-1" dataDxfId="34"/>
    <tableColumn id="27" xr3:uid="{7164D084-7C77-4B24-B07A-E93035048B3A}" name="Remark-2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29236A-4F6F-4F56-9891-A84687D52801}" name="tgt_raw" displayName="tgt_raw" ref="A1:J205" totalsRowShown="0" headerRowDxfId="32" dataDxfId="31">
  <autoFilter ref="A1:J205" xr:uid="{8729236A-4F6F-4F56-9891-A84687D52801}"/>
  <tableColumns count="10">
    <tableColumn id="1" xr3:uid="{DED8FCDA-8EC6-4DEA-8643-2BA71D8EF9B5}" name="Date" dataDxfId="17"/>
    <tableColumn id="3" xr3:uid="{E10B6BAE-929A-4732-9ADF-C707A9264565}" name="Team" dataDxfId="18"/>
    <tableColumn id="4" xr3:uid="{3DAF2838-8236-4084-B362-285E33031EE8}" name="Factory" dataDxfId="30"/>
    <tableColumn id="5" xr3:uid="{1720FF58-41FF-490E-B8AF-D54C0AF9DE19}" name="Level" dataDxfId="29"/>
    <tableColumn id="9" xr3:uid="{3D03A916-E7D8-43F6-A4B6-3A19B4B0D925}" name="Account" dataDxfId="28"/>
    <tableColumn id="7" xr3:uid="{7A567CD2-BF58-4E5E-9CC0-0A70004CA4CE}" name="Items" dataDxfId="27"/>
    <tableColumn id="6" xr3:uid="{2A6CA57E-0E68-4AEE-AE26-D68B387325A4}" name="Div." dataDxfId="26"/>
    <tableColumn id="8" xr3:uid="{BC432A7E-C748-4EBF-9722-0270E815A938}" name="Budget item" dataDxfId="25"/>
    <tableColumn id="10" xr3:uid="{C215538D-6C2D-4227-AB41-A26FAF91D370}" name="Budget" dataDxfId="24" dataCellStyle="통화 [0]"/>
    <tableColumn id="11" xr3:uid="{F6BC1762-65AD-43ED-8E62-8FA7648123B5}" name="Saving Target(%)" dataDxfId="2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9E42AE-D814-4D80-B830-EC28835FE325}" name="act_raw" displayName="act_raw" ref="A2:G17" totalsRowShown="0">
  <autoFilter ref="A2:G17" xr:uid="{319E42AE-D814-4D80-B830-EC28835FE325}"/>
  <sortState xmlns:xlrd2="http://schemas.microsoft.com/office/spreadsheetml/2017/richdata2" ref="A3:G17">
    <sortCondition ref="D2:D17"/>
  </sortState>
  <tableColumns count="7">
    <tableColumn id="1" xr3:uid="{84EA2334-D52A-43B7-8F45-A592005B45FF}" name="No."/>
    <tableColumn id="2" xr3:uid="{D2364DC2-5B1A-4C25-8B79-32A6DAB90814}" name="Team"/>
    <tableColumn id="3" xr3:uid="{208E9AD9-11AB-440E-87BC-8BAF34B09CDC}" name="Factory"/>
    <tableColumn id="4" xr3:uid="{C16445A2-ABEC-4853-9B17-A7CABBA5D681}" name="Activities"/>
    <tableColumn id="5" xr3:uid="{A7E6140C-C190-4FDE-93ED-83CAAA5AF606}" name="Detail"/>
    <tableColumn id="6" xr3:uid="{5F11006B-AA11-4958-B458-00563435B781}" name="Budget item"/>
    <tableColumn id="7" xr3:uid="{9B0558F7-644A-4254-B227-DBD99526C71C}" name="Mapping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BA82F1-C413-4FDD-91E9-6D612329B0FB}" name="trans_raw" displayName="trans_raw" ref="I2:L398" totalsRowShown="0">
  <autoFilter ref="I2:L398" xr:uid="{4BBA82F1-C413-4FDD-91E9-6D612329B0FB}"/>
  <sortState xmlns:xlrd2="http://schemas.microsoft.com/office/spreadsheetml/2017/richdata2" ref="I3:L398">
    <sortCondition ref="I2:I398"/>
  </sortState>
  <tableColumns count="4">
    <tableColumn id="1" xr3:uid="{64B83511-041D-45DD-BCEA-276EE1557747}" name="Part Description_Kor"/>
    <tableColumn id="2" xr3:uid="{752947AC-F6D6-4469-8C9C-604A7CF4A265}" name="Details_Kor"/>
    <tableColumn id="3" xr3:uid="{5F8EF6F5-F3A8-497A-94E3-53D9BB27BC03}" name="Part Description_Eng"/>
    <tableColumn id="4" xr3:uid="{55FC6E99-6AFA-4603-9409-10AF96837069}" name="Details_E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EB50-7FAE-4F33-8044-D6B5F04148FA}">
  <sheetPr codeName="Sheet1"/>
  <dimension ref="B1:Y38"/>
  <sheetViews>
    <sheetView showGridLines="0" topLeftCell="A25" zoomScale="85" zoomScaleNormal="85" workbookViewId="0">
      <selection activeCell="B25" sqref="B25:G25"/>
    </sheetView>
  </sheetViews>
  <sheetFormatPr defaultColWidth="9" defaultRowHeight="16.5" x14ac:dyDescent="0.3"/>
  <cols>
    <col min="1" max="1" width="1.625" style="8" customWidth="1"/>
    <col min="2" max="2" width="19.125" style="8" customWidth="1"/>
    <col min="3" max="3" width="6.25" style="8" bestFit="1" customWidth="1"/>
    <col min="4" max="7" width="14.125" style="8" customWidth="1"/>
    <col min="8" max="8" width="1.625" customWidth="1"/>
    <col min="9" max="20" width="11.625" style="8" customWidth="1"/>
    <col min="21" max="21" width="1.625" style="8" customWidth="1"/>
    <col min="22" max="25" width="11.625" style="8" customWidth="1"/>
    <col min="26" max="16384" width="9" style="8"/>
  </cols>
  <sheetData>
    <row r="1" spans="2:7" ht="16.5" customHeight="1" x14ac:dyDescent="0.3">
      <c r="B1" s="223"/>
      <c r="C1" s="223"/>
      <c r="D1" s="223"/>
      <c r="E1" s="223"/>
      <c r="F1" s="223"/>
      <c r="G1" s="223"/>
    </row>
    <row r="2" spans="2:7" ht="16.5" customHeight="1" x14ac:dyDescent="0.3">
      <c r="B2" s="223"/>
      <c r="C2" s="223"/>
      <c r="D2" s="223"/>
      <c r="E2" s="223"/>
      <c r="F2" s="223"/>
      <c r="G2" s="223"/>
    </row>
    <row r="25" spans="2:25" ht="17.25" thickBot="1" x14ac:dyDescent="0.35">
      <c r="B25" s="266">
        <v>2024</v>
      </c>
      <c r="C25" s="266"/>
      <c r="D25" s="266"/>
      <c r="E25" s="266"/>
      <c r="F25" s="266"/>
      <c r="G25" s="266"/>
    </row>
    <row r="26" spans="2:25" x14ac:dyDescent="0.3">
      <c r="B26" s="161" t="s">
        <v>0</v>
      </c>
      <c r="C26" s="162" t="s">
        <v>1</v>
      </c>
      <c r="D26" s="162" t="s">
        <v>2</v>
      </c>
      <c r="E26" s="162" t="s">
        <v>3</v>
      </c>
      <c r="F26" s="162" t="s">
        <v>4</v>
      </c>
      <c r="G26" s="163" t="s">
        <v>5</v>
      </c>
      <c r="I26" s="166" t="s">
        <v>6</v>
      </c>
      <c r="J26" s="167" t="s">
        <v>7</v>
      </c>
      <c r="K26" s="167" t="s">
        <v>8</v>
      </c>
      <c r="L26" s="167" t="s">
        <v>9</v>
      </c>
      <c r="M26" s="167" t="s">
        <v>10</v>
      </c>
      <c r="N26" s="167" t="s">
        <v>11</v>
      </c>
      <c r="O26" s="167" t="s">
        <v>12</v>
      </c>
      <c r="P26" s="167" t="s">
        <v>13</v>
      </c>
      <c r="Q26" s="167" t="s">
        <v>14</v>
      </c>
      <c r="R26" s="167" t="s">
        <v>15</v>
      </c>
      <c r="S26" s="167" t="s">
        <v>16</v>
      </c>
      <c r="T26" s="168" t="s">
        <v>17</v>
      </c>
      <c r="V26" s="172">
        <f ca="1">WEEKNUM(TODAY())-2</f>
        <v>14</v>
      </c>
      <c r="W26" s="173">
        <f ca="1">V26+1</f>
        <v>15</v>
      </c>
      <c r="X26" s="173">
        <f ca="1">W26+1</f>
        <v>16</v>
      </c>
      <c r="Y26" s="174">
        <f ca="1">X26+1</f>
        <v>17</v>
      </c>
    </row>
    <row r="27" spans="2:25" x14ac:dyDescent="0.3">
      <c r="B27" s="260" t="s">
        <v>18</v>
      </c>
      <c r="C27" s="143" t="s">
        <v>19</v>
      </c>
      <c r="D27" s="177">
        <f>SUM(I27:K27)</f>
        <v>0</v>
      </c>
      <c r="E27" s="177">
        <f>SUM(L27:N27)</f>
        <v>0</v>
      </c>
      <c r="F27" s="177">
        <f>SUM(O27:Q27)</f>
        <v>0</v>
      </c>
      <c r="G27" s="178">
        <f>SUM(R27:T27)</f>
        <v>0</v>
      </c>
      <c r="I27" s="179" t="str">
        <f>IFERROR(GETPIVOTDATA("Budget",PV_Target!$A$3,"YYYY",$B$25,"MMM",I$26),"")</f>
        <v/>
      </c>
      <c r="J27" s="180" t="str">
        <f>IFERROR(GETPIVOTDATA("Budget",PV_Target!$A$3,"YYYY",$B$25,"MMM",J$26),"")</f>
        <v/>
      </c>
      <c r="K27" s="180" t="str">
        <f>IFERROR(GETPIVOTDATA("Budget",PV_Target!$A$3,"YYYY",$B$25,"MMM",K$26),"")</f>
        <v/>
      </c>
      <c r="L27" s="180" t="str">
        <f>IFERROR(GETPIVOTDATA("Budget",PV_Target!$A$3,"YYYY",$B$25,"MMM",L$26),"")</f>
        <v/>
      </c>
      <c r="M27" s="180" t="str">
        <f>IFERROR(GETPIVOTDATA("Budget",PV_Target!$A$3,"YYYY",$B$25,"MMM",M$26),"")</f>
        <v/>
      </c>
      <c r="N27" s="180" t="str">
        <f>IFERROR(GETPIVOTDATA("Budget",PV_Target!$A$3,"YYYY",$B$25,"MMM",N$26),"")</f>
        <v/>
      </c>
      <c r="O27" s="180" t="str">
        <f>IFERROR(GETPIVOTDATA("Budget",PV_Target!$A$3,"YYYY",$B$25,"MMM",O$26),"")</f>
        <v/>
      </c>
      <c r="P27" s="180" t="str">
        <f>IFERROR(GETPIVOTDATA("Budget",PV_Target!$A$3,"YYYY",$B$25,"MMM",P$26),"")</f>
        <v/>
      </c>
      <c r="Q27" s="180" t="str">
        <f>IFERROR(GETPIVOTDATA("Budget",PV_Target!$A$3,"YYYY",$B$25,"MMM",Q$26),"")</f>
        <v/>
      </c>
      <c r="R27" s="180" t="str">
        <f>IFERROR(GETPIVOTDATA("Budget",PV_Target!$A$3,"YYYY",$B$25,"MMM",R$26),"")</f>
        <v/>
      </c>
      <c r="S27" s="180" t="str">
        <f>IFERROR(GETPIVOTDATA("Budget",PV_Target!$A$3,"YYYY",$B$25,"MMM",S$26),"")</f>
        <v/>
      </c>
      <c r="T27" s="181" t="str">
        <f>IFERROR(GETPIVOTDATA("Budget",PV_Target!$A$3,"YYYY",$B$25,"MMM",T$26),"")</f>
        <v/>
      </c>
      <c r="V27" s="182" t="str">
        <f ca="1">IFERROR(GETPIVOTDATA("Budget(KRW)",PV_Target!$A$3,"YYYY",$B$25,"MMM",TEXT(DATE($B$25,MONTH(TODAY()-14),1),"mmm"))/(WEEKNUM(EOMONTH(DATE($B$25,MONTH(TODAY()-14),1),0),1)-WEEKNUM(DATE($B$25,MONTH(TODAY()-14),1),1)),"")</f>
        <v/>
      </c>
      <c r="W27" s="183" t="str">
        <f ca="1">IFERROR(GETPIVOTDATA("Budget(KRW)",PV_Target!$A$3,"YYYY",$B$25,"MMM",TEXT(DATE($B$25,MONTH(TODAY()-7),1),"mmm"))/(WEEKNUM(EOMONTH(DATE($B$25,MONTH(TODAY()-7),1),0),1)-WEEKNUM(DATE($B$25,MONTH(TODAY()-7),1),1)),"")</f>
        <v/>
      </c>
      <c r="X27" s="183" t="str">
        <f ca="1">IFERROR(GETPIVOTDATA("Budget(KRW)",PV_Target!$A$3,"YYYY",$B$25,"MMM",TEXT(DATE($B$25,MONTH(TODAY()),1),"mmm"))/(WEEKNUM(EOMONTH(DATE($B$25,MONTH(TODAY()),1),0),1)-WEEKNUM(DATE($B$25,MONTH(TODAY()),1),1)),"")</f>
        <v/>
      </c>
      <c r="Y27" s="184" t="str">
        <f ca="1">IFERROR(GETPIVOTDATA("Budget(KRW)",PV_Target!$A$3,"YYYY",$B$25,"MMM",TEXT(DATE($B$25,MONTH(TODAY()+7),1),"mmm"))/(WEEKNUM(EOMONTH(DATE($B$25,MONTH(TODAY()+7),1),0),1)-WEEKNUM(DATE($B$25,MONTH(TODAY()+7),1),1)),"")</f>
        <v/>
      </c>
    </row>
    <row r="28" spans="2:25" x14ac:dyDescent="0.3">
      <c r="B28" s="260"/>
      <c r="C28" s="143" t="s">
        <v>20</v>
      </c>
      <c r="D28" s="144">
        <f>SUM(I28:K28)</f>
        <v>0</v>
      </c>
      <c r="E28" s="144">
        <f>SUM(L28:N28)</f>
        <v>0</v>
      </c>
      <c r="F28" s="144">
        <f>SUM(O28:Q28)</f>
        <v>0</v>
      </c>
      <c r="G28" s="164">
        <f>SUM(R28:T28)</f>
        <v>0</v>
      </c>
      <c r="I28" s="169" t="str">
        <f>IFERROR(GETPIVOTDATA("Amount",PV_Actual!$A$3,"Year",$B$25,"Month",I$26),"")</f>
        <v/>
      </c>
      <c r="J28" s="170" t="str">
        <f>IFERROR(GETPIVOTDATA("Amount",PV_Actual!$A$3,"Year",$B$25,"Month",J$26),"")</f>
        <v/>
      </c>
      <c r="K28" s="170" t="str">
        <f>IFERROR(GETPIVOTDATA("Amount",PV_Actual!$A$3,"Year",$B$25,"Month",K$26),"")</f>
        <v/>
      </c>
      <c r="L28" s="170" t="str">
        <f>IFERROR(GETPIVOTDATA("Amount",PV_Actual!$A$3,"Year",$B$25,"Month",L$26),"")</f>
        <v/>
      </c>
      <c r="M28" s="170" t="str">
        <f>IFERROR(GETPIVOTDATA("Amount",PV_Actual!$A$3,"Year",$B$25,"Month",M$26),"")</f>
        <v/>
      </c>
      <c r="N28" s="170" t="str">
        <f>IFERROR(GETPIVOTDATA("Amount",PV_Actual!$A$3,"Year",$B$25,"Month",N$26),"")</f>
        <v/>
      </c>
      <c r="O28" s="170" t="str">
        <f>IFERROR(GETPIVOTDATA("Amount",PV_Actual!$A$3,"Year",$B$25,"Month",O$26),"")</f>
        <v/>
      </c>
      <c r="P28" s="170" t="str">
        <f>IFERROR(GETPIVOTDATA("Amount",PV_Actual!$A$3,"Year",$B$25,"Month",P$26),"")</f>
        <v/>
      </c>
      <c r="Q28" s="170" t="str">
        <f>IFERROR(GETPIVOTDATA("Amount",PV_Actual!$A$3,"Year",$B$25,"Month",Q$26),"")</f>
        <v/>
      </c>
      <c r="R28" s="170" t="str">
        <f>IFERROR(GETPIVOTDATA("Amount",PV_Actual!$A$3,"Year",$B$25,"Month",R$26),"")</f>
        <v/>
      </c>
      <c r="S28" s="170" t="str">
        <f>IFERROR(GETPIVOTDATA("Amount",PV_Actual!$A$3,"Year",$B$25,"Month",S$26),"")</f>
        <v/>
      </c>
      <c r="T28" s="171" t="str">
        <f>IFERROR(GETPIVOTDATA("Amount",PV_Actual!$A$3,"Year",$B$25,"Month",T$26),"")</f>
        <v/>
      </c>
      <c r="V28" s="182" t="str">
        <f ca="1">IFERROR(GETPIVOTDATA("Amount",PV_Actual!$A$3,"Week
(PR)",V26,"Year",$B$25),"")</f>
        <v/>
      </c>
      <c r="W28" s="183" t="str">
        <f ca="1">IFERROR(GETPIVOTDATA("Amount",PV_Actual!$A$3,"Week
(PR)",W26,"Year",$B$25),"")</f>
        <v/>
      </c>
      <c r="X28" s="183" t="str">
        <f ca="1">IFERROR(GETPIVOTDATA("Amount",PV_Actual!$A$3,"Week
(PR)",X26,"Year",$B$25),"")</f>
        <v/>
      </c>
      <c r="Y28" s="184" t="str">
        <f ca="1">IFERROR(GETPIVOTDATA("Amount",PV_Actual!$A$3,"Week
(PR)",Y26,"Year",$B$25),"")</f>
        <v/>
      </c>
    </row>
    <row r="29" spans="2:25" ht="17.25" thickBot="1" x14ac:dyDescent="0.35">
      <c r="B29" s="261"/>
      <c r="C29" s="165" t="s">
        <v>21</v>
      </c>
      <c r="D29" s="213" t="str">
        <f>IFERROR(D28/D27, "")</f>
        <v/>
      </c>
      <c r="E29" s="213" t="str">
        <f>IFERROR(E28/E27, "")</f>
        <v/>
      </c>
      <c r="F29" s="213" t="str">
        <f>IFERROR(F28/F27, "")</f>
        <v/>
      </c>
      <c r="G29" s="214" t="str">
        <f>IFERROR(G28/G27, "")</f>
        <v/>
      </c>
      <c r="H29" s="215"/>
      <c r="I29" s="216" t="str">
        <f t="shared" ref="I29:T29" si="0">IFERROR(I28/I27, "")</f>
        <v/>
      </c>
      <c r="J29" s="213" t="str">
        <f t="shared" si="0"/>
        <v/>
      </c>
      <c r="K29" s="213" t="str">
        <f t="shared" si="0"/>
        <v/>
      </c>
      <c r="L29" s="213" t="str">
        <f t="shared" si="0"/>
        <v/>
      </c>
      <c r="M29" s="213" t="str">
        <f t="shared" si="0"/>
        <v/>
      </c>
      <c r="N29" s="213" t="str">
        <f t="shared" si="0"/>
        <v/>
      </c>
      <c r="O29" s="213" t="str">
        <f t="shared" si="0"/>
        <v/>
      </c>
      <c r="P29" s="213" t="str">
        <f t="shared" si="0"/>
        <v/>
      </c>
      <c r="Q29" s="213" t="str">
        <f t="shared" si="0"/>
        <v/>
      </c>
      <c r="R29" s="213" t="str">
        <f t="shared" si="0"/>
        <v/>
      </c>
      <c r="S29" s="213" t="str">
        <f t="shared" si="0"/>
        <v/>
      </c>
      <c r="T29" s="214" t="str">
        <f t="shared" si="0"/>
        <v/>
      </c>
      <c r="U29" s="215"/>
      <c r="V29" s="216" t="str">
        <f ca="1">IFERROR(V28/V27, "")</f>
        <v/>
      </c>
      <c r="W29" s="213" t="str">
        <f ca="1">IFERROR(W28/W27, "")</f>
        <v/>
      </c>
      <c r="X29" s="213" t="str">
        <f ca="1">IFERROR(X28/X27, "")</f>
        <v/>
      </c>
      <c r="Y29" s="214" t="str">
        <f ca="1">IFERROR(Y28/Y27, "")</f>
        <v/>
      </c>
    </row>
    <row r="31" spans="2:25" ht="17.25" thickBot="1" x14ac:dyDescent="0.35">
      <c r="B31" s="268">
        <f>IFERROR(1-(SUM($D$32:$G$32))/SUM($D$27:$G$27),0)</f>
        <v>0</v>
      </c>
      <c r="C31" s="268"/>
      <c r="D31" s="268"/>
      <c r="E31" s="268"/>
      <c r="F31" s="268"/>
      <c r="G31" s="268"/>
    </row>
    <row r="32" spans="2:25" x14ac:dyDescent="0.3">
      <c r="B32" s="262" t="s">
        <v>22</v>
      </c>
      <c r="C32" s="175" t="s">
        <v>19</v>
      </c>
      <c r="D32" s="185">
        <f>SUM(I32:K32)</f>
        <v>0</v>
      </c>
      <c r="E32" s="185">
        <f>SUM(L32:N32)</f>
        <v>0</v>
      </c>
      <c r="F32" s="185">
        <f>SUM(O32:Q32)</f>
        <v>0</v>
      </c>
      <c r="G32" s="186">
        <f>SUM(R32:T32)</f>
        <v>0</v>
      </c>
      <c r="H32" s="187"/>
      <c r="I32" s="188" t="str">
        <f>IFERROR(GETPIVOTDATA("Target(KRW)",PV_Target!$A$3,"YYYY",$B$25,"MMM",I$26),"")</f>
        <v/>
      </c>
      <c r="J32" s="189" t="str">
        <f>IFERROR(GETPIVOTDATA("Target(KRW)",PV_Target!$A$3,"YYYY",$B$25,"MMM",J$26),"")</f>
        <v/>
      </c>
      <c r="K32" s="189" t="str">
        <f>IFERROR(GETPIVOTDATA("Target(KRW)",PV_Target!$A$3,"YYYY",$B$25,"MMM",K$26),"")</f>
        <v/>
      </c>
      <c r="L32" s="189" t="str">
        <f>IFERROR(GETPIVOTDATA("Target(KRW)",PV_Target!$A$3,"YYYY",$B$25,"MMM",L$26),"")</f>
        <v/>
      </c>
      <c r="M32" s="189" t="str">
        <f>IFERROR(GETPIVOTDATA("Target(KRW)",PV_Target!$A$3,"YYYY",$B$25,"MMM",M$26),"")</f>
        <v/>
      </c>
      <c r="N32" s="189" t="str">
        <f>IFERROR(GETPIVOTDATA("Target(KRW)",PV_Target!$A$3,"YYYY",$B$25,"MMM",N$26),"")</f>
        <v/>
      </c>
      <c r="O32" s="189" t="str">
        <f>IFERROR(GETPIVOTDATA("Target(KRW)",PV_Target!$A$3,"YYYY",$B$25,"MMM",O$26),"")</f>
        <v/>
      </c>
      <c r="P32" s="189" t="str">
        <f>IFERROR(GETPIVOTDATA("Target(KRW)",PV_Target!$A$3,"YYYY",$B$25,"MMM",P$26),"")</f>
        <v/>
      </c>
      <c r="Q32" s="189" t="str">
        <f>IFERROR(GETPIVOTDATA("Target(KRW)",PV_Target!$A$3,"YYYY",$B$25,"MMM",Q$26),"")</f>
        <v/>
      </c>
      <c r="R32" s="189" t="str">
        <f>IFERROR(GETPIVOTDATA("Target(KRW)",PV_Target!$A$3,"YYYY",$B$25,"MMM",R$26),"")</f>
        <v/>
      </c>
      <c r="S32" s="189" t="str">
        <f>IFERROR(GETPIVOTDATA("Target(KRW)",PV_Target!$A$3,"YYYY",$B$25,"MMM",S$26),"")</f>
        <v/>
      </c>
      <c r="T32" s="190" t="str">
        <f>IFERROR(GETPIVOTDATA("Target(KRW)",PV_Target!$A$3,"YYYY",$B$25,"MMM",T$26),"")</f>
        <v/>
      </c>
      <c r="U32" s="176"/>
      <c r="V32" s="191" t="str">
        <f ca="1">IFERROR(GETPIVOTDATA("Target(KRW)",PV_Target!$A$3,"YYYY",$B$25,"MMM",TEXT(DATE($B$25,MONTH(TODAY()-14),1),"mmm"))/(WEEKNUM(EOMONTH(DATE($B$25,MONTH(TODAY()-14),1),0),1)-WEEKNUM(DATE($B$25,MONTH(TODAY()-14),1),1)),"")</f>
        <v/>
      </c>
      <c r="W32" s="192" t="str">
        <f ca="1">IFERROR(GETPIVOTDATA("target(KRW)",PV_Target!$A$3,"YYYY",$B$25,"MMM",TEXT(DATE($B$25,MONTH(TODAY()-7),1),"mmm"))/(WEEKNUM(EOMONTH(DATE($B$25,MONTH(TODAY()-7),1),0),1)-WEEKNUM(DATE($B$25,MONTH(TODAY()-7),1),1)),"")</f>
        <v/>
      </c>
      <c r="X32" s="192" t="str">
        <f ca="1">IFERROR(GETPIVOTDATA("target(KRW)",PV_Target!$A$3,"YYYY",$B$25,"MMM",TEXT(DATE($B$25,MONTH(TODAY()),1),"mmm"))/(WEEKNUM(EOMONTH(DATE($B$25,MONTH(TODAY()),1),0),1)-WEEKNUM(DATE($B$25,MONTH(TODAY()),1),1)),"")</f>
        <v/>
      </c>
      <c r="Y32" s="193" t="str">
        <f ca="1">IFERROR(GETPIVOTDATA("target(KRW)",PV_Target!$A$3,"YYYY",$B$25,"MMM",TEXT(DATE($B$25,MONTH(TODAY()+7),1),"mmm"))/(WEEKNUM(EOMONTH(DATE($B$25,MONTH(TODAY()+7),1),0),1)-WEEKNUM(DATE($B$25,MONTH(TODAY()+7),1),1)),"")</f>
        <v/>
      </c>
    </row>
    <row r="33" spans="2:25" ht="17.25" thickBot="1" x14ac:dyDescent="0.35">
      <c r="B33" s="261"/>
      <c r="C33" s="165" t="s">
        <v>21</v>
      </c>
      <c r="D33" s="217" t="str">
        <f>IFERROR(D28/D32,"")</f>
        <v/>
      </c>
      <c r="E33" s="217" t="str">
        <f>IFERROR(E28/E32,"")</f>
        <v/>
      </c>
      <c r="F33" s="217" t="str">
        <f>IFERROR(F28/F32,"")</f>
        <v/>
      </c>
      <c r="G33" s="218" t="str">
        <f>IFERROR(G28/G32,"")</f>
        <v/>
      </c>
      <c r="H33" s="215"/>
      <c r="I33" s="219" t="str">
        <f>IFERROR(I28/I32,"")</f>
        <v/>
      </c>
      <c r="J33" s="217" t="str">
        <f t="shared" ref="J33:T33" si="1">IFERROR(J28/J32,"")</f>
        <v/>
      </c>
      <c r="K33" s="217" t="str">
        <f t="shared" si="1"/>
        <v/>
      </c>
      <c r="L33" s="217" t="str">
        <f t="shared" si="1"/>
        <v/>
      </c>
      <c r="M33" s="217" t="str">
        <f t="shared" si="1"/>
        <v/>
      </c>
      <c r="N33" s="217" t="str">
        <f t="shared" si="1"/>
        <v/>
      </c>
      <c r="O33" s="217" t="str">
        <f t="shared" si="1"/>
        <v/>
      </c>
      <c r="P33" s="217" t="str">
        <f t="shared" si="1"/>
        <v/>
      </c>
      <c r="Q33" s="217" t="str">
        <f t="shared" si="1"/>
        <v/>
      </c>
      <c r="R33" s="217" t="str">
        <f t="shared" si="1"/>
        <v/>
      </c>
      <c r="S33" s="217" t="str">
        <f t="shared" si="1"/>
        <v/>
      </c>
      <c r="T33" s="218" t="str">
        <f t="shared" si="1"/>
        <v/>
      </c>
      <c r="U33" s="215"/>
      <c r="V33" s="219" t="str">
        <f ca="1">IFERROR(V28/V32,"")</f>
        <v/>
      </c>
      <c r="W33" s="217" t="str">
        <f ca="1">IFERROR(W28/W32,"")</f>
        <v/>
      </c>
      <c r="X33" s="217" t="str">
        <f ca="1">IFERROR(X28/X32,"")</f>
        <v/>
      </c>
      <c r="Y33" s="218" t="str">
        <f ca="1">IFERROR(Y28/Y32,"")</f>
        <v/>
      </c>
    </row>
    <row r="35" spans="2:25" ht="17.25" thickBot="1" x14ac:dyDescent="0.35">
      <c r="B35" s="267">
        <f>$B$25</f>
        <v>2024</v>
      </c>
      <c r="C35" s="267"/>
      <c r="D35" s="267"/>
      <c r="E35" s="267"/>
      <c r="F35" s="267"/>
      <c r="G35" s="267"/>
      <c r="X35" s="194" t="s">
        <v>23</v>
      </c>
      <c r="Y35" s="195">
        <v>1300</v>
      </c>
    </row>
    <row r="36" spans="2:25" x14ac:dyDescent="0.3">
      <c r="B36" s="263" t="s">
        <v>18</v>
      </c>
      <c r="C36" s="175" t="s">
        <v>19</v>
      </c>
      <c r="D36" s="198">
        <f>SUM(I36:K36)</f>
        <v>0</v>
      </c>
      <c r="E36" s="198">
        <f>SUM(L36:N36)</f>
        <v>0</v>
      </c>
      <c r="F36" s="198">
        <f>SUM(O36:Q36)</f>
        <v>0</v>
      </c>
      <c r="G36" s="199">
        <f>SUM(R36:T36)</f>
        <v>0</v>
      </c>
      <c r="H36" s="200"/>
      <c r="I36" s="201" t="str">
        <f>IFERROR(I27/$Y$35,"")</f>
        <v/>
      </c>
      <c r="J36" s="202" t="str">
        <f t="shared" ref="J36:T36" si="2">IFERROR(J27/$Y$35,"")</f>
        <v/>
      </c>
      <c r="K36" s="202" t="str">
        <f t="shared" si="2"/>
        <v/>
      </c>
      <c r="L36" s="202" t="str">
        <f t="shared" si="2"/>
        <v/>
      </c>
      <c r="M36" s="202" t="str">
        <f t="shared" si="2"/>
        <v/>
      </c>
      <c r="N36" s="202" t="str">
        <f t="shared" si="2"/>
        <v/>
      </c>
      <c r="O36" s="202" t="str">
        <f t="shared" si="2"/>
        <v/>
      </c>
      <c r="P36" s="202" t="str">
        <f t="shared" si="2"/>
        <v/>
      </c>
      <c r="Q36" s="202" t="str">
        <f t="shared" si="2"/>
        <v/>
      </c>
      <c r="R36" s="202" t="str">
        <f t="shared" si="2"/>
        <v/>
      </c>
      <c r="S36" s="202" t="str">
        <f t="shared" si="2"/>
        <v/>
      </c>
      <c r="T36" s="203" t="str">
        <f t="shared" si="2"/>
        <v/>
      </c>
      <c r="U36" s="204"/>
      <c r="V36" s="205" t="str">
        <f>IFERROR($J$36/5,"")</f>
        <v/>
      </c>
      <c r="W36" s="206" t="str">
        <f>IFERROR($J$36/5,"")</f>
        <v/>
      </c>
      <c r="X36" s="206" t="str">
        <f>IFERROR($J$36/5,"")</f>
        <v/>
      </c>
      <c r="Y36" s="207" t="str">
        <f>IFERROR($J$36/5,"")</f>
        <v/>
      </c>
    </row>
    <row r="37" spans="2:25" x14ac:dyDescent="0.3">
      <c r="B37" s="264"/>
      <c r="C37" s="143" t="s">
        <v>20</v>
      </c>
      <c r="D37" s="208">
        <f>SUM(I37:K37)</f>
        <v>0</v>
      </c>
      <c r="E37" s="208">
        <f>SUM(L37:N37)</f>
        <v>0</v>
      </c>
      <c r="F37" s="208">
        <f>SUM(O37:Q37)</f>
        <v>0</v>
      </c>
      <c r="G37" s="209">
        <f>SUM(R37:T37)</f>
        <v>0</v>
      </c>
      <c r="H37" s="200"/>
      <c r="I37" s="210" t="str">
        <f>IFERROR(I28/$Y$35,"")</f>
        <v/>
      </c>
      <c r="J37" s="211" t="str">
        <f t="shared" ref="J37:T37" si="3">IFERROR(J28/$Y$35,"")</f>
        <v/>
      </c>
      <c r="K37" s="211" t="str">
        <f t="shared" si="3"/>
        <v/>
      </c>
      <c r="L37" s="211" t="str">
        <f t="shared" si="3"/>
        <v/>
      </c>
      <c r="M37" s="211" t="str">
        <f t="shared" si="3"/>
        <v/>
      </c>
      <c r="N37" s="211" t="str">
        <f t="shared" si="3"/>
        <v/>
      </c>
      <c r="O37" s="211" t="str">
        <f t="shared" si="3"/>
        <v/>
      </c>
      <c r="P37" s="211" t="str">
        <f t="shared" si="3"/>
        <v/>
      </c>
      <c r="Q37" s="211" t="str">
        <f t="shared" si="3"/>
        <v/>
      </c>
      <c r="R37" s="211" t="str">
        <f t="shared" si="3"/>
        <v/>
      </c>
      <c r="S37" s="211" t="str">
        <f t="shared" si="3"/>
        <v/>
      </c>
      <c r="T37" s="212" t="str">
        <f t="shared" si="3"/>
        <v/>
      </c>
      <c r="U37" s="204"/>
      <c r="V37" s="210" t="str">
        <f ca="1">IFERROR(V28/$Y$35,"")</f>
        <v/>
      </c>
      <c r="W37" s="211" t="str">
        <f ca="1">IFERROR(W28/$Y$35,"")</f>
        <v/>
      </c>
      <c r="X37" s="211" t="str">
        <f ca="1">IFERROR(X28/$Y$35,"")</f>
        <v/>
      </c>
      <c r="Y37" s="212" t="str">
        <f ca="1">IFERROR(Y28/$Y$35,"")</f>
        <v/>
      </c>
    </row>
    <row r="38" spans="2:25" ht="17.25" thickBot="1" x14ac:dyDescent="0.35">
      <c r="B38" s="265"/>
      <c r="C38" s="196" t="s">
        <v>21</v>
      </c>
      <c r="D38" s="220" t="str">
        <f>IFERROR(D37/D36, "")</f>
        <v/>
      </c>
      <c r="E38" s="220" t="str">
        <f>IFERROR(E37/E36, "")</f>
        <v/>
      </c>
      <c r="F38" s="220" t="str">
        <f>IFERROR(F37/F36, "")</f>
        <v/>
      </c>
      <c r="G38" s="221" t="str">
        <f>IFERROR(G37/G36, "")</f>
        <v/>
      </c>
      <c r="H38" s="215"/>
      <c r="I38" s="222" t="str">
        <f t="shared" ref="I38:T38" si="4">IFERROR(I37/I36, "")</f>
        <v/>
      </c>
      <c r="J38" s="220" t="str">
        <f t="shared" si="4"/>
        <v/>
      </c>
      <c r="K38" s="220" t="str">
        <f t="shared" si="4"/>
        <v/>
      </c>
      <c r="L38" s="220" t="str">
        <f t="shared" si="4"/>
        <v/>
      </c>
      <c r="M38" s="220" t="str">
        <f t="shared" si="4"/>
        <v/>
      </c>
      <c r="N38" s="220" t="str">
        <f t="shared" si="4"/>
        <v/>
      </c>
      <c r="O38" s="220" t="str">
        <f t="shared" si="4"/>
        <v/>
      </c>
      <c r="P38" s="220" t="str">
        <f t="shared" si="4"/>
        <v/>
      </c>
      <c r="Q38" s="220" t="str">
        <f t="shared" si="4"/>
        <v/>
      </c>
      <c r="R38" s="220" t="str">
        <f t="shared" si="4"/>
        <v/>
      </c>
      <c r="S38" s="220" t="str">
        <f t="shared" si="4"/>
        <v/>
      </c>
      <c r="T38" s="221" t="str">
        <f t="shared" si="4"/>
        <v/>
      </c>
      <c r="U38" s="215"/>
      <c r="V38" s="222" t="str">
        <f ca="1">IFERROR(V37/V36, "")</f>
        <v/>
      </c>
      <c r="W38" s="220" t="str">
        <f ca="1">IFERROR(W37/W36, "")</f>
        <v/>
      </c>
      <c r="X38" s="220" t="str">
        <f ca="1">IFERROR(X37/X36, "")</f>
        <v/>
      </c>
      <c r="Y38" s="221" t="str">
        <f ca="1">IFERROR(Y37/Y36, "")</f>
        <v/>
      </c>
    </row>
  </sheetData>
  <mergeCells count="6">
    <mergeCell ref="B27:B29"/>
    <mergeCell ref="B32:B33"/>
    <mergeCell ref="B36:B38"/>
    <mergeCell ref="B25:G25"/>
    <mergeCell ref="B35:G35"/>
    <mergeCell ref="B31:G31"/>
  </mergeCells>
  <phoneticPr fontId="2" type="noConversion"/>
  <conditionalFormatting sqref="D29:Y29 D38:Y38">
    <cfRule type="cellIs" dxfId="16" priority="2" operator="greaterThan">
      <formula>0.9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7E797-350B-4433-BF23-D2A2C6BF3F96}">
  <sheetPr codeName="Sheet2"/>
  <dimension ref="B1:BU133"/>
  <sheetViews>
    <sheetView showGridLines="0" zoomScale="85" zoomScaleNormal="85" workbookViewId="0">
      <pane xSplit="5" ySplit="3" topLeftCell="I90" activePane="bottomRight" state="frozen"/>
      <selection pane="topRight" activeCell="E1" sqref="E1"/>
      <selection pane="bottomLeft" activeCell="A4" sqref="A4"/>
      <selection pane="bottomRight" activeCell="O108" sqref="O108"/>
    </sheetView>
  </sheetViews>
  <sheetFormatPr defaultColWidth="8.75" defaultRowHeight="13.5" outlineLevelCol="1" x14ac:dyDescent="0.3"/>
  <cols>
    <col min="1" max="1" width="4" style="8" customWidth="1"/>
    <col min="2" max="2" width="3.875" style="6" bestFit="1" customWidth="1"/>
    <col min="3" max="3" width="13.375" style="8" bestFit="1" customWidth="1"/>
    <col min="4" max="4" width="13.375" style="8" customWidth="1"/>
    <col min="5" max="5" width="23.125" style="8" bestFit="1" customWidth="1"/>
    <col min="6" max="9" width="13.5" style="10" hidden="1" customWidth="1" outlineLevel="1"/>
    <col min="10" max="10" width="11" style="10" customWidth="1" collapsed="1"/>
    <col min="11" max="14" width="10.125" style="10" customWidth="1" outlineLevel="1"/>
    <col min="15" max="15" width="10.875" style="10" customWidth="1"/>
    <col min="16" max="19" width="10.875" style="10" hidden="1" customWidth="1" outlineLevel="1"/>
    <col min="20" max="20" width="10.875" style="10" customWidth="1" collapsed="1"/>
    <col min="21" max="23" width="10.875" style="10" hidden="1" customWidth="1" outlineLevel="1"/>
    <col min="24" max="24" width="10.875" style="11" hidden="1" customWidth="1" outlineLevel="1"/>
    <col min="25" max="25" width="10.875" style="11" customWidth="1" collapsed="1"/>
    <col min="26" max="29" width="10.875" style="11" hidden="1" customWidth="1" outlineLevel="1"/>
    <col min="30" max="30" width="10.875" style="11" customWidth="1" collapsed="1"/>
    <col min="31" max="34" width="10.875" style="11" hidden="1" customWidth="1" outlineLevel="1"/>
    <col min="35" max="35" width="10.875" style="11" customWidth="1" collapsed="1"/>
    <col min="36" max="39" width="10.875" style="11" hidden="1" customWidth="1" outlineLevel="1"/>
    <col min="40" max="40" width="10.875" style="11" customWidth="1" collapsed="1"/>
    <col min="41" max="44" width="10.875" style="11" hidden="1" customWidth="1" outlineLevel="1"/>
    <col min="45" max="45" width="10.875" style="11" customWidth="1" collapsed="1"/>
    <col min="46" max="49" width="10.875" style="11" hidden="1" customWidth="1" outlineLevel="1"/>
    <col min="50" max="50" width="10.875" style="11" customWidth="1" collapsed="1"/>
    <col min="51" max="54" width="10.875" style="11" hidden="1" customWidth="1" outlineLevel="1"/>
    <col min="55" max="55" width="10.875" style="11" customWidth="1" collapsed="1"/>
    <col min="56" max="59" width="10.875" style="11" hidden="1" customWidth="1" outlineLevel="1"/>
    <col min="60" max="60" width="10.875" style="11" customWidth="1" collapsed="1"/>
    <col min="61" max="64" width="10.875" style="11" hidden="1" customWidth="1" outlineLevel="1"/>
    <col min="65" max="65" width="10.875" style="11" customWidth="1" collapsed="1"/>
    <col min="66" max="69" width="10.875" style="11" hidden="1" customWidth="1" outlineLevel="1"/>
    <col min="70" max="70" width="12" style="11" customWidth="1" collapsed="1"/>
    <col min="71" max="71" width="11.5" style="8" bestFit="1" customWidth="1"/>
    <col min="72" max="72" width="11.5" style="8" customWidth="1"/>
    <col min="73" max="73" width="11.875" style="12" bestFit="1" customWidth="1"/>
    <col min="74" max="16384" width="8.75" style="8"/>
  </cols>
  <sheetData>
    <row r="1" spans="2:73" ht="22.5" customHeight="1" thickBot="1" x14ac:dyDescent="0.35">
      <c r="C1" s="7"/>
      <c r="F1" s="299"/>
      <c r="G1" s="299"/>
      <c r="H1" s="299"/>
      <c r="I1" s="299"/>
      <c r="J1" s="9"/>
    </row>
    <row r="2" spans="2:73" s="7" customFormat="1" ht="20.45" customHeight="1" x14ac:dyDescent="0.3">
      <c r="B2" s="300" t="s">
        <v>24</v>
      </c>
      <c r="C2" s="302" t="s">
        <v>25</v>
      </c>
      <c r="D2" s="302" t="s">
        <v>26</v>
      </c>
      <c r="E2" s="302" t="s">
        <v>27</v>
      </c>
      <c r="F2" s="304" t="s">
        <v>28</v>
      </c>
      <c r="G2" s="304"/>
      <c r="H2" s="304"/>
      <c r="I2" s="304"/>
      <c r="J2" s="290" t="s">
        <v>29</v>
      </c>
      <c r="K2" s="13" t="s">
        <v>6</v>
      </c>
      <c r="L2" s="13" t="s">
        <v>6</v>
      </c>
      <c r="M2" s="13" t="s">
        <v>6</v>
      </c>
      <c r="N2" s="13" t="s">
        <v>6</v>
      </c>
      <c r="O2" s="13" t="s">
        <v>6</v>
      </c>
      <c r="P2" s="13" t="s">
        <v>7</v>
      </c>
      <c r="Q2" s="13" t="s">
        <v>30</v>
      </c>
      <c r="R2" s="13" t="s">
        <v>30</v>
      </c>
      <c r="S2" s="13" t="s">
        <v>30</v>
      </c>
      <c r="T2" s="13" t="s">
        <v>7</v>
      </c>
      <c r="U2" s="13" t="s">
        <v>31</v>
      </c>
      <c r="V2" s="13" t="s">
        <v>31</v>
      </c>
      <c r="W2" s="13" t="s">
        <v>31</v>
      </c>
      <c r="X2" s="13" t="s">
        <v>31</v>
      </c>
      <c r="Y2" s="13" t="s">
        <v>8</v>
      </c>
      <c r="Z2" s="13" t="s">
        <v>9</v>
      </c>
      <c r="AA2" s="13" t="s">
        <v>9</v>
      </c>
      <c r="AB2" s="13" t="s">
        <v>9</v>
      </c>
      <c r="AC2" s="13" t="s">
        <v>9</v>
      </c>
      <c r="AD2" s="13" t="s">
        <v>9</v>
      </c>
      <c r="AE2" s="13" t="s">
        <v>32</v>
      </c>
      <c r="AF2" s="13" t="s">
        <v>32</v>
      </c>
      <c r="AG2" s="13" t="s">
        <v>32</v>
      </c>
      <c r="AH2" s="13" t="s">
        <v>32</v>
      </c>
      <c r="AI2" s="13" t="s">
        <v>10</v>
      </c>
      <c r="AJ2" s="13" t="s">
        <v>11</v>
      </c>
      <c r="AK2" s="13" t="s">
        <v>11</v>
      </c>
      <c r="AL2" s="13" t="s">
        <v>11</v>
      </c>
      <c r="AM2" s="13" t="s">
        <v>11</v>
      </c>
      <c r="AN2" s="13" t="s">
        <v>11</v>
      </c>
      <c r="AO2" s="13" t="s">
        <v>12</v>
      </c>
      <c r="AP2" s="13" t="s">
        <v>12</v>
      </c>
      <c r="AQ2" s="13" t="s">
        <v>12</v>
      </c>
      <c r="AR2" s="13" t="s">
        <v>12</v>
      </c>
      <c r="AS2" s="13" t="s">
        <v>12</v>
      </c>
      <c r="AT2" s="13" t="s">
        <v>13</v>
      </c>
      <c r="AU2" s="13" t="s">
        <v>13</v>
      </c>
      <c r="AV2" s="13" t="s">
        <v>13</v>
      </c>
      <c r="AW2" s="13" t="s">
        <v>13</v>
      </c>
      <c r="AX2" s="13" t="s">
        <v>13</v>
      </c>
      <c r="AY2" s="13" t="s">
        <v>14</v>
      </c>
      <c r="AZ2" s="13" t="s">
        <v>14</v>
      </c>
      <c r="BA2" s="13" t="s">
        <v>14</v>
      </c>
      <c r="BB2" s="13" t="s">
        <v>14</v>
      </c>
      <c r="BC2" s="13" t="s">
        <v>14</v>
      </c>
      <c r="BD2" s="13" t="s">
        <v>15</v>
      </c>
      <c r="BE2" s="13" t="s">
        <v>15</v>
      </c>
      <c r="BF2" s="13" t="s">
        <v>15</v>
      </c>
      <c r="BG2" s="13" t="s">
        <v>15</v>
      </c>
      <c r="BH2" s="13" t="s">
        <v>15</v>
      </c>
      <c r="BI2" s="13" t="s">
        <v>16</v>
      </c>
      <c r="BJ2" s="13" t="s">
        <v>16</v>
      </c>
      <c r="BK2" s="13" t="s">
        <v>16</v>
      </c>
      <c r="BL2" s="13" t="s">
        <v>16</v>
      </c>
      <c r="BM2" s="13" t="s">
        <v>16</v>
      </c>
      <c r="BN2" s="13" t="s">
        <v>17</v>
      </c>
      <c r="BO2" s="13" t="s">
        <v>17</v>
      </c>
      <c r="BP2" s="13" t="s">
        <v>17</v>
      </c>
      <c r="BQ2" s="13" t="s">
        <v>17</v>
      </c>
      <c r="BR2" s="14" t="s">
        <v>17</v>
      </c>
      <c r="BS2" s="321" t="s">
        <v>33</v>
      </c>
      <c r="BU2" s="15"/>
    </row>
    <row r="3" spans="2:73" s="7" customFormat="1" ht="20.45" customHeight="1" thickBot="1" x14ac:dyDescent="0.35">
      <c r="B3" s="301"/>
      <c r="C3" s="303"/>
      <c r="D3" s="303"/>
      <c r="E3" s="303"/>
      <c r="F3" s="16" t="s">
        <v>34</v>
      </c>
      <c r="G3" s="16" t="s">
        <v>35</v>
      </c>
      <c r="H3" s="16" t="s">
        <v>36</v>
      </c>
      <c r="I3" s="16" t="s">
        <v>37</v>
      </c>
      <c r="J3" s="291"/>
      <c r="K3" s="16" t="s">
        <v>38</v>
      </c>
      <c r="L3" s="16" t="s">
        <v>35</v>
      </c>
      <c r="M3" s="16" t="s">
        <v>39</v>
      </c>
      <c r="N3" s="16" t="s">
        <v>40</v>
      </c>
      <c r="O3" s="16" t="s">
        <v>41</v>
      </c>
      <c r="P3" s="16" t="s">
        <v>38</v>
      </c>
      <c r="Q3" s="16" t="s">
        <v>35</v>
      </c>
      <c r="R3" s="16" t="s">
        <v>39</v>
      </c>
      <c r="S3" s="16" t="s">
        <v>40</v>
      </c>
      <c r="T3" s="16" t="s">
        <v>41</v>
      </c>
      <c r="U3" s="16" t="s">
        <v>38</v>
      </c>
      <c r="V3" s="16" t="s">
        <v>35</v>
      </c>
      <c r="W3" s="16" t="s">
        <v>39</v>
      </c>
      <c r="X3" s="16" t="s">
        <v>40</v>
      </c>
      <c r="Y3" s="16" t="s">
        <v>41</v>
      </c>
      <c r="Z3" s="16" t="s">
        <v>38</v>
      </c>
      <c r="AA3" s="16" t="s">
        <v>35</v>
      </c>
      <c r="AB3" s="16" t="s">
        <v>39</v>
      </c>
      <c r="AC3" s="16" t="s">
        <v>40</v>
      </c>
      <c r="AD3" s="16" t="s">
        <v>41</v>
      </c>
      <c r="AE3" s="16" t="s">
        <v>38</v>
      </c>
      <c r="AF3" s="16" t="s">
        <v>35</v>
      </c>
      <c r="AG3" s="16" t="s">
        <v>39</v>
      </c>
      <c r="AH3" s="16" t="s">
        <v>40</v>
      </c>
      <c r="AI3" s="16" t="s">
        <v>41</v>
      </c>
      <c r="AJ3" s="16" t="s">
        <v>38</v>
      </c>
      <c r="AK3" s="16" t="s">
        <v>35</v>
      </c>
      <c r="AL3" s="16" t="s">
        <v>39</v>
      </c>
      <c r="AM3" s="16" t="s">
        <v>40</v>
      </c>
      <c r="AN3" s="16" t="s">
        <v>41</v>
      </c>
      <c r="AO3" s="16" t="s">
        <v>38</v>
      </c>
      <c r="AP3" s="16" t="s">
        <v>35</v>
      </c>
      <c r="AQ3" s="16" t="s">
        <v>39</v>
      </c>
      <c r="AR3" s="16" t="s">
        <v>40</v>
      </c>
      <c r="AS3" s="16" t="s">
        <v>41</v>
      </c>
      <c r="AT3" s="16" t="s">
        <v>38</v>
      </c>
      <c r="AU3" s="16" t="s">
        <v>35</v>
      </c>
      <c r="AV3" s="16" t="s">
        <v>39</v>
      </c>
      <c r="AW3" s="16" t="s">
        <v>40</v>
      </c>
      <c r="AX3" s="16" t="s">
        <v>41</v>
      </c>
      <c r="AY3" s="16" t="s">
        <v>38</v>
      </c>
      <c r="AZ3" s="16" t="s">
        <v>35</v>
      </c>
      <c r="BA3" s="16" t="s">
        <v>39</v>
      </c>
      <c r="BB3" s="16" t="s">
        <v>40</v>
      </c>
      <c r="BC3" s="16" t="s">
        <v>41</v>
      </c>
      <c r="BD3" s="16" t="s">
        <v>38</v>
      </c>
      <c r="BE3" s="16" t="s">
        <v>35</v>
      </c>
      <c r="BF3" s="16" t="s">
        <v>39</v>
      </c>
      <c r="BG3" s="16" t="s">
        <v>40</v>
      </c>
      <c r="BH3" s="16" t="s">
        <v>41</v>
      </c>
      <c r="BI3" s="16" t="s">
        <v>38</v>
      </c>
      <c r="BJ3" s="16" t="s">
        <v>35</v>
      </c>
      <c r="BK3" s="16" t="s">
        <v>39</v>
      </c>
      <c r="BL3" s="16" t="s">
        <v>40</v>
      </c>
      <c r="BM3" s="16" t="s">
        <v>41</v>
      </c>
      <c r="BN3" s="16" t="s">
        <v>38</v>
      </c>
      <c r="BO3" s="16" t="s">
        <v>35</v>
      </c>
      <c r="BP3" s="16" t="s">
        <v>39</v>
      </c>
      <c r="BQ3" s="16" t="s">
        <v>40</v>
      </c>
      <c r="BR3" s="16" t="s">
        <v>41</v>
      </c>
      <c r="BS3" s="322"/>
      <c r="BU3" s="15"/>
    </row>
    <row r="4" spans="2:73" ht="20.45" customHeight="1" x14ac:dyDescent="0.3">
      <c r="B4" s="17">
        <v>1</v>
      </c>
      <c r="C4" s="18" t="str">
        <f>_xlfn.XLOOKUP(E4,act_raw[Detail],act_raw[Activities],"",0)</f>
        <v>SUPP-0011</v>
      </c>
      <c r="D4" s="19" t="s">
        <v>42</v>
      </c>
      <c r="E4" s="20" t="s">
        <v>43</v>
      </c>
      <c r="F4" s="21" t="str">
        <f>IFERROR(GETPIVOTDATA("Amount",PV_Actual!$A$3,"Year",Summary!$B$25,"Supplies Items",$E4,"Div.",F$3),"")</f>
        <v/>
      </c>
      <c r="G4" s="21" t="str">
        <f>IFERROR(GETPIVOTDATA("Amount",PV_Actual!$A$3,"Year",Summary!$B$25,"Supplies Items",$E4,"Div.",G$3),"")</f>
        <v/>
      </c>
      <c r="H4" s="21" t="str">
        <f>IFERROR(GETPIVOTDATA("Amount",PV_Actual!$A$3,"Year",Summary!$B$25,"Supplies Items",$E4,"Div.",H$3),"")</f>
        <v/>
      </c>
      <c r="I4" s="21" t="str">
        <f>IFERROR(GETPIVOTDATA("Amount",PV_Actual!$A$3,"Year",Summary!$B$25,"Supplies Items",$E4,"Div.",I$3),"")</f>
        <v/>
      </c>
      <c r="J4" s="22">
        <f t="shared" ref="J4:J18" si="0">SUM(F4:I4)</f>
        <v>0</v>
      </c>
      <c r="K4" s="23" t="str">
        <f>IFERROR(GETPIVOTDATA("Amount",PV_Actual!$A$3,"Year",Summary!$B$25,"Month",K$2,"Supplies Items",$E4,"Div.",K$3),"")</f>
        <v/>
      </c>
      <c r="L4" s="23" t="str">
        <f>IFERROR(GETPIVOTDATA("Amount",PV_Actual!$A$3,"Year",Summary!$B$25,"Month",L$2,"Supplies Items",$E4,"Div.",L$3),"")</f>
        <v/>
      </c>
      <c r="M4" s="23" t="str">
        <f>IFERROR(GETPIVOTDATA("Amount",PV_Actual!$A$3,"Year",Summary!$B$25,"Month",M$2,"Supplies Items",$E4,"Div.",M$3),"")</f>
        <v/>
      </c>
      <c r="N4" s="23" t="str">
        <f>IFERROR(GETPIVOTDATA("Amount",PV_Actual!$A$3,"Year",Summary!$B$25,"Month",N$2,"Supplies Items",$E4,"Div.",N$3),"")</f>
        <v/>
      </c>
      <c r="O4" s="24">
        <f>SUM(K4:N4)</f>
        <v>0</v>
      </c>
      <c r="P4" s="23" t="str">
        <f>IFERROR(GETPIVOTDATA("Amount",PV_Actual!$A$3,"Year",Summary!$B$25,"Month",P$2,"Supplies Items",$E4,"Div.",P$3),"")</f>
        <v/>
      </c>
      <c r="Q4" s="23" t="str">
        <f>IFERROR(GETPIVOTDATA("Amount",PV_Actual!$A$3,"Year",Summary!$B$25,"Month",Q$2,"Supplies Items",$E4,"Div.",Q$3),"")</f>
        <v/>
      </c>
      <c r="R4" s="23" t="str">
        <f>IFERROR(GETPIVOTDATA("Amount",PV_Actual!$A$3,"Year",Summary!$B$25,"Month",R$2,"Supplies Items",$E4,"Div.",R$3),"")</f>
        <v/>
      </c>
      <c r="S4" s="23" t="str">
        <f>IFERROR(GETPIVOTDATA("Amount",PV_Actual!$A$3,"Year",Summary!$B$25,"Month",S$2,"Supplies Items",$E4,"Div.",S$3),"")</f>
        <v/>
      </c>
      <c r="T4" s="24">
        <f t="shared" ref="T4:T16" si="1">SUM(P4:S4)</f>
        <v>0</v>
      </c>
      <c r="U4" s="23" t="str">
        <f>IFERROR(GETPIVOTDATA("Amount",PV_Actual!$A$3,"Year",Summary!$B$25,"Month",U$2,"Supplies Items",$E4,"Div.",U$3),"")</f>
        <v/>
      </c>
      <c r="V4" s="23" t="str">
        <f>IFERROR(GETPIVOTDATA("Amount",PV_Actual!$A$3,"Year",Summary!$B$25,"Month",V$2,"Supplies Items",$E4,"Div.",V$3),"")</f>
        <v/>
      </c>
      <c r="W4" s="23" t="str">
        <f>IFERROR(GETPIVOTDATA("Amount",PV_Actual!$A$3,"Year",Summary!$B$25,"Month",W$2,"Supplies Items",$E4,"Div.",W$3),"")</f>
        <v/>
      </c>
      <c r="X4" s="23" t="str">
        <f>IFERROR(GETPIVOTDATA("Amount",PV_Actual!$A$3,"Year",Summary!$B$25,"Month",X$2,"Supplies Items",$E4,"Div.",X$3),"")</f>
        <v/>
      </c>
      <c r="Y4" s="24">
        <f>SUM(U4:X4)</f>
        <v>0</v>
      </c>
      <c r="Z4" s="23" t="str">
        <f>IFERROR(GETPIVOTDATA("Amount",PV_Actual!$A$3,"Year",Summary!$B$25,"Month",Z$2,"Supplies Items",$E4,"Div.",Z$3),"")</f>
        <v/>
      </c>
      <c r="AA4" s="23" t="str">
        <f>IFERROR(GETPIVOTDATA("Amount",PV_Actual!$A$3,"Year",Summary!$B$25,"Month",AA$2,"Supplies Items",$E4,"Div.",AA$3),"")</f>
        <v/>
      </c>
      <c r="AB4" s="23" t="str">
        <f>IFERROR(GETPIVOTDATA("Amount",PV_Actual!$A$3,"Year",Summary!$B$25,"Month",AB$2,"Supplies Items",$E4,"Div.",AB$3),"")</f>
        <v/>
      </c>
      <c r="AC4" s="23" t="str">
        <f>IFERROR(GETPIVOTDATA("Amount",PV_Actual!$A$3,"Year",Summary!$B$25,"Month",AC$2,"Supplies Items",$E4,"Div.",AC$3),"")</f>
        <v/>
      </c>
      <c r="AD4" s="24">
        <f t="shared" ref="AD4:AD16" si="2">SUM(Z4:AC4)</f>
        <v>0</v>
      </c>
      <c r="AE4" s="23" t="str">
        <f>IFERROR(GETPIVOTDATA("Amount",PV_Actual!$A$3,"Year",Summary!$B$25,"Month",AE$2,"Supplies Items",$E4,"Div.",AE$3),"")</f>
        <v/>
      </c>
      <c r="AF4" s="23" t="str">
        <f>IFERROR(GETPIVOTDATA("Amount",PV_Actual!$A$3,"Year",Summary!$B$25,"Month",AF$2,"Supplies Items",$E4,"Div.",AF$3),"")</f>
        <v/>
      </c>
      <c r="AG4" s="23" t="str">
        <f>IFERROR(GETPIVOTDATA("Amount",PV_Actual!$A$3,"Year",Summary!$B$25,"Month",AG$2,"Supplies Items",$E4,"Div.",AG$3),"")</f>
        <v/>
      </c>
      <c r="AH4" s="23" t="str">
        <f>IFERROR(GETPIVOTDATA("Amount",PV_Actual!$A$3,"Year",Summary!$B$25,"Month",AH$2,"Supplies Items",$E4,"Div.",AH$3),"")</f>
        <v/>
      </c>
      <c r="AI4" s="24">
        <f t="shared" ref="AI4:AI16" si="3">SUM(AE4:AH4)</f>
        <v>0</v>
      </c>
      <c r="AJ4" s="23" t="str">
        <f>IFERROR(GETPIVOTDATA("Amount",PV_Actual!$A$3,"Year",Summary!$B$25,"Month",AJ$2,"Supplies Items",$E4,"Div.",AJ$3),"")</f>
        <v/>
      </c>
      <c r="AK4" s="23" t="str">
        <f>IFERROR(GETPIVOTDATA("Amount",PV_Actual!$A$3,"Year",Summary!$B$25,"Month",AK$2,"Supplies Items",$E4,"Div.",AK$3),"")</f>
        <v/>
      </c>
      <c r="AL4" s="23" t="str">
        <f>IFERROR(GETPIVOTDATA("Amount",PV_Actual!$A$3,"Year",Summary!$B$25,"Month",AL$2,"Supplies Items",$E4,"Div.",AL$3),"")</f>
        <v/>
      </c>
      <c r="AM4" s="23" t="str">
        <f>IFERROR(GETPIVOTDATA("Amount",PV_Actual!$A$3,"Year",Summary!$B$25,"Month",AM$2,"Supplies Items",$E4,"Div.",AM$3),"")</f>
        <v/>
      </c>
      <c r="AN4" s="24">
        <f t="shared" ref="AN4:AN16" si="4">SUM(AJ4:AM4)</f>
        <v>0</v>
      </c>
      <c r="AO4" s="23" t="str">
        <f>IFERROR(GETPIVOTDATA("Amount",PV_Actual!$A$3,"Year",Summary!$B$25,"Month",AO$2,"Supplies Items",$E4,"Div.",AO$3),"")</f>
        <v/>
      </c>
      <c r="AP4" s="23" t="str">
        <f>IFERROR(GETPIVOTDATA("Amount",PV_Actual!$A$3,"Year",Summary!$B$25,"Month",AP$2,"Supplies Items",$E4,"Div.",AP$3),"")</f>
        <v/>
      </c>
      <c r="AQ4" s="23" t="str">
        <f>IFERROR(GETPIVOTDATA("Amount",PV_Actual!$A$3,"Year",Summary!$B$25,"Month",AQ$2,"Supplies Items",$E4,"Div.",AQ$3),"")</f>
        <v/>
      </c>
      <c r="AR4" s="23" t="str">
        <f>IFERROR(GETPIVOTDATA("Amount",PV_Actual!$A$3,"Year",Summary!$B$25,"Month",AR$2,"Supplies Items",$E4,"Div.",AR$3),"")</f>
        <v/>
      </c>
      <c r="AS4" s="24">
        <f t="shared" ref="AS4:AS16" si="5">SUM(AO4:AR4)</f>
        <v>0</v>
      </c>
      <c r="AT4" s="23" t="str">
        <f>IFERROR(GETPIVOTDATA("Amount",PV_Actual!$A$3,"Year",Summary!$B$25,"Month",AT$2,"Supplies Items",$E4,"Div.",AT$3),"")</f>
        <v/>
      </c>
      <c r="AU4" s="23" t="str">
        <f>IFERROR(GETPIVOTDATA("Amount",PV_Actual!$A$3,"Year",Summary!$B$25,"Month",AU$2,"Supplies Items",$E4,"Div.",AU$3),"")</f>
        <v/>
      </c>
      <c r="AV4" s="23" t="str">
        <f>IFERROR(GETPIVOTDATA("Amount",PV_Actual!$A$3,"Year",Summary!$B$25,"Month",AV$2,"Supplies Items",$E4,"Div.",AV$3),"")</f>
        <v/>
      </c>
      <c r="AW4" s="23" t="str">
        <f>IFERROR(GETPIVOTDATA("Amount",PV_Actual!$A$3,"Year",Summary!$B$25,"Month",AW$2,"Supplies Items",$E4,"Div.",AW$3),"")</f>
        <v/>
      </c>
      <c r="AX4" s="24">
        <f t="shared" ref="AX4:AX16" si="6">SUM(AT4:AW4)</f>
        <v>0</v>
      </c>
      <c r="AY4" s="23" t="str">
        <f>IFERROR(GETPIVOTDATA("Amount",PV_Actual!$A$3,"Year",Summary!$B$25,"Month",AY$2,"Supplies Items",$E4,"Div.",AY$3),"")</f>
        <v/>
      </c>
      <c r="AZ4" s="23" t="str">
        <f>IFERROR(GETPIVOTDATA("Amount",PV_Actual!$A$3,"Year",Summary!$B$25,"Month",AZ$2,"Supplies Items",$E4,"Div.",AZ$3),"")</f>
        <v/>
      </c>
      <c r="BA4" s="23" t="str">
        <f>IFERROR(GETPIVOTDATA("Amount",PV_Actual!$A$3,"Year",Summary!$B$25,"Month",BA$2,"Supplies Items",$E4,"Div.",BA$3),"")</f>
        <v/>
      </c>
      <c r="BB4" s="23" t="str">
        <f>IFERROR(GETPIVOTDATA("Amount",PV_Actual!$A$3,"Year",Summary!$B$25,"Month",BB$2,"Supplies Items",$E4,"Div.",BB$3),"")</f>
        <v/>
      </c>
      <c r="BC4" s="24">
        <f t="shared" ref="BC4:BC16" si="7">SUM(AY4:BB4)</f>
        <v>0</v>
      </c>
      <c r="BD4" s="23" t="str">
        <f>IFERROR(GETPIVOTDATA("Amount",PV_Actual!$A$3,"Year",Summary!$B$25,"Month",BD$2,"Supplies Items",$E4,"Div.",BD$3),"")</f>
        <v/>
      </c>
      <c r="BE4" s="23" t="str">
        <f>IFERROR(GETPIVOTDATA("Amount",PV_Actual!$A$3,"Year",Summary!$B$25,"Month",BE$2,"Supplies Items",$E4,"Div.",BE$3),"")</f>
        <v/>
      </c>
      <c r="BF4" s="23" t="str">
        <f>IFERROR(GETPIVOTDATA("Amount",PV_Actual!$A$3,"Year",Summary!$B$25,"Month",BF$2,"Supplies Items",$E4,"Div.",BF$3),"")</f>
        <v/>
      </c>
      <c r="BG4" s="23" t="str">
        <f>IFERROR(GETPIVOTDATA("Amount",PV_Actual!$A$3,"Year",Summary!$B$25,"Month",BG$2,"Supplies Items",$E4,"Div.",BG$3),"")</f>
        <v/>
      </c>
      <c r="BH4" s="24">
        <f t="shared" ref="BH4:BH16" si="8">SUM(BD4:BG4)</f>
        <v>0</v>
      </c>
      <c r="BI4" s="23" t="str">
        <f>IFERROR(GETPIVOTDATA("Amount",PV_Actual!$A$3,"Year",Summary!$B$25,"Month",BI$2,"Supplies Items",$E4,"Div.",BI$3),"")</f>
        <v/>
      </c>
      <c r="BJ4" s="23" t="str">
        <f>IFERROR(GETPIVOTDATA("Amount",PV_Actual!$A$3,"Year",Summary!$B$25,"Month",BJ$2,"Supplies Items",$E4,"Div.",BJ$3),"")</f>
        <v/>
      </c>
      <c r="BK4" s="23" t="str">
        <f>IFERROR(GETPIVOTDATA("Amount",PV_Actual!$A$3,"Year",Summary!$B$25,"Month",BK$2,"Supplies Items",$E4,"Div.",BK$3),"")</f>
        <v/>
      </c>
      <c r="BL4" s="23" t="str">
        <f>IFERROR(GETPIVOTDATA("Amount",PV_Actual!$A$3,"Year",Summary!$B$25,"Month",BL$2,"Supplies Items",$E4,"Div.",BL$3),"")</f>
        <v/>
      </c>
      <c r="BM4" s="24">
        <f t="shared" ref="BM4:BM16" si="9">SUM(BI4:BL4)</f>
        <v>0</v>
      </c>
      <c r="BN4" s="23" t="str">
        <f>IFERROR(GETPIVOTDATA("Amount",PV_Actual!$A$3,"Year",Summary!$B$25,"Month",BN$2,"Supplies Items",$E4,"Div.",BN$3),"")</f>
        <v/>
      </c>
      <c r="BO4" s="23" t="str">
        <f>IFERROR(GETPIVOTDATA("Amount",PV_Actual!$A$3,"Year",Summary!$B$25,"Month",BO$2,"Supplies Items",$E4,"Div.",BO$3),"")</f>
        <v/>
      </c>
      <c r="BP4" s="23" t="str">
        <f>IFERROR(GETPIVOTDATA("Amount",PV_Actual!$A$3,"Year",Summary!$B$25,"Month",BP$2,"Supplies Items",$E4,"Div.",BP$3),"")</f>
        <v/>
      </c>
      <c r="BQ4" s="23" t="str">
        <f>IFERROR(GETPIVOTDATA("Amount",PV_Actual!$A$3,"Year",Summary!$B$25,"Month",BQ$2,"Supplies Items",$E4,"Div.",BQ$3),"")</f>
        <v/>
      </c>
      <c r="BR4" s="24">
        <f t="shared" ref="BR4:BR16" si="10">SUM(BN4:BQ4)</f>
        <v>0</v>
      </c>
      <c r="BS4" s="25" t="str">
        <f>IFERROR(J4/$J$19,"")</f>
        <v/>
      </c>
    </row>
    <row r="5" spans="2:73" ht="20.45" customHeight="1" x14ac:dyDescent="0.3">
      <c r="B5" s="26">
        <v>2</v>
      </c>
      <c r="C5" s="27" t="str">
        <f>_xlfn.XLOOKUP(E5,act_raw[Detail],act_raw[Activities],"",0)</f>
        <v>SUPP-0020</v>
      </c>
      <c r="D5" s="28" t="s">
        <v>44</v>
      </c>
      <c r="E5" s="29" t="s">
        <v>45</v>
      </c>
      <c r="F5" s="21" t="str">
        <f>IFERROR(GETPIVOTDATA("Amount",PV_Actual!$A$3,"Year",Summary!$B$25,"Supplies Items",$E5,"Div.",F$3),"")</f>
        <v/>
      </c>
      <c r="G5" s="21" t="str">
        <f>IFERROR(GETPIVOTDATA("Amount",PV_Actual!$A$3,"Year",Summary!$B$25,"Supplies Items",$E5,"Div.",G$3),"")</f>
        <v/>
      </c>
      <c r="H5" s="21" t="str">
        <f>IFERROR(GETPIVOTDATA("Amount",PV_Actual!$A$3,"Year",Summary!$B$25,"Supplies Items",$E5,"Div.",H$3),"")</f>
        <v/>
      </c>
      <c r="I5" s="21" t="str">
        <f>IFERROR(GETPIVOTDATA("Amount",PV_Actual!$A$3,"Year",Summary!$B$25,"Supplies Items",$E5,"Div.",I$3),"")</f>
        <v/>
      </c>
      <c r="J5" s="22">
        <f t="shared" si="0"/>
        <v>0</v>
      </c>
      <c r="K5" s="23" t="str">
        <f>IFERROR(GETPIVOTDATA("Amount",PV_Actual!$A$3,"Year",Summary!$B$25,"Month",K$2,"Supplies Items",$E5,"Div.",K$3),"")</f>
        <v/>
      </c>
      <c r="L5" s="23" t="str">
        <f>IFERROR(GETPIVOTDATA("Amount",PV_Actual!$A$3,"Year",Summary!$B$25,"Month",L$2,"Supplies Items",$E5,"Div.",L$3),"")</f>
        <v/>
      </c>
      <c r="M5" s="23" t="str">
        <f>IFERROR(GETPIVOTDATA("Amount",PV_Actual!$A$3,"Year",Summary!$B$25,"Month",M$2,"Supplies Items",$E5,"Div.",M$3),"")</f>
        <v/>
      </c>
      <c r="N5" s="23" t="str">
        <f>IFERROR(GETPIVOTDATA("Amount",PV_Actual!$A$3,"Year",Summary!$B$25,"Month",N$2,"Supplies Items",$E5,"Div.",N$3),"")</f>
        <v/>
      </c>
      <c r="O5" s="24">
        <f t="shared" ref="O5:O17" si="11">SUM(K5:N5)</f>
        <v>0</v>
      </c>
      <c r="P5" s="23" t="str">
        <f>IFERROR(GETPIVOTDATA("Amount",PV_Actual!$A$3,"Year",Summary!$B$25,"Month",P$2,"Supplies Items",$E5,"Div.",P$3),"")</f>
        <v/>
      </c>
      <c r="Q5" s="23" t="str">
        <f>IFERROR(GETPIVOTDATA("Amount",PV_Actual!$A$3,"Year",Summary!$B$25,"Month",Q$2,"Supplies Items",$E5,"Div.",Q$3),"")</f>
        <v/>
      </c>
      <c r="R5" s="23" t="str">
        <f>IFERROR(GETPIVOTDATA("Amount",PV_Actual!$A$3,"Year",Summary!$B$25,"Month",R$2,"Supplies Items",$E5,"Div.",R$3),"")</f>
        <v/>
      </c>
      <c r="S5" s="23" t="str">
        <f>IFERROR(GETPIVOTDATA("Amount",PV_Actual!$A$3,"Year",Summary!$B$25,"Month",S$2,"Supplies Items",$E5,"Div.",S$3),"")</f>
        <v/>
      </c>
      <c r="T5" s="24">
        <f t="shared" si="1"/>
        <v>0</v>
      </c>
      <c r="U5" s="23" t="str">
        <f>IFERROR(GETPIVOTDATA("Amount",PV_Actual!$A$3,"Year",Summary!$B$25,"Month",U$2,"Supplies Items",$E5,"Div.",U$3),"")</f>
        <v/>
      </c>
      <c r="V5" s="23" t="str">
        <f>IFERROR(GETPIVOTDATA("Amount",PV_Actual!$A$3,"Year",Summary!$B$25,"Month",V$2,"Supplies Items",$E5,"Div.",V$3),"")</f>
        <v/>
      </c>
      <c r="W5" s="23" t="str">
        <f>IFERROR(GETPIVOTDATA("Amount",PV_Actual!$A$3,"Year",Summary!$B$25,"Month",W$2,"Supplies Items",$E5,"Div.",W$3),"")</f>
        <v/>
      </c>
      <c r="X5" s="23" t="str">
        <f>IFERROR(GETPIVOTDATA("Amount",PV_Actual!$A$3,"Year",Summary!$B$25,"Month",X$2,"Supplies Items",$E5,"Div.",X$3),"")</f>
        <v/>
      </c>
      <c r="Y5" s="24">
        <f t="shared" ref="Y5:Y16" si="12">SUM(U5:X5)</f>
        <v>0</v>
      </c>
      <c r="Z5" s="23" t="str">
        <f>IFERROR(GETPIVOTDATA("Amount",PV_Actual!$A$3,"Year",Summary!$B$25,"Month",Z$2,"Supplies Items",$E5,"Div.",Z$3),"")</f>
        <v/>
      </c>
      <c r="AA5" s="23" t="str">
        <f>IFERROR(GETPIVOTDATA("Amount",PV_Actual!$A$3,"Year",Summary!$B$25,"Month",AA$2,"Supplies Items",$E5,"Div.",AA$3),"")</f>
        <v/>
      </c>
      <c r="AB5" s="23" t="str">
        <f>IFERROR(GETPIVOTDATA("Amount",PV_Actual!$A$3,"Year",Summary!$B$25,"Month",AB$2,"Supplies Items",$E5,"Div.",AB$3),"")</f>
        <v/>
      </c>
      <c r="AC5" s="23" t="str">
        <f>IFERROR(GETPIVOTDATA("Amount",PV_Actual!$A$3,"Year",Summary!$B$25,"Month",AC$2,"Supplies Items",$E5,"Div.",AC$3),"")</f>
        <v/>
      </c>
      <c r="AD5" s="24">
        <f t="shared" si="2"/>
        <v>0</v>
      </c>
      <c r="AE5" s="23" t="str">
        <f>IFERROR(GETPIVOTDATA("Amount",PV_Actual!$A$3,"Year",Summary!$B$25,"Month",AE$2,"Supplies Items",$E5,"Div.",AE$3),"")</f>
        <v/>
      </c>
      <c r="AF5" s="23" t="str">
        <f>IFERROR(GETPIVOTDATA("Amount",PV_Actual!$A$3,"Year",Summary!$B$25,"Month",AF$2,"Supplies Items",$E5,"Div.",AF$3),"")</f>
        <v/>
      </c>
      <c r="AG5" s="23" t="str">
        <f>IFERROR(GETPIVOTDATA("Amount",PV_Actual!$A$3,"Year",Summary!$B$25,"Month",AG$2,"Supplies Items",$E5,"Div.",AG$3),"")</f>
        <v/>
      </c>
      <c r="AH5" s="23" t="str">
        <f>IFERROR(GETPIVOTDATA("Amount",PV_Actual!$A$3,"Year",Summary!$B$25,"Month",AH$2,"Supplies Items",$E5,"Div.",AH$3),"")</f>
        <v/>
      </c>
      <c r="AI5" s="24">
        <f t="shared" si="3"/>
        <v>0</v>
      </c>
      <c r="AJ5" s="23" t="str">
        <f>IFERROR(GETPIVOTDATA("Amount",PV_Actual!$A$3,"Year",Summary!$B$25,"Month",AJ$2,"Supplies Items",$E5,"Div.",AJ$3),"")</f>
        <v/>
      </c>
      <c r="AK5" s="23" t="str">
        <f>IFERROR(GETPIVOTDATA("Amount",PV_Actual!$A$3,"Year",Summary!$B$25,"Month",AK$2,"Supplies Items",$E5,"Div.",AK$3),"")</f>
        <v/>
      </c>
      <c r="AL5" s="23" t="str">
        <f>IFERROR(GETPIVOTDATA("Amount",PV_Actual!$A$3,"Year",Summary!$B$25,"Month",AL$2,"Supplies Items",$E5,"Div.",AL$3),"")</f>
        <v/>
      </c>
      <c r="AM5" s="23" t="str">
        <f>IFERROR(GETPIVOTDATA("Amount",PV_Actual!$A$3,"Year",Summary!$B$25,"Month",AM$2,"Supplies Items",$E5,"Div.",AM$3),"")</f>
        <v/>
      </c>
      <c r="AN5" s="24">
        <f t="shared" si="4"/>
        <v>0</v>
      </c>
      <c r="AO5" s="23" t="str">
        <f>IFERROR(GETPIVOTDATA("Amount",PV_Actual!$A$3,"Year",Summary!$B$25,"Month",AO$2,"Supplies Items",$E5,"Div.",AO$3),"")</f>
        <v/>
      </c>
      <c r="AP5" s="23" t="str">
        <f>IFERROR(GETPIVOTDATA("Amount",PV_Actual!$A$3,"Year",Summary!$B$25,"Month",AP$2,"Supplies Items",$E5,"Div.",AP$3),"")</f>
        <v/>
      </c>
      <c r="AQ5" s="23" t="str">
        <f>IFERROR(GETPIVOTDATA("Amount",PV_Actual!$A$3,"Year",Summary!$B$25,"Month",AQ$2,"Supplies Items",$E5,"Div.",AQ$3),"")</f>
        <v/>
      </c>
      <c r="AR5" s="23" t="str">
        <f>IFERROR(GETPIVOTDATA("Amount",PV_Actual!$A$3,"Year",Summary!$B$25,"Month",AR$2,"Supplies Items",$E5,"Div.",AR$3),"")</f>
        <v/>
      </c>
      <c r="AS5" s="24">
        <f t="shared" si="5"/>
        <v>0</v>
      </c>
      <c r="AT5" s="23" t="str">
        <f>IFERROR(GETPIVOTDATA("Amount",PV_Actual!$A$3,"Year",Summary!$B$25,"Month",AT$2,"Supplies Items",$E5,"Div.",AT$3),"")</f>
        <v/>
      </c>
      <c r="AU5" s="23" t="str">
        <f>IFERROR(GETPIVOTDATA("Amount",PV_Actual!$A$3,"Year",Summary!$B$25,"Month",AU$2,"Supplies Items",$E5,"Div.",AU$3),"")</f>
        <v/>
      </c>
      <c r="AV5" s="23" t="str">
        <f>IFERROR(GETPIVOTDATA("Amount",PV_Actual!$A$3,"Year",Summary!$B$25,"Month",AV$2,"Supplies Items",$E5,"Div.",AV$3),"")</f>
        <v/>
      </c>
      <c r="AW5" s="23" t="str">
        <f>IFERROR(GETPIVOTDATA("Amount",PV_Actual!$A$3,"Year",Summary!$B$25,"Month",AW$2,"Supplies Items",$E5,"Div.",AW$3),"")</f>
        <v/>
      </c>
      <c r="AX5" s="24">
        <f t="shared" si="6"/>
        <v>0</v>
      </c>
      <c r="AY5" s="23" t="str">
        <f>IFERROR(GETPIVOTDATA("Amount",PV_Actual!$A$3,"Year",Summary!$B$25,"Month",AY$2,"Supplies Items",$E5,"Div.",AY$3),"")</f>
        <v/>
      </c>
      <c r="AZ5" s="23" t="str">
        <f>IFERROR(GETPIVOTDATA("Amount",PV_Actual!$A$3,"Year",Summary!$B$25,"Month",AZ$2,"Supplies Items",$E5,"Div.",AZ$3),"")</f>
        <v/>
      </c>
      <c r="BA5" s="23" t="str">
        <f>IFERROR(GETPIVOTDATA("Amount",PV_Actual!$A$3,"Year",Summary!$B$25,"Month",BA$2,"Supplies Items",$E5,"Div.",BA$3),"")</f>
        <v/>
      </c>
      <c r="BB5" s="23" t="str">
        <f>IFERROR(GETPIVOTDATA("Amount",PV_Actual!$A$3,"Year",Summary!$B$25,"Month",BB$2,"Supplies Items",$E5,"Div.",BB$3),"")</f>
        <v/>
      </c>
      <c r="BC5" s="24">
        <f t="shared" si="7"/>
        <v>0</v>
      </c>
      <c r="BD5" s="23" t="str">
        <f>IFERROR(GETPIVOTDATA("Amount",PV_Actual!$A$3,"Year",Summary!$B$25,"Month",BD$2,"Supplies Items",$E5,"Div.",BD$3),"")</f>
        <v/>
      </c>
      <c r="BE5" s="23" t="str">
        <f>IFERROR(GETPIVOTDATA("Amount",PV_Actual!$A$3,"Year",Summary!$B$25,"Month",BE$2,"Supplies Items",$E5,"Div.",BE$3),"")</f>
        <v/>
      </c>
      <c r="BF5" s="23" t="str">
        <f>IFERROR(GETPIVOTDATA("Amount",PV_Actual!$A$3,"Year",Summary!$B$25,"Month",BF$2,"Supplies Items",$E5,"Div.",BF$3),"")</f>
        <v/>
      </c>
      <c r="BG5" s="23" t="str">
        <f>IFERROR(GETPIVOTDATA("Amount",PV_Actual!$A$3,"Year",Summary!$B$25,"Month",BG$2,"Supplies Items",$E5,"Div.",BG$3),"")</f>
        <v/>
      </c>
      <c r="BH5" s="24">
        <f t="shared" si="8"/>
        <v>0</v>
      </c>
      <c r="BI5" s="23" t="str">
        <f>IFERROR(GETPIVOTDATA("Amount",PV_Actual!$A$3,"Year",Summary!$B$25,"Month",BI$2,"Supplies Items",$E5,"Div.",BI$3),"")</f>
        <v/>
      </c>
      <c r="BJ5" s="23" t="str">
        <f>IFERROR(GETPIVOTDATA("Amount",PV_Actual!$A$3,"Year",Summary!$B$25,"Month",BJ$2,"Supplies Items",$E5,"Div.",BJ$3),"")</f>
        <v/>
      </c>
      <c r="BK5" s="23" t="str">
        <f>IFERROR(GETPIVOTDATA("Amount",PV_Actual!$A$3,"Year",Summary!$B$25,"Month",BK$2,"Supplies Items",$E5,"Div.",BK$3),"")</f>
        <v/>
      </c>
      <c r="BL5" s="23" t="str">
        <f>IFERROR(GETPIVOTDATA("Amount",PV_Actual!$A$3,"Year",Summary!$B$25,"Month",BL$2,"Supplies Items",$E5,"Div.",BL$3),"")</f>
        <v/>
      </c>
      <c r="BM5" s="24">
        <f t="shared" si="9"/>
        <v>0</v>
      </c>
      <c r="BN5" s="23" t="str">
        <f>IFERROR(GETPIVOTDATA("Amount",PV_Actual!$A$3,"Year",Summary!$B$25,"Month",BN$2,"Supplies Items",$E5,"Div.",BN$3),"")</f>
        <v/>
      </c>
      <c r="BO5" s="23" t="str">
        <f>IFERROR(GETPIVOTDATA("Amount",PV_Actual!$A$3,"Year",Summary!$B$25,"Month",BO$2,"Supplies Items",$E5,"Div.",BO$3),"")</f>
        <v/>
      </c>
      <c r="BP5" s="23" t="str">
        <f>IFERROR(GETPIVOTDATA("Amount",PV_Actual!$A$3,"Year",Summary!$B$25,"Month",BP$2,"Supplies Items",$E5,"Div.",BP$3),"")</f>
        <v/>
      </c>
      <c r="BQ5" s="23" t="str">
        <f>IFERROR(GETPIVOTDATA("Amount",PV_Actual!$A$3,"Year",Summary!$B$25,"Month",BQ$2,"Supplies Items",$E5,"Div.",BQ$3),"")</f>
        <v/>
      </c>
      <c r="BR5" s="24">
        <f t="shared" si="10"/>
        <v>0</v>
      </c>
      <c r="BS5" s="25" t="str">
        <f t="shared" ref="BS5:BS18" si="13">IFERROR(J5/$J$19,"")</f>
        <v/>
      </c>
    </row>
    <row r="6" spans="2:73" ht="20.45" customHeight="1" x14ac:dyDescent="0.3">
      <c r="B6" s="26">
        <v>3</v>
      </c>
      <c r="C6" s="27" t="str">
        <f>_xlfn.XLOOKUP(E6,act_raw[Detail],act_raw[Activities],"",0)</f>
        <v>SUPP-0021</v>
      </c>
      <c r="D6" s="28" t="s">
        <v>44</v>
      </c>
      <c r="E6" s="29" t="s">
        <v>46</v>
      </c>
      <c r="F6" s="21" t="str">
        <f>IFERROR(GETPIVOTDATA("Amount",PV_Actual!$A$3,"Year",Summary!$B$25,"Supplies Items",$E6,"Div.",F$3),"")</f>
        <v/>
      </c>
      <c r="G6" s="21" t="str">
        <f>IFERROR(GETPIVOTDATA("Amount",PV_Actual!$A$3,"Year",Summary!$B$25,"Supplies Items",$E6,"Div.",G$3),"")</f>
        <v/>
      </c>
      <c r="H6" s="21" t="str">
        <f>IFERROR(GETPIVOTDATA("Amount",PV_Actual!$A$3,"Year",Summary!$B$25,"Supplies Items",$E6,"Div.",H$3),"")</f>
        <v/>
      </c>
      <c r="I6" s="21" t="str">
        <f>IFERROR(GETPIVOTDATA("Amount",PV_Actual!$A$3,"Year",Summary!$B$25,"Supplies Items",$E6,"Div.",I$3),"")</f>
        <v/>
      </c>
      <c r="J6" s="22">
        <f t="shared" si="0"/>
        <v>0</v>
      </c>
      <c r="K6" s="23" t="str">
        <f>IFERROR(GETPIVOTDATA("Amount",PV_Actual!$A$3,"Year",Summary!$B$25,"Month",K$2,"Supplies Items",$E6,"Div.",K$3),"")</f>
        <v/>
      </c>
      <c r="L6" s="23" t="str">
        <f>IFERROR(GETPIVOTDATA("Amount",PV_Actual!$A$3,"Year",Summary!$B$25,"Month",L$2,"Supplies Items",$E6,"Div.",L$3),"")</f>
        <v/>
      </c>
      <c r="M6" s="23" t="str">
        <f>IFERROR(GETPIVOTDATA("Amount",PV_Actual!$A$3,"Year",Summary!$B$25,"Month",M$2,"Supplies Items",$E6,"Div.",M$3),"")</f>
        <v/>
      </c>
      <c r="N6" s="23" t="str">
        <f>IFERROR(GETPIVOTDATA("Amount",PV_Actual!$A$3,"Year",Summary!$B$25,"Month",N$2,"Supplies Items",$E6,"Div.",N$3),"")</f>
        <v/>
      </c>
      <c r="O6" s="24">
        <f t="shared" si="11"/>
        <v>0</v>
      </c>
      <c r="P6" s="23" t="str">
        <f>IFERROR(GETPIVOTDATA("Amount",PV_Actual!$A$3,"Year",Summary!$B$25,"Month",P$2,"Supplies Items",$E6,"Div.",P$3),"")</f>
        <v/>
      </c>
      <c r="Q6" s="23" t="str">
        <f>IFERROR(GETPIVOTDATA("Amount",PV_Actual!$A$3,"Year",Summary!$B$25,"Month",Q$2,"Supplies Items",$E6,"Div.",Q$3),"")</f>
        <v/>
      </c>
      <c r="R6" s="23" t="str">
        <f>IFERROR(GETPIVOTDATA("Amount",PV_Actual!$A$3,"Year",Summary!$B$25,"Month",R$2,"Supplies Items",$E6,"Div.",R$3),"")</f>
        <v/>
      </c>
      <c r="S6" s="23" t="str">
        <f>IFERROR(GETPIVOTDATA("Amount",PV_Actual!$A$3,"Year",Summary!$B$25,"Month",S$2,"Supplies Items",$E6,"Div.",S$3),"")</f>
        <v/>
      </c>
      <c r="T6" s="24">
        <f t="shared" si="1"/>
        <v>0</v>
      </c>
      <c r="U6" s="23" t="str">
        <f>IFERROR(GETPIVOTDATA("Amount",PV_Actual!$A$3,"Year",Summary!$B$25,"Month",U$2,"Supplies Items",$E6,"Div.",U$3),"")</f>
        <v/>
      </c>
      <c r="V6" s="23" t="str">
        <f>IFERROR(GETPIVOTDATA("Amount",PV_Actual!$A$3,"Year",Summary!$B$25,"Month",V$2,"Supplies Items",$E6,"Div.",V$3),"")</f>
        <v/>
      </c>
      <c r="W6" s="23" t="str">
        <f>IFERROR(GETPIVOTDATA("Amount",PV_Actual!$A$3,"Year",Summary!$B$25,"Month",W$2,"Supplies Items",$E6,"Div.",W$3),"")</f>
        <v/>
      </c>
      <c r="X6" s="23" t="str">
        <f>IFERROR(GETPIVOTDATA("Amount",PV_Actual!$A$3,"Year",Summary!$B$25,"Month",X$2,"Supplies Items",$E6,"Div.",X$3),"")</f>
        <v/>
      </c>
      <c r="Y6" s="24">
        <f t="shared" si="12"/>
        <v>0</v>
      </c>
      <c r="Z6" s="23" t="str">
        <f>IFERROR(GETPIVOTDATA("Amount",PV_Actual!$A$3,"Year",Summary!$B$25,"Month",Z$2,"Supplies Items",$E6,"Div.",Z$3),"")</f>
        <v/>
      </c>
      <c r="AA6" s="23" t="str">
        <f>IFERROR(GETPIVOTDATA("Amount",PV_Actual!$A$3,"Year",Summary!$B$25,"Month",AA$2,"Supplies Items",$E6,"Div.",AA$3),"")</f>
        <v/>
      </c>
      <c r="AB6" s="23" t="str">
        <f>IFERROR(GETPIVOTDATA("Amount",PV_Actual!$A$3,"Year",Summary!$B$25,"Month",AB$2,"Supplies Items",$E6,"Div.",AB$3),"")</f>
        <v/>
      </c>
      <c r="AC6" s="23" t="str">
        <f>IFERROR(GETPIVOTDATA("Amount",PV_Actual!$A$3,"Year",Summary!$B$25,"Month",AC$2,"Supplies Items",$E6,"Div.",AC$3),"")</f>
        <v/>
      </c>
      <c r="AD6" s="24">
        <f t="shared" si="2"/>
        <v>0</v>
      </c>
      <c r="AE6" s="23" t="str">
        <f>IFERROR(GETPIVOTDATA("Amount",PV_Actual!$A$3,"Year",Summary!$B$25,"Month",AE$2,"Supplies Items",$E6,"Div.",AE$3),"")</f>
        <v/>
      </c>
      <c r="AF6" s="23" t="str">
        <f>IFERROR(GETPIVOTDATA("Amount",PV_Actual!$A$3,"Year",Summary!$B$25,"Month",AF$2,"Supplies Items",$E6,"Div.",AF$3),"")</f>
        <v/>
      </c>
      <c r="AG6" s="23" t="str">
        <f>IFERROR(GETPIVOTDATA("Amount",PV_Actual!$A$3,"Year",Summary!$B$25,"Month",AG$2,"Supplies Items",$E6,"Div.",AG$3),"")</f>
        <v/>
      </c>
      <c r="AH6" s="23" t="str">
        <f>IFERROR(GETPIVOTDATA("Amount",PV_Actual!$A$3,"Year",Summary!$B$25,"Month",AH$2,"Supplies Items",$E6,"Div.",AH$3),"")</f>
        <v/>
      </c>
      <c r="AI6" s="24">
        <f t="shared" si="3"/>
        <v>0</v>
      </c>
      <c r="AJ6" s="23" t="str">
        <f>IFERROR(GETPIVOTDATA("Amount",PV_Actual!$A$3,"Year",Summary!$B$25,"Month",AJ$2,"Supplies Items",$E6,"Div.",AJ$3),"")</f>
        <v/>
      </c>
      <c r="AK6" s="23" t="str">
        <f>IFERROR(GETPIVOTDATA("Amount",PV_Actual!$A$3,"Year",Summary!$B$25,"Month",AK$2,"Supplies Items",$E6,"Div.",AK$3),"")</f>
        <v/>
      </c>
      <c r="AL6" s="23" t="str">
        <f>IFERROR(GETPIVOTDATA("Amount",PV_Actual!$A$3,"Year",Summary!$B$25,"Month",AL$2,"Supplies Items",$E6,"Div.",AL$3),"")</f>
        <v/>
      </c>
      <c r="AM6" s="23" t="str">
        <f>IFERROR(GETPIVOTDATA("Amount",PV_Actual!$A$3,"Year",Summary!$B$25,"Month",AM$2,"Supplies Items",$E6,"Div.",AM$3),"")</f>
        <v/>
      </c>
      <c r="AN6" s="24">
        <f t="shared" si="4"/>
        <v>0</v>
      </c>
      <c r="AO6" s="23" t="str">
        <f>IFERROR(GETPIVOTDATA("Amount",PV_Actual!$A$3,"Year",Summary!$B$25,"Month",AO$2,"Supplies Items",$E6,"Div.",AO$3),"")</f>
        <v/>
      </c>
      <c r="AP6" s="23" t="str">
        <f>IFERROR(GETPIVOTDATA("Amount",PV_Actual!$A$3,"Year",Summary!$B$25,"Month",AP$2,"Supplies Items",$E6,"Div.",AP$3),"")</f>
        <v/>
      </c>
      <c r="AQ6" s="23" t="str">
        <f>IFERROR(GETPIVOTDATA("Amount",PV_Actual!$A$3,"Year",Summary!$B$25,"Month",AQ$2,"Supplies Items",$E6,"Div.",AQ$3),"")</f>
        <v/>
      </c>
      <c r="AR6" s="23" t="str">
        <f>IFERROR(GETPIVOTDATA("Amount",PV_Actual!$A$3,"Year",Summary!$B$25,"Month",AR$2,"Supplies Items",$E6,"Div.",AR$3),"")</f>
        <v/>
      </c>
      <c r="AS6" s="24">
        <f t="shared" si="5"/>
        <v>0</v>
      </c>
      <c r="AT6" s="23" t="str">
        <f>IFERROR(GETPIVOTDATA("Amount",PV_Actual!$A$3,"Year",Summary!$B$25,"Month",AT$2,"Supplies Items",$E6,"Div.",AT$3),"")</f>
        <v/>
      </c>
      <c r="AU6" s="23" t="str">
        <f>IFERROR(GETPIVOTDATA("Amount",PV_Actual!$A$3,"Year",Summary!$B$25,"Month",AU$2,"Supplies Items",$E6,"Div.",AU$3),"")</f>
        <v/>
      </c>
      <c r="AV6" s="23" t="str">
        <f>IFERROR(GETPIVOTDATA("Amount",PV_Actual!$A$3,"Year",Summary!$B$25,"Month",AV$2,"Supplies Items",$E6,"Div.",AV$3),"")</f>
        <v/>
      </c>
      <c r="AW6" s="23" t="str">
        <f>IFERROR(GETPIVOTDATA("Amount",PV_Actual!$A$3,"Year",Summary!$B$25,"Month",AW$2,"Supplies Items",$E6,"Div.",AW$3),"")</f>
        <v/>
      </c>
      <c r="AX6" s="24">
        <f t="shared" si="6"/>
        <v>0</v>
      </c>
      <c r="AY6" s="23" t="str">
        <f>IFERROR(GETPIVOTDATA("Amount",PV_Actual!$A$3,"Year",Summary!$B$25,"Month",AY$2,"Supplies Items",$E6,"Div.",AY$3),"")</f>
        <v/>
      </c>
      <c r="AZ6" s="23" t="str">
        <f>IFERROR(GETPIVOTDATA("Amount",PV_Actual!$A$3,"Year",Summary!$B$25,"Month",AZ$2,"Supplies Items",$E6,"Div.",AZ$3),"")</f>
        <v/>
      </c>
      <c r="BA6" s="23" t="str">
        <f>IFERROR(GETPIVOTDATA("Amount",PV_Actual!$A$3,"Year",Summary!$B$25,"Month",BA$2,"Supplies Items",$E6,"Div.",BA$3),"")</f>
        <v/>
      </c>
      <c r="BB6" s="23" t="str">
        <f>IFERROR(GETPIVOTDATA("Amount",PV_Actual!$A$3,"Year",Summary!$B$25,"Month",BB$2,"Supplies Items",$E6,"Div.",BB$3),"")</f>
        <v/>
      </c>
      <c r="BC6" s="24">
        <f t="shared" si="7"/>
        <v>0</v>
      </c>
      <c r="BD6" s="23" t="str">
        <f>IFERROR(GETPIVOTDATA("Amount",PV_Actual!$A$3,"Year",Summary!$B$25,"Month",BD$2,"Supplies Items",$E6,"Div.",BD$3),"")</f>
        <v/>
      </c>
      <c r="BE6" s="23" t="str">
        <f>IFERROR(GETPIVOTDATA("Amount",PV_Actual!$A$3,"Year",Summary!$B$25,"Month",BE$2,"Supplies Items",$E6,"Div.",BE$3),"")</f>
        <v/>
      </c>
      <c r="BF6" s="23" t="str">
        <f>IFERROR(GETPIVOTDATA("Amount",PV_Actual!$A$3,"Year",Summary!$B$25,"Month",BF$2,"Supplies Items",$E6,"Div.",BF$3),"")</f>
        <v/>
      </c>
      <c r="BG6" s="23" t="str">
        <f>IFERROR(GETPIVOTDATA("Amount",PV_Actual!$A$3,"Year",Summary!$B$25,"Month",BG$2,"Supplies Items",$E6,"Div.",BG$3),"")</f>
        <v/>
      </c>
      <c r="BH6" s="24">
        <f t="shared" si="8"/>
        <v>0</v>
      </c>
      <c r="BI6" s="23" t="str">
        <f>IFERROR(GETPIVOTDATA("Amount",PV_Actual!$A$3,"Year",Summary!$B$25,"Month",BI$2,"Supplies Items",$E6,"Div.",BI$3),"")</f>
        <v/>
      </c>
      <c r="BJ6" s="23" t="str">
        <f>IFERROR(GETPIVOTDATA("Amount",PV_Actual!$A$3,"Year",Summary!$B$25,"Month",BJ$2,"Supplies Items",$E6,"Div.",BJ$3),"")</f>
        <v/>
      </c>
      <c r="BK6" s="23" t="str">
        <f>IFERROR(GETPIVOTDATA("Amount",PV_Actual!$A$3,"Year",Summary!$B$25,"Month",BK$2,"Supplies Items",$E6,"Div.",BK$3),"")</f>
        <v/>
      </c>
      <c r="BL6" s="23" t="str">
        <f>IFERROR(GETPIVOTDATA("Amount",PV_Actual!$A$3,"Year",Summary!$B$25,"Month",BL$2,"Supplies Items",$E6,"Div.",BL$3),"")</f>
        <v/>
      </c>
      <c r="BM6" s="24">
        <f t="shared" si="9"/>
        <v>0</v>
      </c>
      <c r="BN6" s="23" t="str">
        <f>IFERROR(GETPIVOTDATA("Amount",PV_Actual!$A$3,"Year",Summary!$B$25,"Month",BN$2,"Supplies Items",$E6,"Div.",BN$3),"")</f>
        <v/>
      </c>
      <c r="BO6" s="23" t="str">
        <f>IFERROR(GETPIVOTDATA("Amount",PV_Actual!$A$3,"Year",Summary!$B$25,"Month",BO$2,"Supplies Items",$E6,"Div.",BO$3),"")</f>
        <v/>
      </c>
      <c r="BP6" s="23" t="str">
        <f>IFERROR(GETPIVOTDATA("Amount",PV_Actual!$A$3,"Year",Summary!$B$25,"Month",BP$2,"Supplies Items",$E6,"Div.",BP$3),"")</f>
        <v/>
      </c>
      <c r="BQ6" s="23" t="str">
        <f>IFERROR(GETPIVOTDATA("Amount",PV_Actual!$A$3,"Year",Summary!$B$25,"Month",BQ$2,"Supplies Items",$E6,"Div.",BQ$3),"")</f>
        <v/>
      </c>
      <c r="BR6" s="24">
        <f t="shared" si="10"/>
        <v>0</v>
      </c>
      <c r="BS6" s="25" t="str">
        <f t="shared" si="13"/>
        <v/>
      </c>
    </row>
    <row r="7" spans="2:73" ht="20.45" customHeight="1" x14ac:dyDescent="0.3">
      <c r="B7" s="26">
        <v>4</v>
      </c>
      <c r="C7" s="27" t="str">
        <f>_xlfn.XLOOKUP(E7,act_raw[Detail],act_raw[Activities],"",0)</f>
        <v>SUPP-Extra</v>
      </c>
      <c r="D7" s="28" t="s">
        <v>44</v>
      </c>
      <c r="E7" s="29" t="s">
        <v>47</v>
      </c>
      <c r="F7" s="21" t="str">
        <f>IFERROR(GETPIVOTDATA("Amount",PV_Actual!$A$3,"Year",Summary!$B$25,"Supplies Items",$E7,"Div.",F$3),"")</f>
        <v/>
      </c>
      <c r="G7" s="21" t="str">
        <f>IFERROR(GETPIVOTDATA("Amount",PV_Actual!$A$3,"Year",Summary!$B$25,"Supplies Items",$E7,"Div.",G$3),"")</f>
        <v/>
      </c>
      <c r="H7" s="21" t="str">
        <f>IFERROR(GETPIVOTDATA("Amount",PV_Actual!$A$3,"Year",Summary!$B$25,"Supplies Items",$E7,"Div.",H$3),"")</f>
        <v/>
      </c>
      <c r="I7" s="21" t="str">
        <f>IFERROR(GETPIVOTDATA("Amount",PV_Actual!$A$3,"Year",Summary!$B$25,"Supplies Items",$E7,"Div.",I$3),"")</f>
        <v/>
      </c>
      <c r="J7" s="22">
        <f t="shared" si="0"/>
        <v>0</v>
      </c>
      <c r="K7" s="23" t="str">
        <f>IFERROR(GETPIVOTDATA("Amount",PV_Actual!$A$3,"Year",Summary!$B$25,"Month",K$2,"Supplies Items",$E7,"Div.",K$3),"")</f>
        <v/>
      </c>
      <c r="L7" s="23" t="str">
        <f>IFERROR(GETPIVOTDATA("Amount",PV_Actual!$A$3,"Year",Summary!$B$25,"Month",L$2,"Supplies Items",$E7,"Div.",L$3),"")</f>
        <v/>
      </c>
      <c r="M7" s="23" t="str">
        <f>IFERROR(GETPIVOTDATA("Amount",PV_Actual!$A$3,"Year",Summary!$B$25,"Month",M$2,"Supplies Items",$E7,"Div.",M$3),"")</f>
        <v/>
      </c>
      <c r="N7" s="23" t="str">
        <f>IFERROR(GETPIVOTDATA("Amount",PV_Actual!$A$3,"Year",Summary!$B$25,"Month",N$2,"Supplies Items",$E7,"Div.",N$3),"")</f>
        <v/>
      </c>
      <c r="O7" s="24">
        <f t="shared" si="11"/>
        <v>0</v>
      </c>
      <c r="P7" s="23" t="str">
        <f>IFERROR(GETPIVOTDATA("Amount",PV_Actual!$A$3,"Year",Summary!$B$25,"Month",P$2,"Supplies Items",$E7,"Div.",P$3),"")</f>
        <v/>
      </c>
      <c r="Q7" s="23" t="str">
        <f>IFERROR(GETPIVOTDATA("Amount",PV_Actual!$A$3,"Year",Summary!$B$25,"Month",Q$2,"Supplies Items",$E7,"Div.",Q$3),"")</f>
        <v/>
      </c>
      <c r="R7" s="23" t="str">
        <f>IFERROR(GETPIVOTDATA("Amount",PV_Actual!$A$3,"Year",Summary!$B$25,"Month",R$2,"Supplies Items",$E7,"Div.",R$3),"")</f>
        <v/>
      </c>
      <c r="S7" s="23" t="str">
        <f>IFERROR(GETPIVOTDATA("Amount",PV_Actual!$A$3,"Year",Summary!$B$25,"Month",S$2,"Supplies Items",$E7,"Div.",S$3),"")</f>
        <v/>
      </c>
      <c r="T7" s="24">
        <f t="shared" si="1"/>
        <v>0</v>
      </c>
      <c r="U7" s="23" t="str">
        <f>IFERROR(GETPIVOTDATA("Amount",PV_Actual!$A$3,"Year",Summary!$B$25,"Month",U$2,"Supplies Items",$E7,"Div.",U$3),"")</f>
        <v/>
      </c>
      <c r="V7" s="23" t="str">
        <f>IFERROR(GETPIVOTDATA("Amount",PV_Actual!$A$3,"Year",Summary!$B$25,"Month",V$2,"Supplies Items",$E7,"Div.",V$3),"")</f>
        <v/>
      </c>
      <c r="W7" s="23" t="str">
        <f>IFERROR(GETPIVOTDATA("Amount",PV_Actual!$A$3,"Year",Summary!$B$25,"Month",W$2,"Supplies Items",$E7,"Div.",W$3),"")</f>
        <v/>
      </c>
      <c r="X7" s="23" t="str">
        <f>IFERROR(GETPIVOTDATA("Amount",PV_Actual!$A$3,"Year",Summary!$B$25,"Month",X$2,"Supplies Items",$E7,"Div.",X$3),"")</f>
        <v/>
      </c>
      <c r="Y7" s="24">
        <f t="shared" si="12"/>
        <v>0</v>
      </c>
      <c r="Z7" s="23" t="str">
        <f>IFERROR(GETPIVOTDATA("Amount",PV_Actual!$A$3,"Year",Summary!$B$25,"Month",Z$2,"Supplies Items",$E7,"Div.",Z$3),"")</f>
        <v/>
      </c>
      <c r="AA7" s="23" t="str">
        <f>IFERROR(GETPIVOTDATA("Amount",PV_Actual!$A$3,"Year",Summary!$B$25,"Month",AA$2,"Supplies Items",$E7,"Div.",AA$3),"")</f>
        <v/>
      </c>
      <c r="AB7" s="23" t="str">
        <f>IFERROR(GETPIVOTDATA("Amount",PV_Actual!$A$3,"Year",Summary!$B$25,"Month",AB$2,"Supplies Items",$E7,"Div.",AB$3),"")</f>
        <v/>
      </c>
      <c r="AC7" s="23" t="str">
        <f>IFERROR(GETPIVOTDATA("Amount",PV_Actual!$A$3,"Year",Summary!$B$25,"Month",AC$2,"Supplies Items",$E7,"Div.",AC$3),"")</f>
        <v/>
      </c>
      <c r="AD7" s="24">
        <f t="shared" si="2"/>
        <v>0</v>
      </c>
      <c r="AE7" s="23" t="str">
        <f>IFERROR(GETPIVOTDATA("Amount",PV_Actual!$A$3,"Year",Summary!$B$25,"Month",AE$2,"Supplies Items",$E7,"Div.",AE$3),"")</f>
        <v/>
      </c>
      <c r="AF7" s="23" t="str">
        <f>IFERROR(GETPIVOTDATA("Amount",PV_Actual!$A$3,"Year",Summary!$B$25,"Month",AF$2,"Supplies Items",$E7,"Div.",AF$3),"")</f>
        <v/>
      </c>
      <c r="AG7" s="23" t="str">
        <f>IFERROR(GETPIVOTDATA("Amount",PV_Actual!$A$3,"Year",Summary!$B$25,"Month",AG$2,"Supplies Items",$E7,"Div.",AG$3),"")</f>
        <v/>
      </c>
      <c r="AH7" s="23" t="str">
        <f>IFERROR(GETPIVOTDATA("Amount",PV_Actual!$A$3,"Year",Summary!$B$25,"Month",AH$2,"Supplies Items",$E7,"Div.",AH$3),"")</f>
        <v/>
      </c>
      <c r="AI7" s="24">
        <f t="shared" si="3"/>
        <v>0</v>
      </c>
      <c r="AJ7" s="23" t="str">
        <f>IFERROR(GETPIVOTDATA("Amount",PV_Actual!$A$3,"Year",Summary!$B$25,"Month",AJ$2,"Supplies Items",$E7,"Div.",AJ$3),"")</f>
        <v/>
      </c>
      <c r="AK7" s="23" t="str">
        <f>IFERROR(GETPIVOTDATA("Amount",PV_Actual!$A$3,"Year",Summary!$B$25,"Month",AK$2,"Supplies Items",$E7,"Div.",AK$3),"")</f>
        <v/>
      </c>
      <c r="AL7" s="23" t="str">
        <f>IFERROR(GETPIVOTDATA("Amount",PV_Actual!$A$3,"Year",Summary!$B$25,"Month",AL$2,"Supplies Items",$E7,"Div.",AL$3),"")</f>
        <v/>
      </c>
      <c r="AM7" s="23" t="str">
        <f>IFERROR(GETPIVOTDATA("Amount",PV_Actual!$A$3,"Year",Summary!$B$25,"Month",AM$2,"Supplies Items",$E7,"Div.",AM$3),"")</f>
        <v/>
      </c>
      <c r="AN7" s="24">
        <f t="shared" si="4"/>
        <v>0</v>
      </c>
      <c r="AO7" s="23" t="str">
        <f>IFERROR(GETPIVOTDATA("Amount",PV_Actual!$A$3,"Year",Summary!$B$25,"Month",AO$2,"Supplies Items",$E7,"Div.",AO$3),"")</f>
        <v/>
      </c>
      <c r="AP7" s="23" t="str">
        <f>IFERROR(GETPIVOTDATA("Amount",PV_Actual!$A$3,"Year",Summary!$B$25,"Month",AP$2,"Supplies Items",$E7,"Div.",AP$3),"")</f>
        <v/>
      </c>
      <c r="AQ7" s="23" t="str">
        <f>IFERROR(GETPIVOTDATA("Amount",PV_Actual!$A$3,"Year",Summary!$B$25,"Month",AQ$2,"Supplies Items",$E7,"Div.",AQ$3),"")</f>
        <v/>
      </c>
      <c r="AR7" s="23" t="str">
        <f>IFERROR(GETPIVOTDATA("Amount",PV_Actual!$A$3,"Year",Summary!$B$25,"Month",AR$2,"Supplies Items",$E7,"Div.",AR$3),"")</f>
        <v/>
      </c>
      <c r="AS7" s="24">
        <f t="shared" si="5"/>
        <v>0</v>
      </c>
      <c r="AT7" s="23" t="str">
        <f>IFERROR(GETPIVOTDATA("Amount",PV_Actual!$A$3,"Year",Summary!$B$25,"Month",AT$2,"Supplies Items",$E7,"Div.",AT$3),"")</f>
        <v/>
      </c>
      <c r="AU7" s="23" t="str">
        <f>IFERROR(GETPIVOTDATA("Amount",PV_Actual!$A$3,"Year",Summary!$B$25,"Month",AU$2,"Supplies Items",$E7,"Div.",AU$3),"")</f>
        <v/>
      </c>
      <c r="AV7" s="23" t="str">
        <f>IFERROR(GETPIVOTDATA("Amount",PV_Actual!$A$3,"Year",Summary!$B$25,"Month",AV$2,"Supplies Items",$E7,"Div.",AV$3),"")</f>
        <v/>
      </c>
      <c r="AW7" s="23" t="str">
        <f>IFERROR(GETPIVOTDATA("Amount",PV_Actual!$A$3,"Year",Summary!$B$25,"Month",AW$2,"Supplies Items",$E7,"Div.",AW$3),"")</f>
        <v/>
      </c>
      <c r="AX7" s="24">
        <f t="shared" si="6"/>
        <v>0</v>
      </c>
      <c r="AY7" s="23" t="str">
        <f>IFERROR(GETPIVOTDATA("Amount",PV_Actual!$A$3,"Year",Summary!$B$25,"Month",AY$2,"Supplies Items",$E7,"Div.",AY$3),"")</f>
        <v/>
      </c>
      <c r="AZ7" s="23" t="str">
        <f>IFERROR(GETPIVOTDATA("Amount",PV_Actual!$A$3,"Year",Summary!$B$25,"Month",AZ$2,"Supplies Items",$E7,"Div.",AZ$3),"")</f>
        <v/>
      </c>
      <c r="BA7" s="23" t="str">
        <f>IFERROR(GETPIVOTDATA("Amount",PV_Actual!$A$3,"Year",Summary!$B$25,"Month",BA$2,"Supplies Items",$E7,"Div.",BA$3),"")</f>
        <v/>
      </c>
      <c r="BB7" s="23" t="str">
        <f>IFERROR(GETPIVOTDATA("Amount",PV_Actual!$A$3,"Year",Summary!$B$25,"Month",BB$2,"Supplies Items",$E7,"Div.",BB$3),"")</f>
        <v/>
      </c>
      <c r="BC7" s="24">
        <f t="shared" si="7"/>
        <v>0</v>
      </c>
      <c r="BD7" s="23" t="str">
        <f>IFERROR(GETPIVOTDATA("Amount",PV_Actual!$A$3,"Year",Summary!$B$25,"Month",BD$2,"Supplies Items",$E7,"Div.",BD$3),"")</f>
        <v/>
      </c>
      <c r="BE7" s="23" t="str">
        <f>IFERROR(GETPIVOTDATA("Amount",PV_Actual!$A$3,"Year",Summary!$B$25,"Month",BE$2,"Supplies Items",$E7,"Div.",BE$3),"")</f>
        <v/>
      </c>
      <c r="BF7" s="23" t="str">
        <f>IFERROR(GETPIVOTDATA("Amount",PV_Actual!$A$3,"Year",Summary!$B$25,"Month",BF$2,"Supplies Items",$E7,"Div.",BF$3),"")</f>
        <v/>
      </c>
      <c r="BG7" s="23" t="str">
        <f>IFERROR(GETPIVOTDATA("Amount",PV_Actual!$A$3,"Year",Summary!$B$25,"Month",BG$2,"Supplies Items",$E7,"Div.",BG$3),"")</f>
        <v/>
      </c>
      <c r="BH7" s="24">
        <f t="shared" si="8"/>
        <v>0</v>
      </c>
      <c r="BI7" s="23" t="str">
        <f>IFERROR(GETPIVOTDATA("Amount",PV_Actual!$A$3,"Year",Summary!$B$25,"Month",BI$2,"Supplies Items",$E7,"Div.",BI$3),"")</f>
        <v/>
      </c>
      <c r="BJ7" s="23" t="str">
        <f>IFERROR(GETPIVOTDATA("Amount",PV_Actual!$A$3,"Year",Summary!$B$25,"Month",BJ$2,"Supplies Items",$E7,"Div.",BJ$3),"")</f>
        <v/>
      </c>
      <c r="BK7" s="23" t="str">
        <f>IFERROR(GETPIVOTDATA("Amount",PV_Actual!$A$3,"Year",Summary!$B$25,"Month",BK$2,"Supplies Items",$E7,"Div.",BK$3),"")</f>
        <v/>
      </c>
      <c r="BL7" s="23" t="str">
        <f>IFERROR(GETPIVOTDATA("Amount",PV_Actual!$A$3,"Year",Summary!$B$25,"Month",BL$2,"Supplies Items",$E7,"Div.",BL$3),"")</f>
        <v/>
      </c>
      <c r="BM7" s="24">
        <f t="shared" si="9"/>
        <v>0</v>
      </c>
      <c r="BN7" s="23" t="str">
        <f>IFERROR(GETPIVOTDATA("Amount",PV_Actual!$A$3,"Year",Summary!$B$25,"Month",BN$2,"Supplies Items",$E7,"Div.",BN$3),"")</f>
        <v/>
      </c>
      <c r="BO7" s="23" t="str">
        <f>IFERROR(GETPIVOTDATA("Amount",PV_Actual!$A$3,"Year",Summary!$B$25,"Month",BO$2,"Supplies Items",$E7,"Div.",BO$3),"")</f>
        <v/>
      </c>
      <c r="BP7" s="23" t="str">
        <f>IFERROR(GETPIVOTDATA("Amount",PV_Actual!$A$3,"Year",Summary!$B$25,"Month",BP$2,"Supplies Items",$E7,"Div.",BP$3),"")</f>
        <v/>
      </c>
      <c r="BQ7" s="23" t="str">
        <f>IFERROR(GETPIVOTDATA("Amount",PV_Actual!$A$3,"Year",Summary!$B$25,"Month",BQ$2,"Supplies Items",$E7,"Div.",BQ$3),"")</f>
        <v/>
      </c>
      <c r="BR7" s="24">
        <f t="shared" si="10"/>
        <v>0</v>
      </c>
      <c r="BS7" s="25" t="str">
        <f t="shared" si="13"/>
        <v/>
      </c>
    </row>
    <row r="8" spans="2:73" ht="20.45" customHeight="1" x14ac:dyDescent="0.3">
      <c r="B8" s="26">
        <v>5</v>
      </c>
      <c r="C8" s="27" t="str">
        <f>_xlfn.XLOOKUP(E8,act_raw[Detail],act_raw[Activities],"",0)</f>
        <v>SUPP-0002</v>
      </c>
      <c r="D8" s="28" t="s">
        <v>48</v>
      </c>
      <c r="E8" s="29" t="s">
        <v>49</v>
      </c>
      <c r="F8" s="21" t="str">
        <f>IFERROR(GETPIVOTDATA("Amount",PV_Actual!$A$3,"Year",Summary!$B$25,"Supplies Items",$E8,"Div.",F$3),"")</f>
        <v/>
      </c>
      <c r="G8" s="21" t="str">
        <f>IFERROR(GETPIVOTDATA("Amount",PV_Actual!$A$3,"Year",Summary!$B$25,"Supplies Items",$E8,"Div.",G$3),"")</f>
        <v/>
      </c>
      <c r="H8" s="21" t="str">
        <f>IFERROR(GETPIVOTDATA("Amount",PV_Actual!$A$3,"Year",Summary!$B$25,"Supplies Items",$E8,"Div.",H$3),"")</f>
        <v/>
      </c>
      <c r="I8" s="21" t="str">
        <f>IFERROR(GETPIVOTDATA("Amount",PV_Actual!$A$3,"Year",Summary!$B$25,"Supplies Items",$E8,"Div.",I$3),"")</f>
        <v/>
      </c>
      <c r="J8" s="22">
        <f t="shared" si="0"/>
        <v>0</v>
      </c>
      <c r="K8" s="23" t="str">
        <f>IFERROR(GETPIVOTDATA("Amount",PV_Actual!$A$3,"Year",Summary!$B$25,"Month",K$2,"Supplies Items",$E8,"Div.",K$3),"")</f>
        <v/>
      </c>
      <c r="L8" s="23" t="str">
        <f>IFERROR(GETPIVOTDATA("Amount",PV_Actual!$A$3,"Year",Summary!$B$25,"Month",L$2,"Supplies Items",$E8,"Div.",L$3),"")</f>
        <v/>
      </c>
      <c r="M8" s="23" t="str">
        <f>IFERROR(GETPIVOTDATA("Amount",PV_Actual!$A$3,"Year",Summary!$B$25,"Month",M$2,"Supplies Items",$E8,"Div.",M$3),"")</f>
        <v/>
      </c>
      <c r="N8" s="23" t="str">
        <f>IFERROR(GETPIVOTDATA("Amount",PV_Actual!$A$3,"Year",Summary!$B$25,"Month",N$2,"Supplies Items",$E8,"Div.",N$3),"")</f>
        <v/>
      </c>
      <c r="O8" s="24">
        <f>SUM(K8:N8)</f>
        <v>0</v>
      </c>
      <c r="P8" s="23" t="str">
        <f>IFERROR(GETPIVOTDATA("Amount",PV_Actual!$A$3,"Year",Summary!$B$25,"Month",P$2,"Supplies Items",$E8,"Div.",P$3),"")</f>
        <v/>
      </c>
      <c r="Q8" s="23" t="str">
        <f>IFERROR(GETPIVOTDATA("Amount",PV_Actual!$A$3,"Year",Summary!$B$25,"Month",Q$2,"Supplies Items",$E8,"Div.",Q$3),"")</f>
        <v/>
      </c>
      <c r="R8" s="23" t="str">
        <f>IFERROR(GETPIVOTDATA("Amount",PV_Actual!$A$3,"Year",Summary!$B$25,"Month",R$2,"Supplies Items",$E8,"Div.",R$3),"")</f>
        <v/>
      </c>
      <c r="S8" s="23" t="str">
        <f>IFERROR(GETPIVOTDATA("Amount",PV_Actual!$A$3,"Year",Summary!$B$25,"Month",S$2,"Supplies Items",$E8,"Div.",S$3),"")</f>
        <v/>
      </c>
      <c r="T8" s="24">
        <f t="shared" si="1"/>
        <v>0</v>
      </c>
      <c r="U8" s="23" t="str">
        <f>IFERROR(GETPIVOTDATA("Amount",PV_Actual!$A$3,"Year",Summary!$B$25,"Month",U$2,"Supplies Items",$E8,"Div.",U$3),"")</f>
        <v/>
      </c>
      <c r="V8" s="23" t="str">
        <f>IFERROR(GETPIVOTDATA("Amount",PV_Actual!$A$3,"Year",Summary!$B$25,"Month",V$2,"Supplies Items",$E8,"Div.",V$3),"")</f>
        <v/>
      </c>
      <c r="W8" s="23" t="str">
        <f>IFERROR(GETPIVOTDATA("Amount",PV_Actual!$A$3,"Year",Summary!$B$25,"Month",W$2,"Supplies Items",$E8,"Div.",W$3),"")</f>
        <v/>
      </c>
      <c r="X8" s="23" t="str">
        <f>IFERROR(GETPIVOTDATA("Amount",PV_Actual!$A$3,"Year",Summary!$B$25,"Month",X$2,"Supplies Items",$E8,"Div.",X$3),"")</f>
        <v/>
      </c>
      <c r="Y8" s="24">
        <f t="shared" si="12"/>
        <v>0</v>
      </c>
      <c r="Z8" s="23" t="str">
        <f>IFERROR(GETPIVOTDATA("Amount",PV_Actual!$A$3,"Year",Summary!$B$25,"Month",Z$2,"Supplies Items",$E8,"Div.",Z$3),"")</f>
        <v/>
      </c>
      <c r="AA8" s="23" t="str">
        <f>IFERROR(GETPIVOTDATA("Amount",PV_Actual!$A$3,"Year",Summary!$B$25,"Month",AA$2,"Supplies Items",$E8,"Div.",AA$3),"")</f>
        <v/>
      </c>
      <c r="AB8" s="23" t="str">
        <f>IFERROR(GETPIVOTDATA("Amount",PV_Actual!$A$3,"Year",Summary!$B$25,"Month",AB$2,"Supplies Items",$E8,"Div.",AB$3),"")</f>
        <v/>
      </c>
      <c r="AC8" s="23" t="str">
        <f>IFERROR(GETPIVOTDATA("Amount",PV_Actual!$A$3,"Year",Summary!$B$25,"Month",AC$2,"Supplies Items",$E8,"Div.",AC$3),"")</f>
        <v/>
      </c>
      <c r="AD8" s="24">
        <f t="shared" si="2"/>
        <v>0</v>
      </c>
      <c r="AE8" s="23" t="str">
        <f>IFERROR(GETPIVOTDATA("Amount",PV_Actual!$A$3,"Year",Summary!$B$25,"Month",AE$2,"Supplies Items",$E8,"Div.",AE$3),"")</f>
        <v/>
      </c>
      <c r="AF8" s="23" t="str">
        <f>IFERROR(GETPIVOTDATA("Amount",PV_Actual!$A$3,"Year",Summary!$B$25,"Month",AF$2,"Supplies Items",$E8,"Div.",AF$3),"")</f>
        <v/>
      </c>
      <c r="AG8" s="23" t="str">
        <f>IFERROR(GETPIVOTDATA("Amount",PV_Actual!$A$3,"Year",Summary!$B$25,"Month",AG$2,"Supplies Items",$E8,"Div.",AG$3),"")</f>
        <v/>
      </c>
      <c r="AH8" s="23" t="str">
        <f>IFERROR(GETPIVOTDATA("Amount",PV_Actual!$A$3,"Year",Summary!$B$25,"Month",AH$2,"Supplies Items",$E8,"Div.",AH$3),"")</f>
        <v/>
      </c>
      <c r="AI8" s="24">
        <f t="shared" si="3"/>
        <v>0</v>
      </c>
      <c r="AJ8" s="23" t="str">
        <f>IFERROR(GETPIVOTDATA("Amount",PV_Actual!$A$3,"Year",Summary!$B$25,"Month",AJ$2,"Supplies Items",$E8,"Div.",AJ$3),"")</f>
        <v/>
      </c>
      <c r="AK8" s="23" t="str">
        <f>IFERROR(GETPIVOTDATA("Amount",PV_Actual!$A$3,"Year",Summary!$B$25,"Month",AK$2,"Supplies Items",$E8,"Div.",AK$3),"")</f>
        <v/>
      </c>
      <c r="AL8" s="23" t="str">
        <f>IFERROR(GETPIVOTDATA("Amount",PV_Actual!$A$3,"Year",Summary!$B$25,"Month",AL$2,"Supplies Items",$E8,"Div.",AL$3),"")</f>
        <v/>
      </c>
      <c r="AM8" s="23" t="str">
        <f>IFERROR(GETPIVOTDATA("Amount",PV_Actual!$A$3,"Year",Summary!$B$25,"Month",AM$2,"Supplies Items",$E8,"Div.",AM$3),"")</f>
        <v/>
      </c>
      <c r="AN8" s="24">
        <f t="shared" si="4"/>
        <v>0</v>
      </c>
      <c r="AO8" s="23" t="str">
        <f>IFERROR(GETPIVOTDATA("Amount",PV_Actual!$A$3,"Year",Summary!$B$25,"Month",AO$2,"Supplies Items",$E8,"Div.",AO$3),"")</f>
        <v/>
      </c>
      <c r="AP8" s="23" t="str">
        <f>IFERROR(GETPIVOTDATA("Amount",PV_Actual!$A$3,"Year",Summary!$B$25,"Month",AP$2,"Supplies Items",$E8,"Div.",AP$3),"")</f>
        <v/>
      </c>
      <c r="AQ8" s="23" t="str">
        <f>IFERROR(GETPIVOTDATA("Amount",PV_Actual!$A$3,"Year",Summary!$B$25,"Month",AQ$2,"Supplies Items",$E8,"Div.",AQ$3),"")</f>
        <v/>
      </c>
      <c r="AR8" s="23" t="str">
        <f>IFERROR(GETPIVOTDATA("Amount",PV_Actual!$A$3,"Year",Summary!$B$25,"Month",AR$2,"Supplies Items",$E8,"Div.",AR$3),"")</f>
        <v/>
      </c>
      <c r="AS8" s="24">
        <f t="shared" si="5"/>
        <v>0</v>
      </c>
      <c r="AT8" s="23" t="str">
        <f>IFERROR(GETPIVOTDATA("Amount",PV_Actual!$A$3,"Year",Summary!$B$25,"Month",AT$2,"Supplies Items",$E8,"Div.",AT$3),"")</f>
        <v/>
      </c>
      <c r="AU8" s="23" t="str">
        <f>IFERROR(GETPIVOTDATA("Amount",PV_Actual!$A$3,"Year",Summary!$B$25,"Month",AU$2,"Supplies Items",$E8,"Div.",AU$3),"")</f>
        <v/>
      </c>
      <c r="AV8" s="23" t="str">
        <f>IFERROR(GETPIVOTDATA("Amount",PV_Actual!$A$3,"Year",Summary!$B$25,"Month",AV$2,"Supplies Items",$E8,"Div.",AV$3),"")</f>
        <v/>
      </c>
      <c r="AW8" s="23" t="str">
        <f>IFERROR(GETPIVOTDATA("Amount",PV_Actual!$A$3,"Year",Summary!$B$25,"Month",AW$2,"Supplies Items",$E8,"Div.",AW$3),"")</f>
        <v/>
      </c>
      <c r="AX8" s="24">
        <f t="shared" si="6"/>
        <v>0</v>
      </c>
      <c r="AY8" s="23" t="str">
        <f>IFERROR(GETPIVOTDATA("Amount",PV_Actual!$A$3,"Year",Summary!$B$25,"Month",AY$2,"Supplies Items",$E8,"Div.",AY$3),"")</f>
        <v/>
      </c>
      <c r="AZ8" s="23" t="str">
        <f>IFERROR(GETPIVOTDATA("Amount",PV_Actual!$A$3,"Year",Summary!$B$25,"Month",AZ$2,"Supplies Items",$E8,"Div.",AZ$3),"")</f>
        <v/>
      </c>
      <c r="BA8" s="23" t="str">
        <f>IFERROR(GETPIVOTDATA("Amount",PV_Actual!$A$3,"Year",Summary!$B$25,"Month",BA$2,"Supplies Items",$E8,"Div.",BA$3),"")</f>
        <v/>
      </c>
      <c r="BB8" s="23" t="str">
        <f>IFERROR(GETPIVOTDATA("Amount",PV_Actual!$A$3,"Year",Summary!$B$25,"Month",BB$2,"Supplies Items",$E8,"Div.",BB$3),"")</f>
        <v/>
      </c>
      <c r="BC8" s="24">
        <f t="shared" si="7"/>
        <v>0</v>
      </c>
      <c r="BD8" s="23" t="str">
        <f>IFERROR(GETPIVOTDATA("Amount",PV_Actual!$A$3,"Year",Summary!$B$25,"Month",BD$2,"Supplies Items",$E8,"Div.",BD$3),"")</f>
        <v/>
      </c>
      <c r="BE8" s="23" t="str">
        <f>IFERROR(GETPIVOTDATA("Amount",PV_Actual!$A$3,"Year",Summary!$B$25,"Month",BE$2,"Supplies Items",$E8,"Div.",BE$3),"")</f>
        <v/>
      </c>
      <c r="BF8" s="23" t="str">
        <f>IFERROR(GETPIVOTDATA("Amount",PV_Actual!$A$3,"Year",Summary!$B$25,"Month",BF$2,"Supplies Items",$E8,"Div.",BF$3),"")</f>
        <v/>
      </c>
      <c r="BG8" s="23" t="str">
        <f>IFERROR(GETPIVOTDATA("Amount",PV_Actual!$A$3,"Year",Summary!$B$25,"Month",BG$2,"Supplies Items",$E8,"Div.",BG$3),"")</f>
        <v/>
      </c>
      <c r="BH8" s="24">
        <f t="shared" si="8"/>
        <v>0</v>
      </c>
      <c r="BI8" s="23" t="str">
        <f>IFERROR(GETPIVOTDATA("Amount",PV_Actual!$A$3,"Year",Summary!$B$25,"Month",BI$2,"Supplies Items",$E8,"Div.",BI$3),"")</f>
        <v/>
      </c>
      <c r="BJ8" s="23" t="str">
        <f>IFERROR(GETPIVOTDATA("Amount",PV_Actual!$A$3,"Year",Summary!$B$25,"Month",BJ$2,"Supplies Items",$E8,"Div.",BJ$3),"")</f>
        <v/>
      </c>
      <c r="BK8" s="23" t="str">
        <f>IFERROR(GETPIVOTDATA("Amount",PV_Actual!$A$3,"Year",Summary!$B$25,"Month",BK$2,"Supplies Items",$E8,"Div.",BK$3),"")</f>
        <v/>
      </c>
      <c r="BL8" s="23" t="str">
        <f>IFERROR(GETPIVOTDATA("Amount",PV_Actual!$A$3,"Year",Summary!$B$25,"Month",BL$2,"Supplies Items",$E8,"Div.",BL$3),"")</f>
        <v/>
      </c>
      <c r="BM8" s="24">
        <f t="shared" si="9"/>
        <v>0</v>
      </c>
      <c r="BN8" s="23" t="str">
        <f>IFERROR(GETPIVOTDATA("Amount",PV_Actual!$A$3,"Year",Summary!$B$25,"Month",BN$2,"Supplies Items",$E8,"Div.",BN$3),"")</f>
        <v/>
      </c>
      <c r="BO8" s="23" t="str">
        <f>IFERROR(GETPIVOTDATA("Amount",PV_Actual!$A$3,"Year",Summary!$B$25,"Month",BO$2,"Supplies Items",$E8,"Div.",BO$3),"")</f>
        <v/>
      </c>
      <c r="BP8" s="23" t="str">
        <f>IFERROR(GETPIVOTDATA("Amount",PV_Actual!$A$3,"Year",Summary!$B$25,"Month",BP$2,"Supplies Items",$E8,"Div.",BP$3),"")</f>
        <v/>
      </c>
      <c r="BQ8" s="23" t="str">
        <f>IFERROR(GETPIVOTDATA("Amount",PV_Actual!$A$3,"Year",Summary!$B$25,"Month",BQ$2,"Supplies Items",$E8,"Div.",BQ$3),"")</f>
        <v/>
      </c>
      <c r="BR8" s="24">
        <f t="shared" si="10"/>
        <v>0</v>
      </c>
      <c r="BS8" s="25" t="str">
        <f t="shared" si="13"/>
        <v/>
      </c>
    </row>
    <row r="9" spans="2:73" ht="20.45" customHeight="1" x14ac:dyDescent="0.3">
      <c r="B9" s="26">
        <v>6</v>
      </c>
      <c r="C9" s="27" t="str">
        <f>_xlfn.XLOOKUP(E9,act_raw[Detail],act_raw[Activities],"",0)</f>
        <v>SUPP-0005</v>
      </c>
      <c r="D9" s="28" t="s">
        <v>50</v>
      </c>
      <c r="E9" s="29" t="s">
        <v>51</v>
      </c>
      <c r="F9" s="21" t="str">
        <f>IFERROR(GETPIVOTDATA("Amount",PV_Actual!$A$3,"Year",Summary!$B$25,"Supplies Items",$E9,"Div.",F$3),"")</f>
        <v/>
      </c>
      <c r="G9" s="21" t="str">
        <f>IFERROR(GETPIVOTDATA("Amount",PV_Actual!$A$3,"Year",Summary!$B$25,"Supplies Items",$E9,"Div.",G$3),"")</f>
        <v/>
      </c>
      <c r="H9" s="21" t="str">
        <f>IFERROR(GETPIVOTDATA("Amount",PV_Actual!$A$3,"Year",Summary!$B$25,"Supplies Items",$E9,"Div.",H$3),"")</f>
        <v/>
      </c>
      <c r="I9" s="21" t="str">
        <f>IFERROR(GETPIVOTDATA("Amount",PV_Actual!$A$3,"Year",Summary!$B$25,"Supplies Items",$E9,"Div.",I$3),"")</f>
        <v/>
      </c>
      <c r="J9" s="22">
        <f t="shared" si="0"/>
        <v>0</v>
      </c>
      <c r="K9" s="23" t="str">
        <f>IFERROR(GETPIVOTDATA("Amount",PV_Actual!$A$3,"Year",Summary!$B$25,"Month",K$2,"Supplies Items",$E9,"Div.",K$3),"")</f>
        <v/>
      </c>
      <c r="L9" s="23" t="str">
        <f>IFERROR(GETPIVOTDATA("Amount",PV_Actual!$A$3,"Year",Summary!$B$25,"Month",L$2,"Supplies Items",$E9,"Div.",L$3),"")</f>
        <v/>
      </c>
      <c r="M9" s="23" t="str">
        <f>IFERROR(GETPIVOTDATA("Amount",PV_Actual!$A$3,"Year",Summary!$B$25,"Month",M$2,"Supplies Items",$E9,"Div.",M$3),"")</f>
        <v/>
      </c>
      <c r="N9" s="23" t="str">
        <f>IFERROR(GETPIVOTDATA("Amount",PV_Actual!$A$3,"Year",Summary!$B$25,"Month",N$2,"Supplies Items",$E9,"Div.",N$3),"")</f>
        <v/>
      </c>
      <c r="O9" s="24">
        <f t="shared" si="11"/>
        <v>0</v>
      </c>
      <c r="P9" s="23" t="str">
        <f>IFERROR(GETPIVOTDATA("Amount",PV_Actual!$A$3,"Year",Summary!$B$25,"Month",P$2,"Supplies Items",$E9,"Div.",P$3),"")</f>
        <v/>
      </c>
      <c r="Q9" s="23" t="str">
        <f>IFERROR(GETPIVOTDATA("Amount",PV_Actual!$A$3,"Year",Summary!$B$25,"Month",Q$2,"Supplies Items",$E9,"Div.",Q$3),"")</f>
        <v/>
      </c>
      <c r="R9" s="23" t="str">
        <f>IFERROR(GETPIVOTDATA("Amount",PV_Actual!$A$3,"Year",Summary!$B$25,"Month",R$2,"Supplies Items",$E9,"Div.",R$3),"")</f>
        <v/>
      </c>
      <c r="S9" s="23" t="str">
        <f>IFERROR(GETPIVOTDATA("Amount",PV_Actual!$A$3,"Year",Summary!$B$25,"Month",S$2,"Supplies Items",$E9,"Div.",S$3),"")</f>
        <v/>
      </c>
      <c r="T9" s="24">
        <f t="shared" si="1"/>
        <v>0</v>
      </c>
      <c r="U9" s="23" t="str">
        <f>IFERROR(GETPIVOTDATA("Amount",PV_Actual!$A$3,"Year",Summary!$B$25,"Month",U$2,"Supplies Items",$E9,"Div.",U$3),"")</f>
        <v/>
      </c>
      <c r="V9" s="23" t="str">
        <f>IFERROR(GETPIVOTDATA("Amount",PV_Actual!$A$3,"Year",Summary!$B$25,"Month",V$2,"Supplies Items",$E9,"Div.",V$3),"")</f>
        <v/>
      </c>
      <c r="W9" s="23" t="str">
        <f>IFERROR(GETPIVOTDATA("Amount",PV_Actual!$A$3,"Year",Summary!$B$25,"Month",W$2,"Supplies Items",$E9,"Div.",W$3),"")</f>
        <v/>
      </c>
      <c r="X9" s="23" t="str">
        <f>IFERROR(GETPIVOTDATA("Amount",PV_Actual!$A$3,"Year",Summary!$B$25,"Month",X$2,"Supplies Items",$E9,"Div.",X$3),"")</f>
        <v/>
      </c>
      <c r="Y9" s="24">
        <f t="shared" si="12"/>
        <v>0</v>
      </c>
      <c r="Z9" s="23" t="str">
        <f>IFERROR(GETPIVOTDATA("Amount",PV_Actual!$A$3,"Year",Summary!$B$25,"Month",Z$2,"Supplies Items",$E9,"Div.",Z$3),"")</f>
        <v/>
      </c>
      <c r="AA9" s="23" t="str">
        <f>IFERROR(GETPIVOTDATA("Amount",PV_Actual!$A$3,"Year",Summary!$B$25,"Month",AA$2,"Supplies Items",$E9,"Div.",AA$3),"")</f>
        <v/>
      </c>
      <c r="AB9" s="23" t="str">
        <f>IFERROR(GETPIVOTDATA("Amount",PV_Actual!$A$3,"Year",Summary!$B$25,"Month",AB$2,"Supplies Items",$E9,"Div.",AB$3),"")</f>
        <v/>
      </c>
      <c r="AC9" s="23" t="str">
        <f>IFERROR(GETPIVOTDATA("Amount",PV_Actual!$A$3,"Year",Summary!$B$25,"Month",AC$2,"Supplies Items",$E9,"Div.",AC$3),"")</f>
        <v/>
      </c>
      <c r="AD9" s="24">
        <f t="shared" si="2"/>
        <v>0</v>
      </c>
      <c r="AE9" s="23" t="str">
        <f>IFERROR(GETPIVOTDATA("Amount",PV_Actual!$A$3,"Year",Summary!$B$25,"Month",AE$2,"Supplies Items",$E9,"Div.",AE$3),"")</f>
        <v/>
      </c>
      <c r="AF9" s="23" t="str">
        <f>IFERROR(GETPIVOTDATA("Amount",PV_Actual!$A$3,"Year",Summary!$B$25,"Month",AF$2,"Supplies Items",$E9,"Div.",AF$3),"")</f>
        <v/>
      </c>
      <c r="AG9" s="23" t="str">
        <f>IFERROR(GETPIVOTDATA("Amount",PV_Actual!$A$3,"Year",Summary!$B$25,"Month",AG$2,"Supplies Items",$E9,"Div.",AG$3),"")</f>
        <v/>
      </c>
      <c r="AH9" s="23" t="str">
        <f>IFERROR(GETPIVOTDATA("Amount",PV_Actual!$A$3,"Year",Summary!$B$25,"Month",AH$2,"Supplies Items",$E9,"Div.",AH$3),"")</f>
        <v/>
      </c>
      <c r="AI9" s="24">
        <f t="shared" si="3"/>
        <v>0</v>
      </c>
      <c r="AJ9" s="23" t="str">
        <f>IFERROR(GETPIVOTDATA("Amount",PV_Actual!$A$3,"Year",Summary!$B$25,"Month",AJ$2,"Supplies Items",$E9,"Div.",AJ$3),"")</f>
        <v/>
      </c>
      <c r="AK9" s="23" t="str">
        <f>IFERROR(GETPIVOTDATA("Amount",PV_Actual!$A$3,"Year",Summary!$B$25,"Month",AK$2,"Supplies Items",$E9,"Div.",AK$3),"")</f>
        <v/>
      </c>
      <c r="AL9" s="23" t="str">
        <f>IFERROR(GETPIVOTDATA("Amount",PV_Actual!$A$3,"Year",Summary!$B$25,"Month",AL$2,"Supplies Items",$E9,"Div.",AL$3),"")</f>
        <v/>
      </c>
      <c r="AM9" s="23" t="str">
        <f>IFERROR(GETPIVOTDATA("Amount",PV_Actual!$A$3,"Year",Summary!$B$25,"Month",AM$2,"Supplies Items",$E9,"Div.",AM$3),"")</f>
        <v/>
      </c>
      <c r="AN9" s="24">
        <f t="shared" si="4"/>
        <v>0</v>
      </c>
      <c r="AO9" s="23" t="str">
        <f>IFERROR(GETPIVOTDATA("Amount",PV_Actual!$A$3,"Year",Summary!$B$25,"Month",AO$2,"Supplies Items",$E9,"Div.",AO$3),"")</f>
        <v/>
      </c>
      <c r="AP9" s="23" t="str">
        <f>IFERROR(GETPIVOTDATA("Amount",PV_Actual!$A$3,"Year",Summary!$B$25,"Month",AP$2,"Supplies Items",$E9,"Div.",AP$3),"")</f>
        <v/>
      </c>
      <c r="AQ9" s="23" t="str">
        <f>IFERROR(GETPIVOTDATA("Amount",PV_Actual!$A$3,"Year",Summary!$B$25,"Month",AQ$2,"Supplies Items",$E9,"Div.",AQ$3),"")</f>
        <v/>
      </c>
      <c r="AR9" s="23" t="str">
        <f>IFERROR(GETPIVOTDATA("Amount",PV_Actual!$A$3,"Year",Summary!$B$25,"Month",AR$2,"Supplies Items",$E9,"Div.",AR$3),"")</f>
        <v/>
      </c>
      <c r="AS9" s="24">
        <f t="shared" si="5"/>
        <v>0</v>
      </c>
      <c r="AT9" s="23" t="str">
        <f>IFERROR(GETPIVOTDATA("Amount",PV_Actual!$A$3,"Year",Summary!$B$25,"Month",AT$2,"Supplies Items",$E9,"Div.",AT$3),"")</f>
        <v/>
      </c>
      <c r="AU9" s="23" t="str">
        <f>IFERROR(GETPIVOTDATA("Amount",PV_Actual!$A$3,"Year",Summary!$B$25,"Month",AU$2,"Supplies Items",$E9,"Div.",AU$3),"")</f>
        <v/>
      </c>
      <c r="AV9" s="23" t="str">
        <f>IFERROR(GETPIVOTDATA("Amount",PV_Actual!$A$3,"Year",Summary!$B$25,"Month",AV$2,"Supplies Items",$E9,"Div.",AV$3),"")</f>
        <v/>
      </c>
      <c r="AW9" s="23" t="str">
        <f>IFERROR(GETPIVOTDATA("Amount",PV_Actual!$A$3,"Year",Summary!$B$25,"Month",AW$2,"Supplies Items",$E9,"Div.",AW$3),"")</f>
        <v/>
      </c>
      <c r="AX9" s="24">
        <f t="shared" si="6"/>
        <v>0</v>
      </c>
      <c r="AY9" s="23" t="str">
        <f>IFERROR(GETPIVOTDATA("Amount",PV_Actual!$A$3,"Year",Summary!$B$25,"Month",AY$2,"Supplies Items",$E9,"Div.",AY$3),"")</f>
        <v/>
      </c>
      <c r="AZ9" s="23" t="str">
        <f>IFERROR(GETPIVOTDATA("Amount",PV_Actual!$A$3,"Year",Summary!$B$25,"Month",AZ$2,"Supplies Items",$E9,"Div.",AZ$3),"")</f>
        <v/>
      </c>
      <c r="BA9" s="23" t="str">
        <f>IFERROR(GETPIVOTDATA("Amount",PV_Actual!$A$3,"Year",Summary!$B$25,"Month",BA$2,"Supplies Items",$E9,"Div.",BA$3),"")</f>
        <v/>
      </c>
      <c r="BB9" s="23" t="str">
        <f>IFERROR(GETPIVOTDATA("Amount",PV_Actual!$A$3,"Year",Summary!$B$25,"Month",BB$2,"Supplies Items",$E9,"Div.",BB$3),"")</f>
        <v/>
      </c>
      <c r="BC9" s="24">
        <f t="shared" si="7"/>
        <v>0</v>
      </c>
      <c r="BD9" s="23" t="str">
        <f>IFERROR(GETPIVOTDATA("Amount",PV_Actual!$A$3,"Year",Summary!$B$25,"Month",BD$2,"Supplies Items",$E9,"Div.",BD$3),"")</f>
        <v/>
      </c>
      <c r="BE9" s="23" t="str">
        <f>IFERROR(GETPIVOTDATA("Amount",PV_Actual!$A$3,"Year",Summary!$B$25,"Month",BE$2,"Supplies Items",$E9,"Div.",BE$3),"")</f>
        <v/>
      </c>
      <c r="BF9" s="23" t="str">
        <f>IFERROR(GETPIVOTDATA("Amount",PV_Actual!$A$3,"Year",Summary!$B$25,"Month",BF$2,"Supplies Items",$E9,"Div.",BF$3),"")</f>
        <v/>
      </c>
      <c r="BG9" s="23" t="str">
        <f>IFERROR(GETPIVOTDATA("Amount",PV_Actual!$A$3,"Year",Summary!$B$25,"Month",BG$2,"Supplies Items",$E9,"Div.",BG$3),"")</f>
        <v/>
      </c>
      <c r="BH9" s="24">
        <f t="shared" si="8"/>
        <v>0</v>
      </c>
      <c r="BI9" s="23" t="str">
        <f>IFERROR(GETPIVOTDATA("Amount",PV_Actual!$A$3,"Year",Summary!$B$25,"Month",BI$2,"Supplies Items",$E9,"Div.",BI$3),"")</f>
        <v/>
      </c>
      <c r="BJ9" s="23" t="str">
        <f>IFERROR(GETPIVOTDATA("Amount",PV_Actual!$A$3,"Year",Summary!$B$25,"Month",BJ$2,"Supplies Items",$E9,"Div.",BJ$3),"")</f>
        <v/>
      </c>
      <c r="BK9" s="23" t="str">
        <f>IFERROR(GETPIVOTDATA("Amount",PV_Actual!$A$3,"Year",Summary!$B$25,"Month",BK$2,"Supplies Items",$E9,"Div.",BK$3),"")</f>
        <v/>
      </c>
      <c r="BL9" s="23" t="str">
        <f>IFERROR(GETPIVOTDATA("Amount",PV_Actual!$A$3,"Year",Summary!$B$25,"Month",BL$2,"Supplies Items",$E9,"Div.",BL$3),"")</f>
        <v/>
      </c>
      <c r="BM9" s="24">
        <f t="shared" si="9"/>
        <v>0</v>
      </c>
      <c r="BN9" s="23" t="str">
        <f>IFERROR(GETPIVOTDATA("Amount",PV_Actual!$A$3,"Year",Summary!$B$25,"Month",BN$2,"Supplies Items",$E9,"Div.",BN$3),"")</f>
        <v/>
      </c>
      <c r="BO9" s="23" t="str">
        <f>IFERROR(GETPIVOTDATA("Amount",PV_Actual!$A$3,"Year",Summary!$B$25,"Month",BO$2,"Supplies Items",$E9,"Div.",BO$3),"")</f>
        <v/>
      </c>
      <c r="BP9" s="23" t="str">
        <f>IFERROR(GETPIVOTDATA("Amount",PV_Actual!$A$3,"Year",Summary!$B$25,"Month",BP$2,"Supplies Items",$E9,"Div.",BP$3),"")</f>
        <v/>
      </c>
      <c r="BQ9" s="23" t="str">
        <f>IFERROR(GETPIVOTDATA("Amount",PV_Actual!$A$3,"Year",Summary!$B$25,"Month",BQ$2,"Supplies Items",$E9,"Div.",BQ$3),"")</f>
        <v/>
      </c>
      <c r="BR9" s="24">
        <f t="shared" si="10"/>
        <v>0</v>
      </c>
      <c r="BS9" s="25" t="str">
        <f t="shared" si="13"/>
        <v/>
      </c>
    </row>
    <row r="10" spans="2:73" ht="20.45" customHeight="1" x14ac:dyDescent="0.3">
      <c r="B10" s="26">
        <v>7</v>
      </c>
      <c r="C10" s="27" t="str">
        <f>_xlfn.XLOOKUP(E10,act_raw[Detail],act_raw[Activities],"",0)</f>
        <v>SUPP-0006</v>
      </c>
      <c r="D10" s="28" t="s">
        <v>52</v>
      </c>
      <c r="E10" s="29" t="s">
        <v>53</v>
      </c>
      <c r="F10" s="21" t="str">
        <f>IFERROR(GETPIVOTDATA("Amount",PV_Actual!$A$3,"Year",Summary!$B$25,"Supplies Items",$E10,"Div.",F$3),"")</f>
        <v/>
      </c>
      <c r="G10" s="21" t="str">
        <f>IFERROR(GETPIVOTDATA("Amount",PV_Actual!$A$3,"Year",Summary!$B$25,"Supplies Items",$E10,"Div.",G$3),"")</f>
        <v/>
      </c>
      <c r="H10" s="21" t="str">
        <f>IFERROR(GETPIVOTDATA("Amount",PV_Actual!$A$3,"Year",Summary!$B$25,"Supplies Items",$E10,"Div.",H$3),"")</f>
        <v/>
      </c>
      <c r="I10" s="21" t="str">
        <f>IFERROR(GETPIVOTDATA("Amount",PV_Actual!$A$3,"Year",Summary!$B$25,"Supplies Items",$E10,"Div.",I$3),"")</f>
        <v/>
      </c>
      <c r="J10" s="22">
        <f t="shared" si="0"/>
        <v>0</v>
      </c>
      <c r="K10" s="23" t="str">
        <f>IFERROR(GETPIVOTDATA("Amount",PV_Actual!$A$3,"Year",Summary!$B$25,"Month",K$2,"Supplies Items",$E10,"Div.",K$3),"")</f>
        <v/>
      </c>
      <c r="L10" s="23" t="str">
        <f>IFERROR(GETPIVOTDATA("Amount",PV_Actual!$A$3,"Year",Summary!$B$25,"Month",L$2,"Supplies Items",$E10,"Div.",L$3),"")</f>
        <v/>
      </c>
      <c r="M10" s="23" t="str">
        <f>IFERROR(GETPIVOTDATA("Amount",PV_Actual!$A$3,"Year",Summary!$B$25,"Month",M$2,"Supplies Items",$E10,"Div.",M$3),"")</f>
        <v/>
      </c>
      <c r="N10" s="23" t="str">
        <f>IFERROR(GETPIVOTDATA("Amount",PV_Actual!$A$3,"Year",Summary!$B$25,"Month",N$2,"Supplies Items",$E10,"Div.",N$3),"")</f>
        <v/>
      </c>
      <c r="O10" s="24">
        <f t="shared" si="11"/>
        <v>0</v>
      </c>
      <c r="P10" s="23" t="str">
        <f>IFERROR(GETPIVOTDATA("Amount",PV_Actual!$A$3,"Year",Summary!$B$25,"Month",P$2,"Supplies Items",$E10,"Div.",P$3),"")</f>
        <v/>
      </c>
      <c r="Q10" s="23" t="str">
        <f>IFERROR(GETPIVOTDATA("Amount",PV_Actual!$A$3,"Year",Summary!$B$25,"Month",Q$2,"Supplies Items",$E10,"Div.",Q$3),"")</f>
        <v/>
      </c>
      <c r="R10" s="23" t="str">
        <f>IFERROR(GETPIVOTDATA("Amount",PV_Actual!$A$3,"Year",Summary!$B$25,"Month",R$2,"Supplies Items",$E10,"Div.",R$3),"")</f>
        <v/>
      </c>
      <c r="S10" s="23" t="str">
        <f>IFERROR(GETPIVOTDATA("Amount",PV_Actual!$A$3,"Year",Summary!$B$25,"Month",S$2,"Supplies Items",$E10,"Div.",S$3),"")</f>
        <v/>
      </c>
      <c r="T10" s="24">
        <f t="shared" si="1"/>
        <v>0</v>
      </c>
      <c r="U10" s="23" t="str">
        <f>IFERROR(GETPIVOTDATA("Amount",PV_Actual!$A$3,"Year",Summary!$B$25,"Month",U$2,"Supplies Items",$E10,"Div.",U$3),"")</f>
        <v/>
      </c>
      <c r="V10" s="23" t="str">
        <f>IFERROR(GETPIVOTDATA("Amount",PV_Actual!$A$3,"Year",Summary!$B$25,"Month",V$2,"Supplies Items",$E10,"Div.",V$3),"")</f>
        <v/>
      </c>
      <c r="W10" s="23" t="str">
        <f>IFERROR(GETPIVOTDATA("Amount",PV_Actual!$A$3,"Year",Summary!$B$25,"Month",W$2,"Supplies Items",$E10,"Div.",W$3),"")</f>
        <v/>
      </c>
      <c r="X10" s="23" t="str">
        <f>IFERROR(GETPIVOTDATA("Amount",PV_Actual!$A$3,"Year",Summary!$B$25,"Month",X$2,"Supplies Items",$E10,"Div.",X$3),"")</f>
        <v/>
      </c>
      <c r="Y10" s="24">
        <f t="shared" si="12"/>
        <v>0</v>
      </c>
      <c r="Z10" s="23" t="str">
        <f>IFERROR(GETPIVOTDATA("Amount",PV_Actual!$A$3,"Year",Summary!$B$25,"Month",Z$2,"Supplies Items",$E10,"Div.",Z$3),"")</f>
        <v/>
      </c>
      <c r="AA10" s="23" t="str">
        <f>IFERROR(GETPIVOTDATA("Amount",PV_Actual!$A$3,"Year",Summary!$B$25,"Month",AA$2,"Supplies Items",$E10,"Div.",AA$3),"")</f>
        <v/>
      </c>
      <c r="AB10" s="23" t="str">
        <f>IFERROR(GETPIVOTDATA("Amount",PV_Actual!$A$3,"Year",Summary!$B$25,"Month",AB$2,"Supplies Items",$E10,"Div.",AB$3),"")</f>
        <v/>
      </c>
      <c r="AC10" s="23" t="str">
        <f>IFERROR(GETPIVOTDATA("Amount",PV_Actual!$A$3,"Year",Summary!$B$25,"Month",AC$2,"Supplies Items",$E10,"Div.",AC$3),"")</f>
        <v/>
      </c>
      <c r="AD10" s="24">
        <f t="shared" si="2"/>
        <v>0</v>
      </c>
      <c r="AE10" s="23" t="str">
        <f>IFERROR(GETPIVOTDATA("Amount",PV_Actual!$A$3,"Year",Summary!$B$25,"Month",AE$2,"Supplies Items",$E10,"Div.",AE$3),"")</f>
        <v/>
      </c>
      <c r="AF10" s="23" t="str">
        <f>IFERROR(GETPIVOTDATA("Amount",PV_Actual!$A$3,"Year",Summary!$B$25,"Month",AF$2,"Supplies Items",$E10,"Div.",AF$3),"")</f>
        <v/>
      </c>
      <c r="AG10" s="23" t="str">
        <f>IFERROR(GETPIVOTDATA("Amount",PV_Actual!$A$3,"Year",Summary!$B$25,"Month",AG$2,"Supplies Items",$E10,"Div.",AG$3),"")</f>
        <v/>
      </c>
      <c r="AH10" s="23" t="str">
        <f>IFERROR(GETPIVOTDATA("Amount",PV_Actual!$A$3,"Year",Summary!$B$25,"Month",AH$2,"Supplies Items",$E10,"Div.",AH$3),"")</f>
        <v/>
      </c>
      <c r="AI10" s="24">
        <f t="shared" si="3"/>
        <v>0</v>
      </c>
      <c r="AJ10" s="23" t="str">
        <f>IFERROR(GETPIVOTDATA("Amount",PV_Actual!$A$3,"Year",Summary!$B$25,"Month",AJ$2,"Supplies Items",$E10,"Div.",AJ$3),"")</f>
        <v/>
      </c>
      <c r="AK10" s="23" t="str">
        <f>IFERROR(GETPIVOTDATA("Amount",PV_Actual!$A$3,"Year",Summary!$B$25,"Month",AK$2,"Supplies Items",$E10,"Div.",AK$3),"")</f>
        <v/>
      </c>
      <c r="AL10" s="23" t="str">
        <f>IFERROR(GETPIVOTDATA("Amount",PV_Actual!$A$3,"Year",Summary!$B$25,"Month",AL$2,"Supplies Items",$E10,"Div.",AL$3),"")</f>
        <v/>
      </c>
      <c r="AM10" s="23" t="str">
        <f>IFERROR(GETPIVOTDATA("Amount",PV_Actual!$A$3,"Year",Summary!$B$25,"Month",AM$2,"Supplies Items",$E10,"Div.",AM$3),"")</f>
        <v/>
      </c>
      <c r="AN10" s="24">
        <f t="shared" si="4"/>
        <v>0</v>
      </c>
      <c r="AO10" s="23" t="str">
        <f>IFERROR(GETPIVOTDATA("Amount",PV_Actual!$A$3,"Year",Summary!$B$25,"Month",AO$2,"Supplies Items",$E10,"Div.",AO$3),"")</f>
        <v/>
      </c>
      <c r="AP10" s="23" t="str">
        <f>IFERROR(GETPIVOTDATA("Amount",PV_Actual!$A$3,"Year",Summary!$B$25,"Month",AP$2,"Supplies Items",$E10,"Div.",AP$3),"")</f>
        <v/>
      </c>
      <c r="AQ10" s="23" t="str">
        <f>IFERROR(GETPIVOTDATA("Amount",PV_Actual!$A$3,"Year",Summary!$B$25,"Month",AQ$2,"Supplies Items",$E10,"Div.",AQ$3),"")</f>
        <v/>
      </c>
      <c r="AR10" s="23" t="str">
        <f>IFERROR(GETPIVOTDATA("Amount",PV_Actual!$A$3,"Year",Summary!$B$25,"Month",AR$2,"Supplies Items",$E10,"Div.",AR$3),"")</f>
        <v/>
      </c>
      <c r="AS10" s="24">
        <f t="shared" si="5"/>
        <v>0</v>
      </c>
      <c r="AT10" s="23" t="str">
        <f>IFERROR(GETPIVOTDATA("Amount",PV_Actual!$A$3,"Year",Summary!$B$25,"Month",AT$2,"Supplies Items",$E10,"Div.",AT$3),"")</f>
        <v/>
      </c>
      <c r="AU10" s="23" t="str">
        <f>IFERROR(GETPIVOTDATA("Amount",PV_Actual!$A$3,"Year",Summary!$B$25,"Month",AU$2,"Supplies Items",$E10,"Div.",AU$3),"")</f>
        <v/>
      </c>
      <c r="AV10" s="23" t="str">
        <f>IFERROR(GETPIVOTDATA("Amount",PV_Actual!$A$3,"Year",Summary!$B$25,"Month",AV$2,"Supplies Items",$E10,"Div.",AV$3),"")</f>
        <v/>
      </c>
      <c r="AW10" s="23" t="str">
        <f>IFERROR(GETPIVOTDATA("Amount",PV_Actual!$A$3,"Year",Summary!$B$25,"Month",AW$2,"Supplies Items",$E10,"Div.",AW$3),"")</f>
        <v/>
      </c>
      <c r="AX10" s="24">
        <f t="shared" si="6"/>
        <v>0</v>
      </c>
      <c r="AY10" s="23" t="str">
        <f>IFERROR(GETPIVOTDATA("Amount",PV_Actual!$A$3,"Year",Summary!$B$25,"Month",AY$2,"Supplies Items",$E10,"Div.",AY$3),"")</f>
        <v/>
      </c>
      <c r="AZ10" s="23" t="str">
        <f>IFERROR(GETPIVOTDATA("Amount",PV_Actual!$A$3,"Year",Summary!$B$25,"Month",AZ$2,"Supplies Items",$E10,"Div.",AZ$3),"")</f>
        <v/>
      </c>
      <c r="BA10" s="23" t="str">
        <f>IFERROR(GETPIVOTDATA("Amount",PV_Actual!$A$3,"Year",Summary!$B$25,"Month",BA$2,"Supplies Items",$E10,"Div.",BA$3),"")</f>
        <v/>
      </c>
      <c r="BB10" s="23" t="str">
        <f>IFERROR(GETPIVOTDATA("Amount",PV_Actual!$A$3,"Year",Summary!$B$25,"Month",BB$2,"Supplies Items",$E10,"Div.",BB$3),"")</f>
        <v/>
      </c>
      <c r="BC10" s="24">
        <f t="shared" si="7"/>
        <v>0</v>
      </c>
      <c r="BD10" s="23" t="str">
        <f>IFERROR(GETPIVOTDATA("Amount",PV_Actual!$A$3,"Year",Summary!$B$25,"Month",BD$2,"Supplies Items",$E10,"Div.",BD$3),"")</f>
        <v/>
      </c>
      <c r="BE10" s="23" t="str">
        <f>IFERROR(GETPIVOTDATA("Amount",PV_Actual!$A$3,"Year",Summary!$B$25,"Month",BE$2,"Supplies Items",$E10,"Div.",BE$3),"")</f>
        <v/>
      </c>
      <c r="BF10" s="23" t="str">
        <f>IFERROR(GETPIVOTDATA("Amount",PV_Actual!$A$3,"Year",Summary!$B$25,"Month",BF$2,"Supplies Items",$E10,"Div.",BF$3),"")</f>
        <v/>
      </c>
      <c r="BG10" s="23" t="str">
        <f>IFERROR(GETPIVOTDATA("Amount",PV_Actual!$A$3,"Year",Summary!$B$25,"Month",BG$2,"Supplies Items",$E10,"Div.",BG$3),"")</f>
        <v/>
      </c>
      <c r="BH10" s="24">
        <f t="shared" si="8"/>
        <v>0</v>
      </c>
      <c r="BI10" s="23" t="str">
        <f>IFERROR(GETPIVOTDATA("Amount",PV_Actual!$A$3,"Year",Summary!$B$25,"Month",BI$2,"Supplies Items",$E10,"Div.",BI$3),"")</f>
        <v/>
      </c>
      <c r="BJ10" s="23" t="str">
        <f>IFERROR(GETPIVOTDATA("Amount",PV_Actual!$A$3,"Year",Summary!$B$25,"Month",BJ$2,"Supplies Items",$E10,"Div.",BJ$3),"")</f>
        <v/>
      </c>
      <c r="BK10" s="23" t="str">
        <f>IFERROR(GETPIVOTDATA("Amount",PV_Actual!$A$3,"Year",Summary!$B$25,"Month",BK$2,"Supplies Items",$E10,"Div.",BK$3),"")</f>
        <v/>
      </c>
      <c r="BL10" s="23" t="str">
        <f>IFERROR(GETPIVOTDATA("Amount",PV_Actual!$A$3,"Year",Summary!$B$25,"Month",BL$2,"Supplies Items",$E10,"Div.",BL$3),"")</f>
        <v/>
      </c>
      <c r="BM10" s="24">
        <f t="shared" si="9"/>
        <v>0</v>
      </c>
      <c r="BN10" s="23" t="str">
        <f>IFERROR(GETPIVOTDATA("Amount",PV_Actual!$A$3,"Year",Summary!$B$25,"Month",BN$2,"Supplies Items",$E10,"Div.",BN$3),"")</f>
        <v/>
      </c>
      <c r="BO10" s="23" t="str">
        <f>IFERROR(GETPIVOTDATA("Amount",PV_Actual!$A$3,"Year",Summary!$B$25,"Month",BO$2,"Supplies Items",$E10,"Div.",BO$3),"")</f>
        <v/>
      </c>
      <c r="BP10" s="23" t="str">
        <f>IFERROR(GETPIVOTDATA("Amount",PV_Actual!$A$3,"Year",Summary!$B$25,"Month",BP$2,"Supplies Items",$E10,"Div.",BP$3),"")</f>
        <v/>
      </c>
      <c r="BQ10" s="23" t="str">
        <f>IFERROR(GETPIVOTDATA("Amount",PV_Actual!$A$3,"Year",Summary!$B$25,"Month",BQ$2,"Supplies Items",$E10,"Div.",BQ$3),"")</f>
        <v/>
      </c>
      <c r="BR10" s="24">
        <f t="shared" si="10"/>
        <v>0</v>
      </c>
      <c r="BS10" s="25" t="str">
        <f t="shared" si="13"/>
        <v/>
      </c>
    </row>
    <row r="11" spans="2:73" ht="20.45" customHeight="1" x14ac:dyDescent="0.3">
      <c r="B11" s="26">
        <v>8</v>
      </c>
      <c r="C11" s="27" t="str">
        <f>_xlfn.XLOOKUP(E11,act_raw[Detail],act_raw[Activities],"",0)</f>
        <v>SUPP-0009</v>
      </c>
      <c r="D11" s="28" t="s">
        <v>52</v>
      </c>
      <c r="E11" s="29" t="s">
        <v>54</v>
      </c>
      <c r="F11" s="21" t="str">
        <f>IFERROR(GETPIVOTDATA("Amount",PV_Actual!$A$3,"Year",Summary!$B$25,"Supplies Items",$E11,"Div.",F$3),"")</f>
        <v/>
      </c>
      <c r="G11" s="21" t="str">
        <f>IFERROR(GETPIVOTDATA("Amount",PV_Actual!$A$3,"Year",Summary!$B$25,"Supplies Items",$E11,"Div.",G$3),"")</f>
        <v/>
      </c>
      <c r="H11" s="21" t="str">
        <f>IFERROR(GETPIVOTDATA("Amount",PV_Actual!$A$3,"Year",Summary!$B$25,"Supplies Items",$E11,"Div.",H$3),"")</f>
        <v/>
      </c>
      <c r="I11" s="21" t="str">
        <f>IFERROR(GETPIVOTDATA("Amount",PV_Actual!$A$3,"Year",Summary!$B$25,"Supplies Items",$E11,"Div.",I$3),"")</f>
        <v/>
      </c>
      <c r="J11" s="22">
        <f t="shared" si="0"/>
        <v>0</v>
      </c>
      <c r="K11" s="23" t="str">
        <f>IFERROR(GETPIVOTDATA("Amount",PV_Actual!$A$3,"Year",Summary!$B$25,"Month",K$2,"Supplies Items",$E11,"Div.",K$3),"")</f>
        <v/>
      </c>
      <c r="L11" s="23" t="str">
        <f>IFERROR(GETPIVOTDATA("Amount",PV_Actual!$A$3,"Year",Summary!$B$25,"Month",L$2,"Supplies Items",$E11,"Div.",L$3),"")</f>
        <v/>
      </c>
      <c r="M11" s="23" t="str">
        <f>IFERROR(GETPIVOTDATA("Amount",PV_Actual!$A$3,"Year",Summary!$B$25,"Month",M$2,"Supplies Items",$E11,"Div.",M$3),"")</f>
        <v/>
      </c>
      <c r="N11" s="23" t="str">
        <f>IFERROR(GETPIVOTDATA("Amount",PV_Actual!$A$3,"Year",Summary!$B$25,"Month",N$2,"Supplies Items",$E11,"Div.",N$3),"")</f>
        <v/>
      </c>
      <c r="O11" s="24">
        <f t="shared" si="11"/>
        <v>0</v>
      </c>
      <c r="P11" s="23" t="str">
        <f>IFERROR(GETPIVOTDATA("Amount",PV_Actual!$A$3,"Year",Summary!$B$25,"Month",P$2,"Supplies Items",$E11,"Div.",P$3),"")</f>
        <v/>
      </c>
      <c r="Q11" s="23" t="str">
        <f>IFERROR(GETPIVOTDATA("Amount",PV_Actual!$A$3,"Year",Summary!$B$25,"Month",Q$2,"Supplies Items",$E11,"Div.",Q$3),"")</f>
        <v/>
      </c>
      <c r="R11" s="23" t="str">
        <f>IFERROR(GETPIVOTDATA("Amount",PV_Actual!$A$3,"Year",Summary!$B$25,"Month",R$2,"Supplies Items",$E11,"Div.",R$3),"")</f>
        <v/>
      </c>
      <c r="S11" s="23" t="str">
        <f>IFERROR(GETPIVOTDATA("Amount",PV_Actual!$A$3,"Year",Summary!$B$25,"Month",S$2,"Supplies Items",$E11,"Div.",S$3),"")</f>
        <v/>
      </c>
      <c r="T11" s="24">
        <f t="shared" si="1"/>
        <v>0</v>
      </c>
      <c r="U11" s="23" t="str">
        <f>IFERROR(GETPIVOTDATA("Amount",PV_Actual!$A$3,"Year",Summary!$B$25,"Month",U$2,"Supplies Items",$E11,"Div.",U$3),"")</f>
        <v/>
      </c>
      <c r="V11" s="23" t="str">
        <f>IFERROR(GETPIVOTDATA("Amount",PV_Actual!$A$3,"Year",Summary!$B$25,"Month",V$2,"Supplies Items",$E11,"Div.",V$3),"")</f>
        <v/>
      </c>
      <c r="W11" s="23" t="str">
        <f>IFERROR(GETPIVOTDATA("Amount",PV_Actual!$A$3,"Year",Summary!$B$25,"Month",W$2,"Supplies Items",$E11,"Div.",W$3),"")</f>
        <v/>
      </c>
      <c r="X11" s="23" t="str">
        <f>IFERROR(GETPIVOTDATA("Amount",PV_Actual!$A$3,"Year",Summary!$B$25,"Month",X$2,"Supplies Items",$E11,"Div.",X$3),"")</f>
        <v/>
      </c>
      <c r="Y11" s="24">
        <f t="shared" si="12"/>
        <v>0</v>
      </c>
      <c r="Z11" s="23" t="str">
        <f>IFERROR(GETPIVOTDATA("Amount",PV_Actual!$A$3,"Year",Summary!$B$25,"Month",Z$2,"Supplies Items",$E11,"Div.",Z$3),"")</f>
        <v/>
      </c>
      <c r="AA11" s="23" t="str">
        <f>IFERROR(GETPIVOTDATA("Amount",PV_Actual!$A$3,"Year",Summary!$B$25,"Month",AA$2,"Supplies Items",$E11,"Div.",AA$3),"")</f>
        <v/>
      </c>
      <c r="AB11" s="23" t="str">
        <f>IFERROR(GETPIVOTDATA("Amount",PV_Actual!$A$3,"Year",Summary!$B$25,"Month",AB$2,"Supplies Items",$E11,"Div.",AB$3),"")</f>
        <v/>
      </c>
      <c r="AC11" s="23" t="str">
        <f>IFERROR(GETPIVOTDATA("Amount",PV_Actual!$A$3,"Year",Summary!$B$25,"Month",AC$2,"Supplies Items",$E11,"Div.",AC$3),"")</f>
        <v/>
      </c>
      <c r="AD11" s="24">
        <f t="shared" si="2"/>
        <v>0</v>
      </c>
      <c r="AE11" s="23" t="str">
        <f>IFERROR(GETPIVOTDATA("Amount",PV_Actual!$A$3,"Year",Summary!$B$25,"Month",AE$2,"Supplies Items",$E11,"Div.",AE$3),"")</f>
        <v/>
      </c>
      <c r="AF11" s="23" t="str">
        <f>IFERROR(GETPIVOTDATA("Amount",PV_Actual!$A$3,"Year",Summary!$B$25,"Month",AF$2,"Supplies Items",$E11,"Div.",AF$3),"")</f>
        <v/>
      </c>
      <c r="AG11" s="23" t="str">
        <f>IFERROR(GETPIVOTDATA("Amount",PV_Actual!$A$3,"Year",Summary!$B$25,"Month",AG$2,"Supplies Items",$E11,"Div.",AG$3),"")</f>
        <v/>
      </c>
      <c r="AH11" s="23" t="str">
        <f>IFERROR(GETPIVOTDATA("Amount",PV_Actual!$A$3,"Year",Summary!$B$25,"Month",AH$2,"Supplies Items",$E11,"Div.",AH$3),"")</f>
        <v/>
      </c>
      <c r="AI11" s="24">
        <f t="shared" si="3"/>
        <v>0</v>
      </c>
      <c r="AJ11" s="23" t="str">
        <f>IFERROR(GETPIVOTDATA("Amount",PV_Actual!$A$3,"Year",Summary!$B$25,"Month",AJ$2,"Supplies Items",$E11,"Div.",AJ$3),"")</f>
        <v/>
      </c>
      <c r="AK11" s="23" t="str">
        <f>IFERROR(GETPIVOTDATA("Amount",PV_Actual!$A$3,"Year",Summary!$B$25,"Month",AK$2,"Supplies Items",$E11,"Div.",AK$3),"")</f>
        <v/>
      </c>
      <c r="AL11" s="23" t="str">
        <f>IFERROR(GETPIVOTDATA("Amount",PV_Actual!$A$3,"Year",Summary!$B$25,"Month",AL$2,"Supplies Items",$E11,"Div.",AL$3),"")</f>
        <v/>
      </c>
      <c r="AM11" s="23" t="str">
        <f>IFERROR(GETPIVOTDATA("Amount",PV_Actual!$A$3,"Year",Summary!$B$25,"Month",AM$2,"Supplies Items",$E11,"Div.",AM$3),"")</f>
        <v/>
      </c>
      <c r="AN11" s="24">
        <f t="shared" si="4"/>
        <v>0</v>
      </c>
      <c r="AO11" s="23" t="str">
        <f>IFERROR(GETPIVOTDATA("Amount",PV_Actual!$A$3,"Year",Summary!$B$25,"Month",AO$2,"Supplies Items",$E11,"Div.",AO$3),"")</f>
        <v/>
      </c>
      <c r="AP11" s="23" t="str">
        <f>IFERROR(GETPIVOTDATA("Amount",PV_Actual!$A$3,"Year",Summary!$B$25,"Month",AP$2,"Supplies Items",$E11,"Div.",AP$3),"")</f>
        <v/>
      </c>
      <c r="AQ11" s="23" t="str">
        <f>IFERROR(GETPIVOTDATA("Amount",PV_Actual!$A$3,"Year",Summary!$B$25,"Month",AQ$2,"Supplies Items",$E11,"Div.",AQ$3),"")</f>
        <v/>
      </c>
      <c r="AR11" s="23" t="str">
        <f>IFERROR(GETPIVOTDATA("Amount",PV_Actual!$A$3,"Year",Summary!$B$25,"Month",AR$2,"Supplies Items",$E11,"Div.",AR$3),"")</f>
        <v/>
      </c>
      <c r="AS11" s="24">
        <f t="shared" si="5"/>
        <v>0</v>
      </c>
      <c r="AT11" s="23" t="str">
        <f>IFERROR(GETPIVOTDATA("Amount",PV_Actual!$A$3,"Year",Summary!$B$25,"Month",AT$2,"Supplies Items",$E11,"Div.",AT$3),"")</f>
        <v/>
      </c>
      <c r="AU11" s="23" t="str">
        <f>IFERROR(GETPIVOTDATA("Amount",PV_Actual!$A$3,"Year",Summary!$B$25,"Month",AU$2,"Supplies Items",$E11,"Div.",AU$3),"")</f>
        <v/>
      </c>
      <c r="AV11" s="23" t="str">
        <f>IFERROR(GETPIVOTDATA("Amount",PV_Actual!$A$3,"Year",Summary!$B$25,"Month",AV$2,"Supplies Items",$E11,"Div.",AV$3),"")</f>
        <v/>
      </c>
      <c r="AW11" s="23" t="str">
        <f>IFERROR(GETPIVOTDATA("Amount",PV_Actual!$A$3,"Year",Summary!$B$25,"Month",AW$2,"Supplies Items",$E11,"Div.",AW$3),"")</f>
        <v/>
      </c>
      <c r="AX11" s="24">
        <f t="shared" si="6"/>
        <v>0</v>
      </c>
      <c r="AY11" s="23" t="str">
        <f>IFERROR(GETPIVOTDATA("Amount",PV_Actual!$A$3,"Year",Summary!$B$25,"Month",AY$2,"Supplies Items",$E11,"Div.",AY$3),"")</f>
        <v/>
      </c>
      <c r="AZ11" s="23" t="str">
        <f>IFERROR(GETPIVOTDATA("Amount",PV_Actual!$A$3,"Year",Summary!$B$25,"Month",AZ$2,"Supplies Items",$E11,"Div.",AZ$3),"")</f>
        <v/>
      </c>
      <c r="BA11" s="23" t="str">
        <f>IFERROR(GETPIVOTDATA("Amount",PV_Actual!$A$3,"Year",Summary!$B$25,"Month",BA$2,"Supplies Items",$E11,"Div.",BA$3),"")</f>
        <v/>
      </c>
      <c r="BB11" s="23" t="str">
        <f>IFERROR(GETPIVOTDATA("Amount",PV_Actual!$A$3,"Year",Summary!$B$25,"Month",BB$2,"Supplies Items",$E11,"Div.",BB$3),"")</f>
        <v/>
      </c>
      <c r="BC11" s="24">
        <f t="shared" si="7"/>
        <v>0</v>
      </c>
      <c r="BD11" s="23" t="str">
        <f>IFERROR(GETPIVOTDATA("Amount",PV_Actual!$A$3,"Year",Summary!$B$25,"Month",BD$2,"Supplies Items",$E11,"Div.",BD$3),"")</f>
        <v/>
      </c>
      <c r="BE11" s="23" t="str">
        <f>IFERROR(GETPIVOTDATA("Amount",PV_Actual!$A$3,"Year",Summary!$B$25,"Month",BE$2,"Supplies Items",$E11,"Div.",BE$3),"")</f>
        <v/>
      </c>
      <c r="BF11" s="23" t="str">
        <f>IFERROR(GETPIVOTDATA("Amount",PV_Actual!$A$3,"Year",Summary!$B$25,"Month",BF$2,"Supplies Items",$E11,"Div.",BF$3),"")</f>
        <v/>
      </c>
      <c r="BG11" s="23" t="str">
        <f>IFERROR(GETPIVOTDATA("Amount",PV_Actual!$A$3,"Year",Summary!$B$25,"Month",BG$2,"Supplies Items",$E11,"Div.",BG$3),"")</f>
        <v/>
      </c>
      <c r="BH11" s="24">
        <f>SUM(BD11:BG11)</f>
        <v>0</v>
      </c>
      <c r="BI11" s="23" t="str">
        <f>IFERROR(GETPIVOTDATA("Amount",PV_Actual!$A$3,"Year",Summary!$B$25,"Month",BI$2,"Supplies Items",$E11,"Div.",BI$3),"")</f>
        <v/>
      </c>
      <c r="BJ11" s="23" t="str">
        <f>IFERROR(GETPIVOTDATA("Amount",PV_Actual!$A$3,"Year",Summary!$B$25,"Month",BJ$2,"Supplies Items",$E11,"Div.",BJ$3),"")</f>
        <v/>
      </c>
      <c r="BK11" s="23" t="str">
        <f>IFERROR(GETPIVOTDATA("Amount",PV_Actual!$A$3,"Year",Summary!$B$25,"Month",BK$2,"Supplies Items",$E11,"Div.",BK$3),"")</f>
        <v/>
      </c>
      <c r="BL11" s="23" t="str">
        <f>IFERROR(GETPIVOTDATA("Amount",PV_Actual!$A$3,"Year",Summary!$B$25,"Month",BL$2,"Supplies Items",$E11,"Div.",BL$3),"")</f>
        <v/>
      </c>
      <c r="BM11" s="24">
        <f t="shared" si="9"/>
        <v>0</v>
      </c>
      <c r="BN11" s="23" t="str">
        <f>IFERROR(GETPIVOTDATA("Amount",PV_Actual!$A$3,"Year",Summary!$B$25,"Month",BN$2,"Supplies Items",$E11,"Div.",BN$3),"")</f>
        <v/>
      </c>
      <c r="BO11" s="23" t="str">
        <f>IFERROR(GETPIVOTDATA("Amount",PV_Actual!$A$3,"Year",Summary!$B$25,"Month",BO$2,"Supplies Items",$E11,"Div.",BO$3),"")</f>
        <v/>
      </c>
      <c r="BP11" s="23" t="str">
        <f>IFERROR(GETPIVOTDATA("Amount",PV_Actual!$A$3,"Year",Summary!$B$25,"Month",BP$2,"Supplies Items",$E11,"Div.",BP$3),"")</f>
        <v/>
      </c>
      <c r="BQ11" s="23" t="str">
        <f>IFERROR(GETPIVOTDATA("Amount",PV_Actual!$A$3,"Year",Summary!$B$25,"Month",BQ$2,"Supplies Items",$E11,"Div.",BQ$3),"")</f>
        <v/>
      </c>
      <c r="BR11" s="24">
        <f t="shared" si="10"/>
        <v>0</v>
      </c>
      <c r="BS11" s="25" t="str">
        <f t="shared" si="13"/>
        <v/>
      </c>
    </row>
    <row r="12" spans="2:73" ht="20.45" customHeight="1" x14ac:dyDescent="0.3">
      <c r="B12" s="26">
        <v>9</v>
      </c>
      <c r="C12" s="27" t="str">
        <f>_xlfn.XLOOKUP(E12,act_raw[Detail],act_raw[Activities],"",0)</f>
        <v>SUPP-0010</v>
      </c>
      <c r="D12" s="28" t="s">
        <v>52</v>
      </c>
      <c r="E12" s="29" t="s">
        <v>55</v>
      </c>
      <c r="F12" s="21" t="str">
        <f>IFERROR(GETPIVOTDATA("Amount",PV_Actual!$A$3,"Year",Summary!$B$25,"Supplies Items",$E12,"Div.",F$3),"")</f>
        <v/>
      </c>
      <c r="G12" s="21" t="str">
        <f>IFERROR(GETPIVOTDATA("Amount",PV_Actual!$A$3,"Year",Summary!$B$25,"Supplies Items",$E12,"Div.",G$3),"")</f>
        <v/>
      </c>
      <c r="H12" s="21" t="str">
        <f>IFERROR(GETPIVOTDATA("Amount",PV_Actual!$A$3,"Year",Summary!$B$25,"Supplies Items",$E12,"Div.",H$3),"")</f>
        <v/>
      </c>
      <c r="I12" s="21" t="str">
        <f>IFERROR(GETPIVOTDATA("Amount",PV_Actual!$A$3,"Year",Summary!$B$25,"Supplies Items",$E12,"Div.",I$3),"")</f>
        <v/>
      </c>
      <c r="J12" s="22">
        <f t="shared" si="0"/>
        <v>0</v>
      </c>
      <c r="K12" s="23" t="str">
        <f>IFERROR(GETPIVOTDATA("Amount",PV_Actual!$A$3,"Year",Summary!$B$25,"Month",K$2,"Supplies Items",$E12,"Div.",K$3),"")</f>
        <v/>
      </c>
      <c r="L12" s="23" t="str">
        <f>IFERROR(GETPIVOTDATA("Amount",PV_Actual!$A$3,"Year",Summary!$B$25,"Month",L$2,"Supplies Items",$E12,"Div.",L$3),"")</f>
        <v/>
      </c>
      <c r="M12" s="23" t="str">
        <f>IFERROR(GETPIVOTDATA("Amount",PV_Actual!$A$3,"Year",Summary!$B$25,"Month",M$2,"Supplies Items",$E12,"Div.",M$3),"")</f>
        <v/>
      </c>
      <c r="N12" s="23" t="str">
        <f>IFERROR(GETPIVOTDATA("Amount",PV_Actual!$A$3,"Year",Summary!$B$25,"Month",N$2,"Supplies Items",$E12,"Div.",N$3),"")</f>
        <v/>
      </c>
      <c r="O12" s="24">
        <f t="shared" si="11"/>
        <v>0</v>
      </c>
      <c r="P12" s="23" t="str">
        <f>IFERROR(GETPIVOTDATA("Amount",PV_Actual!$A$3,"Year",Summary!$B$25,"Month",P$2,"Supplies Items",$E12,"Div.",P$3),"")</f>
        <v/>
      </c>
      <c r="Q12" s="23" t="str">
        <f>IFERROR(GETPIVOTDATA("Amount",PV_Actual!$A$3,"Year",Summary!$B$25,"Month",Q$2,"Supplies Items",$E12,"Div.",Q$3),"")</f>
        <v/>
      </c>
      <c r="R12" s="23" t="str">
        <f>IFERROR(GETPIVOTDATA("Amount",PV_Actual!$A$3,"Year",Summary!$B$25,"Month",R$2,"Supplies Items",$E12,"Div.",R$3),"")</f>
        <v/>
      </c>
      <c r="S12" s="23" t="str">
        <f>IFERROR(GETPIVOTDATA("Amount",PV_Actual!$A$3,"Year",Summary!$B$25,"Month",S$2,"Supplies Items",$E12,"Div.",S$3),"")</f>
        <v/>
      </c>
      <c r="T12" s="24">
        <f t="shared" si="1"/>
        <v>0</v>
      </c>
      <c r="U12" s="23" t="str">
        <f>IFERROR(GETPIVOTDATA("Amount",PV_Actual!$A$3,"Year",Summary!$B$25,"Month",U$2,"Supplies Items",$E12,"Div.",U$3),"")</f>
        <v/>
      </c>
      <c r="V12" s="23" t="str">
        <f>IFERROR(GETPIVOTDATA("Amount",PV_Actual!$A$3,"Year",Summary!$B$25,"Month",V$2,"Supplies Items",$E12,"Div.",V$3),"")</f>
        <v/>
      </c>
      <c r="W12" s="23" t="str">
        <f>IFERROR(GETPIVOTDATA("Amount",PV_Actual!$A$3,"Year",Summary!$B$25,"Month",W$2,"Supplies Items",$E12,"Div.",W$3),"")</f>
        <v/>
      </c>
      <c r="X12" s="23" t="str">
        <f>IFERROR(GETPIVOTDATA("Amount",PV_Actual!$A$3,"Year",Summary!$B$25,"Month",X$2,"Supplies Items",$E12,"Div.",X$3),"")</f>
        <v/>
      </c>
      <c r="Y12" s="24">
        <f t="shared" si="12"/>
        <v>0</v>
      </c>
      <c r="Z12" s="23" t="str">
        <f>IFERROR(GETPIVOTDATA("Amount",PV_Actual!$A$3,"Year",Summary!$B$25,"Month",Z$2,"Supplies Items",$E12,"Div.",Z$3),"")</f>
        <v/>
      </c>
      <c r="AA12" s="23" t="str">
        <f>IFERROR(GETPIVOTDATA("Amount",PV_Actual!$A$3,"Year",Summary!$B$25,"Month",AA$2,"Supplies Items",$E12,"Div.",AA$3),"")</f>
        <v/>
      </c>
      <c r="AB12" s="23" t="str">
        <f>IFERROR(GETPIVOTDATA("Amount",PV_Actual!$A$3,"Year",Summary!$B$25,"Month",AB$2,"Supplies Items",$E12,"Div.",AB$3),"")</f>
        <v/>
      </c>
      <c r="AC12" s="23" t="str">
        <f>IFERROR(GETPIVOTDATA("Amount",PV_Actual!$A$3,"Year",Summary!$B$25,"Month",AC$2,"Supplies Items",$E12,"Div.",AC$3),"")</f>
        <v/>
      </c>
      <c r="AD12" s="24">
        <f t="shared" si="2"/>
        <v>0</v>
      </c>
      <c r="AE12" s="23" t="str">
        <f>IFERROR(GETPIVOTDATA("Amount",PV_Actual!$A$3,"Year",Summary!$B$25,"Month",AE$2,"Supplies Items",$E12,"Div.",AE$3),"")</f>
        <v/>
      </c>
      <c r="AF12" s="23" t="str">
        <f>IFERROR(GETPIVOTDATA("Amount",PV_Actual!$A$3,"Year",Summary!$B$25,"Month",AF$2,"Supplies Items",$E12,"Div.",AF$3),"")</f>
        <v/>
      </c>
      <c r="AG12" s="23" t="str">
        <f>IFERROR(GETPIVOTDATA("Amount",PV_Actual!$A$3,"Year",Summary!$B$25,"Month",AG$2,"Supplies Items",$E12,"Div.",AG$3),"")</f>
        <v/>
      </c>
      <c r="AH12" s="23" t="str">
        <f>IFERROR(GETPIVOTDATA("Amount",PV_Actual!$A$3,"Year",Summary!$B$25,"Month",AH$2,"Supplies Items",$E12,"Div.",AH$3),"")</f>
        <v/>
      </c>
      <c r="AI12" s="24">
        <f t="shared" si="3"/>
        <v>0</v>
      </c>
      <c r="AJ12" s="23" t="str">
        <f>IFERROR(GETPIVOTDATA("Amount",PV_Actual!$A$3,"Year",Summary!$B$25,"Month",AJ$2,"Supplies Items",$E12,"Div.",AJ$3),"")</f>
        <v/>
      </c>
      <c r="AK12" s="23" t="str">
        <f>IFERROR(GETPIVOTDATA("Amount",PV_Actual!$A$3,"Year",Summary!$B$25,"Month",AK$2,"Supplies Items",$E12,"Div.",AK$3),"")</f>
        <v/>
      </c>
      <c r="AL12" s="23" t="str">
        <f>IFERROR(GETPIVOTDATA("Amount",PV_Actual!$A$3,"Year",Summary!$B$25,"Month",AL$2,"Supplies Items",$E12,"Div.",AL$3),"")</f>
        <v/>
      </c>
      <c r="AM12" s="23" t="str">
        <f>IFERROR(GETPIVOTDATA("Amount",PV_Actual!$A$3,"Year",Summary!$B$25,"Month",AM$2,"Supplies Items",$E12,"Div.",AM$3),"")</f>
        <v/>
      </c>
      <c r="AN12" s="24">
        <f t="shared" si="4"/>
        <v>0</v>
      </c>
      <c r="AO12" s="23" t="str">
        <f>IFERROR(GETPIVOTDATA("Amount",PV_Actual!$A$3,"Year",Summary!$B$25,"Month",AO$2,"Supplies Items",$E12,"Div.",AO$3),"")</f>
        <v/>
      </c>
      <c r="AP12" s="23" t="str">
        <f>IFERROR(GETPIVOTDATA("Amount",PV_Actual!$A$3,"Year",Summary!$B$25,"Month",AP$2,"Supplies Items",$E12,"Div.",AP$3),"")</f>
        <v/>
      </c>
      <c r="AQ12" s="23" t="str">
        <f>IFERROR(GETPIVOTDATA("Amount",PV_Actual!$A$3,"Year",Summary!$B$25,"Month",AQ$2,"Supplies Items",$E12,"Div.",AQ$3),"")</f>
        <v/>
      </c>
      <c r="AR12" s="23" t="str">
        <f>IFERROR(GETPIVOTDATA("Amount",PV_Actual!$A$3,"Year",Summary!$B$25,"Month",AR$2,"Supplies Items",$E12,"Div.",AR$3),"")</f>
        <v/>
      </c>
      <c r="AS12" s="24">
        <f t="shared" si="5"/>
        <v>0</v>
      </c>
      <c r="AT12" s="23" t="str">
        <f>IFERROR(GETPIVOTDATA("Amount",PV_Actual!$A$3,"Year",Summary!$B$25,"Month",AT$2,"Supplies Items",$E12,"Div.",AT$3),"")</f>
        <v/>
      </c>
      <c r="AU12" s="23" t="str">
        <f>IFERROR(GETPIVOTDATA("Amount",PV_Actual!$A$3,"Year",Summary!$B$25,"Month",AU$2,"Supplies Items",$E12,"Div.",AU$3),"")</f>
        <v/>
      </c>
      <c r="AV12" s="23" t="str">
        <f>IFERROR(GETPIVOTDATA("Amount",PV_Actual!$A$3,"Year",Summary!$B$25,"Month",AV$2,"Supplies Items",$E12,"Div.",AV$3),"")</f>
        <v/>
      </c>
      <c r="AW12" s="23" t="str">
        <f>IFERROR(GETPIVOTDATA("Amount",PV_Actual!$A$3,"Year",Summary!$B$25,"Month",AW$2,"Supplies Items",$E12,"Div.",AW$3),"")</f>
        <v/>
      </c>
      <c r="AX12" s="24">
        <f t="shared" si="6"/>
        <v>0</v>
      </c>
      <c r="AY12" s="23" t="str">
        <f>IFERROR(GETPIVOTDATA("Amount",PV_Actual!$A$3,"Year",Summary!$B$25,"Month",AY$2,"Supplies Items",$E12,"Div.",AY$3),"")</f>
        <v/>
      </c>
      <c r="AZ12" s="23" t="str">
        <f>IFERROR(GETPIVOTDATA("Amount",PV_Actual!$A$3,"Year",Summary!$B$25,"Month",AZ$2,"Supplies Items",$E12,"Div.",AZ$3),"")</f>
        <v/>
      </c>
      <c r="BA12" s="23" t="str">
        <f>IFERROR(GETPIVOTDATA("Amount",PV_Actual!$A$3,"Year",Summary!$B$25,"Month",BA$2,"Supplies Items",$E12,"Div.",BA$3),"")</f>
        <v/>
      </c>
      <c r="BB12" s="23" t="str">
        <f>IFERROR(GETPIVOTDATA("Amount",PV_Actual!$A$3,"Year",Summary!$B$25,"Month",BB$2,"Supplies Items",$E12,"Div.",BB$3),"")</f>
        <v/>
      </c>
      <c r="BC12" s="24">
        <f t="shared" si="7"/>
        <v>0</v>
      </c>
      <c r="BD12" s="23" t="str">
        <f>IFERROR(GETPIVOTDATA("Amount",PV_Actual!$A$3,"Year",Summary!$B$25,"Month",BD$2,"Supplies Items",$E12,"Div.",BD$3),"")</f>
        <v/>
      </c>
      <c r="BE12" s="23" t="str">
        <f>IFERROR(GETPIVOTDATA("Amount",PV_Actual!$A$3,"Year",Summary!$B$25,"Month",BE$2,"Supplies Items",$E12,"Div.",BE$3),"")</f>
        <v/>
      </c>
      <c r="BF12" s="23" t="str">
        <f>IFERROR(GETPIVOTDATA("Amount",PV_Actual!$A$3,"Year",Summary!$B$25,"Month",BF$2,"Supplies Items",$E12,"Div.",BF$3),"")</f>
        <v/>
      </c>
      <c r="BG12" s="23" t="str">
        <f>IFERROR(GETPIVOTDATA("Amount",PV_Actual!$A$3,"Year",Summary!$B$25,"Month",BG$2,"Supplies Items",$E12,"Div.",BG$3),"")</f>
        <v/>
      </c>
      <c r="BH12" s="24">
        <f t="shared" si="8"/>
        <v>0</v>
      </c>
      <c r="BI12" s="23" t="str">
        <f>IFERROR(GETPIVOTDATA("Amount",PV_Actual!$A$3,"Year",Summary!$B$25,"Month",BI$2,"Supplies Items",$E12,"Div.",BI$3),"")</f>
        <v/>
      </c>
      <c r="BJ12" s="23" t="str">
        <f>IFERROR(GETPIVOTDATA("Amount",PV_Actual!$A$3,"Year",Summary!$B$25,"Month",BJ$2,"Supplies Items",$E12,"Div.",BJ$3),"")</f>
        <v/>
      </c>
      <c r="BK12" s="23" t="str">
        <f>IFERROR(GETPIVOTDATA("Amount",PV_Actual!$A$3,"Year",Summary!$B$25,"Month",BK$2,"Supplies Items",$E12,"Div.",BK$3),"")</f>
        <v/>
      </c>
      <c r="BL12" s="23" t="str">
        <f>IFERROR(GETPIVOTDATA("Amount",PV_Actual!$A$3,"Year",Summary!$B$25,"Month",BL$2,"Supplies Items",$E12,"Div.",BL$3),"")</f>
        <v/>
      </c>
      <c r="BM12" s="24">
        <f t="shared" si="9"/>
        <v>0</v>
      </c>
      <c r="BN12" s="23" t="str">
        <f>IFERROR(GETPIVOTDATA("Amount",PV_Actual!$A$3,"Year",Summary!$B$25,"Month",BN$2,"Supplies Items",$E12,"Div.",BN$3),"")</f>
        <v/>
      </c>
      <c r="BO12" s="23" t="str">
        <f>IFERROR(GETPIVOTDATA("Amount",PV_Actual!$A$3,"Year",Summary!$B$25,"Month",BO$2,"Supplies Items",$E12,"Div.",BO$3),"")</f>
        <v/>
      </c>
      <c r="BP12" s="23" t="str">
        <f>IFERROR(GETPIVOTDATA("Amount",PV_Actual!$A$3,"Year",Summary!$B$25,"Month",BP$2,"Supplies Items",$E12,"Div.",BP$3),"")</f>
        <v/>
      </c>
      <c r="BQ12" s="23" t="str">
        <f>IFERROR(GETPIVOTDATA("Amount",PV_Actual!$A$3,"Year",Summary!$B$25,"Month",BQ$2,"Supplies Items",$E12,"Div.",BQ$3),"")</f>
        <v/>
      </c>
      <c r="BR12" s="24">
        <f t="shared" si="10"/>
        <v>0</v>
      </c>
      <c r="BS12" s="25" t="str">
        <f t="shared" si="13"/>
        <v/>
      </c>
    </row>
    <row r="13" spans="2:73" ht="20.45" customHeight="1" x14ac:dyDescent="0.3">
      <c r="B13" s="26">
        <v>10</v>
      </c>
      <c r="C13" s="27" t="str">
        <f>_xlfn.XLOOKUP(E13,act_raw[Detail],act_raw[Activities],"",0)</f>
        <v>SUPP-0012</v>
      </c>
      <c r="D13" s="28" t="s">
        <v>56</v>
      </c>
      <c r="E13" s="29" t="s">
        <v>57</v>
      </c>
      <c r="F13" s="21" t="str">
        <f>IFERROR(GETPIVOTDATA("Amount",PV_Actual!$A$3,"Year",Summary!$B$25,"Supplies Items",$E13,"Div.",F$3),"")</f>
        <v/>
      </c>
      <c r="G13" s="21" t="str">
        <f>IFERROR(GETPIVOTDATA("Amount",PV_Actual!$A$3,"Year",Summary!$B$25,"Supplies Items",$E13,"Div.",G$3),"")</f>
        <v/>
      </c>
      <c r="H13" s="21" t="str">
        <f>IFERROR(GETPIVOTDATA("Amount",PV_Actual!$A$3,"Year",Summary!$B$25,"Supplies Items",$E13,"Div.",H$3),"")</f>
        <v/>
      </c>
      <c r="I13" s="21" t="str">
        <f>IFERROR(GETPIVOTDATA("Amount",PV_Actual!$A$3,"Year",Summary!$B$25,"Supplies Items",$E13,"Div.",I$3),"")</f>
        <v/>
      </c>
      <c r="J13" s="22">
        <f t="shared" si="0"/>
        <v>0</v>
      </c>
      <c r="K13" s="23" t="str">
        <f>IFERROR(GETPIVOTDATA("Amount",PV_Actual!$A$3,"Year",Summary!$B$25,"Month",K$2,"Supplies Items",$E13,"Div.",K$3),"")</f>
        <v/>
      </c>
      <c r="L13" s="23" t="str">
        <f>IFERROR(GETPIVOTDATA("Amount",PV_Actual!$A$3,"Year",Summary!$B$25,"Month",L$2,"Supplies Items",$E13,"Div.",L$3),"")</f>
        <v/>
      </c>
      <c r="M13" s="23" t="str">
        <f>IFERROR(GETPIVOTDATA("Amount",PV_Actual!$A$3,"Year",Summary!$B$25,"Month",M$2,"Supplies Items",$E13,"Div.",M$3),"")</f>
        <v/>
      </c>
      <c r="N13" s="23" t="str">
        <f>IFERROR(GETPIVOTDATA("Amount",PV_Actual!$A$3,"Year",Summary!$B$25,"Month",N$2,"Supplies Items",$E13,"Div.",N$3),"")</f>
        <v/>
      </c>
      <c r="O13" s="24">
        <f t="shared" si="11"/>
        <v>0</v>
      </c>
      <c r="P13" s="23" t="str">
        <f>IFERROR(GETPIVOTDATA("Amount",PV_Actual!$A$3,"Year",Summary!$B$25,"Month",P$2,"Supplies Items",$E13,"Div.",P$3),"")</f>
        <v/>
      </c>
      <c r="Q13" s="23" t="str">
        <f>IFERROR(GETPIVOTDATA("Amount",PV_Actual!$A$3,"Year",Summary!$B$25,"Month",Q$2,"Supplies Items",$E13,"Div.",Q$3),"")</f>
        <v/>
      </c>
      <c r="R13" s="23" t="str">
        <f>IFERROR(GETPIVOTDATA("Amount",PV_Actual!$A$3,"Year",Summary!$B$25,"Month",R$2,"Supplies Items",$E13,"Div.",R$3),"")</f>
        <v/>
      </c>
      <c r="S13" s="23" t="str">
        <f>IFERROR(GETPIVOTDATA("Amount",PV_Actual!$A$3,"Year",Summary!$B$25,"Month",S$2,"Supplies Items",$E13,"Div.",S$3),"")</f>
        <v/>
      </c>
      <c r="T13" s="24">
        <f t="shared" si="1"/>
        <v>0</v>
      </c>
      <c r="U13" s="23" t="str">
        <f>IFERROR(GETPIVOTDATA("Amount",PV_Actual!$A$3,"Year",Summary!$B$25,"Month",U$2,"Supplies Items",$E13,"Div.",U$3),"")</f>
        <v/>
      </c>
      <c r="V13" s="23" t="str">
        <f>IFERROR(GETPIVOTDATA("Amount",PV_Actual!$A$3,"Year",Summary!$B$25,"Month",V$2,"Supplies Items",$E13,"Div.",V$3),"")</f>
        <v/>
      </c>
      <c r="W13" s="23" t="str">
        <f>IFERROR(GETPIVOTDATA("Amount",PV_Actual!$A$3,"Year",Summary!$B$25,"Month",W$2,"Supplies Items",$E13,"Div.",W$3),"")</f>
        <v/>
      </c>
      <c r="X13" s="23" t="str">
        <f>IFERROR(GETPIVOTDATA("Amount",PV_Actual!$A$3,"Year",Summary!$B$25,"Month",X$2,"Supplies Items",$E13,"Div.",X$3),"")</f>
        <v/>
      </c>
      <c r="Y13" s="24">
        <f t="shared" si="12"/>
        <v>0</v>
      </c>
      <c r="Z13" s="23" t="str">
        <f>IFERROR(GETPIVOTDATA("Amount",PV_Actual!$A$3,"Year",Summary!$B$25,"Month",Z$2,"Supplies Items",$E13,"Div.",Z$3),"")</f>
        <v/>
      </c>
      <c r="AA13" s="23" t="str">
        <f>IFERROR(GETPIVOTDATA("Amount",PV_Actual!$A$3,"Year",Summary!$B$25,"Month",AA$2,"Supplies Items",$E13,"Div.",AA$3),"")</f>
        <v/>
      </c>
      <c r="AB13" s="23" t="str">
        <f>IFERROR(GETPIVOTDATA("Amount",PV_Actual!$A$3,"Year",Summary!$B$25,"Month",AB$2,"Supplies Items",$E13,"Div.",AB$3),"")</f>
        <v/>
      </c>
      <c r="AC13" s="23" t="str">
        <f>IFERROR(GETPIVOTDATA("Amount",PV_Actual!$A$3,"Year",Summary!$B$25,"Month",AC$2,"Supplies Items",$E13,"Div.",AC$3),"")</f>
        <v/>
      </c>
      <c r="AD13" s="24">
        <f t="shared" si="2"/>
        <v>0</v>
      </c>
      <c r="AE13" s="23" t="str">
        <f>IFERROR(GETPIVOTDATA("Amount",PV_Actual!$A$3,"Year",Summary!$B$25,"Month",AE$2,"Supplies Items",$E13,"Div.",AE$3),"")</f>
        <v/>
      </c>
      <c r="AF13" s="23" t="str">
        <f>IFERROR(GETPIVOTDATA("Amount",PV_Actual!$A$3,"Year",Summary!$B$25,"Month",AF$2,"Supplies Items",$E13,"Div.",AF$3),"")</f>
        <v/>
      </c>
      <c r="AG13" s="23" t="str">
        <f>IFERROR(GETPIVOTDATA("Amount",PV_Actual!$A$3,"Year",Summary!$B$25,"Month",AG$2,"Supplies Items",$E13,"Div.",AG$3),"")</f>
        <v/>
      </c>
      <c r="AH13" s="23" t="str">
        <f>IFERROR(GETPIVOTDATA("Amount",PV_Actual!$A$3,"Year",Summary!$B$25,"Month",AH$2,"Supplies Items",$E13,"Div.",AH$3),"")</f>
        <v/>
      </c>
      <c r="AI13" s="24">
        <f t="shared" si="3"/>
        <v>0</v>
      </c>
      <c r="AJ13" s="23" t="str">
        <f>IFERROR(GETPIVOTDATA("Amount",PV_Actual!$A$3,"Year",Summary!$B$25,"Month",AJ$2,"Supplies Items",$E13,"Div.",AJ$3),"")</f>
        <v/>
      </c>
      <c r="AK13" s="23" t="str">
        <f>IFERROR(GETPIVOTDATA("Amount",PV_Actual!$A$3,"Year",Summary!$B$25,"Month",AK$2,"Supplies Items",$E13,"Div.",AK$3),"")</f>
        <v/>
      </c>
      <c r="AL13" s="23" t="str">
        <f>IFERROR(GETPIVOTDATA("Amount",PV_Actual!$A$3,"Year",Summary!$B$25,"Month",AL$2,"Supplies Items",$E13,"Div.",AL$3),"")</f>
        <v/>
      </c>
      <c r="AM13" s="23" t="str">
        <f>IFERROR(GETPIVOTDATA("Amount",PV_Actual!$A$3,"Year",Summary!$B$25,"Month",AM$2,"Supplies Items",$E13,"Div.",AM$3),"")</f>
        <v/>
      </c>
      <c r="AN13" s="24">
        <f t="shared" si="4"/>
        <v>0</v>
      </c>
      <c r="AO13" s="23" t="str">
        <f>IFERROR(GETPIVOTDATA("Amount",PV_Actual!$A$3,"Year",Summary!$B$25,"Month",AO$2,"Supplies Items",$E13,"Div.",AO$3),"")</f>
        <v/>
      </c>
      <c r="AP13" s="23" t="str">
        <f>IFERROR(GETPIVOTDATA("Amount",PV_Actual!$A$3,"Year",Summary!$B$25,"Month",AP$2,"Supplies Items",$E13,"Div.",AP$3),"")</f>
        <v/>
      </c>
      <c r="AQ13" s="23" t="str">
        <f>IFERROR(GETPIVOTDATA("Amount",PV_Actual!$A$3,"Year",Summary!$B$25,"Month",AQ$2,"Supplies Items",$E13,"Div.",AQ$3),"")</f>
        <v/>
      </c>
      <c r="AR13" s="23" t="str">
        <f>IFERROR(GETPIVOTDATA("Amount",PV_Actual!$A$3,"Year",Summary!$B$25,"Month",AR$2,"Supplies Items",$E13,"Div.",AR$3),"")</f>
        <v/>
      </c>
      <c r="AS13" s="24">
        <f t="shared" si="5"/>
        <v>0</v>
      </c>
      <c r="AT13" s="23" t="str">
        <f>IFERROR(GETPIVOTDATA("Amount",PV_Actual!$A$3,"Year",Summary!$B$25,"Month",AT$2,"Supplies Items",$E13,"Div.",AT$3),"")</f>
        <v/>
      </c>
      <c r="AU13" s="23" t="str">
        <f>IFERROR(GETPIVOTDATA("Amount",PV_Actual!$A$3,"Year",Summary!$B$25,"Month",AU$2,"Supplies Items",$E13,"Div.",AU$3),"")</f>
        <v/>
      </c>
      <c r="AV13" s="23" t="str">
        <f>IFERROR(GETPIVOTDATA("Amount",PV_Actual!$A$3,"Year",Summary!$B$25,"Month",AV$2,"Supplies Items",$E13,"Div.",AV$3),"")</f>
        <v/>
      </c>
      <c r="AW13" s="23" t="str">
        <f>IFERROR(GETPIVOTDATA("Amount",PV_Actual!$A$3,"Year",Summary!$B$25,"Month",AW$2,"Supplies Items",$E13,"Div.",AW$3),"")</f>
        <v/>
      </c>
      <c r="AX13" s="24">
        <f t="shared" si="6"/>
        <v>0</v>
      </c>
      <c r="AY13" s="23" t="str">
        <f>IFERROR(GETPIVOTDATA("Amount",PV_Actual!$A$3,"Year",Summary!$B$25,"Month",AY$2,"Supplies Items",$E13,"Div.",AY$3),"")</f>
        <v/>
      </c>
      <c r="AZ13" s="23" t="str">
        <f>IFERROR(GETPIVOTDATA("Amount",PV_Actual!$A$3,"Year",Summary!$B$25,"Month",AZ$2,"Supplies Items",$E13,"Div.",AZ$3),"")</f>
        <v/>
      </c>
      <c r="BA13" s="23" t="str">
        <f>IFERROR(GETPIVOTDATA("Amount",PV_Actual!$A$3,"Year",Summary!$B$25,"Month",BA$2,"Supplies Items",$E13,"Div.",BA$3),"")</f>
        <v/>
      </c>
      <c r="BB13" s="23" t="str">
        <f>IFERROR(GETPIVOTDATA("Amount",PV_Actual!$A$3,"Year",Summary!$B$25,"Month",BB$2,"Supplies Items",$E13,"Div.",BB$3),"")</f>
        <v/>
      </c>
      <c r="BC13" s="24">
        <f t="shared" si="7"/>
        <v>0</v>
      </c>
      <c r="BD13" s="23" t="str">
        <f>IFERROR(GETPIVOTDATA("Amount",PV_Actual!$A$3,"Year",Summary!$B$25,"Month",BD$2,"Supplies Items",$E13,"Div.",BD$3),"")</f>
        <v/>
      </c>
      <c r="BE13" s="23" t="str">
        <f>IFERROR(GETPIVOTDATA("Amount",PV_Actual!$A$3,"Year",Summary!$B$25,"Month",BE$2,"Supplies Items",$E13,"Div.",BE$3),"")</f>
        <v/>
      </c>
      <c r="BF13" s="23" t="str">
        <f>IFERROR(GETPIVOTDATA("Amount",PV_Actual!$A$3,"Year",Summary!$B$25,"Month",BF$2,"Supplies Items",$E13,"Div.",BF$3),"")</f>
        <v/>
      </c>
      <c r="BG13" s="23" t="str">
        <f>IFERROR(GETPIVOTDATA("Amount",PV_Actual!$A$3,"Year",Summary!$B$25,"Month",BG$2,"Supplies Items",$E13,"Div.",BG$3),"")</f>
        <v/>
      </c>
      <c r="BH13" s="24">
        <f t="shared" si="8"/>
        <v>0</v>
      </c>
      <c r="BI13" s="23" t="str">
        <f>IFERROR(GETPIVOTDATA("Amount",PV_Actual!$A$3,"Year",Summary!$B$25,"Month",BI$2,"Supplies Items",$E13,"Div.",BI$3),"")</f>
        <v/>
      </c>
      <c r="BJ13" s="23" t="str">
        <f>IFERROR(GETPIVOTDATA("Amount",PV_Actual!$A$3,"Year",Summary!$B$25,"Month",BJ$2,"Supplies Items",$E13,"Div.",BJ$3),"")</f>
        <v/>
      </c>
      <c r="BK13" s="23" t="str">
        <f>IFERROR(GETPIVOTDATA("Amount",PV_Actual!$A$3,"Year",Summary!$B$25,"Month",BK$2,"Supplies Items",$E13,"Div.",BK$3),"")</f>
        <v/>
      </c>
      <c r="BL13" s="23" t="str">
        <f>IFERROR(GETPIVOTDATA("Amount",PV_Actual!$A$3,"Year",Summary!$B$25,"Month",BL$2,"Supplies Items",$E13,"Div.",BL$3),"")</f>
        <v/>
      </c>
      <c r="BM13" s="24">
        <f t="shared" si="9"/>
        <v>0</v>
      </c>
      <c r="BN13" s="23" t="str">
        <f>IFERROR(GETPIVOTDATA("Amount",PV_Actual!$A$3,"Year",Summary!$B$25,"Month",BN$2,"Supplies Items",$E13,"Div.",BN$3),"")</f>
        <v/>
      </c>
      <c r="BO13" s="23" t="str">
        <f>IFERROR(GETPIVOTDATA("Amount",PV_Actual!$A$3,"Year",Summary!$B$25,"Month",BO$2,"Supplies Items",$E13,"Div.",BO$3),"")</f>
        <v/>
      </c>
      <c r="BP13" s="23" t="str">
        <f>IFERROR(GETPIVOTDATA("Amount",PV_Actual!$A$3,"Year",Summary!$B$25,"Month",BP$2,"Supplies Items",$E13,"Div.",BP$3),"")</f>
        <v/>
      </c>
      <c r="BQ13" s="23" t="str">
        <f>IFERROR(GETPIVOTDATA("Amount",PV_Actual!$A$3,"Year",Summary!$B$25,"Month",BQ$2,"Supplies Items",$E13,"Div.",BQ$3),"")</f>
        <v/>
      </c>
      <c r="BR13" s="24">
        <f t="shared" si="10"/>
        <v>0</v>
      </c>
      <c r="BS13" s="25" t="str">
        <f t="shared" si="13"/>
        <v/>
      </c>
    </row>
    <row r="14" spans="2:73" ht="20.45" customHeight="1" x14ac:dyDescent="0.3">
      <c r="B14" s="26">
        <v>11</v>
      </c>
      <c r="C14" s="27" t="str">
        <f>_xlfn.XLOOKUP(E14,act_raw[Detail],act_raw[Activities],"",0)</f>
        <v>SUPP-0016</v>
      </c>
      <c r="D14" s="28" t="s">
        <v>44</v>
      </c>
      <c r="E14" s="29" t="s">
        <v>58</v>
      </c>
      <c r="F14" s="21" t="str">
        <f>IFERROR(GETPIVOTDATA("Amount",PV_Actual!$A$3,"Year",Summary!$B$25,"Supplies Items",$E14,"Div.",F$3),"")</f>
        <v/>
      </c>
      <c r="G14" s="21" t="str">
        <f>IFERROR(GETPIVOTDATA("Amount",PV_Actual!$A$3,"Year",Summary!$B$25,"Supplies Items",$E14,"Div.",G$3),"")</f>
        <v/>
      </c>
      <c r="H14" s="21" t="str">
        <f>IFERROR(GETPIVOTDATA("Amount",PV_Actual!$A$3,"Year",Summary!$B$25,"Supplies Items",$E14,"Div.",H$3),"")</f>
        <v/>
      </c>
      <c r="I14" s="21" t="str">
        <f>IFERROR(GETPIVOTDATA("Amount",PV_Actual!$A$3,"Year",Summary!$B$25,"Supplies Items",$E14,"Div.",I$3),"")</f>
        <v/>
      </c>
      <c r="J14" s="22">
        <f t="shared" si="0"/>
        <v>0</v>
      </c>
      <c r="K14" s="23" t="str">
        <f>IFERROR(GETPIVOTDATA("Amount",PV_Actual!$A$3,"Year",Summary!$B$25,"Month",K$2,"Supplies Items",$E14,"Div.",K$3),"")</f>
        <v/>
      </c>
      <c r="L14" s="23" t="str">
        <f>IFERROR(GETPIVOTDATA("Amount",PV_Actual!$A$3,"Year",Summary!$B$25,"Month",L$2,"Supplies Items",$E14,"Div.",L$3),"")</f>
        <v/>
      </c>
      <c r="M14" s="23" t="str">
        <f>IFERROR(GETPIVOTDATA("Amount",PV_Actual!$A$3,"Year",Summary!$B$25,"Month",M$2,"Supplies Items",$E14,"Div.",M$3),"")</f>
        <v/>
      </c>
      <c r="N14" s="23" t="str">
        <f>IFERROR(GETPIVOTDATA("Amount",PV_Actual!$A$3,"Year",Summary!$B$25,"Month",N$2,"Supplies Items",$E14,"Div.",N$3),"")</f>
        <v/>
      </c>
      <c r="O14" s="24">
        <f t="shared" si="11"/>
        <v>0</v>
      </c>
      <c r="P14" s="23" t="str">
        <f>IFERROR(GETPIVOTDATA("Amount",PV_Actual!$A$3,"Year",Summary!$B$25,"Month",P$2,"Supplies Items",$E14,"Div.",P$3),"")</f>
        <v/>
      </c>
      <c r="Q14" s="23" t="str">
        <f>IFERROR(GETPIVOTDATA("Amount",PV_Actual!$A$3,"Year",Summary!$B$25,"Month",Q$2,"Supplies Items",$E14,"Div.",Q$3),"")</f>
        <v/>
      </c>
      <c r="R14" s="23" t="str">
        <f>IFERROR(GETPIVOTDATA("Amount",PV_Actual!$A$3,"Year",Summary!$B$25,"Month",R$2,"Supplies Items",$E14,"Div.",R$3),"")</f>
        <v/>
      </c>
      <c r="S14" s="23" t="str">
        <f>IFERROR(GETPIVOTDATA("Amount",PV_Actual!$A$3,"Year",Summary!$B$25,"Month",S$2,"Supplies Items",$E14,"Div.",S$3),"")</f>
        <v/>
      </c>
      <c r="T14" s="24">
        <f t="shared" si="1"/>
        <v>0</v>
      </c>
      <c r="U14" s="23" t="str">
        <f>IFERROR(GETPIVOTDATA("Amount",PV_Actual!$A$3,"Year",Summary!$B$25,"Month",U$2,"Supplies Items",$E14,"Div.",U$3),"")</f>
        <v/>
      </c>
      <c r="V14" s="23" t="str">
        <f>IFERROR(GETPIVOTDATA("Amount",PV_Actual!$A$3,"Year",Summary!$B$25,"Month",V$2,"Supplies Items",$E14,"Div.",V$3),"")</f>
        <v/>
      </c>
      <c r="W14" s="23" t="str">
        <f>IFERROR(GETPIVOTDATA("Amount",PV_Actual!$A$3,"Year",Summary!$B$25,"Month",W$2,"Supplies Items",$E14,"Div.",W$3),"")</f>
        <v/>
      </c>
      <c r="X14" s="23" t="str">
        <f>IFERROR(GETPIVOTDATA("Amount",PV_Actual!$A$3,"Year",Summary!$B$25,"Month",X$2,"Supplies Items",$E14,"Div.",X$3),"")</f>
        <v/>
      </c>
      <c r="Y14" s="24">
        <f t="shared" si="12"/>
        <v>0</v>
      </c>
      <c r="Z14" s="23" t="str">
        <f>IFERROR(GETPIVOTDATA("Amount",PV_Actual!$A$3,"Year",Summary!$B$25,"Month",Z$2,"Supplies Items",$E14,"Div.",Z$3),"")</f>
        <v/>
      </c>
      <c r="AA14" s="23" t="str">
        <f>IFERROR(GETPIVOTDATA("Amount",PV_Actual!$A$3,"Year",Summary!$B$25,"Month",AA$2,"Supplies Items",$E14,"Div.",AA$3),"")</f>
        <v/>
      </c>
      <c r="AB14" s="23" t="str">
        <f>IFERROR(GETPIVOTDATA("Amount",PV_Actual!$A$3,"Year",Summary!$B$25,"Month",AB$2,"Supplies Items",$E14,"Div.",AB$3),"")</f>
        <v/>
      </c>
      <c r="AC14" s="23" t="str">
        <f>IFERROR(GETPIVOTDATA("Amount",PV_Actual!$A$3,"Year",Summary!$B$25,"Month",AC$2,"Supplies Items",$E14,"Div.",AC$3),"")</f>
        <v/>
      </c>
      <c r="AD14" s="24">
        <f t="shared" si="2"/>
        <v>0</v>
      </c>
      <c r="AE14" s="23" t="str">
        <f>IFERROR(GETPIVOTDATA("Amount",PV_Actual!$A$3,"Year",Summary!$B$25,"Month",AE$2,"Supplies Items",$E14,"Div.",AE$3),"")</f>
        <v/>
      </c>
      <c r="AF14" s="23" t="str">
        <f>IFERROR(GETPIVOTDATA("Amount",PV_Actual!$A$3,"Year",Summary!$B$25,"Month",AF$2,"Supplies Items",$E14,"Div.",AF$3),"")</f>
        <v/>
      </c>
      <c r="AG14" s="23" t="str">
        <f>IFERROR(GETPIVOTDATA("Amount",PV_Actual!$A$3,"Year",Summary!$B$25,"Month",AG$2,"Supplies Items",$E14,"Div.",AG$3),"")</f>
        <v/>
      </c>
      <c r="AH14" s="23" t="str">
        <f>IFERROR(GETPIVOTDATA("Amount",PV_Actual!$A$3,"Year",Summary!$B$25,"Month",AH$2,"Supplies Items",$E14,"Div.",AH$3),"")</f>
        <v/>
      </c>
      <c r="AI14" s="24">
        <f t="shared" si="3"/>
        <v>0</v>
      </c>
      <c r="AJ14" s="23" t="str">
        <f>IFERROR(GETPIVOTDATA("Amount",PV_Actual!$A$3,"Year",Summary!$B$25,"Month",AJ$2,"Supplies Items",$E14,"Div.",AJ$3),"")</f>
        <v/>
      </c>
      <c r="AK14" s="23" t="str">
        <f>IFERROR(GETPIVOTDATA("Amount",PV_Actual!$A$3,"Year",Summary!$B$25,"Month",AK$2,"Supplies Items",$E14,"Div.",AK$3),"")</f>
        <v/>
      </c>
      <c r="AL14" s="23" t="str">
        <f>IFERROR(GETPIVOTDATA("Amount",PV_Actual!$A$3,"Year",Summary!$B$25,"Month",AL$2,"Supplies Items",$E14,"Div.",AL$3),"")</f>
        <v/>
      </c>
      <c r="AM14" s="23" t="str">
        <f>IFERROR(GETPIVOTDATA("Amount",PV_Actual!$A$3,"Year",Summary!$B$25,"Month",AM$2,"Supplies Items",$E14,"Div.",AM$3),"")</f>
        <v/>
      </c>
      <c r="AN14" s="24">
        <f t="shared" si="4"/>
        <v>0</v>
      </c>
      <c r="AO14" s="23" t="str">
        <f>IFERROR(GETPIVOTDATA("Amount",PV_Actual!$A$3,"Year",Summary!$B$25,"Month",AO$2,"Supplies Items",$E14,"Div.",AO$3),"")</f>
        <v/>
      </c>
      <c r="AP14" s="23" t="str">
        <f>IFERROR(GETPIVOTDATA("Amount",PV_Actual!$A$3,"Year",Summary!$B$25,"Month",AP$2,"Supplies Items",$E14,"Div.",AP$3),"")</f>
        <v/>
      </c>
      <c r="AQ14" s="23" t="str">
        <f>IFERROR(GETPIVOTDATA("Amount",PV_Actual!$A$3,"Year",Summary!$B$25,"Month",AQ$2,"Supplies Items",$E14,"Div.",AQ$3),"")</f>
        <v/>
      </c>
      <c r="AR14" s="23" t="str">
        <f>IFERROR(GETPIVOTDATA("Amount",PV_Actual!$A$3,"Year",Summary!$B$25,"Month",AR$2,"Supplies Items",$E14,"Div.",AR$3),"")</f>
        <v/>
      </c>
      <c r="AS14" s="24">
        <f t="shared" si="5"/>
        <v>0</v>
      </c>
      <c r="AT14" s="23" t="str">
        <f>IFERROR(GETPIVOTDATA("Amount",PV_Actual!$A$3,"Year",Summary!$B$25,"Month",AT$2,"Supplies Items",$E14,"Div.",AT$3),"")</f>
        <v/>
      </c>
      <c r="AU14" s="23" t="str">
        <f>IFERROR(GETPIVOTDATA("Amount",PV_Actual!$A$3,"Year",Summary!$B$25,"Month",AU$2,"Supplies Items",$E14,"Div.",AU$3),"")</f>
        <v/>
      </c>
      <c r="AV14" s="23" t="str">
        <f>IFERROR(GETPIVOTDATA("Amount",PV_Actual!$A$3,"Year",Summary!$B$25,"Month",AV$2,"Supplies Items",$E14,"Div.",AV$3),"")</f>
        <v/>
      </c>
      <c r="AW14" s="23" t="str">
        <f>IFERROR(GETPIVOTDATA("Amount",PV_Actual!$A$3,"Year",Summary!$B$25,"Month",AW$2,"Supplies Items",$E14,"Div.",AW$3),"")</f>
        <v/>
      </c>
      <c r="AX14" s="24">
        <f t="shared" si="6"/>
        <v>0</v>
      </c>
      <c r="AY14" s="23" t="str">
        <f>IFERROR(GETPIVOTDATA("Amount",PV_Actual!$A$3,"Year",Summary!$B$25,"Month",AY$2,"Supplies Items",$E14,"Div.",AY$3),"")</f>
        <v/>
      </c>
      <c r="AZ14" s="23" t="str">
        <f>IFERROR(GETPIVOTDATA("Amount",PV_Actual!$A$3,"Year",Summary!$B$25,"Month",AZ$2,"Supplies Items",$E14,"Div.",AZ$3),"")</f>
        <v/>
      </c>
      <c r="BA14" s="23" t="str">
        <f>IFERROR(GETPIVOTDATA("Amount",PV_Actual!$A$3,"Year",Summary!$B$25,"Month",BA$2,"Supplies Items",$E14,"Div.",BA$3),"")</f>
        <v/>
      </c>
      <c r="BB14" s="23" t="str">
        <f>IFERROR(GETPIVOTDATA("Amount",PV_Actual!$A$3,"Year",Summary!$B$25,"Month",BB$2,"Supplies Items",$E14,"Div.",BB$3),"")</f>
        <v/>
      </c>
      <c r="BC14" s="24">
        <f t="shared" si="7"/>
        <v>0</v>
      </c>
      <c r="BD14" s="23" t="str">
        <f>IFERROR(GETPIVOTDATA("Amount",PV_Actual!$A$3,"Year",Summary!$B$25,"Month",BD$2,"Supplies Items",$E14,"Div.",BD$3),"")</f>
        <v/>
      </c>
      <c r="BE14" s="23" t="str">
        <f>IFERROR(GETPIVOTDATA("Amount",PV_Actual!$A$3,"Year",Summary!$B$25,"Month",BE$2,"Supplies Items",$E14,"Div.",BE$3),"")</f>
        <v/>
      </c>
      <c r="BF14" s="23" t="str">
        <f>IFERROR(GETPIVOTDATA("Amount",PV_Actual!$A$3,"Year",Summary!$B$25,"Month",BF$2,"Supplies Items",$E14,"Div.",BF$3),"")</f>
        <v/>
      </c>
      <c r="BG14" s="23" t="str">
        <f>IFERROR(GETPIVOTDATA("Amount",PV_Actual!$A$3,"Year",Summary!$B$25,"Month",BG$2,"Supplies Items",$E14,"Div.",BG$3),"")</f>
        <v/>
      </c>
      <c r="BH14" s="24">
        <f t="shared" si="8"/>
        <v>0</v>
      </c>
      <c r="BI14" s="23" t="str">
        <f>IFERROR(GETPIVOTDATA("Amount",PV_Actual!$A$3,"Year",Summary!$B$25,"Month",BI$2,"Supplies Items",$E14,"Div.",BI$3),"")</f>
        <v/>
      </c>
      <c r="BJ14" s="23" t="str">
        <f>IFERROR(GETPIVOTDATA("Amount",PV_Actual!$A$3,"Year",Summary!$B$25,"Month",BJ$2,"Supplies Items",$E14,"Div.",BJ$3),"")</f>
        <v/>
      </c>
      <c r="BK14" s="23" t="str">
        <f>IFERROR(GETPIVOTDATA("Amount",PV_Actual!$A$3,"Year",Summary!$B$25,"Month",BK$2,"Supplies Items",$E14,"Div.",BK$3),"")</f>
        <v/>
      </c>
      <c r="BL14" s="23" t="str">
        <f>IFERROR(GETPIVOTDATA("Amount",PV_Actual!$A$3,"Year",Summary!$B$25,"Month",BL$2,"Supplies Items",$E14,"Div.",BL$3),"")</f>
        <v/>
      </c>
      <c r="BM14" s="24">
        <f t="shared" si="9"/>
        <v>0</v>
      </c>
      <c r="BN14" s="23" t="str">
        <f>IFERROR(GETPIVOTDATA("Amount",PV_Actual!$A$3,"Year",Summary!$B$25,"Month",BN$2,"Supplies Items",$E14,"Div.",BN$3),"")</f>
        <v/>
      </c>
      <c r="BO14" s="23" t="str">
        <f>IFERROR(GETPIVOTDATA("Amount",PV_Actual!$A$3,"Year",Summary!$B$25,"Month",BO$2,"Supplies Items",$E14,"Div.",BO$3),"")</f>
        <v/>
      </c>
      <c r="BP14" s="23" t="str">
        <f>IFERROR(GETPIVOTDATA("Amount",PV_Actual!$A$3,"Year",Summary!$B$25,"Month",BP$2,"Supplies Items",$E14,"Div.",BP$3),"")</f>
        <v/>
      </c>
      <c r="BQ14" s="23" t="str">
        <f>IFERROR(GETPIVOTDATA("Amount",PV_Actual!$A$3,"Year",Summary!$B$25,"Month",BQ$2,"Supplies Items",$E14,"Div.",BQ$3),"")</f>
        <v/>
      </c>
      <c r="BR14" s="24">
        <f t="shared" si="10"/>
        <v>0</v>
      </c>
      <c r="BS14" s="25" t="str">
        <f t="shared" si="13"/>
        <v/>
      </c>
    </row>
    <row r="15" spans="2:73" ht="20.45" customHeight="1" x14ac:dyDescent="0.3">
      <c r="B15" s="26">
        <v>15</v>
      </c>
      <c r="C15" s="27" t="str">
        <f>_xlfn.XLOOKUP(E15,act_raw[Detail],act_raw[Activities],"",0)</f>
        <v>SUPP-0024</v>
      </c>
      <c r="D15" s="28" t="s">
        <v>44</v>
      </c>
      <c r="E15" s="29" t="s">
        <v>59</v>
      </c>
      <c r="F15" s="21" t="str">
        <f>IFERROR(GETPIVOTDATA("Amount",PV_Actual!$A$3,"Year",Summary!$B$25,"Supplies Items",$E15,"Div.",F$3),"")</f>
        <v/>
      </c>
      <c r="G15" s="21" t="str">
        <f>IFERROR(GETPIVOTDATA("Amount",PV_Actual!$A$3,"Year",Summary!$B$25,"Supplies Items",$E15,"Div.",G$3),"")</f>
        <v/>
      </c>
      <c r="H15" s="21" t="str">
        <f>IFERROR(GETPIVOTDATA("Amount",PV_Actual!$A$3,"Year",Summary!$B$25,"Supplies Items",$E15,"Div.",H$3),"")</f>
        <v/>
      </c>
      <c r="I15" s="21" t="str">
        <f>IFERROR(GETPIVOTDATA("Amount",PV_Actual!$A$3,"Year",Summary!$B$25,"Supplies Items",$E15,"Div.",I$3),"")</f>
        <v/>
      </c>
      <c r="J15" s="22">
        <f t="shared" si="0"/>
        <v>0</v>
      </c>
      <c r="K15" s="23" t="str">
        <f>IFERROR(GETPIVOTDATA("Amount",PV_Actual!$A$3,"Year",Summary!$B$25,"Month",K$2,"Supplies Items",$E15,"Div.",K$3),"")</f>
        <v/>
      </c>
      <c r="L15" s="23" t="str">
        <f>IFERROR(GETPIVOTDATA("Amount",PV_Actual!$A$3,"Year",Summary!$B$25,"Month",L$2,"Supplies Items",$E15,"Div.",L$3),"")</f>
        <v/>
      </c>
      <c r="M15" s="23" t="str">
        <f>IFERROR(GETPIVOTDATA("Amount",PV_Actual!$A$3,"Year",Summary!$B$25,"Month",M$2,"Supplies Items",$E15,"Div.",M$3),"")</f>
        <v/>
      </c>
      <c r="N15" s="23" t="str">
        <f>IFERROR(GETPIVOTDATA("Amount",PV_Actual!$A$3,"Year",Summary!$B$25,"Month",N$2,"Supplies Items",$E15,"Div.",N$3),"")</f>
        <v/>
      </c>
      <c r="O15" s="24">
        <f t="shared" si="11"/>
        <v>0</v>
      </c>
      <c r="P15" s="23" t="str">
        <f>IFERROR(GETPIVOTDATA("Amount",PV_Actual!$A$3,"Year",Summary!$B$25,"Month",P$2,"Supplies Items",$E15,"Div.",P$3),"")</f>
        <v/>
      </c>
      <c r="Q15" s="23" t="str">
        <f>IFERROR(GETPIVOTDATA("Amount",PV_Actual!$A$3,"Year",Summary!$B$25,"Month",Q$2,"Supplies Items",$E15,"Div.",Q$3),"")</f>
        <v/>
      </c>
      <c r="R15" s="23" t="str">
        <f>IFERROR(GETPIVOTDATA("Amount",PV_Actual!$A$3,"Year",Summary!$B$25,"Month",R$2,"Supplies Items",$E15,"Div.",R$3),"")</f>
        <v/>
      </c>
      <c r="S15" s="23" t="str">
        <f>IFERROR(GETPIVOTDATA("Amount",PV_Actual!$A$3,"Year",Summary!$B$25,"Month",S$2,"Supplies Items",$E15,"Div.",S$3),"")</f>
        <v/>
      </c>
      <c r="T15" s="24">
        <f t="shared" si="1"/>
        <v>0</v>
      </c>
      <c r="U15" s="23" t="str">
        <f>IFERROR(GETPIVOTDATA("Amount",PV_Actual!$A$3,"Year",Summary!$B$25,"Month",U$2,"Supplies Items",$E15,"Div.",U$3),"")</f>
        <v/>
      </c>
      <c r="V15" s="23" t="str">
        <f>IFERROR(GETPIVOTDATA("Amount",PV_Actual!$A$3,"Year",Summary!$B$25,"Month",V$2,"Supplies Items",$E15,"Div.",V$3),"")</f>
        <v/>
      </c>
      <c r="W15" s="23" t="str">
        <f>IFERROR(GETPIVOTDATA("Amount",PV_Actual!$A$3,"Year",Summary!$B$25,"Month",W$2,"Supplies Items",$E15,"Div.",W$3),"")</f>
        <v/>
      </c>
      <c r="X15" s="23" t="str">
        <f>IFERROR(GETPIVOTDATA("Amount",PV_Actual!$A$3,"Year",Summary!$B$25,"Month",X$2,"Supplies Items",$E15,"Div.",X$3),"")</f>
        <v/>
      </c>
      <c r="Y15" s="24">
        <f t="shared" si="12"/>
        <v>0</v>
      </c>
      <c r="Z15" s="23" t="str">
        <f>IFERROR(GETPIVOTDATA("Amount",PV_Actual!$A$3,"Year",Summary!$B$25,"Month",Z$2,"Supplies Items",$E15,"Div.",Z$3),"")</f>
        <v/>
      </c>
      <c r="AA15" s="23" t="str">
        <f>IFERROR(GETPIVOTDATA("Amount",PV_Actual!$A$3,"Year",Summary!$B$25,"Month",AA$2,"Supplies Items",$E15,"Div.",AA$3),"")</f>
        <v/>
      </c>
      <c r="AB15" s="23" t="str">
        <f>IFERROR(GETPIVOTDATA("Amount",PV_Actual!$A$3,"Year",Summary!$B$25,"Month",AB$2,"Supplies Items",$E15,"Div.",AB$3),"")</f>
        <v/>
      </c>
      <c r="AC15" s="23" t="str">
        <f>IFERROR(GETPIVOTDATA("Amount",PV_Actual!$A$3,"Year",Summary!$B$25,"Month",AC$2,"Supplies Items",$E15,"Div.",AC$3),"")</f>
        <v/>
      </c>
      <c r="AD15" s="24">
        <f t="shared" si="2"/>
        <v>0</v>
      </c>
      <c r="AE15" s="23" t="str">
        <f>IFERROR(GETPIVOTDATA("Amount",PV_Actual!$A$3,"Year",Summary!$B$25,"Month",AE$2,"Supplies Items",$E15,"Div.",AE$3),"")</f>
        <v/>
      </c>
      <c r="AF15" s="23" t="str">
        <f>IFERROR(GETPIVOTDATA("Amount",PV_Actual!$A$3,"Year",Summary!$B$25,"Month",AF$2,"Supplies Items",$E15,"Div.",AF$3),"")</f>
        <v/>
      </c>
      <c r="AG15" s="23" t="str">
        <f>IFERROR(GETPIVOTDATA("Amount",PV_Actual!$A$3,"Year",Summary!$B$25,"Month",AG$2,"Supplies Items",$E15,"Div.",AG$3),"")</f>
        <v/>
      </c>
      <c r="AH15" s="23" t="str">
        <f>IFERROR(GETPIVOTDATA("Amount",PV_Actual!$A$3,"Year",Summary!$B$25,"Month",AH$2,"Supplies Items",$E15,"Div.",AH$3),"")</f>
        <v/>
      </c>
      <c r="AI15" s="24">
        <f t="shared" si="3"/>
        <v>0</v>
      </c>
      <c r="AJ15" s="23" t="str">
        <f>IFERROR(GETPIVOTDATA("Amount",PV_Actual!$A$3,"Year",Summary!$B$25,"Month",AJ$2,"Supplies Items",$E15,"Div.",AJ$3),"")</f>
        <v/>
      </c>
      <c r="AK15" s="23" t="str">
        <f>IFERROR(GETPIVOTDATA("Amount",PV_Actual!$A$3,"Year",Summary!$B$25,"Month",AK$2,"Supplies Items",$E15,"Div.",AK$3),"")</f>
        <v/>
      </c>
      <c r="AL15" s="23" t="str">
        <f>IFERROR(GETPIVOTDATA("Amount",PV_Actual!$A$3,"Year",Summary!$B$25,"Month",AL$2,"Supplies Items",$E15,"Div.",AL$3),"")</f>
        <v/>
      </c>
      <c r="AM15" s="23" t="str">
        <f>IFERROR(GETPIVOTDATA("Amount",PV_Actual!$A$3,"Year",Summary!$B$25,"Month",AM$2,"Supplies Items",$E15,"Div.",AM$3),"")</f>
        <v/>
      </c>
      <c r="AN15" s="24">
        <f t="shared" si="4"/>
        <v>0</v>
      </c>
      <c r="AO15" s="23" t="str">
        <f>IFERROR(GETPIVOTDATA("Amount",PV_Actual!$A$3,"Year",Summary!$B$25,"Month",AO$2,"Supplies Items",$E15,"Div.",AO$3),"")</f>
        <v/>
      </c>
      <c r="AP15" s="23" t="str">
        <f>IFERROR(GETPIVOTDATA("Amount",PV_Actual!$A$3,"Year",Summary!$B$25,"Month",AP$2,"Supplies Items",$E15,"Div.",AP$3),"")</f>
        <v/>
      </c>
      <c r="AQ15" s="23" t="str">
        <f>IFERROR(GETPIVOTDATA("Amount",PV_Actual!$A$3,"Year",Summary!$B$25,"Month",AQ$2,"Supplies Items",$E15,"Div.",AQ$3),"")</f>
        <v/>
      </c>
      <c r="AR15" s="23" t="str">
        <f>IFERROR(GETPIVOTDATA("Amount",PV_Actual!$A$3,"Year",Summary!$B$25,"Month",AR$2,"Supplies Items",$E15,"Div.",AR$3),"")</f>
        <v/>
      </c>
      <c r="AS15" s="24">
        <f t="shared" si="5"/>
        <v>0</v>
      </c>
      <c r="AT15" s="23" t="str">
        <f>IFERROR(GETPIVOTDATA("Amount",PV_Actual!$A$3,"Year",Summary!$B$25,"Month",AT$2,"Supplies Items",$E15,"Div.",AT$3),"")</f>
        <v/>
      </c>
      <c r="AU15" s="23" t="str">
        <f>IFERROR(GETPIVOTDATA("Amount",PV_Actual!$A$3,"Year",Summary!$B$25,"Month",AU$2,"Supplies Items",$E15,"Div.",AU$3),"")</f>
        <v/>
      </c>
      <c r="AV15" s="23" t="str">
        <f>IFERROR(GETPIVOTDATA("Amount",PV_Actual!$A$3,"Year",Summary!$B$25,"Month",AV$2,"Supplies Items",$E15,"Div.",AV$3),"")</f>
        <v/>
      </c>
      <c r="AW15" s="23" t="str">
        <f>IFERROR(GETPIVOTDATA("Amount",PV_Actual!$A$3,"Year",Summary!$B$25,"Month",AW$2,"Supplies Items",$E15,"Div.",AW$3),"")</f>
        <v/>
      </c>
      <c r="AX15" s="24">
        <f t="shared" si="6"/>
        <v>0</v>
      </c>
      <c r="AY15" s="23" t="str">
        <f>IFERROR(GETPIVOTDATA("Amount",PV_Actual!$A$3,"Year",Summary!$B$25,"Month",AY$2,"Supplies Items",$E15,"Div.",AY$3),"")</f>
        <v/>
      </c>
      <c r="AZ15" s="23" t="str">
        <f>IFERROR(GETPIVOTDATA("Amount",PV_Actual!$A$3,"Year",Summary!$B$25,"Month",AZ$2,"Supplies Items",$E15,"Div.",AZ$3),"")</f>
        <v/>
      </c>
      <c r="BA15" s="23" t="str">
        <f>IFERROR(GETPIVOTDATA("Amount",PV_Actual!$A$3,"Year",Summary!$B$25,"Month",BA$2,"Supplies Items",$E15,"Div.",BA$3),"")</f>
        <v/>
      </c>
      <c r="BB15" s="23" t="str">
        <f>IFERROR(GETPIVOTDATA("Amount",PV_Actual!$A$3,"Year",Summary!$B$25,"Month",BB$2,"Supplies Items",$E15,"Div.",BB$3),"")</f>
        <v/>
      </c>
      <c r="BC15" s="24">
        <f t="shared" si="7"/>
        <v>0</v>
      </c>
      <c r="BD15" s="23" t="str">
        <f>IFERROR(GETPIVOTDATA("Amount",PV_Actual!$A$3,"Year",Summary!$B$25,"Month",BD$2,"Supplies Items",$E15,"Div.",BD$3),"")</f>
        <v/>
      </c>
      <c r="BE15" s="23" t="str">
        <f>IFERROR(GETPIVOTDATA("Amount",PV_Actual!$A$3,"Year",Summary!$B$25,"Month",BE$2,"Supplies Items",$E15,"Div.",BE$3),"")</f>
        <v/>
      </c>
      <c r="BF15" s="23" t="str">
        <f>IFERROR(GETPIVOTDATA("Amount",PV_Actual!$A$3,"Year",Summary!$B$25,"Month",BF$2,"Supplies Items",$E15,"Div.",BF$3),"")</f>
        <v/>
      </c>
      <c r="BG15" s="23" t="str">
        <f>IFERROR(GETPIVOTDATA("Amount",PV_Actual!$A$3,"Year",Summary!$B$25,"Month",BG$2,"Supplies Items",$E15,"Div.",BG$3),"")</f>
        <v/>
      </c>
      <c r="BH15" s="24">
        <f t="shared" si="8"/>
        <v>0</v>
      </c>
      <c r="BI15" s="23" t="str">
        <f>IFERROR(GETPIVOTDATA("Amount",PV_Actual!$A$3,"Year",Summary!$B$25,"Month",BI$2,"Supplies Items",$E15,"Div.",BI$3),"")</f>
        <v/>
      </c>
      <c r="BJ15" s="23" t="str">
        <f>IFERROR(GETPIVOTDATA("Amount",PV_Actual!$A$3,"Year",Summary!$B$25,"Month",BJ$2,"Supplies Items",$E15,"Div.",BJ$3),"")</f>
        <v/>
      </c>
      <c r="BK15" s="23" t="str">
        <f>IFERROR(GETPIVOTDATA("Amount",PV_Actual!$A$3,"Year",Summary!$B$25,"Month",BK$2,"Supplies Items",$E15,"Div.",BK$3),"")</f>
        <v/>
      </c>
      <c r="BL15" s="23" t="str">
        <f>IFERROR(GETPIVOTDATA("Amount",PV_Actual!$A$3,"Year",Summary!$B$25,"Month",BL$2,"Supplies Items",$E15,"Div.",BL$3),"")</f>
        <v/>
      </c>
      <c r="BM15" s="24">
        <f t="shared" si="9"/>
        <v>0</v>
      </c>
      <c r="BN15" s="23" t="str">
        <f>IFERROR(GETPIVOTDATA("Amount",PV_Actual!$A$3,"Year",Summary!$B$25,"Month",BN$2,"Supplies Items",$E15,"Div.",BN$3),"")</f>
        <v/>
      </c>
      <c r="BO15" s="23" t="str">
        <f>IFERROR(GETPIVOTDATA("Amount",PV_Actual!$A$3,"Year",Summary!$B$25,"Month",BO$2,"Supplies Items",$E15,"Div.",BO$3),"")</f>
        <v/>
      </c>
      <c r="BP15" s="23" t="str">
        <f>IFERROR(GETPIVOTDATA("Amount",PV_Actual!$A$3,"Year",Summary!$B$25,"Month",BP$2,"Supplies Items",$E15,"Div.",BP$3),"")</f>
        <v/>
      </c>
      <c r="BQ15" s="23" t="str">
        <f>IFERROR(GETPIVOTDATA("Amount",PV_Actual!$A$3,"Year",Summary!$B$25,"Month",BQ$2,"Supplies Items",$E15,"Div.",BQ$3),"")</f>
        <v/>
      </c>
      <c r="BR15" s="24">
        <f t="shared" si="10"/>
        <v>0</v>
      </c>
      <c r="BS15" s="25" t="str">
        <f t="shared" si="13"/>
        <v/>
      </c>
    </row>
    <row r="16" spans="2:73" ht="20.45" customHeight="1" x14ac:dyDescent="0.3">
      <c r="B16" s="26">
        <v>16</v>
      </c>
      <c r="C16" s="27" t="str">
        <f>_xlfn.XLOOKUP(E16,act_raw[Detail],act_raw[Activities],"",0)</f>
        <v>SUPP-0026</v>
      </c>
      <c r="D16" s="28" t="s">
        <v>44</v>
      </c>
      <c r="E16" s="29" t="s">
        <v>60</v>
      </c>
      <c r="F16" s="21" t="str">
        <f>IFERROR(GETPIVOTDATA("Amount",PV_Actual!$A$3,"Year",Summary!$B$25,"Supplies Items",$E16,"Div.",F$3),"")</f>
        <v/>
      </c>
      <c r="G16" s="21" t="str">
        <f>IFERROR(GETPIVOTDATA("Amount",PV_Actual!$A$3,"Year",Summary!$B$25,"Supplies Items",$E16,"Div.",G$3),"")</f>
        <v/>
      </c>
      <c r="H16" s="21" t="str">
        <f>IFERROR(GETPIVOTDATA("Amount",PV_Actual!$A$3,"Year",Summary!$B$25,"Supplies Items",$E16,"Div.",H$3),"")</f>
        <v/>
      </c>
      <c r="I16" s="21" t="str">
        <f>IFERROR(GETPIVOTDATA("Amount",PV_Actual!$A$3,"Year",Summary!$B$25,"Supplies Items",$E16,"Div.",I$3),"")</f>
        <v/>
      </c>
      <c r="J16" s="22">
        <f t="shared" si="0"/>
        <v>0</v>
      </c>
      <c r="K16" s="23" t="str">
        <f>IFERROR(GETPIVOTDATA("Amount",PV_Actual!$A$3,"Year",Summary!$B$25,"Month",K$2,"Supplies Items",$E16,"Div.",K$3),"")</f>
        <v/>
      </c>
      <c r="L16" s="23" t="str">
        <f>IFERROR(GETPIVOTDATA("Amount",PV_Actual!$A$3,"Year",Summary!$B$25,"Month",L$2,"Supplies Items",$E16,"Div.",L$3),"")</f>
        <v/>
      </c>
      <c r="M16" s="23" t="str">
        <f>IFERROR(GETPIVOTDATA("Amount",PV_Actual!$A$3,"Year",Summary!$B$25,"Month",M$2,"Supplies Items",$E16,"Div.",M$3),"")</f>
        <v/>
      </c>
      <c r="N16" s="23" t="str">
        <f>IFERROR(GETPIVOTDATA("Amount",PV_Actual!$A$3,"Year",Summary!$B$25,"Month",N$2,"Supplies Items",$E16,"Div.",N$3),"")</f>
        <v/>
      </c>
      <c r="O16" s="24">
        <f t="shared" si="11"/>
        <v>0</v>
      </c>
      <c r="P16" s="23" t="str">
        <f>IFERROR(GETPIVOTDATA("Amount",PV_Actual!$A$3,"Year",Summary!$B$25,"Month",P$2,"Supplies Items",$E16,"Div.",P$3),"")</f>
        <v/>
      </c>
      <c r="Q16" s="23" t="str">
        <f>IFERROR(GETPIVOTDATA("Amount",PV_Actual!$A$3,"Year",Summary!$B$25,"Month",Q$2,"Supplies Items",$E16,"Div.",Q$3),"")</f>
        <v/>
      </c>
      <c r="R16" s="23" t="str">
        <f>IFERROR(GETPIVOTDATA("Amount",PV_Actual!$A$3,"Year",Summary!$B$25,"Month",R$2,"Supplies Items",$E16,"Div.",R$3),"")</f>
        <v/>
      </c>
      <c r="S16" s="23" t="str">
        <f>IFERROR(GETPIVOTDATA("Amount",PV_Actual!$A$3,"Year",Summary!$B$25,"Month",S$2,"Supplies Items",$E16,"Div.",S$3),"")</f>
        <v/>
      </c>
      <c r="T16" s="24">
        <f t="shared" si="1"/>
        <v>0</v>
      </c>
      <c r="U16" s="23" t="str">
        <f>IFERROR(GETPIVOTDATA("Amount",PV_Actual!$A$3,"Year",Summary!$B$25,"Month",U$2,"Supplies Items",$E16,"Div.",U$3),"")</f>
        <v/>
      </c>
      <c r="V16" s="23" t="str">
        <f>IFERROR(GETPIVOTDATA("Amount",PV_Actual!$A$3,"Year",Summary!$B$25,"Month",V$2,"Supplies Items",$E16,"Div.",V$3),"")</f>
        <v/>
      </c>
      <c r="W16" s="23" t="str">
        <f>IFERROR(GETPIVOTDATA("Amount",PV_Actual!$A$3,"Year",Summary!$B$25,"Month",W$2,"Supplies Items",$E16,"Div.",W$3),"")</f>
        <v/>
      </c>
      <c r="X16" s="23" t="str">
        <f>IFERROR(GETPIVOTDATA("Amount",PV_Actual!$A$3,"Year",Summary!$B$25,"Month",X$2,"Supplies Items",$E16,"Div.",X$3),"")</f>
        <v/>
      </c>
      <c r="Y16" s="24">
        <f t="shared" si="12"/>
        <v>0</v>
      </c>
      <c r="Z16" s="23" t="str">
        <f>IFERROR(GETPIVOTDATA("Amount",PV_Actual!$A$3,"Year",Summary!$B$25,"Month",Z$2,"Supplies Items",$E16,"Div.",Z$3),"")</f>
        <v/>
      </c>
      <c r="AA16" s="23" t="str">
        <f>IFERROR(GETPIVOTDATA("Amount",PV_Actual!$A$3,"Year",Summary!$B$25,"Month",AA$2,"Supplies Items",$E16,"Div.",AA$3),"")</f>
        <v/>
      </c>
      <c r="AB16" s="23" t="str">
        <f>IFERROR(GETPIVOTDATA("Amount",PV_Actual!$A$3,"Year",Summary!$B$25,"Month",AB$2,"Supplies Items",$E16,"Div.",AB$3),"")</f>
        <v/>
      </c>
      <c r="AC16" s="23" t="str">
        <f>IFERROR(GETPIVOTDATA("Amount",PV_Actual!$A$3,"Year",Summary!$B$25,"Month",AC$2,"Supplies Items",$E16,"Div.",AC$3),"")</f>
        <v/>
      </c>
      <c r="AD16" s="24">
        <f t="shared" si="2"/>
        <v>0</v>
      </c>
      <c r="AE16" s="23" t="str">
        <f>IFERROR(GETPIVOTDATA("Amount",PV_Actual!$A$3,"Year",Summary!$B$25,"Month",AE$2,"Supplies Items",$E16,"Div.",AE$3),"")</f>
        <v/>
      </c>
      <c r="AF16" s="23" t="str">
        <f>IFERROR(GETPIVOTDATA("Amount",PV_Actual!$A$3,"Year",Summary!$B$25,"Month",AF$2,"Supplies Items",$E16,"Div.",AF$3),"")</f>
        <v/>
      </c>
      <c r="AG16" s="23" t="str">
        <f>IFERROR(GETPIVOTDATA("Amount",PV_Actual!$A$3,"Year",Summary!$B$25,"Month",AG$2,"Supplies Items",$E16,"Div.",AG$3),"")</f>
        <v/>
      </c>
      <c r="AH16" s="23" t="str">
        <f>IFERROR(GETPIVOTDATA("Amount",PV_Actual!$A$3,"Year",Summary!$B$25,"Month",AH$2,"Supplies Items",$E16,"Div.",AH$3),"")</f>
        <v/>
      </c>
      <c r="AI16" s="24">
        <f t="shared" si="3"/>
        <v>0</v>
      </c>
      <c r="AJ16" s="23" t="str">
        <f>IFERROR(GETPIVOTDATA("Amount",PV_Actual!$A$3,"Year",Summary!$B$25,"Month",AJ$2,"Supplies Items",$E16,"Div.",AJ$3),"")</f>
        <v/>
      </c>
      <c r="AK16" s="23" t="str">
        <f>IFERROR(GETPIVOTDATA("Amount",PV_Actual!$A$3,"Year",Summary!$B$25,"Month",AK$2,"Supplies Items",$E16,"Div.",AK$3),"")</f>
        <v/>
      </c>
      <c r="AL16" s="23" t="str">
        <f>IFERROR(GETPIVOTDATA("Amount",PV_Actual!$A$3,"Year",Summary!$B$25,"Month",AL$2,"Supplies Items",$E16,"Div.",AL$3),"")</f>
        <v/>
      </c>
      <c r="AM16" s="23" t="str">
        <f>IFERROR(GETPIVOTDATA("Amount",PV_Actual!$A$3,"Year",Summary!$B$25,"Month",AM$2,"Supplies Items",$E16,"Div.",AM$3),"")</f>
        <v/>
      </c>
      <c r="AN16" s="24">
        <f t="shared" si="4"/>
        <v>0</v>
      </c>
      <c r="AO16" s="23" t="str">
        <f>IFERROR(GETPIVOTDATA("Amount",PV_Actual!$A$3,"Year",Summary!$B$25,"Month",AO$2,"Supplies Items",$E16,"Div.",AO$3),"")</f>
        <v/>
      </c>
      <c r="AP16" s="23" t="str">
        <f>IFERROR(GETPIVOTDATA("Amount",PV_Actual!$A$3,"Year",Summary!$B$25,"Month",AP$2,"Supplies Items",$E16,"Div.",AP$3),"")</f>
        <v/>
      </c>
      <c r="AQ16" s="23" t="str">
        <f>IFERROR(GETPIVOTDATA("Amount",PV_Actual!$A$3,"Year",Summary!$B$25,"Month",AQ$2,"Supplies Items",$E16,"Div.",AQ$3),"")</f>
        <v/>
      </c>
      <c r="AR16" s="23" t="str">
        <f>IFERROR(GETPIVOTDATA("Amount",PV_Actual!$A$3,"Year",Summary!$B$25,"Month",AR$2,"Supplies Items",$E16,"Div.",AR$3),"")</f>
        <v/>
      </c>
      <c r="AS16" s="24">
        <f t="shared" si="5"/>
        <v>0</v>
      </c>
      <c r="AT16" s="23" t="str">
        <f>IFERROR(GETPIVOTDATA("Amount",PV_Actual!$A$3,"Year",Summary!$B$25,"Month",AT$2,"Supplies Items",$E16,"Div.",AT$3),"")</f>
        <v/>
      </c>
      <c r="AU16" s="23" t="str">
        <f>IFERROR(GETPIVOTDATA("Amount",PV_Actual!$A$3,"Year",Summary!$B$25,"Month",AU$2,"Supplies Items",$E16,"Div.",AU$3),"")</f>
        <v/>
      </c>
      <c r="AV16" s="23" t="str">
        <f>IFERROR(GETPIVOTDATA("Amount",PV_Actual!$A$3,"Year",Summary!$B$25,"Month",AV$2,"Supplies Items",$E16,"Div.",AV$3),"")</f>
        <v/>
      </c>
      <c r="AW16" s="23" t="str">
        <f>IFERROR(GETPIVOTDATA("Amount",PV_Actual!$A$3,"Year",Summary!$B$25,"Month",AW$2,"Supplies Items",$E16,"Div.",AW$3),"")</f>
        <v/>
      </c>
      <c r="AX16" s="24">
        <f t="shared" si="6"/>
        <v>0</v>
      </c>
      <c r="AY16" s="23" t="str">
        <f>IFERROR(GETPIVOTDATA("Amount",PV_Actual!$A$3,"Year",Summary!$B$25,"Month",AY$2,"Supplies Items",$E16,"Div.",AY$3),"")</f>
        <v/>
      </c>
      <c r="AZ16" s="23" t="str">
        <f>IFERROR(GETPIVOTDATA("Amount",PV_Actual!$A$3,"Year",Summary!$B$25,"Month",AZ$2,"Supplies Items",$E16,"Div.",AZ$3),"")</f>
        <v/>
      </c>
      <c r="BA16" s="23" t="str">
        <f>IFERROR(GETPIVOTDATA("Amount",PV_Actual!$A$3,"Year",Summary!$B$25,"Month",BA$2,"Supplies Items",$E16,"Div.",BA$3),"")</f>
        <v/>
      </c>
      <c r="BB16" s="23" t="str">
        <f>IFERROR(GETPIVOTDATA("Amount",PV_Actual!$A$3,"Year",Summary!$B$25,"Month",BB$2,"Supplies Items",$E16,"Div.",BB$3),"")</f>
        <v/>
      </c>
      <c r="BC16" s="24">
        <f t="shared" si="7"/>
        <v>0</v>
      </c>
      <c r="BD16" s="23" t="str">
        <f>IFERROR(GETPIVOTDATA("Amount",PV_Actual!$A$3,"Year",Summary!$B$25,"Month",BD$2,"Supplies Items",$E16,"Div.",BD$3),"")</f>
        <v/>
      </c>
      <c r="BE16" s="23" t="str">
        <f>IFERROR(GETPIVOTDATA("Amount",PV_Actual!$A$3,"Year",Summary!$B$25,"Month",BE$2,"Supplies Items",$E16,"Div.",BE$3),"")</f>
        <v/>
      </c>
      <c r="BF16" s="23" t="str">
        <f>IFERROR(GETPIVOTDATA("Amount",PV_Actual!$A$3,"Year",Summary!$B$25,"Month",BF$2,"Supplies Items",$E16,"Div.",BF$3),"")</f>
        <v/>
      </c>
      <c r="BG16" s="23" t="str">
        <f>IFERROR(GETPIVOTDATA("Amount",PV_Actual!$A$3,"Year",Summary!$B$25,"Month",BG$2,"Supplies Items",$E16,"Div.",BG$3),"")</f>
        <v/>
      </c>
      <c r="BH16" s="24">
        <f t="shared" si="8"/>
        <v>0</v>
      </c>
      <c r="BI16" s="23" t="str">
        <f>IFERROR(GETPIVOTDATA("Amount",PV_Actual!$A$3,"Year",Summary!$B$25,"Month",BI$2,"Supplies Items",$E16,"Div.",BI$3),"")</f>
        <v/>
      </c>
      <c r="BJ16" s="23" t="str">
        <f>IFERROR(GETPIVOTDATA("Amount",PV_Actual!$A$3,"Year",Summary!$B$25,"Month",BJ$2,"Supplies Items",$E16,"Div.",BJ$3),"")</f>
        <v/>
      </c>
      <c r="BK16" s="23" t="str">
        <f>IFERROR(GETPIVOTDATA("Amount",PV_Actual!$A$3,"Year",Summary!$B$25,"Month",BK$2,"Supplies Items",$E16,"Div.",BK$3),"")</f>
        <v/>
      </c>
      <c r="BL16" s="23" t="str">
        <f>IFERROR(GETPIVOTDATA("Amount",PV_Actual!$A$3,"Year",Summary!$B$25,"Month",BL$2,"Supplies Items",$E16,"Div.",BL$3),"")</f>
        <v/>
      </c>
      <c r="BM16" s="24">
        <f t="shared" si="9"/>
        <v>0</v>
      </c>
      <c r="BN16" s="23" t="str">
        <f>IFERROR(GETPIVOTDATA("Amount",PV_Actual!$A$3,"Year",Summary!$B$25,"Month",BN$2,"Supplies Items",$E16,"Div.",BN$3),"")</f>
        <v/>
      </c>
      <c r="BO16" s="23" t="str">
        <f>IFERROR(GETPIVOTDATA("Amount",PV_Actual!$A$3,"Year",Summary!$B$25,"Month",BO$2,"Supplies Items",$E16,"Div.",BO$3),"")</f>
        <v/>
      </c>
      <c r="BP16" s="23" t="str">
        <f>IFERROR(GETPIVOTDATA("Amount",PV_Actual!$A$3,"Year",Summary!$B$25,"Month",BP$2,"Supplies Items",$E16,"Div.",BP$3),"")</f>
        <v/>
      </c>
      <c r="BQ16" s="23" t="str">
        <f>IFERROR(GETPIVOTDATA("Amount",PV_Actual!$A$3,"Year",Summary!$B$25,"Month",BQ$2,"Supplies Items",$E16,"Div.",BQ$3),"")</f>
        <v/>
      </c>
      <c r="BR16" s="24">
        <f t="shared" si="10"/>
        <v>0</v>
      </c>
      <c r="BS16" s="25" t="str">
        <f t="shared" si="13"/>
        <v/>
      </c>
    </row>
    <row r="17" spans="2:73" ht="20.45" customHeight="1" x14ac:dyDescent="0.3">
      <c r="B17" s="26">
        <v>17</v>
      </c>
      <c r="C17" s="27" t="str">
        <f>_xlfn.XLOOKUP(E17,act_raw[Detail],act_raw[Activities],"",0)</f>
        <v>SUPP-0019</v>
      </c>
      <c r="D17" s="28" t="s">
        <v>44</v>
      </c>
      <c r="E17" s="29" t="s">
        <v>61</v>
      </c>
      <c r="F17" s="30" t="str">
        <f>IFERROR(GETPIVOTDATA("Amount",PV_Actual!$A$3,"Year",Summary!$B$25,"Supplies Items",$E17,"Div.",F$3),"")</f>
        <v/>
      </c>
      <c r="G17" s="31" t="str">
        <f>IFERROR(GETPIVOTDATA("Amount",PV_Actual!$A$3,"Year",Summary!$B$25,"Supplies Items",$E17,"Div.",G$3),"")</f>
        <v/>
      </c>
      <c r="H17" s="31" t="str">
        <f>IFERROR(GETPIVOTDATA("Amount",PV_Actual!$A$3,"Year",Summary!$B$25,"Supplies Items",$E17,"Div.",H$3),"")</f>
        <v/>
      </c>
      <c r="I17" s="31" t="str">
        <f>IFERROR(GETPIVOTDATA("Amount",PV_Actual!$A$3,"Year",Summary!$B$25,"Supplies Items",$E17,"Div.",I$3),"")</f>
        <v/>
      </c>
      <c r="J17" s="32">
        <f t="shared" si="0"/>
        <v>0</v>
      </c>
      <c r="K17" s="33" t="str">
        <f>IFERROR(GETPIVOTDATA("Amount",PV_Actual!$A$3,"Year",Summary!$B$25,"Month",K$2,"Supplies Items",$E17,"Div.",K$3),"")</f>
        <v/>
      </c>
      <c r="L17" s="33" t="str">
        <f>IFERROR(GETPIVOTDATA("Amount",PV_Actual!$A$3,"Year",Summary!$B$25,"Month",L$2,"Supplies Items",$E17,"Div.",L$3),"")</f>
        <v/>
      </c>
      <c r="M17" s="33" t="str">
        <f>IFERROR(GETPIVOTDATA("Amount",PV_Actual!$A$3,"Year",Summary!$B$25,"Month",M$2,"Supplies Items",$E17,"Div.",M$3),"")</f>
        <v/>
      </c>
      <c r="N17" s="33" t="str">
        <f>IFERROR(GETPIVOTDATA("Amount",PV_Actual!$A$3,"Year",Summary!$B$25,"Month",N$2,"Supplies Items",$E17,"Div.",N$3),"")</f>
        <v/>
      </c>
      <c r="O17" s="24">
        <f t="shared" si="11"/>
        <v>0</v>
      </c>
      <c r="P17" s="33" t="str">
        <f>IFERROR(GETPIVOTDATA("Amount",PV_Actual!$A$3,"Year",Summary!$B$25,"Month",P$2,"Supplies Items",$E17,"Div.",P$3),"")</f>
        <v/>
      </c>
      <c r="Q17" s="33" t="str">
        <f>IFERROR(GETPIVOTDATA("Amount",PV_Actual!$A$3,"Year",Summary!$B$25,"Month",Q$2,"Supplies Items",$E17,"Div.",Q$3),"")</f>
        <v/>
      </c>
      <c r="R17" s="33" t="str">
        <f>IFERROR(GETPIVOTDATA("Amount",PV_Actual!$A$3,"Year",Summary!$B$25,"Month",R$2,"Supplies Items",$E17,"Div.",R$3),"")</f>
        <v/>
      </c>
      <c r="S17" s="33" t="str">
        <f>IFERROR(GETPIVOTDATA("Amount",PV_Actual!$A$3,"Year",Summary!$B$25,"Month",S$2,"Supplies Items",$E17,"Div.",S$3),"")</f>
        <v/>
      </c>
      <c r="T17" s="24">
        <f>SUM(P17:S17)</f>
        <v>0</v>
      </c>
      <c r="U17" s="33" t="str">
        <f>IFERROR(GETPIVOTDATA("Amount",PV_Actual!$A$3,"Year",Summary!$B$25,"Month",U$2,"Supplies Items",$E17,"Div.",U$3),"")</f>
        <v/>
      </c>
      <c r="V17" s="33" t="str">
        <f>IFERROR(GETPIVOTDATA("Amount",PV_Actual!$A$3,"Year",Summary!$B$25,"Month",V$2,"Supplies Items",$E17,"Div.",V$3),"")</f>
        <v/>
      </c>
      <c r="W17" s="33" t="str">
        <f>IFERROR(GETPIVOTDATA("Amount",PV_Actual!$A$3,"Year",Summary!$B$25,"Month",W$2,"Supplies Items",$E17,"Div.",W$3),"")</f>
        <v/>
      </c>
      <c r="X17" s="33" t="str">
        <f>IFERROR(GETPIVOTDATA("Amount",PV_Actual!$A$3,"Year",Summary!$B$25,"Month",X$2,"Supplies Items",$E17,"Div.",X$3),"")</f>
        <v/>
      </c>
      <c r="Y17" s="24">
        <f>SUM(U17:X17)</f>
        <v>0</v>
      </c>
      <c r="Z17" s="33" t="str">
        <f>IFERROR(GETPIVOTDATA("Amount",PV_Actual!$A$3,"Year",Summary!$B$25,"Month",Z$2,"Supplies Items",$E17,"Div.",Z$3),"")</f>
        <v/>
      </c>
      <c r="AA17" s="33" t="str">
        <f>IFERROR(GETPIVOTDATA("Amount",PV_Actual!$A$3,"Year",Summary!$B$25,"Month",AA$2,"Supplies Items",$E17,"Div.",AA$3),"")</f>
        <v/>
      </c>
      <c r="AB17" s="33" t="str">
        <f>IFERROR(GETPIVOTDATA("Amount",PV_Actual!$A$3,"Year",Summary!$B$25,"Month",AB$2,"Supplies Items",$E17,"Div.",AB$3),"")</f>
        <v/>
      </c>
      <c r="AC17" s="33" t="str">
        <f>IFERROR(GETPIVOTDATA("Amount",PV_Actual!$A$3,"Year",Summary!$B$25,"Month",AC$2,"Supplies Items",$E17,"Div.",AC$3),"")</f>
        <v/>
      </c>
      <c r="AD17" s="24">
        <f>SUM(Z17:AC17)</f>
        <v>0</v>
      </c>
      <c r="AE17" s="33" t="str">
        <f>IFERROR(GETPIVOTDATA("Amount",PV_Actual!$A$3,"Year",Summary!$B$25,"Month",AE$2,"Supplies Items",$E17,"Div.",AE$3),"")</f>
        <v/>
      </c>
      <c r="AF17" s="33" t="str">
        <f>IFERROR(GETPIVOTDATA("Amount",PV_Actual!$A$3,"Year",Summary!$B$25,"Month",AF$2,"Supplies Items",$E17,"Div.",AF$3),"")</f>
        <v/>
      </c>
      <c r="AG17" s="33" t="str">
        <f>IFERROR(GETPIVOTDATA("Amount",PV_Actual!$A$3,"Year",Summary!$B$25,"Month",AG$2,"Supplies Items",$E17,"Div.",AG$3),"")</f>
        <v/>
      </c>
      <c r="AH17" s="33" t="str">
        <f>IFERROR(GETPIVOTDATA("Amount",PV_Actual!$A$3,"Year",Summary!$B$25,"Month",AH$2,"Supplies Items",$E17,"Div.",AH$3),"")</f>
        <v/>
      </c>
      <c r="AI17" s="24">
        <f>SUM(AE17:AH17)</f>
        <v>0</v>
      </c>
      <c r="AJ17" s="33" t="str">
        <f>IFERROR(GETPIVOTDATA("Amount",PV_Actual!$A$3,"Year",Summary!$B$25,"Month",AJ$2,"Supplies Items",$E17,"Div.",AJ$3),"")</f>
        <v/>
      </c>
      <c r="AK17" s="33" t="str">
        <f>IFERROR(GETPIVOTDATA("Amount",PV_Actual!$A$3,"Year",Summary!$B$25,"Month",AK$2,"Supplies Items",$E17,"Div.",AK$3),"")</f>
        <v/>
      </c>
      <c r="AL17" s="33" t="str">
        <f>IFERROR(GETPIVOTDATA("Amount",PV_Actual!$A$3,"Year",Summary!$B$25,"Month",AL$2,"Supplies Items",$E17,"Div.",AL$3),"")</f>
        <v/>
      </c>
      <c r="AM17" s="33" t="str">
        <f>IFERROR(GETPIVOTDATA("Amount",PV_Actual!$A$3,"Year",Summary!$B$25,"Month",AM$2,"Supplies Items",$E17,"Div.",AM$3),"")</f>
        <v/>
      </c>
      <c r="AN17" s="24">
        <f>SUM(AJ17:AM17)</f>
        <v>0</v>
      </c>
      <c r="AO17" s="33" t="str">
        <f>IFERROR(GETPIVOTDATA("Amount",PV_Actual!$A$3,"Year",Summary!$B$25,"Month",AO$2,"Supplies Items",$E17,"Div.",AO$3),"")</f>
        <v/>
      </c>
      <c r="AP17" s="33" t="str">
        <f>IFERROR(GETPIVOTDATA("Amount",PV_Actual!$A$3,"Year",Summary!$B$25,"Month",AP$2,"Supplies Items",$E17,"Div.",AP$3),"")</f>
        <v/>
      </c>
      <c r="AQ17" s="33" t="str">
        <f>IFERROR(GETPIVOTDATA("Amount",PV_Actual!$A$3,"Year",Summary!$B$25,"Month",AQ$2,"Supplies Items",$E17,"Div.",AQ$3),"")</f>
        <v/>
      </c>
      <c r="AR17" s="33" t="str">
        <f>IFERROR(GETPIVOTDATA("Amount",PV_Actual!$A$3,"Year",Summary!$B$25,"Month",AR$2,"Supplies Items",$E17,"Div.",AR$3),"")</f>
        <v/>
      </c>
      <c r="AS17" s="24">
        <f>SUM(AO17:AR17)</f>
        <v>0</v>
      </c>
      <c r="AT17" s="33" t="str">
        <f>IFERROR(GETPIVOTDATA("Amount",PV_Actual!$A$3,"Year",Summary!$B$25,"Month",AT$2,"Supplies Items",$E17,"Div.",AT$3),"")</f>
        <v/>
      </c>
      <c r="AU17" s="33" t="str">
        <f>IFERROR(GETPIVOTDATA("Amount",PV_Actual!$A$3,"Year",Summary!$B$25,"Month",AU$2,"Supplies Items",$E17,"Div.",AU$3),"")</f>
        <v/>
      </c>
      <c r="AV17" s="33" t="str">
        <f>IFERROR(GETPIVOTDATA("Amount",PV_Actual!$A$3,"Year",Summary!$B$25,"Month",AV$2,"Supplies Items",$E17,"Div.",AV$3),"")</f>
        <v/>
      </c>
      <c r="AW17" s="33" t="str">
        <f>IFERROR(GETPIVOTDATA("Amount",PV_Actual!$A$3,"Year",Summary!$B$25,"Month",AW$2,"Supplies Items",$E17,"Div.",AW$3),"")</f>
        <v/>
      </c>
      <c r="AX17" s="24">
        <f>SUM(AT17:AW17)</f>
        <v>0</v>
      </c>
      <c r="AY17" s="33" t="str">
        <f>IFERROR(GETPIVOTDATA("Amount",PV_Actual!$A$3,"Year",Summary!$B$25,"Month",AY$2,"Supplies Items",$E17,"Div.",AY$3),"")</f>
        <v/>
      </c>
      <c r="AZ17" s="33" t="str">
        <f>IFERROR(GETPIVOTDATA("Amount",PV_Actual!$A$3,"Year",Summary!$B$25,"Month",AZ$2,"Supplies Items",$E17,"Div.",AZ$3),"")</f>
        <v/>
      </c>
      <c r="BA17" s="33" t="str">
        <f>IFERROR(GETPIVOTDATA("Amount",PV_Actual!$A$3,"Year",Summary!$B$25,"Month",BA$2,"Supplies Items",$E17,"Div.",BA$3),"")</f>
        <v/>
      </c>
      <c r="BB17" s="33" t="str">
        <f>IFERROR(GETPIVOTDATA("Amount",PV_Actual!$A$3,"Year",Summary!$B$25,"Month",BB$2,"Supplies Items",$E17,"Div.",BB$3),"")</f>
        <v/>
      </c>
      <c r="BC17" s="24">
        <f>SUM(AY17:BB17)</f>
        <v>0</v>
      </c>
      <c r="BD17" s="33" t="str">
        <f>IFERROR(GETPIVOTDATA("Amount",PV_Actual!$A$3,"Year",Summary!$B$25,"Month",BD$2,"Supplies Items",$E17,"Div.",BD$3),"")</f>
        <v/>
      </c>
      <c r="BE17" s="33" t="str">
        <f>IFERROR(GETPIVOTDATA("Amount",PV_Actual!$A$3,"Year",Summary!$B$25,"Month",BE$2,"Supplies Items",$E17,"Div.",BE$3),"")</f>
        <v/>
      </c>
      <c r="BF17" s="33" t="str">
        <f>IFERROR(GETPIVOTDATA("Amount",PV_Actual!$A$3,"Year",Summary!$B$25,"Month",BF$2,"Supplies Items",$E17,"Div.",BF$3),"")</f>
        <v/>
      </c>
      <c r="BG17" s="33" t="str">
        <f>IFERROR(GETPIVOTDATA("Amount",PV_Actual!$A$3,"Year",Summary!$B$25,"Month",BG$2,"Supplies Items",$E17,"Div.",BG$3),"")</f>
        <v/>
      </c>
      <c r="BH17" s="24">
        <f>SUM(BD17:BG17)</f>
        <v>0</v>
      </c>
      <c r="BI17" s="33" t="str">
        <f>IFERROR(GETPIVOTDATA("Amount",PV_Actual!$A$3,"Year",Summary!$B$25,"Month",BI$2,"Supplies Items",$E17,"Div.",BI$3),"")</f>
        <v/>
      </c>
      <c r="BJ17" s="33" t="str">
        <f>IFERROR(GETPIVOTDATA("Amount",PV_Actual!$A$3,"Year",Summary!$B$25,"Month",BJ$2,"Supplies Items",$E17,"Div.",BJ$3),"")</f>
        <v/>
      </c>
      <c r="BK17" s="33" t="str">
        <f>IFERROR(GETPIVOTDATA("Amount",PV_Actual!$A$3,"Year",Summary!$B$25,"Month",BK$2,"Supplies Items",$E17,"Div.",BK$3),"")</f>
        <v/>
      </c>
      <c r="BL17" s="33" t="str">
        <f>IFERROR(GETPIVOTDATA("Amount",PV_Actual!$A$3,"Year",Summary!$B$25,"Month",BL$2,"Supplies Items",$E17,"Div.",BL$3),"")</f>
        <v/>
      </c>
      <c r="BM17" s="24">
        <f>SUM(BI17:BL17)</f>
        <v>0</v>
      </c>
      <c r="BN17" s="33" t="str">
        <f>IFERROR(GETPIVOTDATA("Amount",PV_Actual!$A$3,"Year",Summary!$B$25,"Month",BN$2,"Supplies Items",$E17,"Div.",BN$3),"")</f>
        <v/>
      </c>
      <c r="BO17" s="33" t="str">
        <f>IFERROR(GETPIVOTDATA("Amount",PV_Actual!$A$3,"Year",Summary!$B$25,"Month",BO$2,"Supplies Items",$E17,"Div.",BO$3),"")</f>
        <v/>
      </c>
      <c r="BP17" s="33" t="str">
        <f>IFERROR(GETPIVOTDATA("Amount",PV_Actual!$A$3,"Year",Summary!$B$25,"Month",BP$2,"Supplies Items",$E17,"Div.",BP$3),"")</f>
        <v/>
      </c>
      <c r="BQ17" s="33" t="str">
        <f>IFERROR(GETPIVOTDATA("Amount",PV_Actual!$A$3,"Year",Summary!$B$25,"Month",BQ$2,"Supplies Items",$E17,"Div.",BQ$3),"")</f>
        <v/>
      </c>
      <c r="BR17" s="24">
        <f>SUM(BN17:BQ17)</f>
        <v>0</v>
      </c>
      <c r="BS17" s="25" t="str">
        <f t="shared" si="13"/>
        <v/>
      </c>
    </row>
    <row r="18" spans="2:73" ht="20.45" customHeight="1" thickBot="1" x14ac:dyDescent="0.35">
      <c r="B18" s="231">
        <v>18</v>
      </c>
      <c r="C18" s="27" t="str">
        <f>_xlfn.XLOOKUP(E18,act_raw[Detail],act_raw[Activities],"",0)</f>
        <v>SUPP-Other</v>
      </c>
      <c r="D18" s="28" t="s">
        <v>44</v>
      </c>
      <c r="E18" s="232" t="s">
        <v>62</v>
      </c>
      <c r="F18" s="233" t="str">
        <f>IFERROR(GETPIVOTDATA("Amount",PV_Actual!$A$3,"Year",Summary!$B$25,"Supplies Items",$E18,"Div.",F$3),"")</f>
        <v/>
      </c>
      <c r="G18" s="234" t="str">
        <f>IFERROR(GETPIVOTDATA("Amount",PV_Actual!$A$3,"Year",Summary!$B$25,"Supplies Items",$E18,"Div.",G$3),"")</f>
        <v/>
      </c>
      <c r="H18" s="234" t="str">
        <f>IFERROR(GETPIVOTDATA("Amount",PV_Actual!$A$3,"Year",Summary!$B$25,"Supplies Items",$E18,"Div.",H$3),"")</f>
        <v/>
      </c>
      <c r="I18" s="235" t="str">
        <f>IFERROR(GETPIVOTDATA("Amount",PV_Actual!$A$3,"Year",Summary!$B$25,"Supplies Items",$E18,"Div.",I$3),"")</f>
        <v/>
      </c>
      <c r="J18" s="32">
        <f t="shared" si="0"/>
        <v>0</v>
      </c>
      <c r="K18" s="236" t="str">
        <f>IFERROR(GETPIVOTDATA("Amount",PV_Actual!$A$3,"Year",Summary!$B$25,"Month",K$2,"Supplies Items",$E18,"Div.",K$3),"")</f>
        <v/>
      </c>
      <c r="L18" s="236" t="str">
        <f>IFERROR(GETPIVOTDATA("Amount",PV_Actual!$A$3,"Year",Summary!$B$25,"Month",L$2,"Supplies Items",$E18,"Div.",L$3),"")</f>
        <v/>
      </c>
      <c r="M18" s="236" t="str">
        <f>IFERROR(GETPIVOTDATA("Amount",PV_Actual!$A$3,"Year",Summary!$B$25,"Month",M$2,"Supplies Items",$E18,"Div.",M$3),"")</f>
        <v/>
      </c>
      <c r="N18" s="237" t="str">
        <f>IFERROR(GETPIVOTDATA("Amount",PV_Actual!$A$3,"Year",Summary!$B$25,"Month",N$2,"Supplies Items",$E18,"Div.",N$3),"")</f>
        <v/>
      </c>
      <c r="O18" s="238">
        <f>SUM(K18:N18)</f>
        <v>0</v>
      </c>
      <c r="P18" s="236" t="str">
        <f>IFERROR(GETPIVOTDATA("Amount",PV_Actual!$A$3,"Year",Summary!$B$25,"Month",P$2,"Supplies Items",$E18,"Div.",P$3),"")</f>
        <v/>
      </c>
      <c r="Q18" s="236" t="str">
        <f>IFERROR(GETPIVOTDATA("Amount",PV_Actual!$A$3,"Year",Summary!$B$25,"Month",Q$2,"Supplies Items",$E18,"Div.",Q$3),"")</f>
        <v/>
      </c>
      <c r="R18" s="236" t="str">
        <f>IFERROR(GETPIVOTDATA("Amount",PV_Actual!$A$3,"Year",Summary!$B$25,"Month",R$2,"Supplies Items",$E18,"Div.",R$3),"")</f>
        <v/>
      </c>
      <c r="S18" s="237" t="str">
        <f>IFERROR(GETPIVOTDATA("Amount",PV_Actual!$A$3,"Year",Summary!$B$25,"Month",S$2,"Supplies Items",$E18,"Div.",S$3),"")</f>
        <v/>
      </c>
      <c r="T18" s="238">
        <f>SUM(P18:S18)</f>
        <v>0</v>
      </c>
      <c r="U18" s="236" t="str">
        <f>IFERROR(GETPIVOTDATA("Amount",PV_Actual!$A$3,"Year",Summary!$B$25,"Month",U$2,"Supplies Items",$E18,"Div.",U$3),"")</f>
        <v/>
      </c>
      <c r="V18" s="236" t="str">
        <f>IFERROR(GETPIVOTDATA("Amount",PV_Actual!$A$3,"Year",Summary!$B$25,"Month",V$2,"Supplies Items",$E18,"Div.",V$3),"")</f>
        <v/>
      </c>
      <c r="W18" s="236" t="str">
        <f>IFERROR(GETPIVOTDATA("Amount",PV_Actual!$A$3,"Year",Summary!$B$25,"Month",W$2,"Supplies Items",$E18,"Div.",W$3),"")</f>
        <v/>
      </c>
      <c r="X18" s="237" t="str">
        <f>IFERROR(GETPIVOTDATA("Amount",PV_Actual!$A$3,"Year",Summary!$B$25,"Month",X$2,"Supplies Items",$E18,"Div.",X$3),"")</f>
        <v/>
      </c>
      <c r="Y18" s="238">
        <f>SUM(U18:X18)</f>
        <v>0</v>
      </c>
      <c r="Z18" s="236" t="str">
        <f>IFERROR(GETPIVOTDATA("Amount",PV_Actual!$A$3,"Year",Summary!$B$25,"Month",Z$2,"Supplies Items",$E18,"Div.",Z$3),"")</f>
        <v/>
      </c>
      <c r="AA18" s="236" t="str">
        <f>IFERROR(GETPIVOTDATA("Amount",PV_Actual!$A$3,"Year",Summary!$B$25,"Month",AA$2,"Supplies Items",$E18,"Div.",AA$3),"")</f>
        <v/>
      </c>
      <c r="AB18" s="236" t="str">
        <f>IFERROR(GETPIVOTDATA("Amount",PV_Actual!$A$3,"Year",Summary!$B$25,"Month",AB$2,"Supplies Items",$E18,"Div.",AB$3),"")</f>
        <v/>
      </c>
      <c r="AC18" s="237" t="str">
        <f>IFERROR(GETPIVOTDATA("Amount",PV_Actual!$A$3,"Year",Summary!$B$25,"Month",AC$2,"Supplies Items",$E18,"Div.",AC$3),"")</f>
        <v/>
      </c>
      <c r="AD18" s="238">
        <f>SUM(Z18:AC18)</f>
        <v>0</v>
      </c>
      <c r="AE18" s="236" t="str">
        <f>IFERROR(GETPIVOTDATA("Amount",PV_Actual!$A$3,"Year",Summary!$B$25,"Month",AE$2,"Supplies Items",$E18,"Div.",AE$3),"")</f>
        <v/>
      </c>
      <c r="AF18" s="236" t="str">
        <f>IFERROR(GETPIVOTDATA("Amount",PV_Actual!$A$3,"Year",Summary!$B$25,"Month",AF$2,"Supplies Items",$E18,"Div.",AF$3),"")</f>
        <v/>
      </c>
      <c r="AG18" s="236" t="str">
        <f>IFERROR(GETPIVOTDATA("Amount",PV_Actual!$A$3,"Year",Summary!$B$25,"Month",AG$2,"Supplies Items",$E18,"Div.",AG$3),"")</f>
        <v/>
      </c>
      <c r="AH18" s="237" t="str">
        <f>IFERROR(GETPIVOTDATA("Amount",PV_Actual!$A$3,"Year",Summary!$B$25,"Month",AH$2,"Supplies Items",$E18,"Div.",AH$3),"")</f>
        <v/>
      </c>
      <c r="AI18" s="238">
        <f>SUM(AE18:AH18)</f>
        <v>0</v>
      </c>
      <c r="AJ18" s="236" t="str">
        <f>IFERROR(GETPIVOTDATA("Amount",PV_Actual!$A$3,"Year",Summary!$B$25,"Month",AJ$2,"Supplies Items",$E18,"Div.",AJ$3),"")</f>
        <v/>
      </c>
      <c r="AK18" s="236" t="str">
        <f>IFERROR(GETPIVOTDATA("Amount",PV_Actual!$A$3,"Year",Summary!$B$25,"Month",AK$2,"Supplies Items",$E18,"Div.",AK$3),"")</f>
        <v/>
      </c>
      <c r="AL18" s="236" t="str">
        <f>IFERROR(GETPIVOTDATA("Amount",PV_Actual!$A$3,"Year",Summary!$B$25,"Month",AL$2,"Supplies Items",$E18,"Div.",AL$3),"")</f>
        <v/>
      </c>
      <c r="AM18" s="237" t="str">
        <f>IFERROR(GETPIVOTDATA("Amount",PV_Actual!$A$3,"Year",Summary!$B$25,"Month",AM$2,"Supplies Items",$E18,"Div.",AM$3),"")</f>
        <v/>
      </c>
      <c r="AN18" s="238">
        <f>SUM(AJ18:AM18)</f>
        <v>0</v>
      </c>
      <c r="AO18" s="236" t="str">
        <f>IFERROR(GETPIVOTDATA("Amount",PV_Actual!$A$3,"Year",Summary!$B$25,"Month",AO$2,"Supplies Items",$E18,"Div.",AO$3),"")</f>
        <v/>
      </c>
      <c r="AP18" s="236" t="str">
        <f>IFERROR(GETPIVOTDATA("Amount",PV_Actual!$A$3,"Year",Summary!$B$25,"Month",AP$2,"Supplies Items",$E18,"Div.",AP$3),"")</f>
        <v/>
      </c>
      <c r="AQ18" s="236" t="str">
        <f>IFERROR(GETPIVOTDATA("Amount",PV_Actual!$A$3,"Year",Summary!$B$25,"Month",AQ$2,"Supplies Items",$E18,"Div.",AQ$3),"")</f>
        <v/>
      </c>
      <c r="AR18" s="237" t="str">
        <f>IFERROR(GETPIVOTDATA("Amount",PV_Actual!$A$3,"Year",Summary!$B$25,"Month",AR$2,"Supplies Items",$E18,"Div.",AR$3),"")</f>
        <v/>
      </c>
      <c r="AS18" s="238">
        <f>SUM(AO18:AR18)</f>
        <v>0</v>
      </c>
      <c r="AT18" s="236" t="str">
        <f>IFERROR(GETPIVOTDATA("Amount",PV_Actual!$A$3,"Year",Summary!$B$25,"Month",AT$2,"Supplies Items",$E18,"Div.",AT$3),"")</f>
        <v/>
      </c>
      <c r="AU18" s="236" t="str">
        <f>IFERROR(GETPIVOTDATA("Amount",PV_Actual!$A$3,"Year",Summary!$B$25,"Month",AU$2,"Supplies Items",$E18,"Div.",AU$3),"")</f>
        <v/>
      </c>
      <c r="AV18" s="236" t="str">
        <f>IFERROR(GETPIVOTDATA("Amount",PV_Actual!$A$3,"Year",Summary!$B$25,"Month",AV$2,"Supplies Items",$E18,"Div.",AV$3),"")</f>
        <v/>
      </c>
      <c r="AW18" s="237" t="str">
        <f>IFERROR(GETPIVOTDATA("Amount",PV_Actual!$A$3,"Year",Summary!$B$25,"Month",AW$2,"Supplies Items",$E18,"Div.",AW$3),"")</f>
        <v/>
      </c>
      <c r="AX18" s="238">
        <f>SUM(AT18:AW18)</f>
        <v>0</v>
      </c>
      <c r="AY18" s="236" t="str">
        <f>IFERROR(GETPIVOTDATA("Amount",PV_Actual!$A$3,"Year",Summary!$B$25,"Month",AY$2,"Supplies Items",$E18,"Div.",AY$3),"")</f>
        <v/>
      </c>
      <c r="AZ18" s="236" t="str">
        <f>IFERROR(GETPIVOTDATA("Amount",PV_Actual!$A$3,"Year",Summary!$B$25,"Month",AZ$2,"Supplies Items",$E18,"Div.",AZ$3),"")</f>
        <v/>
      </c>
      <c r="BA18" s="236" t="str">
        <f>IFERROR(GETPIVOTDATA("Amount",PV_Actual!$A$3,"Year",Summary!$B$25,"Month",BA$2,"Supplies Items",$E18,"Div.",BA$3),"")</f>
        <v/>
      </c>
      <c r="BB18" s="237" t="str">
        <f>IFERROR(GETPIVOTDATA("Amount",PV_Actual!$A$3,"Year",Summary!$B$25,"Month",BB$2,"Supplies Items",$E18,"Div.",BB$3),"")</f>
        <v/>
      </c>
      <c r="BC18" s="238">
        <f>SUM(AY18:BB18)</f>
        <v>0</v>
      </c>
      <c r="BD18" s="236" t="str">
        <f>IFERROR(GETPIVOTDATA("Amount",PV_Actual!$A$3,"Year",Summary!$B$25,"Month",BD$2,"Supplies Items",$E18,"Div.",BD$3),"")</f>
        <v/>
      </c>
      <c r="BE18" s="236" t="str">
        <f>IFERROR(GETPIVOTDATA("Amount",PV_Actual!$A$3,"Year",Summary!$B$25,"Month",BE$2,"Supplies Items",$E18,"Div.",BE$3),"")</f>
        <v/>
      </c>
      <c r="BF18" s="236" t="str">
        <f>IFERROR(GETPIVOTDATA("Amount",PV_Actual!$A$3,"Year",Summary!$B$25,"Month",BF$2,"Supplies Items",$E18,"Div.",BF$3),"")</f>
        <v/>
      </c>
      <c r="BG18" s="237" t="str">
        <f>IFERROR(GETPIVOTDATA("Amount",PV_Actual!$A$3,"Year",Summary!$B$25,"Month",BG$2,"Supplies Items",$E18,"Div.",BG$3),"")</f>
        <v/>
      </c>
      <c r="BH18" s="238">
        <f>SUM(BD18:BG18)</f>
        <v>0</v>
      </c>
      <c r="BI18" s="236" t="str">
        <f>IFERROR(GETPIVOTDATA("Amount",PV_Actual!$A$3,"Year",Summary!$B$25,"Month",BI$2,"Supplies Items",$E18,"Div.",BI$3),"")</f>
        <v/>
      </c>
      <c r="BJ18" s="236" t="str">
        <f>IFERROR(GETPIVOTDATA("Amount",PV_Actual!$A$3,"Year",Summary!$B$25,"Month",BJ$2,"Supplies Items",$E18,"Div.",BJ$3),"")</f>
        <v/>
      </c>
      <c r="BK18" s="236" t="str">
        <f>IFERROR(GETPIVOTDATA("Amount",PV_Actual!$A$3,"Year",Summary!$B$25,"Month",BK$2,"Supplies Items",$E18,"Div.",BK$3),"")</f>
        <v/>
      </c>
      <c r="BL18" s="237" t="str">
        <f>IFERROR(GETPIVOTDATA("Amount",PV_Actual!$A$3,"Year",Summary!$B$25,"Month",BL$2,"Supplies Items",$E18,"Div.",BL$3),"")</f>
        <v/>
      </c>
      <c r="BM18" s="238">
        <f>SUM(BI18:BL18)</f>
        <v>0</v>
      </c>
      <c r="BN18" s="236" t="str">
        <f>IFERROR(GETPIVOTDATA("Amount",PV_Actual!$A$3,"Year",Summary!$B$25,"Month",BN$2,"Supplies Items",$E18,"Div.",BN$3),"")</f>
        <v/>
      </c>
      <c r="BO18" s="236" t="str">
        <f>IFERROR(GETPIVOTDATA("Amount",PV_Actual!$A$3,"Year",Summary!$B$25,"Month",BO$2,"Supplies Items",$E18,"Div.",BO$3),"")</f>
        <v/>
      </c>
      <c r="BP18" s="236" t="str">
        <f>IFERROR(GETPIVOTDATA("Amount",PV_Actual!$A$3,"Year",Summary!$B$25,"Month",BP$2,"Supplies Items",$E18,"Div.",BP$3),"")</f>
        <v/>
      </c>
      <c r="BQ18" s="237" t="str">
        <f>IFERROR(GETPIVOTDATA("Amount",PV_Actual!$A$3,"Year",Summary!$B$25,"Month",BQ$2,"Supplies Items",$E18,"Div.",BQ$3),"")</f>
        <v/>
      </c>
      <c r="BR18" s="238">
        <f>SUM(BN18:BQ18)</f>
        <v>0</v>
      </c>
      <c r="BS18" s="239" t="str">
        <f t="shared" si="13"/>
        <v/>
      </c>
    </row>
    <row r="19" spans="2:73" ht="20.45" customHeight="1" thickBot="1" x14ac:dyDescent="0.35">
      <c r="B19" s="34"/>
      <c r="C19" s="35"/>
      <c r="D19" s="36"/>
      <c r="E19" s="37" t="s">
        <v>63</v>
      </c>
      <c r="F19" s="38">
        <f>SUM(F4:F18)</f>
        <v>0</v>
      </c>
      <c r="G19" s="38">
        <f>SUM(G4:G18)</f>
        <v>0</v>
      </c>
      <c r="H19" s="38">
        <f>SUM(H4:H18)</f>
        <v>0</v>
      </c>
      <c r="I19" s="39">
        <f>SUM(I4:I18)</f>
        <v>0</v>
      </c>
      <c r="J19" s="40">
        <f>SUM(J4:J18)</f>
        <v>0</v>
      </c>
      <c r="K19" s="41">
        <f t="shared" ref="K19:AK19" si="14">SUM(K4:K17)</f>
        <v>0</v>
      </c>
      <c r="L19" s="41">
        <f t="shared" si="14"/>
        <v>0</v>
      </c>
      <c r="M19" s="41">
        <f t="shared" si="14"/>
        <v>0</v>
      </c>
      <c r="N19" s="42">
        <f t="shared" si="14"/>
        <v>0</v>
      </c>
      <c r="O19" s="43">
        <f t="shared" si="14"/>
        <v>0</v>
      </c>
      <c r="P19" s="41">
        <f t="shared" si="14"/>
        <v>0</v>
      </c>
      <c r="Q19" s="41">
        <f t="shared" si="14"/>
        <v>0</v>
      </c>
      <c r="R19" s="41">
        <f t="shared" si="14"/>
        <v>0</v>
      </c>
      <c r="S19" s="41">
        <f t="shared" si="14"/>
        <v>0</v>
      </c>
      <c r="T19" s="43">
        <f t="shared" si="14"/>
        <v>0</v>
      </c>
      <c r="U19" s="41">
        <f t="shared" si="14"/>
        <v>0</v>
      </c>
      <c r="V19" s="41">
        <f t="shared" si="14"/>
        <v>0</v>
      </c>
      <c r="W19" s="41">
        <f t="shared" si="14"/>
        <v>0</v>
      </c>
      <c r="X19" s="41">
        <f t="shared" si="14"/>
        <v>0</v>
      </c>
      <c r="Y19" s="43">
        <f t="shared" si="14"/>
        <v>0</v>
      </c>
      <c r="Z19" s="41">
        <f t="shared" si="14"/>
        <v>0</v>
      </c>
      <c r="AA19" s="41">
        <f t="shared" si="14"/>
        <v>0</v>
      </c>
      <c r="AB19" s="41">
        <f t="shared" si="14"/>
        <v>0</v>
      </c>
      <c r="AC19" s="41">
        <f t="shared" si="14"/>
        <v>0</v>
      </c>
      <c r="AD19" s="43">
        <f t="shared" si="14"/>
        <v>0</v>
      </c>
      <c r="AE19" s="44">
        <f t="shared" si="14"/>
        <v>0</v>
      </c>
      <c r="AF19" s="41">
        <f t="shared" si="14"/>
        <v>0</v>
      </c>
      <c r="AG19" s="41">
        <f t="shared" si="14"/>
        <v>0</v>
      </c>
      <c r="AH19" s="41">
        <f t="shared" si="14"/>
        <v>0</v>
      </c>
      <c r="AI19" s="43">
        <f t="shared" si="14"/>
        <v>0</v>
      </c>
      <c r="AJ19" s="44">
        <f t="shared" si="14"/>
        <v>0</v>
      </c>
      <c r="AK19" s="41">
        <f t="shared" si="14"/>
        <v>0</v>
      </c>
      <c r="AL19" s="41">
        <f t="shared" ref="AL19:BR19" si="15">SUM(AL4:AL17)</f>
        <v>0</v>
      </c>
      <c r="AM19" s="41">
        <f t="shared" si="15"/>
        <v>0</v>
      </c>
      <c r="AN19" s="43">
        <f t="shared" si="15"/>
        <v>0</v>
      </c>
      <c r="AO19" s="44">
        <f t="shared" si="15"/>
        <v>0</v>
      </c>
      <c r="AP19" s="41">
        <f t="shared" si="15"/>
        <v>0</v>
      </c>
      <c r="AQ19" s="41">
        <f t="shared" si="15"/>
        <v>0</v>
      </c>
      <c r="AR19" s="41">
        <f t="shared" si="15"/>
        <v>0</v>
      </c>
      <c r="AS19" s="43">
        <f t="shared" si="15"/>
        <v>0</v>
      </c>
      <c r="AT19" s="44">
        <f t="shared" si="15"/>
        <v>0</v>
      </c>
      <c r="AU19" s="41">
        <f t="shared" si="15"/>
        <v>0</v>
      </c>
      <c r="AV19" s="41">
        <f t="shared" si="15"/>
        <v>0</v>
      </c>
      <c r="AW19" s="41">
        <f t="shared" si="15"/>
        <v>0</v>
      </c>
      <c r="AX19" s="43">
        <f t="shared" si="15"/>
        <v>0</v>
      </c>
      <c r="AY19" s="44">
        <f t="shared" si="15"/>
        <v>0</v>
      </c>
      <c r="AZ19" s="41">
        <f t="shared" si="15"/>
        <v>0</v>
      </c>
      <c r="BA19" s="41">
        <f t="shared" si="15"/>
        <v>0</v>
      </c>
      <c r="BB19" s="41">
        <f t="shared" si="15"/>
        <v>0</v>
      </c>
      <c r="BC19" s="43">
        <f t="shared" si="15"/>
        <v>0</v>
      </c>
      <c r="BD19" s="44">
        <f t="shared" si="15"/>
        <v>0</v>
      </c>
      <c r="BE19" s="41">
        <f t="shared" si="15"/>
        <v>0</v>
      </c>
      <c r="BF19" s="41">
        <f t="shared" si="15"/>
        <v>0</v>
      </c>
      <c r="BG19" s="41">
        <f t="shared" si="15"/>
        <v>0</v>
      </c>
      <c r="BH19" s="43">
        <f t="shared" si="15"/>
        <v>0</v>
      </c>
      <c r="BI19" s="44">
        <f t="shared" si="15"/>
        <v>0</v>
      </c>
      <c r="BJ19" s="41">
        <f t="shared" si="15"/>
        <v>0</v>
      </c>
      <c r="BK19" s="41">
        <f t="shared" si="15"/>
        <v>0</v>
      </c>
      <c r="BL19" s="41">
        <f t="shared" si="15"/>
        <v>0</v>
      </c>
      <c r="BM19" s="43">
        <f t="shared" si="15"/>
        <v>0</v>
      </c>
      <c r="BN19" s="44">
        <f t="shared" si="15"/>
        <v>0</v>
      </c>
      <c r="BO19" s="41">
        <f t="shared" si="15"/>
        <v>0</v>
      </c>
      <c r="BP19" s="41">
        <f t="shared" si="15"/>
        <v>0</v>
      </c>
      <c r="BQ19" s="41">
        <f t="shared" si="15"/>
        <v>0</v>
      </c>
      <c r="BR19" s="43">
        <f t="shared" si="15"/>
        <v>0</v>
      </c>
      <c r="BS19" s="45"/>
    </row>
    <row r="20" spans="2:73" ht="7.5" customHeight="1" x14ac:dyDescent="0.3"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</row>
    <row r="21" spans="2:73" s="49" customFormat="1" ht="14.25" customHeight="1" x14ac:dyDescent="0.3">
      <c r="B21" s="48"/>
      <c r="E21" s="48"/>
      <c r="F21" s="50"/>
      <c r="G21" s="50"/>
      <c r="H21" s="50"/>
      <c r="I21" s="50"/>
      <c r="J21" s="50"/>
      <c r="K21" s="51"/>
      <c r="L21" s="51"/>
      <c r="M21" s="51"/>
      <c r="N21" s="51"/>
      <c r="O21" s="51"/>
      <c r="P21" s="51"/>
      <c r="Q21" s="51"/>
      <c r="R21" s="51"/>
      <c r="S21" s="51"/>
      <c r="T21" s="50"/>
      <c r="U21" s="51"/>
      <c r="V21" s="51"/>
      <c r="W21" s="51"/>
      <c r="X21" s="52"/>
      <c r="Y21" s="50"/>
      <c r="Z21" s="52"/>
      <c r="AA21" s="52"/>
      <c r="AB21" s="52"/>
      <c r="AC21" s="52"/>
      <c r="AD21" s="50"/>
      <c r="AE21" s="52"/>
      <c r="AF21" s="52"/>
      <c r="AG21" s="52"/>
      <c r="AH21" s="52"/>
      <c r="AI21" s="50"/>
      <c r="AJ21" s="52"/>
      <c r="AK21" s="52"/>
      <c r="AL21" s="52"/>
      <c r="AM21" s="52"/>
      <c r="AN21" s="50"/>
      <c r="AO21" s="52"/>
      <c r="AP21" s="52"/>
      <c r="AQ21" s="52"/>
      <c r="AR21" s="52"/>
      <c r="AS21" s="50"/>
      <c r="AT21" s="52"/>
      <c r="AU21" s="52"/>
      <c r="AV21" s="52"/>
      <c r="AW21" s="52"/>
      <c r="AX21" s="50"/>
      <c r="AY21" s="52"/>
      <c r="AZ21" s="52"/>
      <c r="BA21" s="52"/>
      <c r="BB21" s="52"/>
      <c r="BC21" s="50"/>
      <c r="BD21" s="52"/>
      <c r="BE21" s="52"/>
      <c r="BF21" s="52"/>
      <c r="BG21" s="52"/>
      <c r="BH21" s="50"/>
      <c r="BI21" s="52"/>
      <c r="BJ21" s="52"/>
      <c r="BK21" s="52"/>
      <c r="BL21" s="52"/>
      <c r="BM21" s="50"/>
      <c r="BN21" s="52"/>
      <c r="BO21" s="52"/>
      <c r="BP21" s="52"/>
      <c r="BQ21" s="52"/>
      <c r="BR21" s="50"/>
      <c r="BU21" s="15"/>
    </row>
    <row r="22" spans="2:73" ht="20.25" hidden="1" customHeight="1" thickBot="1" x14ac:dyDescent="0.35">
      <c r="B22" s="295" t="s">
        <v>64</v>
      </c>
      <c r="C22" s="295"/>
      <c r="D22" s="295"/>
      <c r="E22" s="295"/>
      <c r="F22" s="295"/>
      <c r="G22" s="295"/>
      <c r="H22" s="295"/>
      <c r="I22" s="53">
        <v>2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U22" s="8"/>
    </row>
    <row r="23" spans="2:73" ht="18.75" hidden="1" customHeight="1" thickBot="1" x14ac:dyDescent="0.35">
      <c r="B23" s="54"/>
      <c r="C23" s="55"/>
      <c r="D23" s="323" t="s">
        <v>26</v>
      </c>
      <c r="E23" s="55"/>
      <c r="F23" s="292" t="s">
        <v>65</v>
      </c>
      <c r="G23" s="293"/>
      <c r="H23" s="294"/>
      <c r="I23" s="56" t="s">
        <v>65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U23" s="8"/>
    </row>
    <row r="24" spans="2:73" ht="18.75" hidden="1" customHeight="1" x14ac:dyDescent="0.3">
      <c r="B24" s="57" t="s">
        <v>66</v>
      </c>
      <c r="C24" s="58" t="s">
        <v>67</v>
      </c>
      <c r="D24" s="324"/>
      <c r="E24" s="58" t="s">
        <v>68</v>
      </c>
      <c r="F24" s="59" t="s">
        <v>69</v>
      </c>
      <c r="G24" s="59" t="s">
        <v>70</v>
      </c>
      <c r="H24" s="59" t="s">
        <v>37</v>
      </c>
      <c r="I24" s="60" t="s">
        <v>71</v>
      </c>
      <c r="K24" s="61" t="s">
        <v>72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U24" s="8"/>
    </row>
    <row r="25" spans="2:73" ht="18.75" hidden="1" customHeight="1" x14ac:dyDescent="0.3">
      <c r="B25" s="62">
        <v>1</v>
      </c>
      <c r="C25" s="63" t="s">
        <v>73</v>
      </c>
      <c r="D25" s="64" t="s">
        <v>74</v>
      </c>
      <c r="E25" s="63" t="s">
        <v>75</v>
      </c>
      <c r="F25" s="65" t="e">
        <f t="shared" ref="F25:F35" si="16">F4/$I$22</f>
        <v>#VALUE!</v>
      </c>
      <c r="G25" s="65" t="e">
        <f t="shared" ref="G25:H35" si="17">H4/$I$22</f>
        <v>#VALUE!</v>
      </c>
      <c r="H25" s="65" t="e">
        <f t="shared" si="17"/>
        <v>#VALUE!</v>
      </c>
      <c r="I25" s="66" t="e">
        <f t="shared" ref="I25:I42" si="18">SUM(F25:H25)</f>
        <v>#VALUE!</v>
      </c>
      <c r="K25" s="67" t="e">
        <f t="shared" ref="K25:K30" si="19">F25+G25</f>
        <v>#VALUE!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U25" s="8"/>
    </row>
    <row r="26" spans="2:73" ht="18.75" hidden="1" customHeight="1" x14ac:dyDescent="0.3">
      <c r="B26" s="26">
        <v>2</v>
      </c>
      <c r="C26" s="27" t="s">
        <v>76</v>
      </c>
      <c r="D26" s="28" t="s">
        <v>48</v>
      </c>
      <c r="E26" s="27" t="s">
        <v>49</v>
      </c>
      <c r="F26" s="33" t="e">
        <f t="shared" si="16"/>
        <v>#VALUE!</v>
      </c>
      <c r="G26" s="33" t="e">
        <f t="shared" si="17"/>
        <v>#VALUE!</v>
      </c>
      <c r="H26" s="33" t="e">
        <f t="shared" si="17"/>
        <v>#VALUE!</v>
      </c>
      <c r="I26" s="68" t="e">
        <f t="shared" si="18"/>
        <v>#VALUE!</v>
      </c>
      <c r="K26" s="67" t="e">
        <f t="shared" si="19"/>
        <v>#VALUE!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U26" s="8"/>
    </row>
    <row r="27" spans="2:73" ht="18.75" hidden="1" customHeight="1" x14ac:dyDescent="0.3">
      <c r="B27" s="26">
        <v>3</v>
      </c>
      <c r="C27" s="27" t="s">
        <v>77</v>
      </c>
      <c r="D27" s="28" t="s">
        <v>44</v>
      </c>
      <c r="E27" s="27" t="s">
        <v>78</v>
      </c>
      <c r="F27" s="33" t="e">
        <f t="shared" si="16"/>
        <v>#VALUE!</v>
      </c>
      <c r="G27" s="33" t="e">
        <f t="shared" si="17"/>
        <v>#VALUE!</v>
      </c>
      <c r="H27" s="33" t="e">
        <f t="shared" si="17"/>
        <v>#VALUE!</v>
      </c>
      <c r="I27" s="68" t="e">
        <f t="shared" si="18"/>
        <v>#VALUE!</v>
      </c>
      <c r="K27" s="67" t="e">
        <f t="shared" si="19"/>
        <v>#VALUE!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U27" s="8"/>
    </row>
    <row r="28" spans="2:73" ht="18.75" hidden="1" customHeight="1" x14ac:dyDescent="0.3">
      <c r="B28" s="26">
        <v>4</v>
      </c>
      <c r="C28" s="27" t="s">
        <v>79</v>
      </c>
      <c r="D28" s="28" t="s">
        <v>52</v>
      </c>
      <c r="E28" s="27" t="s">
        <v>80</v>
      </c>
      <c r="F28" s="33" t="e">
        <f t="shared" si="16"/>
        <v>#VALUE!</v>
      </c>
      <c r="G28" s="33" t="e">
        <f t="shared" si="17"/>
        <v>#VALUE!</v>
      </c>
      <c r="H28" s="33" t="e">
        <f t="shared" si="17"/>
        <v>#VALUE!</v>
      </c>
      <c r="I28" s="68" t="e">
        <f t="shared" si="18"/>
        <v>#VALUE!</v>
      </c>
      <c r="K28" s="67" t="e">
        <f t="shared" si="19"/>
        <v>#VALUE!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U28" s="8"/>
    </row>
    <row r="29" spans="2:73" ht="18.75" hidden="1" customHeight="1" x14ac:dyDescent="0.3">
      <c r="B29" s="26">
        <v>5</v>
      </c>
      <c r="C29" s="27" t="s">
        <v>81</v>
      </c>
      <c r="D29" s="28" t="s">
        <v>74</v>
      </c>
      <c r="E29" s="27" t="s">
        <v>51</v>
      </c>
      <c r="F29" s="33" t="e">
        <f t="shared" si="16"/>
        <v>#VALUE!</v>
      </c>
      <c r="G29" s="33" t="e">
        <f t="shared" si="17"/>
        <v>#VALUE!</v>
      </c>
      <c r="H29" s="33" t="e">
        <f t="shared" si="17"/>
        <v>#VALUE!</v>
      </c>
      <c r="I29" s="68" t="e">
        <f t="shared" si="18"/>
        <v>#VALUE!</v>
      </c>
      <c r="K29" s="67" t="e">
        <f t="shared" si="19"/>
        <v>#VALUE!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U29" s="8"/>
    </row>
    <row r="30" spans="2:73" ht="18.75" hidden="1" customHeight="1" x14ac:dyDescent="0.3">
      <c r="B30" s="26">
        <v>6</v>
      </c>
      <c r="C30" s="27" t="s">
        <v>82</v>
      </c>
      <c r="D30" s="28" t="s">
        <v>52</v>
      </c>
      <c r="E30" s="27" t="s">
        <v>53</v>
      </c>
      <c r="F30" s="33" t="e">
        <f t="shared" si="16"/>
        <v>#VALUE!</v>
      </c>
      <c r="G30" s="33" t="e">
        <f t="shared" si="17"/>
        <v>#VALUE!</v>
      </c>
      <c r="H30" s="33" t="e">
        <f t="shared" si="17"/>
        <v>#VALUE!</v>
      </c>
      <c r="I30" s="68" t="e">
        <f t="shared" si="18"/>
        <v>#VALUE!</v>
      </c>
      <c r="K30" s="67" t="e">
        <f t="shared" si="19"/>
        <v>#VALUE!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U30" s="8"/>
    </row>
    <row r="31" spans="2:73" ht="18.75" hidden="1" customHeight="1" x14ac:dyDescent="0.3">
      <c r="B31" s="26">
        <v>7</v>
      </c>
      <c r="C31" s="27" t="s">
        <v>83</v>
      </c>
      <c r="D31" s="28" t="s">
        <v>52</v>
      </c>
      <c r="E31" s="27" t="s">
        <v>84</v>
      </c>
      <c r="F31" s="33" t="e">
        <f t="shared" si="16"/>
        <v>#VALUE!</v>
      </c>
      <c r="G31" s="33" t="e">
        <f t="shared" si="17"/>
        <v>#VALUE!</v>
      </c>
      <c r="H31" s="33" t="e">
        <f t="shared" si="17"/>
        <v>#VALUE!</v>
      </c>
      <c r="I31" s="68" t="e">
        <f t="shared" si="18"/>
        <v>#VALUE!</v>
      </c>
      <c r="K31" s="69"/>
      <c r="L31" s="70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U31" s="8"/>
    </row>
    <row r="32" spans="2:73" ht="18.75" hidden="1" customHeight="1" x14ac:dyDescent="0.3">
      <c r="B32" s="26">
        <v>8</v>
      </c>
      <c r="C32" s="27" t="s">
        <v>85</v>
      </c>
      <c r="D32" s="28" t="s">
        <v>52</v>
      </c>
      <c r="E32" s="27" t="s">
        <v>86</v>
      </c>
      <c r="F32" s="33" t="e">
        <f t="shared" si="16"/>
        <v>#VALUE!</v>
      </c>
      <c r="G32" s="33" t="e">
        <f t="shared" si="17"/>
        <v>#VALUE!</v>
      </c>
      <c r="H32" s="33" t="e">
        <f t="shared" si="17"/>
        <v>#VALUE!</v>
      </c>
      <c r="I32" s="68" t="e">
        <f t="shared" si="18"/>
        <v>#VALUE!</v>
      </c>
      <c r="K32" s="67" t="e">
        <f>F32+G32</f>
        <v>#VALUE!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U32" s="8"/>
    </row>
    <row r="33" spans="2:73" ht="18.75" hidden="1" customHeight="1" x14ac:dyDescent="0.3">
      <c r="B33" s="26">
        <v>9</v>
      </c>
      <c r="C33" s="27" t="s">
        <v>87</v>
      </c>
      <c r="D33" s="28" t="s">
        <v>48</v>
      </c>
      <c r="E33" s="27" t="s">
        <v>54</v>
      </c>
      <c r="F33" s="33" t="e">
        <f t="shared" si="16"/>
        <v>#VALUE!</v>
      </c>
      <c r="G33" s="33" t="e">
        <f t="shared" si="17"/>
        <v>#VALUE!</v>
      </c>
      <c r="H33" s="33" t="e">
        <f t="shared" si="17"/>
        <v>#VALUE!</v>
      </c>
      <c r="I33" s="68" t="e">
        <f t="shared" si="18"/>
        <v>#VALUE!</v>
      </c>
      <c r="K33" s="67" t="e">
        <f>F33+G33</f>
        <v>#VALUE!</v>
      </c>
      <c r="W33" s="11"/>
      <c r="BR33" s="8"/>
      <c r="BT33" s="12"/>
      <c r="BU33" s="8"/>
    </row>
    <row r="34" spans="2:73" ht="18.75" hidden="1" customHeight="1" x14ac:dyDescent="0.3">
      <c r="B34" s="26">
        <v>10</v>
      </c>
      <c r="C34" s="27" t="s">
        <v>88</v>
      </c>
      <c r="D34" s="28" t="s">
        <v>52</v>
      </c>
      <c r="E34" s="27" t="s">
        <v>55</v>
      </c>
      <c r="F34" s="33" t="e">
        <f t="shared" si="16"/>
        <v>#VALUE!</v>
      </c>
      <c r="G34" s="33" t="e">
        <f t="shared" si="17"/>
        <v>#VALUE!</v>
      </c>
      <c r="H34" s="33" t="e">
        <f t="shared" si="17"/>
        <v>#VALUE!</v>
      </c>
      <c r="I34" s="68" t="e">
        <f t="shared" si="18"/>
        <v>#VALUE!</v>
      </c>
      <c r="K34" s="67" t="e">
        <f>F34+G34</f>
        <v>#VALUE!</v>
      </c>
      <c r="W34" s="11"/>
      <c r="BR34" s="8"/>
      <c r="BT34" s="12"/>
      <c r="BU34" s="8"/>
    </row>
    <row r="35" spans="2:73" ht="18.75" hidden="1" customHeight="1" x14ac:dyDescent="0.3">
      <c r="B35" s="26">
        <v>11</v>
      </c>
      <c r="C35" s="27" t="s">
        <v>89</v>
      </c>
      <c r="D35" s="28" t="s">
        <v>44</v>
      </c>
      <c r="E35" s="27" t="s">
        <v>43</v>
      </c>
      <c r="F35" s="33" t="e">
        <f t="shared" si="16"/>
        <v>#VALUE!</v>
      </c>
      <c r="G35" s="33" t="e">
        <f t="shared" si="17"/>
        <v>#VALUE!</v>
      </c>
      <c r="H35" s="33" t="e">
        <f t="shared" si="17"/>
        <v>#VALUE!</v>
      </c>
      <c r="I35" s="68" t="e">
        <f t="shared" si="18"/>
        <v>#VALUE!</v>
      </c>
      <c r="K35" s="69"/>
      <c r="L35" s="70"/>
      <c r="W35" s="11"/>
      <c r="BR35" s="8"/>
      <c r="BT35" s="12"/>
      <c r="BU35" s="8"/>
    </row>
    <row r="36" spans="2:73" ht="18.75" hidden="1" customHeight="1" x14ac:dyDescent="0.3">
      <c r="B36" s="26">
        <v>12</v>
      </c>
      <c r="C36" s="27" t="s">
        <v>82</v>
      </c>
      <c r="D36" s="28" t="s">
        <v>44</v>
      </c>
      <c r="E36" s="27" t="s">
        <v>57</v>
      </c>
      <c r="F36" s="33" t="e">
        <f>#REF!/$I$22</f>
        <v>#REF!</v>
      </c>
      <c r="G36" s="33" t="e">
        <f>#REF!/$I$22</f>
        <v>#REF!</v>
      </c>
      <c r="H36" s="33" t="e">
        <f>#REF!/$I$22</f>
        <v>#REF!</v>
      </c>
      <c r="I36" s="68" t="e">
        <f t="shared" si="18"/>
        <v>#REF!</v>
      </c>
      <c r="K36" s="67" t="e">
        <f t="shared" ref="K36:K42" si="20">F36+G36</f>
        <v>#REF!</v>
      </c>
      <c r="W36" s="11"/>
      <c r="BR36" s="8"/>
      <c r="BT36" s="12"/>
      <c r="BU36" s="8"/>
    </row>
    <row r="37" spans="2:73" ht="18.75" hidden="1" customHeight="1" x14ac:dyDescent="0.3">
      <c r="B37" s="26">
        <v>13</v>
      </c>
      <c r="C37" s="27" t="s">
        <v>83</v>
      </c>
      <c r="D37" s="28" t="s">
        <v>44</v>
      </c>
      <c r="E37" s="27" t="s">
        <v>90</v>
      </c>
      <c r="F37" s="33" t="e">
        <f>#REF!/$I$22</f>
        <v>#REF!</v>
      </c>
      <c r="G37" s="33" t="e">
        <f>#REF!/$I$22</f>
        <v>#REF!</v>
      </c>
      <c r="H37" s="33" t="e">
        <f>#REF!/$I$22</f>
        <v>#REF!</v>
      </c>
      <c r="I37" s="68" t="e">
        <f t="shared" si="18"/>
        <v>#REF!</v>
      </c>
      <c r="K37" s="69" t="e">
        <f t="shared" si="20"/>
        <v>#REF!</v>
      </c>
      <c r="L37" s="70"/>
      <c r="W37" s="11"/>
      <c r="BR37" s="8"/>
      <c r="BT37" s="12"/>
      <c r="BU37" s="8"/>
    </row>
    <row r="38" spans="2:73" ht="18.75" hidden="1" customHeight="1" x14ac:dyDescent="0.3">
      <c r="B38" s="26">
        <v>14</v>
      </c>
      <c r="C38" s="27" t="s">
        <v>88</v>
      </c>
      <c r="D38" s="28" t="s">
        <v>44</v>
      </c>
      <c r="E38" s="27" t="s">
        <v>91</v>
      </c>
      <c r="F38" s="33" t="e">
        <f>#REF!/$I$22</f>
        <v>#REF!</v>
      </c>
      <c r="G38" s="33" t="e">
        <f>#REF!/$I$22</f>
        <v>#REF!</v>
      </c>
      <c r="H38" s="33" t="e">
        <f>#REF!/$I$22</f>
        <v>#REF!</v>
      </c>
      <c r="I38" s="68" t="e">
        <f t="shared" si="18"/>
        <v>#REF!</v>
      </c>
      <c r="K38" s="67" t="e">
        <f t="shared" si="20"/>
        <v>#REF!</v>
      </c>
      <c r="W38" s="11"/>
      <c r="BR38" s="8"/>
      <c r="BT38" s="12"/>
      <c r="BU38" s="8"/>
    </row>
    <row r="39" spans="2:73" ht="18.75" hidden="1" customHeight="1" x14ac:dyDescent="0.3">
      <c r="B39" s="26">
        <v>15</v>
      </c>
      <c r="C39" s="27" t="s">
        <v>92</v>
      </c>
      <c r="D39" s="28" t="s">
        <v>44</v>
      </c>
      <c r="E39" s="27" t="s">
        <v>93</v>
      </c>
      <c r="F39" s="33" t="e">
        <f>F15/$I$22</f>
        <v>#VALUE!</v>
      </c>
      <c r="G39" s="33" t="e">
        <f t="shared" ref="G39:H41" si="21">H15/$I$22</f>
        <v>#VALUE!</v>
      </c>
      <c r="H39" s="33" t="e">
        <f t="shared" si="21"/>
        <v>#VALUE!</v>
      </c>
      <c r="I39" s="68" t="e">
        <f t="shared" si="18"/>
        <v>#VALUE!</v>
      </c>
      <c r="K39" s="67" t="e">
        <f t="shared" si="20"/>
        <v>#VALUE!</v>
      </c>
      <c r="W39" s="11"/>
      <c r="BR39" s="8"/>
      <c r="BT39" s="12"/>
      <c r="BU39" s="8"/>
    </row>
    <row r="40" spans="2:73" ht="18.75" hidden="1" customHeight="1" x14ac:dyDescent="0.3">
      <c r="B40" s="26">
        <v>16</v>
      </c>
      <c r="C40" s="27" t="s">
        <v>94</v>
      </c>
      <c r="D40" s="28" t="s">
        <v>48</v>
      </c>
      <c r="E40" s="27" t="s">
        <v>58</v>
      </c>
      <c r="F40" s="33" t="e">
        <f>F16/$I$22</f>
        <v>#VALUE!</v>
      </c>
      <c r="G40" s="33" t="e">
        <f t="shared" si="21"/>
        <v>#VALUE!</v>
      </c>
      <c r="H40" s="33" t="e">
        <f t="shared" si="21"/>
        <v>#VALUE!</v>
      </c>
      <c r="I40" s="68" t="e">
        <f t="shared" si="18"/>
        <v>#VALUE!</v>
      </c>
      <c r="K40" s="67" t="e">
        <f t="shared" si="20"/>
        <v>#VALUE!</v>
      </c>
      <c r="W40" s="11"/>
      <c r="BR40" s="8"/>
      <c r="BT40" s="12"/>
      <c r="BU40" s="8"/>
    </row>
    <row r="41" spans="2:73" ht="18.75" hidden="1" customHeight="1" x14ac:dyDescent="0.3">
      <c r="B41" s="71">
        <v>17</v>
      </c>
      <c r="C41" s="72" t="s">
        <v>95</v>
      </c>
      <c r="D41" s="73" t="s">
        <v>44</v>
      </c>
      <c r="E41" s="72" t="s">
        <v>96</v>
      </c>
      <c r="F41" s="74" t="e">
        <f>F17/$I$22</f>
        <v>#VALUE!</v>
      </c>
      <c r="G41" s="74" t="e">
        <f t="shared" si="21"/>
        <v>#VALUE!</v>
      </c>
      <c r="H41" s="74" t="e">
        <f t="shared" si="21"/>
        <v>#VALUE!</v>
      </c>
      <c r="I41" s="75" t="e">
        <f t="shared" si="18"/>
        <v>#VALUE!</v>
      </c>
      <c r="K41" s="67" t="e">
        <f t="shared" si="20"/>
        <v>#VALUE!</v>
      </c>
      <c r="W41" s="11"/>
      <c r="BR41" s="8"/>
      <c r="BT41" s="12"/>
      <c r="BU41" s="8"/>
    </row>
    <row r="42" spans="2:73" ht="18.75" hidden="1" customHeight="1" thickBot="1" x14ac:dyDescent="0.35">
      <c r="B42" s="76"/>
      <c r="C42" s="77"/>
      <c r="D42" s="77"/>
      <c r="E42" s="77" t="s">
        <v>97</v>
      </c>
      <c r="F42" s="78">
        <f>F19/$I$22</f>
        <v>0</v>
      </c>
      <c r="G42" s="78">
        <f>H19/$I$22</f>
        <v>0</v>
      </c>
      <c r="H42" s="78">
        <f>I19/$I$22</f>
        <v>0</v>
      </c>
      <c r="I42" s="79">
        <f t="shared" si="18"/>
        <v>0</v>
      </c>
      <c r="K42" s="80">
        <f t="shared" si="20"/>
        <v>0</v>
      </c>
      <c r="W42" s="11"/>
      <c r="BR42" s="8"/>
      <c r="BT42" s="12"/>
      <c r="BU42" s="8"/>
    </row>
    <row r="43" spans="2:73" s="156" customFormat="1" ht="18.75" hidden="1" customHeight="1" x14ac:dyDescent="0.3">
      <c r="B43" s="155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  <c r="BJ43" s="158"/>
      <c r="BK43" s="158"/>
      <c r="BL43" s="158"/>
      <c r="BM43" s="158"/>
      <c r="BN43" s="158"/>
      <c r="BO43" s="158"/>
      <c r="BP43" s="158"/>
      <c r="BQ43" s="158"/>
      <c r="BR43" s="158"/>
      <c r="BU43" s="159"/>
    </row>
    <row r="44" spans="2:73" s="156" customFormat="1" x14ac:dyDescent="0.3">
      <c r="B44" s="155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58"/>
      <c r="BM44" s="158"/>
      <c r="BN44" s="158"/>
      <c r="BO44" s="158"/>
      <c r="BP44" s="158"/>
      <c r="BQ44" s="158"/>
      <c r="BR44" s="158"/>
      <c r="BU44" s="159"/>
    </row>
    <row r="45" spans="2:73" s="156" customFormat="1" ht="13.5" customHeight="1" thickBot="1" x14ac:dyDescent="0.25">
      <c r="B45" s="155"/>
      <c r="E45" s="160" t="s">
        <v>98</v>
      </c>
      <c r="F45" s="160"/>
      <c r="G45" s="157"/>
      <c r="H45" s="157"/>
      <c r="I45" s="157"/>
      <c r="J45" s="229" t="s">
        <v>38</v>
      </c>
      <c r="K45" s="157"/>
      <c r="L45" s="157"/>
      <c r="M45" s="157"/>
      <c r="N45" s="157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  <c r="BM45" s="158"/>
      <c r="BN45" s="158"/>
      <c r="BO45" s="158"/>
      <c r="BP45" s="158"/>
      <c r="BQ45" s="158"/>
      <c r="BR45" s="158"/>
    </row>
    <row r="46" spans="2:73" ht="13.5" customHeight="1" x14ac:dyDescent="0.3">
      <c r="E46" s="269" t="s">
        <v>99</v>
      </c>
      <c r="F46" s="270"/>
      <c r="G46" s="270"/>
      <c r="H46" s="270"/>
      <c r="I46" s="270"/>
      <c r="J46" s="271"/>
      <c r="O46" s="82" t="s">
        <v>6</v>
      </c>
      <c r="P46" s="82"/>
      <c r="Q46" s="82"/>
      <c r="R46" s="82"/>
      <c r="S46" s="82"/>
      <c r="T46" s="82" t="s">
        <v>7</v>
      </c>
      <c r="U46" s="82"/>
      <c r="V46" s="82"/>
      <c r="W46" s="82"/>
      <c r="X46" s="82"/>
      <c r="Y46" s="82" t="s">
        <v>8</v>
      </c>
      <c r="Z46" s="82"/>
      <c r="AA46" s="82"/>
      <c r="AB46" s="82"/>
      <c r="AC46" s="82"/>
      <c r="AD46" s="82" t="s">
        <v>9</v>
      </c>
      <c r="AE46" s="82"/>
      <c r="AF46" s="82"/>
      <c r="AG46" s="82"/>
      <c r="AH46" s="82"/>
      <c r="AI46" s="82" t="s">
        <v>32</v>
      </c>
      <c r="AJ46" s="82"/>
      <c r="AK46" s="82"/>
      <c r="AL46" s="82"/>
      <c r="AM46" s="82"/>
      <c r="AN46" s="82" t="s">
        <v>11</v>
      </c>
      <c r="AO46" s="82"/>
      <c r="AP46" s="82"/>
      <c r="AQ46" s="82"/>
      <c r="AR46" s="82"/>
      <c r="AS46" s="82" t="s">
        <v>12</v>
      </c>
      <c r="AT46" s="82"/>
      <c r="AU46" s="82"/>
      <c r="AV46" s="82"/>
      <c r="AW46" s="82"/>
      <c r="AX46" s="82" t="s">
        <v>13</v>
      </c>
      <c r="AY46" s="82"/>
      <c r="AZ46" s="82"/>
      <c r="BA46" s="82"/>
      <c r="BB46" s="82"/>
      <c r="BC46" s="82" t="s">
        <v>14</v>
      </c>
      <c r="BD46" s="82"/>
      <c r="BE46" s="82"/>
      <c r="BF46" s="82"/>
      <c r="BG46" s="82"/>
      <c r="BH46" s="82" t="s">
        <v>15</v>
      </c>
      <c r="BI46" s="82"/>
      <c r="BJ46" s="82"/>
      <c r="BK46" s="82"/>
      <c r="BL46" s="82"/>
      <c r="BM46" s="82" t="s">
        <v>16</v>
      </c>
      <c r="BN46" s="82"/>
      <c r="BO46" s="82"/>
      <c r="BP46" s="82"/>
      <c r="BQ46" s="82"/>
      <c r="BR46" s="82" t="s">
        <v>17</v>
      </c>
      <c r="BS46" s="83" t="s">
        <v>100</v>
      </c>
      <c r="BT46" s="84" t="s">
        <v>33</v>
      </c>
      <c r="BU46" s="81"/>
    </row>
    <row r="47" spans="2:73" ht="13.5" customHeight="1" x14ac:dyDescent="0.3">
      <c r="E47" s="284" t="s">
        <v>43</v>
      </c>
      <c r="F47" s="285"/>
      <c r="G47" s="285"/>
      <c r="H47" s="285"/>
      <c r="I47" s="285"/>
      <c r="J47" s="286"/>
      <c r="O47" s="85" t="str">
        <f>IFERROR(GETPIVOTDATA("Amount",PV_Actual!$A$3,"Year",Summary!$B$25,"Month",O$46,"Supplies Items",$E47,"Div.",$J$45),"")</f>
        <v/>
      </c>
      <c r="P47" s="86"/>
      <c r="Q47" s="86"/>
      <c r="R47" s="86"/>
      <c r="S47" s="86"/>
      <c r="T47" s="85" t="str">
        <f>IFERROR(GETPIVOTDATA("Amount",PV_Actual!$A$3,"Year",Summary!$B$25,"Month",T$46,"Supplies Items",$E47,"Div.",$J$45),"")</f>
        <v/>
      </c>
      <c r="U47" s="86"/>
      <c r="V47" s="86"/>
      <c r="W47" s="86"/>
      <c r="X47" s="87"/>
      <c r="Y47" s="85" t="str">
        <f>IFERROR(GETPIVOTDATA("Amount",PV_Actual!$A$3,"Year",Summary!$B$25,"Month",Y$46,"Supplies Items",$E47,"Div.",$J$45),"")</f>
        <v/>
      </c>
      <c r="Z47" s="87"/>
      <c r="AA47" s="87"/>
      <c r="AB47" s="87"/>
      <c r="AC47" s="87"/>
      <c r="AD47" s="85" t="str">
        <f>IFERROR(GETPIVOTDATA("Amount",PV_Actual!$A$3,"Year",Summary!$B$25,"Month",AD$46,"Supplies Items",$E47,"Div.",$J$45),"")</f>
        <v/>
      </c>
      <c r="AE47" s="88"/>
      <c r="AF47" s="88"/>
      <c r="AG47" s="88"/>
      <c r="AH47" s="88"/>
      <c r="AI47" s="85" t="str">
        <f>IFERROR(GETPIVOTDATA("Amount",PV_Actual!$A$3,"Year",Summary!$B$25,"Month",AI$46,"Supplies Items",$E47,"Div.",$J$45),"")</f>
        <v/>
      </c>
      <c r="AJ47" s="88"/>
      <c r="AK47" s="88"/>
      <c r="AL47" s="88"/>
      <c r="AM47" s="88"/>
      <c r="AN47" s="85" t="str">
        <f>IFERROR(GETPIVOTDATA("Amount",PV_Actual!$A$3,"Year",Summary!$B$25,"Month",AN$46,"Supplies Items",$E47,"Div.",$J$45),"")</f>
        <v/>
      </c>
      <c r="AO47" s="88"/>
      <c r="AP47" s="88"/>
      <c r="AQ47" s="88"/>
      <c r="AR47" s="88"/>
      <c r="AS47" s="85" t="str">
        <f>IFERROR(GETPIVOTDATA("Amount",PV_Actual!$A$3,"Year",Summary!$B$25,"Month",AS$46,"Supplies Items",$E47,"Div.",$J$45),"")</f>
        <v/>
      </c>
      <c r="AT47" s="88"/>
      <c r="AU47" s="88"/>
      <c r="AV47" s="88"/>
      <c r="AW47" s="88"/>
      <c r="AX47" s="85" t="str">
        <f>IFERROR(GETPIVOTDATA("Amount",PV_Actual!$A$3,"Year",Summary!$B$25,"Month",AX$46,"Supplies Items",$E47,"Div.",$J$45),"")</f>
        <v/>
      </c>
      <c r="AY47" s="88"/>
      <c r="AZ47" s="88"/>
      <c r="BA47" s="88"/>
      <c r="BB47" s="88"/>
      <c r="BC47" s="85" t="str">
        <f>IFERROR(GETPIVOTDATA("Amount",PV_Actual!$A$3,"Year",Summary!$B$25,"Month",BC$46,"Supplies Items",$E47,"Div.",$J$45),"")</f>
        <v/>
      </c>
      <c r="BD47" s="88"/>
      <c r="BE47" s="88"/>
      <c r="BF47" s="88"/>
      <c r="BG47" s="88"/>
      <c r="BH47" s="85" t="str">
        <f>IFERROR(GETPIVOTDATA("Amount",PV_Actual!$A$3,"Year",Summary!$B$25,"Month",BH$46,"Supplies Items",$E47,"Div.",$J$45),"")</f>
        <v/>
      </c>
      <c r="BI47" s="88"/>
      <c r="BJ47" s="88"/>
      <c r="BK47" s="88"/>
      <c r="BL47" s="88"/>
      <c r="BM47" s="85" t="str">
        <f>IFERROR(GETPIVOTDATA("Amount",PV_Actual!$A$3,"Year",Summary!$B$25,"Month",BM$46,"Supplies Items",$E47,"Div.",$J$45),"")</f>
        <v/>
      </c>
      <c r="BN47" s="88"/>
      <c r="BO47" s="88"/>
      <c r="BP47" s="88"/>
      <c r="BQ47" s="88"/>
      <c r="BR47" s="85" t="str">
        <f>IFERROR(GETPIVOTDATA("Amount",PV_Actual!$A$3,"Year",Summary!$B$25,"Month",BR$46,"Supplies Items",$E47,"Div.",$J$45),"")</f>
        <v/>
      </c>
      <c r="BS47" s="89">
        <f>SUM(O47:BR47)</f>
        <v>0</v>
      </c>
      <c r="BT47" s="90" t="str">
        <f>IFERROR(BS47/$BS$62,"")</f>
        <v/>
      </c>
      <c r="BU47" s="81"/>
    </row>
    <row r="48" spans="2:73" ht="13.5" customHeight="1" x14ac:dyDescent="0.3">
      <c r="E48" s="284" t="s">
        <v>45</v>
      </c>
      <c r="F48" s="285" t="s">
        <v>45</v>
      </c>
      <c r="G48" s="285" t="s">
        <v>45</v>
      </c>
      <c r="H48" s="285" t="s">
        <v>45</v>
      </c>
      <c r="I48" s="285" t="s">
        <v>45</v>
      </c>
      <c r="J48" s="286"/>
      <c r="O48" s="138" t="str">
        <f>IFERROR(GETPIVOTDATA("Amount",PV_Actual!$A$3,"Year",Summary!$B$25,"Month",O$46,"Supplies Items",$E48,"Div.",$J$45),"")</f>
        <v/>
      </c>
      <c r="P48" s="139"/>
      <c r="Q48" s="139"/>
      <c r="R48" s="139"/>
      <c r="S48" s="139"/>
      <c r="T48" s="138" t="str">
        <f>IFERROR(GETPIVOTDATA("Amount",PV_Actual!$A$3,"Year",Summary!$B$25,"Month",T$46,"Supplies Items",$E48,"Div.",$J$45),"")</f>
        <v/>
      </c>
      <c r="U48" s="139"/>
      <c r="V48" s="139"/>
      <c r="W48" s="139"/>
      <c r="X48" s="140"/>
      <c r="Y48" s="138" t="str">
        <f>IFERROR(GETPIVOTDATA("Amount",PV_Actual!$A$3,"Year",Summary!$B$25,"Month",Y$46,"Supplies Items",$E48,"Div.",$J$45),"")</f>
        <v/>
      </c>
      <c r="Z48" s="140"/>
      <c r="AA48" s="140"/>
      <c r="AB48" s="140"/>
      <c r="AC48" s="140"/>
      <c r="AD48" s="138" t="str">
        <f>IFERROR(GETPIVOTDATA("Amount",PV_Actual!$A$3,"Year",Summary!$B$25,"Month",AD$46,"Supplies Items",$E48,"Div.",$J$45),"")</f>
        <v/>
      </c>
      <c r="AE48" s="141"/>
      <c r="AF48" s="141"/>
      <c r="AG48" s="141"/>
      <c r="AH48" s="141"/>
      <c r="AI48" s="138" t="str">
        <f>IFERROR(GETPIVOTDATA("Amount",PV_Actual!$A$3,"Year",Summary!$B$25,"Month",AI$46,"Supplies Items",$E48,"Div.",$J$45),"")</f>
        <v/>
      </c>
      <c r="AJ48" s="141"/>
      <c r="AK48" s="141"/>
      <c r="AL48" s="141"/>
      <c r="AM48" s="141"/>
      <c r="AN48" s="138" t="str">
        <f>IFERROR(GETPIVOTDATA("Amount",PV_Actual!$A$3,"Year",Summary!$B$25,"Month",AN$46,"Supplies Items",$E48,"Div.",$J$45),"")</f>
        <v/>
      </c>
      <c r="AO48" s="141"/>
      <c r="AP48" s="141"/>
      <c r="AQ48" s="141"/>
      <c r="AR48" s="141"/>
      <c r="AS48" s="138" t="str">
        <f>IFERROR(GETPIVOTDATA("Amount",PV_Actual!$A$3,"Year",Summary!$B$25,"Month",AS$46,"Supplies Items",$E48,"Div.",$J$45),"")</f>
        <v/>
      </c>
      <c r="AT48" s="141"/>
      <c r="AU48" s="141"/>
      <c r="AV48" s="141"/>
      <c r="AW48" s="141"/>
      <c r="AX48" s="138" t="str">
        <f>IFERROR(GETPIVOTDATA("Amount",PV_Actual!$A$3,"Year",Summary!$B$25,"Month",AX$46,"Supplies Items",$E48,"Div.",$J$45),"")</f>
        <v/>
      </c>
      <c r="AY48" s="141"/>
      <c r="AZ48" s="141"/>
      <c r="BA48" s="141"/>
      <c r="BB48" s="141"/>
      <c r="BC48" s="138" t="str">
        <f>IFERROR(GETPIVOTDATA("Amount",PV_Actual!$A$3,"Year",Summary!$B$25,"Month",BC$46,"Supplies Items",$E48,"Div.",$J$45),"")</f>
        <v/>
      </c>
      <c r="BD48" s="141"/>
      <c r="BE48" s="141"/>
      <c r="BF48" s="141"/>
      <c r="BG48" s="141"/>
      <c r="BH48" s="138" t="str">
        <f>IFERROR(GETPIVOTDATA("Amount",PV_Actual!$A$3,"Year",Summary!$B$25,"Month",BH$46,"Supplies Items",$E48,"Div.",$J$45),"")</f>
        <v/>
      </c>
      <c r="BI48" s="141"/>
      <c r="BJ48" s="141"/>
      <c r="BK48" s="141"/>
      <c r="BL48" s="141"/>
      <c r="BM48" s="138" t="str">
        <f>IFERROR(GETPIVOTDATA("Amount",PV_Actual!$A$3,"Year",Summary!$B$25,"Month",BM$46,"Supplies Items",$E48,"Div.",$J$45),"")</f>
        <v/>
      </c>
      <c r="BN48" s="141"/>
      <c r="BO48" s="141"/>
      <c r="BP48" s="141"/>
      <c r="BQ48" s="141"/>
      <c r="BR48" s="138" t="str">
        <f>IFERROR(GETPIVOTDATA("Amount",PV_Actual!$A$3,"Year",Summary!$B$25,"Month",BR$46,"Supplies Items",$E48,"Div.",$J$45),"")</f>
        <v/>
      </c>
      <c r="BS48" s="89">
        <f t="shared" ref="BS48:BS61" si="22">SUM(O48:BR48)</f>
        <v>0</v>
      </c>
      <c r="BT48" s="90" t="str">
        <f t="shared" ref="BT48:BT61" si="23">IFERROR(BS48/$BS$62,"")</f>
        <v/>
      </c>
      <c r="BU48" s="81"/>
    </row>
    <row r="49" spans="5:73" ht="13.5" customHeight="1" x14ac:dyDescent="0.3">
      <c r="E49" s="284" t="s">
        <v>46</v>
      </c>
      <c r="F49" s="285" t="s">
        <v>46</v>
      </c>
      <c r="G49" s="285" t="s">
        <v>46</v>
      </c>
      <c r="H49" s="285" t="s">
        <v>46</v>
      </c>
      <c r="I49" s="285" t="s">
        <v>46</v>
      </c>
      <c r="J49" s="286"/>
      <c r="O49" s="138" t="str">
        <f>IFERROR(GETPIVOTDATA("Amount",PV_Actual!$A$3,"Year",Summary!$B$25,"Month",O$46,"Supplies Items",$E49,"Div.",$J$45),"")</f>
        <v/>
      </c>
      <c r="P49" s="139"/>
      <c r="Q49" s="139"/>
      <c r="R49" s="139"/>
      <c r="S49" s="139"/>
      <c r="T49" s="138" t="str">
        <f>IFERROR(GETPIVOTDATA("Amount",PV_Actual!$A$3,"Year",Summary!$B$25,"Month",T$46,"Supplies Items",$E49,"Div.",$J$45),"")</f>
        <v/>
      </c>
      <c r="U49" s="139"/>
      <c r="V49" s="139"/>
      <c r="W49" s="139"/>
      <c r="X49" s="140"/>
      <c r="Y49" s="138" t="str">
        <f>IFERROR(GETPIVOTDATA("Amount",PV_Actual!$A$3,"Year",Summary!$B$25,"Month",Y$46,"Supplies Items",$E49,"Div.",$J$45),"")</f>
        <v/>
      </c>
      <c r="Z49" s="140"/>
      <c r="AA49" s="140"/>
      <c r="AB49" s="140"/>
      <c r="AC49" s="140"/>
      <c r="AD49" s="138" t="str">
        <f>IFERROR(GETPIVOTDATA("Amount",PV_Actual!$A$3,"Year",Summary!$B$25,"Month",AD$46,"Supplies Items",$E49,"Div.",$J$45),"")</f>
        <v/>
      </c>
      <c r="AE49" s="141"/>
      <c r="AF49" s="141"/>
      <c r="AG49" s="141"/>
      <c r="AH49" s="141"/>
      <c r="AI49" s="138" t="str">
        <f>IFERROR(GETPIVOTDATA("Amount",PV_Actual!$A$3,"Year",Summary!$B$25,"Month",AI$46,"Supplies Items",$E49,"Div.",$J$45),"")</f>
        <v/>
      </c>
      <c r="AJ49" s="141"/>
      <c r="AK49" s="141"/>
      <c r="AL49" s="141"/>
      <c r="AM49" s="141"/>
      <c r="AN49" s="138" t="str">
        <f>IFERROR(GETPIVOTDATA("Amount",PV_Actual!$A$3,"Year",Summary!$B$25,"Month",AN$46,"Supplies Items",$E49,"Div.",$J$45),"")</f>
        <v/>
      </c>
      <c r="AO49" s="141"/>
      <c r="AP49" s="141"/>
      <c r="AQ49" s="141"/>
      <c r="AR49" s="141"/>
      <c r="AS49" s="138" t="str">
        <f>IFERROR(GETPIVOTDATA("Amount",PV_Actual!$A$3,"Year",Summary!$B$25,"Month",AS$46,"Supplies Items",$E49,"Div.",$J$45),"")</f>
        <v/>
      </c>
      <c r="AT49" s="141"/>
      <c r="AU49" s="141"/>
      <c r="AV49" s="141"/>
      <c r="AW49" s="141"/>
      <c r="AX49" s="138" t="str">
        <f>IFERROR(GETPIVOTDATA("Amount",PV_Actual!$A$3,"Year",Summary!$B$25,"Month",AX$46,"Supplies Items",$E49,"Div.",$J$45),"")</f>
        <v/>
      </c>
      <c r="AY49" s="141"/>
      <c r="AZ49" s="141"/>
      <c r="BA49" s="141"/>
      <c r="BB49" s="141"/>
      <c r="BC49" s="138" t="str">
        <f>IFERROR(GETPIVOTDATA("Amount",PV_Actual!$A$3,"Year",Summary!$B$25,"Month",BC$46,"Supplies Items",$E49,"Div.",$J$45),"")</f>
        <v/>
      </c>
      <c r="BD49" s="141"/>
      <c r="BE49" s="141"/>
      <c r="BF49" s="141"/>
      <c r="BG49" s="141"/>
      <c r="BH49" s="138" t="str">
        <f>IFERROR(GETPIVOTDATA("Amount",PV_Actual!$A$3,"Year",Summary!$B$25,"Month",BH$46,"Supplies Items",$E49,"Div.",$J$45),"")</f>
        <v/>
      </c>
      <c r="BI49" s="141"/>
      <c r="BJ49" s="141"/>
      <c r="BK49" s="141"/>
      <c r="BL49" s="141"/>
      <c r="BM49" s="138" t="str">
        <f>IFERROR(GETPIVOTDATA("Amount",PV_Actual!$A$3,"Year",Summary!$B$25,"Month",BM$46,"Supplies Items",$E49,"Div.",$J$45),"")</f>
        <v/>
      </c>
      <c r="BN49" s="141"/>
      <c r="BO49" s="141"/>
      <c r="BP49" s="141"/>
      <c r="BQ49" s="141"/>
      <c r="BR49" s="138" t="str">
        <f>IFERROR(GETPIVOTDATA("Amount",PV_Actual!$A$3,"Year",Summary!$B$25,"Month",BR$46,"Supplies Items",$E49,"Div.",$J$45),"")</f>
        <v/>
      </c>
      <c r="BS49" s="89">
        <f t="shared" si="22"/>
        <v>0</v>
      </c>
      <c r="BT49" s="90" t="str">
        <f t="shared" si="23"/>
        <v/>
      </c>
      <c r="BU49" s="81"/>
    </row>
    <row r="50" spans="5:73" ht="13.5" customHeight="1" x14ac:dyDescent="0.3">
      <c r="E50" s="284" t="s">
        <v>47</v>
      </c>
      <c r="F50" s="285" t="s">
        <v>47</v>
      </c>
      <c r="G50" s="285" t="s">
        <v>47</v>
      </c>
      <c r="H50" s="285" t="s">
        <v>47</v>
      </c>
      <c r="I50" s="285" t="s">
        <v>47</v>
      </c>
      <c r="J50" s="286"/>
      <c r="O50" s="138" t="str">
        <f>IFERROR(GETPIVOTDATA("Amount",PV_Actual!$A$3,"Year",Summary!$B$25,"Month",O$46,"Supplies Items",$E50,"Div.",$J$45),"")</f>
        <v/>
      </c>
      <c r="P50" s="139"/>
      <c r="Q50" s="139"/>
      <c r="R50" s="139"/>
      <c r="S50" s="139"/>
      <c r="T50" s="138" t="str">
        <f>IFERROR(GETPIVOTDATA("Amount",PV_Actual!$A$3,"Year",Summary!$B$25,"Month",T$46,"Supplies Items",$E50,"Div.",$J$45),"")</f>
        <v/>
      </c>
      <c r="U50" s="139"/>
      <c r="V50" s="139"/>
      <c r="W50" s="139"/>
      <c r="X50" s="140"/>
      <c r="Y50" s="138" t="str">
        <f>IFERROR(GETPIVOTDATA("Amount",PV_Actual!$A$3,"Year",Summary!$B$25,"Month",Y$46,"Supplies Items",$E50,"Div.",$J$45),"")</f>
        <v/>
      </c>
      <c r="Z50" s="140"/>
      <c r="AA50" s="140"/>
      <c r="AB50" s="140"/>
      <c r="AC50" s="140"/>
      <c r="AD50" s="138" t="str">
        <f>IFERROR(GETPIVOTDATA("Amount",PV_Actual!$A$3,"Year",Summary!$B$25,"Month",AD$46,"Supplies Items",$E50,"Div.",$J$45),"")</f>
        <v/>
      </c>
      <c r="AE50" s="141"/>
      <c r="AF50" s="141"/>
      <c r="AG50" s="141"/>
      <c r="AH50" s="141"/>
      <c r="AI50" s="138" t="str">
        <f>IFERROR(GETPIVOTDATA("Amount",PV_Actual!$A$3,"Year",Summary!$B$25,"Month",AI$46,"Supplies Items",$E50,"Div.",$J$45),"")</f>
        <v/>
      </c>
      <c r="AJ50" s="141"/>
      <c r="AK50" s="141"/>
      <c r="AL50" s="141"/>
      <c r="AM50" s="141"/>
      <c r="AN50" s="138" t="str">
        <f>IFERROR(GETPIVOTDATA("Amount",PV_Actual!$A$3,"Year",Summary!$B$25,"Month",AN$46,"Supplies Items",$E50,"Div.",$J$45),"")</f>
        <v/>
      </c>
      <c r="AO50" s="141"/>
      <c r="AP50" s="141"/>
      <c r="AQ50" s="141"/>
      <c r="AR50" s="141"/>
      <c r="AS50" s="138" t="str">
        <f>IFERROR(GETPIVOTDATA("Amount",PV_Actual!$A$3,"Year",Summary!$B$25,"Month",AS$46,"Supplies Items",$E50,"Div.",$J$45),"")</f>
        <v/>
      </c>
      <c r="AT50" s="141"/>
      <c r="AU50" s="141"/>
      <c r="AV50" s="141"/>
      <c r="AW50" s="141"/>
      <c r="AX50" s="138" t="str">
        <f>IFERROR(GETPIVOTDATA("Amount",PV_Actual!$A$3,"Year",Summary!$B$25,"Month",AX$46,"Supplies Items",$E50,"Div.",$J$45),"")</f>
        <v/>
      </c>
      <c r="AY50" s="141"/>
      <c r="AZ50" s="141"/>
      <c r="BA50" s="141"/>
      <c r="BB50" s="141"/>
      <c r="BC50" s="138" t="str">
        <f>IFERROR(GETPIVOTDATA("Amount",PV_Actual!$A$3,"Year",Summary!$B$25,"Month",BC$46,"Supplies Items",$E50,"Div.",$J$45),"")</f>
        <v/>
      </c>
      <c r="BD50" s="141"/>
      <c r="BE50" s="141"/>
      <c r="BF50" s="141"/>
      <c r="BG50" s="141"/>
      <c r="BH50" s="138" t="str">
        <f>IFERROR(GETPIVOTDATA("Amount",PV_Actual!$A$3,"Year",Summary!$B$25,"Month",BH$46,"Supplies Items",$E50,"Div.",$J$45),"")</f>
        <v/>
      </c>
      <c r="BI50" s="141"/>
      <c r="BJ50" s="141"/>
      <c r="BK50" s="141"/>
      <c r="BL50" s="141"/>
      <c r="BM50" s="138" t="str">
        <f>IFERROR(GETPIVOTDATA("Amount",PV_Actual!$A$3,"Year",Summary!$B$25,"Month",BM$46,"Supplies Items",$E50,"Div.",$J$45),"")</f>
        <v/>
      </c>
      <c r="BN50" s="141"/>
      <c r="BO50" s="141"/>
      <c r="BP50" s="141"/>
      <c r="BQ50" s="141"/>
      <c r="BR50" s="138" t="str">
        <f>IFERROR(GETPIVOTDATA("Amount",PV_Actual!$A$3,"Year",Summary!$B$25,"Month",BR$46,"Supplies Items",$E50,"Div.",$J$45),"")</f>
        <v/>
      </c>
      <c r="BS50" s="89">
        <f t="shared" si="22"/>
        <v>0</v>
      </c>
      <c r="BT50" s="90" t="str">
        <f t="shared" si="23"/>
        <v/>
      </c>
      <c r="BU50" s="81"/>
    </row>
    <row r="51" spans="5:73" ht="13.5" customHeight="1" x14ac:dyDescent="0.3">
      <c r="E51" s="284" t="s">
        <v>49</v>
      </c>
      <c r="F51" s="285" t="s">
        <v>49</v>
      </c>
      <c r="G51" s="285" t="s">
        <v>49</v>
      </c>
      <c r="H51" s="285" t="s">
        <v>49</v>
      </c>
      <c r="I51" s="285" t="s">
        <v>49</v>
      </c>
      <c r="J51" s="286"/>
      <c r="O51" s="138" t="str">
        <f>IFERROR(GETPIVOTDATA("Amount",PV_Actual!$A$3,"Year",Summary!$B$25,"Month",O$46,"Supplies Items",$E51,"Div.",$J$45),"")</f>
        <v/>
      </c>
      <c r="P51" s="139"/>
      <c r="Q51" s="139"/>
      <c r="R51" s="139"/>
      <c r="S51" s="139"/>
      <c r="T51" s="138" t="str">
        <f>IFERROR(GETPIVOTDATA("Amount",PV_Actual!$A$3,"Year",Summary!$B$25,"Month",T$46,"Supplies Items",$E51,"Div.",$J$45),"")</f>
        <v/>
      </c>
      <c r="U51" s="139"/>
      <c r="V51" s="139"/>
      <c r="W51" s="139"/>
      <c r="X51" s="140"/>
      <c r="Y51" s="138" t="str">
        <f>IFERROR(GETPIVOTDATA("Amount",PV_Actual!$A$3,"Year",Summary!$B$25,"Month",Y$46,"Supplies Items",$E51,"Div.",$J$45),"")</f>
        <v/>
      </c>
      <c r="Z51" s="140"/>
      <c r="AA51" s="140"/>
      <c r="AB51" s="140"/>
      <c r="AC51" s="140"/>
      <c r="AD51" s="138" t="str">
        <f>IFERROR(GETPIVOTDATA("Amount",PV_Actual!$A$3,"Year",Summary!$B$25,"Month",AD$46,"Supplies Items",$E51,"Div.",$J$45),"")</f>
        <v/>
      </c>
      <c r="AE51" s="141"/>
      <c r="AF51" s="141"/>
      <c r="AG51" s="141"/>
      <c r="AH51" s="141"/>
      <c r="AI51" s="138" t="str">
        <f>IFERROR(GETPIVOTDATA("Amount",PV_Actual!$A$3,"Year",Summary!$B$25,"Month",AI$46,"Supplies Items",$E51,"Div.",$J$45),"")</f>
        <v/>
      </c>
      <c r="AJ51" s="141"/>
      <c r="AK51" s="141"/>
      <c r="AL51" s="141"/>
      <c r="AM51" s="141"/>
      <c r="AN51" s="138" t="str">
        <f>IFERROR(GETPIVOTDATA("Amount",PV_Actual!$A$3,"Year",Summary!$B$25,"Month",AN$46,"Supplies Items",$E51,"Div.",$J$45),"")</f>
        <v/>
      </c>
      <c r="AO51" s="141"/>
      <c r="AP51" s="141"/>
      <c r="AQ51" s="141"/>
      <c r="AR51" s="141"/>
      <c r="AS51" s="138" t="str">
        <f>IFERROR(GETPIVOTDATA("Amount",PV_Actual!$A$3,"Year",Summary!$B$25,"Month",AS$46,"Supplies Items",$E51,"Div.",$J$45),"")</f>
        <v/>
      </c>
      <c r="AT51" s="141"/>
      <c r="AU51" s="141"/>
      <c r="AV51" s="141"/>
      <c r="AW51" s="141"/>
      <c r="AX51" s="138" t="str">
        <f>IFERROR(GETPIVOTDATA("Amount",PV_Actual!$A$3,"Year",Summary!$B$25,"Month",AX$46,"Supplies Items",$E51,"Div.",$J$45),"")</f>
        <v/>
      </c>
      <c r="AY51" s="141"/>
      <c r="AZ51" s="141"/>
      <c r="BA51" s="141"/>
      <c r="BB51" s="141"/>
      <c r="BC51" s="138" t="str">
        <f>IFERROR(GETPIVOTDATA("Amount",PV_Actual!$A$3,"Year",Summary!$B$25,"Month",BC$46,"Supplies Items",$E51,"Div.",$J$45),"")</f>
        <v/>
      </c>
      <c r="BD51" s="141"/>
      <c r="BE51" s="141"/>
      <c r="BF51" s="141"/>
      <c r="BG51" s="141"/>
      <c r="BH51" s="138" t="str">
        <f>IFERROR(GETPIVOTDATA("Amount",PV_Actual!$A$3,"Year",Summary!$B$25,"Month",BH$46,"Supplies Items",$E51,"Div.",$J$45),"")</f>
        <v/>
      </c>
      <c r="BI51" s="141"/>
      <c r="BJ51" s="141"/>
      <c r="BK51" s="141"/>
      <c r="BL51" s="141"/>
      <c r="BM51" s="138" t="str">
        <f>IFERROR(GETPIVOTDATA("Amount",PV_Actual!$A$3,"Year",Summary!$B$25,"Month",BM$46,"Supplies Items",$E51,"Div.",$J$45),"")</f>
        <v/>
      </c>
      <c r="BN51" s="141"/>
      <c r="BO51" s="141"/>
      <c r="BP51" s="141"/>
      <c r="BQ51" s="141"/>
      <c r="BR51" s="138" t="str">
        <f>IFERROR(GETPIVOTDATA("Amount",PV_Actual!$A$3,"Year",Summary!$B$25,"Month",BR$46,"Supplies Items",$E51,"Div.",$J$45),"")</f>
        <v/>
      </c>
      <c r="BS51" s="89">
        <f t="shared" si="22"/>
        <v>0</v>
      </c>
      <c r="BT51" s="90" t="str">
        <f t="shared" si="23"/>
        <v/>
      </c>
      <c r="BU51" s="81"/>
    </row>
    <row r="52" spans="5:73" ht="13.5" customHeight="1" x14ac:dyDescent="0.3">
      <c r="E52" s="284" t="s">
        <v>51</v>
      </c>
      <c r="F52" s="285" t="s">
        <v>101</v>
      </c>
      <c r="G52" s="285" t="s">
        <v>101</v>
      </c>
      <c r="H52" s="285" t="s">
        <v>101</v>
      </c>
      <c r="I52" s="285" t="s">
        <v>101</v>
      </c>
      <c r="J52" s="286"/>
      <c r="O52" s="138" t="str">
        <f>IFERROR(GETPIVOTDATA("Amount",PV_Actual!$A$3,"Year",Summary!$B$25,"Month",O$46,"Supplies Items",$E52,"Div.",$J$45),"")</f>
        <v/>
      </c>
      <c r="P52" s="139"/>
      <c r="Q52" s="139"/>
      <c r="R52" s="139"/>
      <c r="S52" s="139"/>
      <c r="T52" s="138" t="str">
        <f>IFERROR(GETPIVOTDATA("Amount",PV_Actual!$A$3,"Year",Summary!$B$25,"Month",T$46,"Supplies Items",$E52,"Div.",$J$45),"")</f>
        <v/>
      </c>
      <c r="U52" s="139"/>
      <c r="V52" s="139"/>
      <c r="W52" s="139"/>
      <c r="X52" s="140"/>
      <c r="Y52" s="138" t="str">
        <f>IFERROR(GETPIVOTDATA("Amount",PV_Actual!$A$3,"Year",Summary!$B$25,"Month",Y$46,"Supplies Items",$E52,"Div.",$J$45),"")</f>
        <v/>
      </c>
      <c r="Z52" s="140"/>
      <c r="AA52" s="140"/>
      <c r="AB52" s="140"/>
      <c r="AC52" s="140"/>
      <c r="AD52" s="138" t="str">
        <f>IFERROR(GETPIVOTDATA("Amount",PV_Actual!$A$3,"Year",Summary!$B$25,"Month",AD$46,"Supplies Items",$E52,"Div.",$J$45),"")</f>
        <v/>
      </c>
      <c r="AE52" s="141"/>
      <c r="AF52" s="141"/>
      <c r="AG52" s="141"/>
      <c r="AH52" s="141"/>
      <c r="AI52" s="138" t="str">
        <f>IFERROR(GETPIVOTDATA("Amount",PV_Actual!$A$3,"Year",Summary!$B$25,"Month",AI$46,"Supplies Items",$E52,"Div.",$J$45),"")</f>
        <v/>
      </c>
      <c r="AJ52" s="141"/>
      <c r="AK52" s="141"/>
      <c r="AL52" s="141"/>
      <c r="AM52" s="141"/>
      <c r="AN52" s="138" t="str">
        <f>IFERROR(GETPIVOTDATA("Amount",PV_Actual!$A$3,"Year",Summary!$B$25,"Month",AN$46,"Supplies Items",$E52,"Div.",$J$45),"")</f>
        <v/>
      </c>
      <c r="AO52" s="141"/>
      <c r="AP52" s="141"/>
      <c r="AQ52" s="141"/>
      <c r="AR52" s="141"/>
      <c r="AS52" s="138" t="str">
        <f>IFERROR(GETPIVOTDATA("Amount",PV_Actual!$A$3,"Year",Summary!$B$25,"Month",AS$46,"Supplies Items",$E52,"Div.",$J$45),"")</f>
        <v/>
      </c>
      <c r="AT52" s="141"/>
      <c r="AU52" s="141"/>
      <c r="AV52" s="141"/>
      <c r="AW52" s="141"/>
      <c r="AX52" s="138" t="str">
        <f>IFERROR(GETPIVOTDATA("Amount",PV_Actual!$A$3,"Year",Summary!$B$25,"Month",AX$46,"Supplies Items",$E52,"Div.",$J$45),"")</f>
        <v/>
      </c>
      <c r="AY52" s="141"/>
      <c r="AZ52" s="141"/>
      <c r="BA52" s="141"/>
      <c r="BB52" s="141"/>
      <c r="BC52" s="138" t="str">
        <f>IFERROR(GETPIVOTDATA("Amount",PV_Actual!$A$3,"Year",Summary!$B$25,"Month",BC$46,"Supplies Items",$E52,"Div.",$J$45),"")</f>
        <v/>
      </c>
      <c r="BD52" s="141"/>
      <c r="BE52" s="141"/>
      <c r="BF52" s="141"/>
      <c r="BG52" s="141"/>
      <c r="BH52" s="138" t="str">
        <f>IFERROR(GETPIVOTDATA("Amount",PV_Actual!$A$3,"Year",Summary!$B$25,"Month",BH$46,"Supplies Items",$E52,"Div.",$J$45),"")</f>
        <v/>
      </c>
      <c r="BI52" s="141"/>
      <c r="BJ52" s="141"/>
      <c r="BK52" s="141"/>
      <c r="BL52" s="141"/>
      <c r="BM52" s="138" t="str">
        <f>IFERROR(GETPIVOTDATA("Amount",PV_Actual!$A$3,"Year",Summary!$B$25,"Month",BM$46,"Supplies Items",$E52,"Div.",$J$45),"")</f>
        <v/>
      </c>
      <c r="BN52" s="141"/>
      <c r="BO52" s="141"/>
      <c r="BP52" s="141"/>
      <c r="BQ52" s="141"/>
      <c r="BR52" s="138" t="str">
        <f>IFERROR(GETPIVOTDATA("Amount",PV_Actual!$A$3,"Year",Summary!$B$25,"Month",BR$46,"Supplies Items",$E52,"Div.",$J$45),"")</f>
        <v/>
      </c>
      <c r="BS52" s="89">
        <f t="shared" si="22"/>
        <v>0</v>
      </c>
      <c r="BT52" s="90" t="str">
        <f t="shared" si="23"/>
        <v/>
      </c>
      <c r="BU52" s="81"/>
    </row>
    <row r="53" spans="5:73" ht="13.5" customHeight="1" x14ac:dyDescent="0.3">
      <c r="E53" s="284" t="s">
        <v>53</v>
      </c>
      <c r="F53" s="285" t="s">
        <v>102</v>
      </c>
      <c r="G53" s="285" t="s">
        <v>102</v>
      </c>
      <c r="H53" s="285" t="s">
        <v>102</v>
      </c>
      <c r="I53" s="285" t="s">
        <v>102</v>
      </c>
      <c r="J53" s="286"/>
      <c r="O53" s="138" t="str">
        <f>IFERROR(GETPIVOTDATA("Amount",PV_Actual!$A$3,"Year",Summary!$B$25,"Month",O$46,"Supplies Items",$E53,"Div.",$J$45),"")</f>
        <v/>
      </c>
      <c r="P53" s="139"/>
      <c r="Q53" s="139"/>
      <c r="R53" s="139"/>
      <c r="S53" s="139"/>
      <c r="T53" s="138" t="str">
        <f>IFERROR(GETPIVOTDATA("Amount",PV_Actual!$A$3,"Year",Summary!$B$25,"Month",T$46,"Supplies Items",$E53,"Div.",$J$45),"")</f>
        <v/>
      </c>
      <c r="U53" s="139"/>
      <c r="V53" s="139"/>
      <c r="W53" s="139"/>
      <c r="X53" s="140"/>
      <c r="Y53" s="138" t="str">
        <f>IFERROR(GETPIVOTDATA("Amount",PV_Actual!$A$3,"Year",Summary!$B$25,"Month",Y$46,"Supplies Items",$E53,"Div.",$J$45),"")</f>
        <v/>
      </c>
      <c r="Z53" s="140"/>
      <c r="AA53" s="140"/>
      <c r="AB53" s="140"/>
      <c r="AC53" s="140"/>
      <c r="AD53" s="138" t="str">
        <f>IFERROR(GETPIVOTDATA("Amount",PV_Actual!$A$3,"Year",Summary!$B$25,"Month",AD$46,"Supplies Items",$E53,"Div.",$J$45),"")</f>
        <v/>
      </c>
      <c r="AE53" s="141"/>
      <c r="AF53" s="141"/>
      <c r="AG53" s="141"/>
      <c r="AH53" s="141"/>
      <c r="AI53" s="138" t="str">
        <f>IFERROR(GETPIVOTDATA("Amount",PV_Actual!$A$3,"Year",Summary!$B$25,"Month",AI$46,"Supplies Items",$E53,"Div.",$J$45),"")</f>
        <v/>
      </c>
      <c r="AJ53" s="141"/>
      <c r="AK53" s="141"/>
      <c r="AL53" s="141"/>
      <c r="AM53" s="141"/>
      <c r="AN53" s="138" t="str">
        <f>IFERROR(GETPIVOTDATA("Amount",PV_Actual!$A$3,"Year",Summary!$B$25,"Month",AN$46,"Supplies Items",$E53,"Div.",$J$45),"")</f>
        <v/>
      </c>
      <c r="AO53" s="141"/>
      <c r="AP53" s="141"/>
      <c r="AQ53" s="141"/>
      <c r="AR53" s="141"/>
      <c r="AS53" s="138" t="str">
        <f>IFERROR(GETPIVOTDATA("Amount",PV_Actual!$A$3,"Year",Summary!$B$25,"Month",AS$46,"Supplies Items",$E53,"Div.",$J$45),"")</f>
        <v/>
      </c>
      <c r="AT53" s="141"/>
      <c r="AU53" s="141"/>
      <c r="AV53" s="141"/>
      <c r="AW53" s="141"/>
      <c r="AX53" s="138" t="str">
        <f>IFERROR(GETPIVOTDATA("Amount",PV_Actual!$A$3,"Year",Summary!$B$25,"Month",AX$46,"Supplies Items",$E53,"Div.",$J$45),"")</f>
        <v/>
      </c>
      <c r="AY53" s="141"/>
      <c r="AZ53" s="141"/>
      <c r="BA53" s="141"/>
      <c r="BB53" s="141"/>
      <c r="BC53" s="138" t="str">
        <f>IFERROR(GETPIVOTDATA("Amount",PV_Actual!$A$3,"Year",Summary!$B$25,"Month",BC$46,"Supplies Items",$E53,"Div.",$J$45),"")</f>
        <v/>
      </c>
      <c r="BD53" s="141"/>
      <c r="BE53" s="141"/>
      <c r="BF53" s="141"/>
      <c r="BG53" s="141"/>
      <c r="BH53" s="138" t="str">
        <f>IFERROR(GETPIVOTDATA("Amount",PV_Actual!$A$3,"Year",Summary!$B$25,"Month",BH$46,"Supplies Items",$E53,"Div.",$J$45),"")</f>
        <v/>
      </c>
      <c r="BI53" s="141"/>
      <c r="BJ53" s="141"/>
      <c r="BK53" s="141"/>
      <c r="BL53" s="141"/>
      <c r="BM53" s="138" t="str">
        <f>IFERROR(GETPIVOTDATA("Amount",PV_Actual!$A$3,"Year",Summary!$B$25,"Month",BM$46,"Supplies Items",$E53,"Div.",$J$45),"")</f>
        <v/>
      </c>
      <c r="BN53" s="141"/>
      <c r="BO53" s="141"/>
      <c r="BP53" s="141"/>
      <c r="BQ53" s="141"/>
      <c r="BR53" s="138" t="str">
        <f>IFERROR(GETPIVOTDATA("Amount",PV_Actual!$A$3,"Year",Summary!$B$25,"Month",BR$46,"Supplies Items",$E53,"Div.",$J$45),"")</f>
        <v/>
      </c>
      <c r="BS53" s="89">
        <f t="shared" si="22"/>
        <v>0</v>
      </c>
      <c r="BT53" s="90" t="str">
        <f t="shared" si="23"/>
        <v/>
      </c>
      <c r="BU53" s="81"/>
    </row>
    <row r="54" spans="5:73" ht="13.5" customHeight="1" x14ac:dyDescent="0.3">
      <c r="E54" s="284" t="s">
        <v>54</v>
      </c>
      <c r="F54" s="285" t="s">
        <v>54</v>
      </c>
      <c r="G54" s="285" t="s">
        <v>54</v>
      </c>
      <c r="H54" s="285" t="s">
        <v>54</v>
      </c>
      <c r="I54" s="285" t="s">
        <v>54</v>
      </c>
      <c r="J54" s="286"/>
      <c r="O54" s="138" t="str">
        <f>IFERROR(GETPIVOTDATA("Amount",PV_Actual!$A$3,"Year",Summary!$B$25,"Month",O$46,"Supplies Items",$E54,"Div.",$J$45),"")</f>
        <v/>
      </c>
      <c r="P54" s="139"/>
      <c r="Q54" s="139"/>
      <c r="R54" s="139"/>
      <c r="S54" s="139"/>
      <c r="T54" s="138" t="str">
        <f>IFERROR(GETPIVOTDATA("Amount",PV_Actual!$A$3,"Year",Summary!$B$25,"Month",T$46,"Supplies Items",$E54,"Div.",$J$45),"")</f>
        <v/>
      </c>
      <c r="U54" s="139"/>
      <c r="V54" s="139"/>
      <c r="W54" s="139"/>
      <c r="X54" s="140"/>
      <c r="Y54" s="138" t="str">
        <f>IFERROR(GETPIVOTDATA("Amount",PV_Actual!$A$3,"Year",Summary!$B$25,"Month",Y$46,"Supplies Items",$E54,"Div.",$J$45),"")</f>
        <v/>
      </c>
      <c r="Z54" s="140"/>
      <c r="AA54" s="140"/>
      <c r="AB54" s="140"/>
      <c r="AC54" s="140"/>
      <c r="AD54" s="138" t="str">
        <f>IFERROR(GETPIVOTDATA("Amount",PV_Actual!$A$3,"Year",Summary!$B$25,"Month",AD$46,"Supplies Items",$E54,"Div.",$J$45),"")</f>
        <v/>
      </c>
      <c r="AE54" s="141"/>
      <c r="AF54" s="141"/>
      <c r="AG54" s="141"/>
      <c r="AH54" s="141"/>
      <c r="AI54" s="138" t="str">
        <f>IFERROR(GETPIVOTDATA("Amount",PV_Actual!$A$3,"Year",Summary!$B$25,"Month",AI$46,"Supplies Items",$E54,"Div.",$J$45),"")</f>
        <v/>
      </c>
      <c r="AJ54" s="141"/>
      <c r="AK54" s="141"/>
      <c r="AL54" s="141"/>
      <c r="AM54" s="141"/>
      <c r="AN54" s="138" t="str">
        <f>IFERROR(GETPIVOTDATA("Amount",PV_Actual!$A$3,"Year",Summary!$B$25,"Month",AN$46,"Supplies Items",$E54,"Div.",$J$45),"")</f>
        <v/>
      </c>
      <c r="AO54" s="141"/>
      <c r="AP54" s="141"/>
      <c r="AQ54" s="141"/>
      <c r="AR54" s="141"/>
      <c r="AS54" s="138" t="str">
        <f>IFERROR(GETPIVOTDATA("Amount",PV_Actual!$A$3,"Year",Summary!$B$25,"Month",AS$46,"Supplies Items",$E54,"Div.",$J$45),"")</f>
        <v/>
      </c>
      <c r="AT54" s="141"/>
      <c r="AU54" s="141"/>
      <c r="AV54" s="141"/>
      <c r="AW54" s="141"/>
      <c r="AX54" s="138" t="str">
        <f>IFERROR(GETPIVOTDATA("Amount",PV_Actual!$A$3,"Year",Summary!$B$25,"Month",AX$46,"Supplies Items",$E54,"Div.",$J$45),"")</f>
        <v/>
      </c>
      <c r="AY54" s="141"/>
      <c r="AZ54" s="141"/>
      <c r="BA54" s="141"/>
      <c r="BB54" s="141"/>
      <c r="BC54" s="138" t="str">
        <f>IFERROR(GETPIVOTDATA("Amount",PV_Actual!$A$3,"Year",Summary!$B$25,"Month",BC$46,"Supplies Items",$E54,"Div.",$J$45),"")</f>
        <v/>
      </c>
      <c r="BD54" s="141"/>
      <c r="BE54" s="141"/>
      <c r="BF54" s="141"/>
      <c r="BG54" s="141"/>
      <c r="BH54" s="138" t="str">
        <f>IFERROR(GETPIVOTDATA("Amount",PV_Actual!$A$3,"Year",Summary!$B$25,"Month",BH$46,"Supplies Items",$E54,"Div.",$J$45),"")</f>
        <v/>
      </c>
      <c r="BI54" s="141"/>
      <c r="BJ54" s="141"/>
      <c r="BK54" s="141"/>
      <c r="BL54" s="141"/>
      <c r="BM54" s="138" t="str">
        <f>IFERROR(GETPIVOTDATA("Amount",PV_Actual!$A$3,"Year",Summary!$B$25,"Month",BM$46,"Supplies Items",$E54,"Div.",$J$45),"")</f>
        <v/>
      </c>
      <c r="BN54" s="141"/>
      <c r="BO54" s="141"/>
      <c r="BP54" s="141"/>
      <c r="BQ54" s="141"/>
      <c r="BR54" s="138" t="str">
        <f>IFERROR(GETPIVOTDATA("Amount",PV_Actual!$A$3,"Year",Summary!$B$25,"Month",BR$46,"Supplies Items",$E54,"Div.",$J$45),"")</f>
        <v/>
      </c>
      <c r="BS54" s="89">
        <f t="shared" si="22"/>
        <v>0</v>
      </c>
      <c r="BT54" s="90" t="str">
        <f t="shared" si="23"/>
        <v/>
      </c>
      <c r="BU54" s="81"/>
    </row>
    <row r="55" spans="5:73" ht="13.5" customHeight="1" x14ac:dyDescent="0.3">
      <c r="E55" s="284" t="s">
        <v>55</v>
      </c>
      <c r="F55" s="285" t="s">
        <v>55</v>
      </c>
      <c r="G55" s="285" t="s">
        <v>55</v>
      </c>
      <c r="H55" s="285" t="s">
        <v>55</v>
      </c>
      <c r="I55" s="285" t="s">
        <v>55</v>
      </c>
      <c r="J55" s="286"/>
      <c r="O55" s="138" t="str">
        <f>IFERROR(GETPIVOTDATA("Amount",PV_Actual!$A$3,"Year",Summary!$B$25,"Month",O$46,"Supplies Items",$E55,"Div.",$J$45),"")</f>
        <v/>
      </c>
      <c r="P55" s="139"/>
      <c r="Q55" s="139"/>
      <c r="R55" s="139"/>
      <c r="S55" s="139"/>
      <c r="T55" s="138" t="str">
        <f>IFERROR(GETPIVOTDATA("Amount",PV_Actual!$A$3,"Year",Summary!$B$25,"Month",T$46,"Supplies Items",$E55,"Div.",$J$45),"")</f>
        <v/>
      </c>
      <c r="U55" s="139"/>
      <c r="V55" s="139"/>
      <c r="W55" s="139"/>
      <c r="X55" s="140"/>
      <c r="Y55" s="138" t="str">
        <f>IFERROR(GETPIVOTDATA("Amount",PV_Actual!$A$3,"Year",Summary!$B$25,"Month",Y$46,"Supplies Items",$E55,"Div.",$J$45),"")</f>
        <v/>
      </c>
      <c r="Z55" s="140"/>
      <c r="AA55" s="140"/>
      <c r="AB55" s="140"/>
      <c r="AC55" s="140"/>
      <c r="AD55" s="138" t="str">
        <f>IFERROR(GETPIVOTDATA("Amount",PV_Actual!$A$3,"Year",Summary!$B$25,"Month",AD$46,"Supplies Items",$E55,"Div.",$J$45),"")</f>
        <v/>
      </c>
      <c r="AE55" s="141"/>
      <c r="AF55" s="141"/>
      <c r="AG55" s="141"/>
      <c r="AH55" s="141"/>
      <c r="AI55" s="138" t="str">
        <f>IFERROR(GETPIVOTDATA("Amount",PV_Actual!$A$3,"Year",Summary!$B$25,"Month",AI$46,"Supplies Items",$E55,"Div.",$J$45),"")</f>
        <v/>
      </c>
      <c r="AJ55" s="141"/>
      <c r="AK55" s="141"/>
      <c r="AL55" s="141"/>
      <c r="AM55" s="141"/>
      <c r="AN55" s="138" t="str">
        <f>IFERROR(GETPIVOTDATA("Amount",PV_Actual!$A$3,"Year",Summary!$B$25,"Month",AN$46,"Supplies Items",$E55,"Div.",$J$45),"")</f>
        <v/>
      </c>
      <c r="AO55" s="141"/>
      <c r="AP55" s="141"/>
      <c r="AQ55" s="141"/>
      <c r="AR55" s="141"/>
      <c r="AS55" s="138" t="str">
        <f>IFERROR(GETPIVOTDATA("Amount",PV_Actual!$A$3,"Year",Summary!$B$25,"Month",AS$46,"Supplies Items",$E55,"Div.",$J$45),"")</f>
        <v/>
      </c>
      <c r="AT55" s="141"/>
      <c r="AU55" s="141"/>
      <c r="AV55" s="141"/>
      <c r="AW55" s="141"/>
      <c r="AX55" s="138" t="str">
        <f>IFERROR(GETPIVOTDATA("Amount",PV_Actual!$A$3,"Year",Summary!$B$25,"Month",AX$46,"Supplies Items",$E55,"Div.",$J$45),"")</f>
        <v/>
      </c>
      <c r="AY55" s="141"/>
      <c r="AZ55" s="141"/>
      <c r="BA55" s="141"/>
      <c r="BB55" s="141"/>
      <c r="BC55" s="138" t="str">
        <f>IFERROR(GETPIVOTDATA("Amount",PV_Actual!$A$3,"Year",Summary!$B$25,"Month",BC$46,"Supplies Items",$E55,"Div.",$J$45),"")</f>
        <v/>
      </c>
      <c r="BD55" s="141"/>
      <c r="BE55" s="141"/>
      <c r="BF55" s="141"/>
      <c r="BG55" s="141"/>
      <c r="BH55" s="138" t="str">
        <f>IFERROR(GETPIVOTDATA("Amount",PV_Actual!$A$3,"Year",Summary!$B$25,"Month",BH$46,"Supplies Items",$E55,"Div.",$J$45),"")</f>
        <v/>
      </c>
      <c r="BI55" s="141"/>
      <c r="BJ55" s="141"/>
      <c r="BK55" s="141"/>
      <c r="BL55" s="141"/>
      <c r="BM55" s="138" t="str">
        <f>IFERROR(GETPIVOTDATA("Amount",PV_Actual!$A$3,"Year",Summary!$B$25,"Month",BM$46,"Supplies Items",$E55,"Div.",$J$45),"")</f>
        <v/>
      </c>
      <c r="BN55" s="141"/>
      <c r="BO55" s="141"/>
      <c r="BP55" s="141"/>
      <c r="BQ55" s="141"/>
      <c r="BR55" s="138" t="str">
        <f>IFERROR(GETPIVOTDATA("Amount",PV_Actual!$A$3,"Year",Summary!$B$25,"Month",BR$46,"Supplies Items",$E55,"Div.",$J$45),"")</f>
        <v/>
      </c>
      <c r="BS55" s="89">
        <f t="shared" si="22"/>
        <v>0</v>
      </c>
      <c r="BT55" s="90" t="str">
        <f t="shared" si="23"/>
        <v/>
      </c>
      <c r="BU55" s="81"/>
    </row>
    <row r="56" spans="5:73" ht="13.5" customHeight="1" x14ac:dyDescent="0.3">
      <c r="E56" s="284" t="s">
        <v>57</v>
      </c>
      <c r="F56" s="285" t="s">
        <v>103</v>
      </c>
      <c r="G56" s="285" t="s">
        <v>103</v>
      </c>
      <c r="H56" s="285" t="s">
        <v>103</v>
      </c>
      <c r="I56" s="285" t="s">
        <v>103</v>
      </c>
      <c r="J56" s="286"/>
      <c r="O56" s="138" t="str">
        <f>IFERROR(GETPIVOTDATA("Amount",PV_Actual!$A$3,"Year",Summary!$B$25,"Month",O$46,"Supplies Items",$E56,"Div.",$J$45),"")</f>
        <v/>
      </c>
      <c r="P56" s="139"/>
      <c r="Q56" s="139"/>
      <c r="R56" s="139"/>
      <c r="S56" s="139"/>
      <c r="T56" s="138" t="str">
        <f>IFERROR(GETPIVOTDATA("Amount",PV_Actual!$A$3,"Year",Summary!$B$25,"Month",T$46,"Supplies Items",$E56,"Div.",$J$45),"")</f>
        <v/>
      </c>
      <c r="U56" s="139"/>
      <c r="V56" s="139"/>
      <c r="W56" s="139"/>
      <c r="X56" s="140"/>
      <c r="Y56" s="138" t="str">
        <f>IFERROR(GETPIVOTDATA("Amount",PV_Actual!$A$3,"Year",Summary!$B$25,"Month",Y$46,"Supplies Items",$E56,"Div.",$J$45),"")</f>
        <v/>
      </c>
      <c r="Z56" s="140"/>
      <c r="AA56" s="140"/>
      <c r="AB56" s="140"/>
      <c r="AC56" s="140"/>
      <c r="AD56" s="138" t="str">
        <f>IFERROR(GETPIVOTDATA("Amount",PV_Actual!$A$3,"Year",Summary!$B$25,"Month",AD$46,"Supplies Items",$E56,"Div.",$J$45),"")</f>
        <v/>
      </c>
      <c r="AE56" s="141"/>
      <c r="AF56" s="141"/>
      <c r="AG56" s="141"/>
      <c r="AH56" s="141"/>
      <c r="AI56" s="138" t="str">
        <f>IFERROR(GETPIVOTDATA("Amount",PV_Actual!$A$3,"Year",Summary!$B$25,"Month",AI$46,"Supplies Items",$E56,"Div.",$J$45),"")</f>
        <v/>
      </c>
      <c r="AJ56" s="141"/>
      <c r="AK56" s="141"/>
      <c r="AL56" s="141"/>
      <c r="AM56" s="141"/>
      <c r="AN56" s="138" t="str">
        <f>IFERROR(GETPIVOTDATA("Amount",PV_Actual!$A$3,"Year",Summary!$B$25,"Month",AN$46,"Supplies Items",$E56,"Div.",$J$45),"")</f>
        <v/>
      </c>
      <c r="AO56" s="141"/>
      <c r="AP56" s="141"/>
      <c r="AQ56" s="141"/>
      <c r="AR56" s="141"/>
      <c r="AS56" s="138" t="str">
        <f>IFERROR(GETPIVOTDATA("Amount",PV_Actual!$A$3,"Year",Summary!$B$25,"Month",AS$46,"Supplies Items",$E56,"Div.",$J$45),"")</f>
        <v/>
      </c>
      <c r="AT56" s="141"/>
      <c r="AU56" s="141"/>
      <c r="AV56" s="141"/>
      <c r="AW56" s="141"/>
      <c r="AX56" s="138" t="str">
        <f>IFERROR(GETPIVOTDATA("Amount",PV_Actual!$A$3,"Year",Summary!$B$25,"Month",AX$46,"Supplies Items",$E56,"Div.",$J$45),"")</f>
        <v/>
      </c>
      <c r="AY56" s="141"/>
      <c r="AZ56" s="141"/>
      <c r="BA56" s="141"/>
      <c r="BB56" s="141"/>
      <c r="BC56" s="138" t="str">
        <f>IFERROR(GETPIVOTDATA("Amount",PV_Actual!$A$3,"Year",Summary!$B$25,"Month",BC$46,"Supplies Items",$E56,"Div.",$J$45),"")</f>
        <v/>
      </c>
      <c r="BD56" s="141"/>
      <c r="BE56" s="141"/>
      <c r="BF56" s="141"/>
      <c r="BG56" s="141"/>
      <c r="BH56" s="138" t="str">
        <f>IFERROR(GETPIVOTDATA("Amount",PV_Actual!$A$3,"Year",Summary!$B$25,"Month",BH$46,"Supplies Items",$E56,"Div.",$J$45),"")</f>
        <v/>
      </c>
      <c r="BI56" s="141"/>
      <c r="BJ56" s="141"/>
      <c r="BK56" s="141"/>
      <c r="BL56" s="141"/>
      <c r="BM56" s="138" t="str">
        <f>IFERROR(GETPIVOTDATA("Amount",PV_Actual!$A$3,"Year",Summary!$B$25,"Month",BM$46,"Supplies Items",$E56,"Div.",$J$45),"")</f>
        <v/>
      </c>
      <c r="BN56" s="141"/>
      <c r="BO56" s="141"/>
      <c r="BP56" s="141"/>
      <c r="BQ56" s="141"/>
      <c r="BR56" s="138" t="str">
        <f>IFERROR(GETPIVOTDATA("Amount",PV_Actual!$A$3,"Year",Summary!$B$25,"Month",BR$46,"Supplies Items",$E56,"Div.",$J$45),"")</f>
        <v/>
      </c>
      <c r="BS56" s="89">
        <f t="shared" si="22"/>
        <v>0</v>
      </c>
      <c r="BT56" s="90" t="str">
        <f t="shared" si="23"/>
        <v/>
      </c>
      <c r="BU56" s="81"/>
    </row>
    <row r="57" spans="5:73" ht="13.5" customHeight="1" x14ac:dyDescent="0.3">
      <c r="E57" s="284" t="s">
        <v>58</v>
      </c>
      <c r="F57" s="285" t="s">
        <v>58</v>
      </c>
      <c r="G57" s="285" t="s">
        <v>58</v>
      </c>
      <c r="H57" s="285" t="s">
        <v>58</v>
      </c>
      <c r="I57" s="285" t="s">
        <v>58</v>
      </c>
      <c r="J57" s="286"/>
      <c r="O57" s="138" t="str">
        <f>IFERROR(GETPIVOTDATA("Amount",PV_Actual!$A$3,"Year",Summary!$B$25,"Month",O$46,"Supplies Items",$E57,"Div.",$J$45),"")</f>
        <v/>
      </c>
      <c r="P57" s="139"/>
      <c r="Q57" s="139"/>
      <c r="R57" s="139"/>
      <c r="S57" s="139"/>
      <c r="T57" s="138" t="str">
        <f>IFERROR(GETPIVOTDATA("Amount",PV_Actual!$A$3,"Year",Summary!$B$25,"Month",T$46,"Supplies Items",$E57,"Div.",$J$45),"")</f>
        <v/>
      </c>
      <c r="U57" s="139"/>
      <c r="V57" s="139"/>
      <c r="W57" s="139"/>
      <c r="X57" s="140"/>
      <c r="Y57" s="138" t="str">
        <f>IFERROR(GETPIVOTDATA("Amount",PV_Actual!$A$3,"Year",Summary!$B$25,"Month",Y$46,"Supplies Items",$E57,"Div.",$J$45),"")</f>
        <v/>
      </c>
      <c r="Z57" s="140"/>
      <c r="AA57" s="140"/>
      <c r="AB57" s="140"/>
      <c r="AC57" s="140"/>
      <c r="AD57" s="138" t="str">
        <f>IFERROR(GETPIVOTDATA("Amount",PV_Actual!$A$3,"Year",Summary!$B$25,"Month",AD$46,"Supplies Items",$E57,"Div.",$J$45),"")</f>
        <v/>
      </c>
      <c r="AE57" s="141"/>
      <c r="AF57" s="141"/>
      <c r="AG57" s="141"/>
      <c r="AH57" s="141"/>
      <c r="AI57" s="138" t="str">
        <f>IFERROR(GETPIVOTDATA("Amount",PV_Actual!$A$3,"Year",Summary!$B$25,"Month",AI$46,"Supplies Items",$E57,"Div.",$J$45),"")</f>
        <v/>
      </c>
      <c r="AJ57" s="141"/>
      <c r="AK57" s="141"/>
      <c r="AL57" s="141"/>
      <c r="AM57" s="141"/>
      <c r="AN57" s="138" t="str">
        <f>IFERROR(GETPIVOTDATA("Amount",PV_Actual!$A$3,"Year",Summary!$B$25,"Month",AN$46,"Supplies Items",$E57,"Div.",$J$45),"")</f>
        <v/>
      </c>
      <c r="AO57" s="141"/>
      <c r="AP57" s="141"/>
      <c r="AQ57" s="141"/>
      <c r="AR57" s="141"/>
      <c r="AS57" s="138" t="str">
        <f>IFERROR(GETPIVOTDATA("Amount",PV_Actual!$A$3,"Year",Summary!$B$25,"Month",AS$46,"Supplies Items",$E57,"Div.",$J$45),"")</f>
        <v/>
      </c>
      <c r="AT57" s="141"/>
      <c r="AU57" s="141"/>
      <c r="AV57" s="141"/>
      <c r="AW57" s="141"/>
      <c r="AX57" s="138" t="str">
        <f>IFERROR(GETPIVOTDATA("Amount",PV_Actual!$A$3,"Year",Summary!$B$25,"Month",AX$46,"Supplies Items",$E57,"Div.",$J$45),"")</f>
        <v/>
      </c>
      <c r="AY57" s="141"/>
      <c r="AZ57" s="141"/>
      <c r="BA57" s="141"/>
      <c r="BB57" s="141"/>
      <c r="BC57" s="138" t="str">
        <f>IFERROR(GETPIVOTDATA("Amount",PV_Actual!$A$3,"Year",Summary!$B$25,"Month",BC$46,"Supplies Items",$E57,"Div.",$J$45),"")</f>
        <v/>
      </c>
      <c r="BD57" s="141"/>
      <c r="BE57" s="141"/>
      <c r="BF57" s="141"/>
      <c r="BG57" s="141"/>
      <c r="BH57" s="138" t="str">
        <f>IFERROR(GETPIVOTDATA("Amount",PV_Actual!$A$3,"Year",Summary!$B$25,"Month",BH$46,"Supplies Items",$E57,"Div.",$J$45),"")</f>
        <v/>
      </c>
      <c r="BI57" s="141"/>
      <c r="BJ57" s="141"/>
      <c r="BK57" s="141"/>
      <c r="BL57" s="141"/>
      <c r="BM57" s="138" t="str">
        <f>IFERROR(GETPIVOTDATA("Amount",PV_Actual!$A$3,"Year",Summary!$B$25,"Month",BM$46,"Supplies Items",$E57,"Div.",$J$45),"")</f>
        <v/>
      </c>
      <c r="BN57" s="141"/>
      <c r="BO57" s="141"/>
      <c r="BP57" s="141"/>
      <c r="BQ57" s="141"/>
      <c r="BR57" s="138" t="str">
        <f>IFERROR(GETPIVOTDATA("Amount",PV_Actual!$A$3,"Year",Summary!$B$25,"Month",BR$46,"Supplies Items",$E57,"Div.",$J$45),"")</f>
        <v/>
      </c>
      <c r="BS57" s="89">
        <f t="shared" si="22"/>
        <v>0</v>
      </c>
      <c r="BT57" s="90" t="str">
        <f t="shared" si="23"/>
        <v/>
      </c>
      <c r="BU57" s="81"/>
    </row>
    <row r="58" spans="5:73" ht="13.5" customHeight="1" x14ac:dyDescent="0.3">
      <c r="E58" s="284" t="s">
        <v>59</v>
      </c>
      <c r="F58" s="285" t="s">
        <v>59</v>
      </c>
      <c r="G58" s="285" t="s">
        <v>59</v>
      </c>
      <c r="H58" s="285" t="s">
        <v>59</v>
      </c>
      <c r="I58" s="285" t="s">
        <v>59</v>
      </c>
      <c r="J58" s="286"/>
      <c r="O58" s="138" t="str">
        <f>IFERROR(GETPIVOTDATA("Amount",PV_Actual!$A$3,"Year",Summary!$B$25,"Month",O$46,"Supplies Items",$E58,"Div.",$J$45),"")</f>
        <v/>
      </c>
      <c r="P58" s="139"/>
      <c r="Q58" s="139"/>
      <c r="R58" s="139"/>
      <c r="S58" s="139"/>
      <c r="T58" s="138" t="str">
        <f>IFERROR(GETPIVOTDATA("Amount",PV_Actual!$A$3,"Year",Summary!$B$25,"Month",T$46,"Supplies Items",$E58,"Div.",$J$45),"")</f>
        <v/>
      </c>
      <c r="U58" s="139"/>
      <c r="V58" s="139"/>
      <c r="W58" s="139"/>
      <c r="X58" s="140"/>
      <c r="Y58" s="138" t="str">
        <f>IFERROR(GETPIVOTDATA("Amount",PV_Actual!$A$3,"Year",Summary!$B$25,"Month",Y$46,"Supplies Items",$E58,"Div.",$J$45),"")</f>
        <v/>
      </c>
      <c r="Z58" s="140"/>
      <c r="AA58" s="140"/>
      <c r="AB58" s="140"/>
      <c r="AC58" s="140"/>
      <c r="AD58" s="138" t="str">
        <f>IFERROR(GETPIVOTDATA("Amount",PV_Actual!$A$3,"Year",Summary!$B$25,"Month",AD$46,"Supplies Items",$E58,"Div.",$J$45),"")</f>
        <v/>
      </c>
      <c r="AE58" s="141"/>
      <c r="AF58" s="141"/>
      <c r="AG58" s="141"/>
      <c r="AH58" s="141"/>
      <c r="AI58" s="138" t="str">
        <f>IFERROR(GETPIVOTDATA("Amount",PV_Actual!$A$3,"Year",Summary!$B$25,"Month",AI$46,"Supplies Items",$E58,"Div.",$J$45),"")</f>
        <v/>
      </c>
      <c r="AJ58" s="141"/>
      <c r="AK58" s="141"/>
      <c r="AL58" s="141"/>
      <c r="AM58" s="141"/>
      <c r="AN58" s="138" t="str">
        <f>IFERROR(GETPIVOTDATA("Amount",PV_Actual!$A$3,"Year",Summary!$B$25,"Month",AN$46,"Supplies Items",$E58,"Div.",$J$45),"")</f>
        <v/>
      </c>
      <c r="AO58" s="141"/>
      <c r="AP58" s="141"/>
      <c r="AQ58" s="141"/>
      <c r="AR58" s="141"/>
      <c r="AS58" s="138" t="str">
        <f>IFERROR(GETPIVOTDATA("Amount",PV_Actual!$A$3,"Year",Summary!$B$25,"Month",AS$46,"Supplies Items",$E58,"Div.",$J$45),"")</f>
        <v/>
      </c>
      <c r="AT58" s="141"/>
      <c r="AU58" s="141"/>
      <c r="AV58" s="141"/>
      <c r="AW58" s="141"/>
      <c r="AX58" s="138" t="str">
        <f>IFERROR(GETPIVOTDATA("Amount",PV_Actual!$A$3,"Year",Summary!$B$25,"Month",AX$46,"Supplies Items",$E58,"Div.",$J$45),"")</f>
        <v/>
      </c>
      <c r="AY58" s="141"/>
      <c r="AZ58" s="141"/>
      <c r="BA58" s="141"/>
      <c r="BB58" s="141"/>
      <c r="BC58" s="138" t="str">
        <f>IFERROR(GETPIVOTDATA("Amount",PV_Actual!$A$3,"Year",Summary!$B$25,"Month",BC$46,"Supplies Items",$E58,"Div.",$J$45),"")</f>
        <v/>
      </c>
      <c r="BD58" s="141"/>
      <c r="BE58" s="141"/>
      <c r="BF58" s="141"/>
      <c r="BG58" s="141"/>
      <c r="BH58" s="138" t="str">
        <f>IFERROR(GETPIVOTDATA("Amount",PV_Actual!$A$3,"Year",Summary!$B$25,"Month",BH$46,"Supplies Items",$E58,"Div.",$J$45),"")</f>
        <v/>
      </c>
      <c r="BI58" s="141"/>
      <c r="BJ58" s="141"/>
      <c r="BK58" s="141"/>
      <c r="BL58" s="141"/>
      <c r="BM58" s="138" t="str">
        <f>IFERROR(GETPIVOTDATA("Amount",PV_Actual!$A$3,"Year",Summary!$B$25,"Month",BM$46,"Supplies Items",$E58,"Div.",$J$45),"")</f>
        <v/>
      </c>
      <c r="BN58" s="141"/>
      <c r="BO58" s="141"/>
      <c r="BP58" s="141"/>
      <c r="BQ58" s="141"/>
      <c r="BR58" s="138" t="str">
        <f>IFERROR(GETPIVOTDATA("Amount",PV_Actual!$A$3,"Year",Summary!$B$25,"Month",BR$46,"Supplies Items",$E58,"Div.",$J$45),"")</f>
        <v/>
      </c>
      <c r="BS58" s="89">
        <f t="shared" si="22"/>
        <v>0</v>
      </c>
      <c r="BT58" s="90" t="str">
        <f t="shared" si="23"/>
        <v/>
      </c>
      <c r="BU58" s="81"/>
    </row>
    <row r="59" spans="5:73" ht="13.5" customHeight="1" x14ac:dyDescent="0.3">
      <c r="E59" s="284" t="s">
        <v>60</v>
      </c>
      <c r="F59" s="285" t="s">
        <v>60</v>
      </c>
      <c r="G59" s="285" t="s">
        <v>60</v>
      </c>
      <c r="H59" s="285" t="s">
        <v>60</v>
      </c>
      <c r="I59" s="285" t="s">
        <v>60</v>
      </c>
      <c r="J59" s="286"/>
      <c r="O59" s="138" t="str">
        <f>IFERROR(GETPIVOTDATA("Amount",PV_Actual!$A$3,"Year",Summary!$B$25,"Month",O$46,"Supplies Items",$E59,"Div.",$J$45),"")</f>
        <v/>
      </c>
      <c r="P59" s="139"/>
      <c r="Q59" s="139"/>
      <c r="R59" s="139"/>
      <c r="S59" s="139"/>
      <c r="T59" s="138" t="str">
        <f>IFERROR(GETPIVOTDATA("Amount",PV_Actual!$A$3,"Year",Summary!$B$25,"Month",T$46,"Supplies Items",$E59,"Div.",$J$45),"")</f>
        <v/>
      </c>
      <c r="U59" s="139"/>
      <c r="V59" s="139"/>
      <c r="W59" s="139"/>
      <c r="X59" s="140"/>
      <c r="Y59" s="138" t="str">
        <f>IFERROR(GETPIVOTDATA("Amount",PV_Actual!$A$3,"Year",Summary!$B$25,"Month",Y$46,"Supplies Items",$E59,"Div.",$J$45),"")</f>
        <v/>
      </c>
      <c r="Z59" s="140"/>
      <c r="AA59" s="140"/>
      <c r="AB59" s="140"/>
      <c r="AC59" s="140"/>
      <c r="AD59" s="138" t="str">
        <f>IFERROR(GETPIVOTDATA("Amount",PV_Actual!$A$3,"Year",Summary!$B$25,"Month",AD$46,"Supplies Items",$E59,"Div.",$J$45),"")</f>
        <v/>
      </c>
      <c r="AE59" s="141"/>
      <c r="AF59" s="141"/>
      <c r="AG59" s="141"/>
      <c r="AH59" s="141"/>
      <c r="AI59" s="138" t="str">
        <f>IFERROR(GETPIVOTDATA("Amount",PV_Actual!$A$3,"Year",Summary!$B$25,"Month",AI$46,"Supplies Items",$E59,"Div.",$J$45),"")</f>
        <v/>
      </c>
      <c r="AJ59" s="141"/>
      <c r="AK59" s="141"/>
      <c r="AL59" s="141"/>
      <c r="AM59" s="141"/>
      <c r="AN59" s="138" t="str">
        <f>IFERROR(GETPIVOTDATA("Amount",PV_Actual!$A$3,"Year",Summary!$B$25,"Month",AN$46,"Supplies Items",$E59,"Div.",$J$45),"")</f>
        <v/>
      </c>
      <c r="AO59" s="141"/>
      <c r="AP59" s="141"/>
      <c r="AQ59" s="141"/>
      <c r="AR59" s="141"/>
      <c r="AS59" s="138" t="str">
        <f>IFERROR(GETPIVOTDATA("Amount",PV_Actual!$A$3,"Year",Summary!$B$25,"Month",AS$46,"Supplies Items",$E59,"Div.",$J$45),"")</f>
        <v/>
      </c>
      <c r="AT59" s="141"/>
      <c r="AU59" s="141"/>
      <c r="AV59" s="141"/>
      <c r="AW59" s="141"/>
      <c r="AX59" s="138" t="str">
        <f>IFERROR(GETPIVOTDATA("Amount",PV_Actual!$A$3,"Year",Summary!$B$25,"Month",AX$46,"Supplies Items",$E59,"Div.",$J$45),"")</f>
        <v/>
      </c>
      <c r="AY59" s="141"/>
      <c r="AZ59" s="141"/>
      <c r="BA59" s="141"/>
      <c r="BB59" s="141"/>
      <c r="BC59" s="138" t="str">
        <f>IFERROR(GETPIVOTDATA("Amount",PV_Actual!$A$3,"Year",Summary!$B$25,"Month",BC$46,"Supplies Items",$E59,"Div.",$J$45),"")</f>
        <v/>
      </c>
      <c r="BD59" s="141"/>
      <c r="BE59" s="141"/>
      <c r="BF59" s="141"/>
      <c r="BG59" s="141"/>
      <c r="BH59" s="138" t="str">
        <f>IFERROR(GETPIVOTDATA("Amount",PV_Actual!$A$3,"Year",Summary!$B$25,"Month",BH$46,"Supplies Items",$E59,"Div.",$J$45),"")</f>
        <v/>
      </c>
      <c r="BI59" s="141"/>
      <c r="BJ59" s="141"/>
      <c r="BK59" s="141"/>
      <c r="BL59" s="141"/>
      <c r="BM59" s="138" t="str">
        <f>IFERROR(GETPIVOTDATA("Amount",PV_Actual!$A$3,"Year",Summary!$B$25,"Month",BM$46,"Supplies Items",$E59,"Div.",$J$45),"")</f>
        <v/>
      </c>
      <c r="BN59" s="141"/>
      <c r="BO59" s="141"/>
      <c r="BP59" s="141"/>
      <c r="BQ59" s="141"/>
      <c r="BR59" s="138" t="str">
        <f>IFERROR(GETPIVOTDATA("Amount",PV_Actual!$A$3,"Year",Summary!$B$25,"Month",BR$46,"Supplies Items",$E59,"Div.",$J$45),"")</f>
        <v/>
      </c>
      <c r="BS59" s="89">
        <f t="shared" si="22"/>
        <v>0</v>
      </c>
      <c r="BT59" s="90" t="str">
        <f t="shared" si="23"/>
        <v/>
      </c>
      <c r="BU59" s="81"/>
    </row>
    <row r="60" spans="5:73" ht="13.5" customHeight="1" x14ac:dyDescent="0.3">
      <c r="E60" s="284" t="s">
        <v>61</v>
      </c>
      <c r="F60" s="285" t="s">
        <v>61</v>
      </c>
      <c r="G60" s="285" t="s">
        <v>61</v>
      </c>
      <c r="H60" s="285" t="s">
        <v>61</v>
      </c>
      <c r="I60" s="285" t="s">
        <v>61</v>
      </c>
      <c r="J60" s="286"/>
      <c r="O60" s="91" t="str">
        <f>IFERROR(GETPIVOTDATA("Amount",PV_Actual!$A$3,"Year",Summary!$B$25,"Month",O$46,"Supplies Items",$E60,"Div.",$J$45),"")</f>
        <v/>
      </c>
      <c r="P60" s="92"/>
      <c r="Q60" s="92"/>
      <c r="R60" s="92"/>
      <c r="S60" s="92"/>
      <c r="T60" s="91" t="str">
        <f>IFERROR(GETPIVOTDATA("Amount",PV_Actual!$A$3,"Year",Summary!$B$25,"Month",T$46,"Supplies Items",$E60,"Div.",$J$45),"")</f>
        <v/>
      </c>
      <c r="U60" s="92"/>
      <c r="V60" s="92"/>
      <c r="W60" s="92"/>
      <c r="X60" s="93"/>
      <c r="Y60" s="91" t="str">
        <f>IFERROR(GETPIVOTDATA("Amount",PV_Actual!$A$3,"Year",Summary!$B$25,"Month",Y$46,"Supplies Items",$E60,"Div.",$J$45),"")</f>
        <v/>
      </c>
      <c r="Z60" s="93"/>
      <c r="AA60" s="93"/>
      <c r="AB60" s="93"/>
      <c r="AC60" s="93"/>
      <c r="AD60" s="91" t="str">
        <f>IFERROR(GETPIVOTDATA("Amount",PV_Actual!$A$3,"Year",Summary!$B$25,"Month",AD$46,"Supplies Items",$E60,"Div.",$J$45),"")</f>
        <v/>
      </c>
      <c r="AE60" s="94"/>
      <c r="AF60" s="94"/>
      <c r="AG60" s="94"/>
      <c r="AH60" s="94"/>
      <c r="AI60" s="91" t="str">
        <f>IFERROR(GETPIVOTDATA("Amount",PV_Actual!$A$3,"Year",Summary!$B$25,"Month",AI$46,"Supplies Items",$E60,"Div.",$J$45),"")</f>
        <v/>
      </c>
      <c r="AJ60" s="94"/>
      <c r="AK60" s="94"/>
      <c r="AL60" s="94"/>
      <c r="AM60" s="94"/>
      <c r="AN60" s="91" t="str">
        <f>IFERROR(GETPIVOTDATA("Amount",PV_Actual!$A$3,"Year",Summary!$B$25,"Month",AN$46,"Supplies Items",$E60,"Div.",$J$45),"")</f>
        <v/>
      </c>
      <c r="AO60" s="94"/>
      <c r="AP60" s="94"/>
      <c r="AQ60" s="94"/>
      <c r="AR60" s="94"/>
      <c r="AS60" s="91" t="str">
        <f>IFERROR(GETPIVOTDATA("Amount",PV_Actual!$A$3,"Year",Summary!$B$25,"Month",AS$46,"Supplies Items",$E60,"Div.",$J$45),"")</f>
        <v/>
      </c>
      <c r="AT60" s="94"/>
      <c r="AU60" s="94"/>
      <c r="AV60" s="94"/>
      <c r="AW60" s="94"/>
      <c r="AX60" s="91" t="str">
        <f>IFERROR(GETPIVOTDATA("Amount",PV_Actual!$A$3,"Year",Summary!$B$25,"Month",AX$46,"Supplies Items",$E60,"Div.",$J$45),"")</f>
        <v/>
      </c>
      <c r="AY60" s="94"/>
      <c r="AZ60" s="94"/>
      <c r="BA60" s="94"/>
      <c r="BB60" s="94"/>
      <c r="BC60" s="91" t="str">
        <f>IFERROR(GETPIVOTDATA("Amount",PV_Actual!$A$3,"Year",Summary!$B$25,"Month",BC$46,"Supplies Items",$E60,"Div.",$J$45),"")</f>
        <v/>
      </c>
      <c r="BD60" s="94"/>
      <c r="BE60" s="94"/>
      <c r="BF60" s="94"/>
      <c r="BG60" s="94"/>
      <c r="BH60" s="91" t="str">
        <f>IFERROR(GETPIVOTDATA("Amount",PV_Actual!$A$3,"Year",Summary!$B$25,"Month",BH$46,"Supplies Items",$E60,"Div.",$J$45),"")</f>
        <v/>
      </c>
      <c r="BI60" s="94"/>
      <c r="BJ60" s="94"/>
      <c r="BK60" s="94"/>
      <c r="BL60" s="94"/>
      <c r="BM60" s="91" t="str">
        <f>IFERROR(GETPIVOTDATA("Amount",PV_Actual!$A$3,"Year",Summary!$B$25,"Month",BM$46,"Supplies Items",$E60,"Div.",$J$45),"")</f>
        <v/>
      </c>
      <c r="BN60" s="94"/>
      <c r="BO60" s="94"/>
      <c r="BP60" s="94"/>
      <c r="BQ60" s="94"/>
      <c r="BR60" s="91" t="str">
        <f>IFERROR(GETPIVOTDATA("Amount",PV_Actual!$A$3,"Year",Summary!$B$25,"Month",BR$46,"Supplies Items",$E60,"Div.",$J$45),"")</f>
        <v/>
      </c>
      <c r="BS60" s="89">
        <f t="shared" si="22"/>
        <v>0</v>
      </c>
      <c r="BT60" s="90" t="str">
        <f t="shared" si="23"/>
        <v/>
      </c>
      <c r="BU60" s="81"/>
    </row>
    <row r="61" spans="5:73" ht="13.5" customHeight="1" x14ac:dyDescent="0.3">
      <c r="E61" s="284" t="s">
        <v>62</v>
      </c>
      <c r="F61" s="285"/>
      <c r="G61" s="285"/>
      <c r="H61" s="285"/>
      <c r="I61" s="285"/>
      <c r="J61" s="286"/>
      <c r="O61" s="240" t="str">
        <f>IFERROR(GETPIVOTDATA("Amount",PV_Actual!$A$3,"Year",Summary!$B$25,"Month",O$46,"Supplies Items",$E61,"Div.",$J$45),"")</f>
        <v/>
      </c>
      <c r="P61" s="241"/>
      <c r="Q61" s="241"/>
      <c r="R61" s="241"/>
      <c r="S61" s="241"/>
      <c r="T61" s="240" t="str">
        <f>IFERROR(GETPIVOTDATA("Amount",PV_Actual!$A$3,"Year",Summary!$B$25,"Month",T$46,"Supplies Items",$E61,"Div.",$J$45),"")</f>
        <v/>
      </c>
      <c r="U61" s="241"/>
      <c r="V61" s="241"/>
      <c r="W61" s="241"/>
      <c r="X61" s="242"/>
      <c r="Y61" s="240" t="str">
        <f>IFERROR(GETPIVOTDATA("Amount",PV_Actual!$A$3,"Year",Summary!$B$25,"Month",Y$46,"Supplies Items",$E61,"Div.",$J$45),"")</f>
        <v/>
      </c>
      <c r="Z61" s="242"/>
      <c r="AA61" s="242"/>
      <c r="AB61" s="242"/>
      <c r="AC61" s="242"/>
      <c r="AD61" s="240" t="str">
        <f>IFERROR(GETPIVOTDATA("Amount",PV_Actual!$A$3,"Year",Summary!$B$25,"Month",AD$46,"Supplies Items",$E61,"Div.",$J$45),"")</f>
        <v/>
      </c>
      <c r="AE61" s="243"/>
      <c r="AF61" s="243"/>
      <c r="AG61" s="243"/>
      <c r="AH61" s="243"/>
      <c r="AI61" s="240" t="str">
        <f>IFERROR(GETPIVOTDATA("Amount",PV_Actual!$A$3,"Year",Summary!$B$25,"Month",AI$46,"Supplies Items",$E61,"Div.",$J$45),"")</f>
        <v/>
      </c>
      <c r="AJ61" s="243"/>
      <c r="AK61" s="243"/>
      <c r="AL61" s="243"/>
      <c r="AM61" s="243"/>
      <c r="AN61" s="240" t="str">
        <f>IFERROR(GETPIVOTDATA("Amount",PV_Actual!$A$3,"Year",Summary!$B$25,"Month",AN$46,"Supplies Items",$E61,"Div.",$J$45),"")</f>
        <v/>
      </c>
      <c r="AO61" s="243"/>
      <c r="AP61" s="243"/>
      <c r="AQ61" s="243"/>
      <c r="AR61" s="243"/>
      <c r="AS61" s="240" t="str">
        <f>IFERROR(GETPIVOTDATA("Amount",PV_Actual!$A$3,"Year",Summary!$B$25,"Month",AS$46,"Supplies Items",$E61,"Div.",$J$45),"")</f>
        <v/>
      </c>
      <c r="AT61" s="243"/>
      <c r="AU61" s="243"/>
      <c r="AV61" s="243"/>
      <c r="AW61" s="243"/>
      <c r="AX61" s="240" t="str">
        <f>IFERROR(GETPIVOTDATA("Amount",PV_Actual!$A$3,"Year",Summary!$B$25,"Month",AX$46,"Supplies Items",$E61,"Div.",$J$45),"")</f>
        <v/>
      </c>
      <c r="AY61" s="243"/>
      <c r="AZ61" s="243"/>
      <c r="BA61" s="243"/>
      <c r="BB61" s="243"/>
      <c r="BC61" s="240" t="str">
        <f>IFERROR(GETPIVOTDATA("Amount",PV_Actual!$A$3,"Year",Summary!$B$25,"Month",BC$46,"Supplies Items",$E61,"Div.",$J$45),"")</f>
        <v/>
      </c>
      <c r="BD61" s="243"/>
      <c r="BE61" s="243"/>
      <c r="BF61" s="243"/>
      <c r="BG61" s="243"/>
      <c r="BH61" s="240" t="str">
        <f>IFERROR(GETPIVOTDATA("Amount",PV_Actual!$A$3,"Year",Summary!$B$25,"Month",BH$46,"Supplies Items",$E61,"Div.",$J$45),"")</f>
        <v/>
      </c>
      <c r="BI61" s="243"/>
      <c r="BJ61" s="243"/>
      <c r="BK61" s="243"/>
      <c r="BL61" s="243"/>
      <c r="BM61" s="240" t="str">
        <f>IFERROR(GETPIVOTDATA("Amount",PV_Actual!$A$3,"Year",Summary!$B$25,"Month",BM$46,"Supplies Items",$E61,"Div.",$J$45),"")</f>
        <v/>
      </c>
      <c r="BN61" s="243"/>
      <c r="BO61" s="243"/>
      <c r="BP61" s="243"/>
      <c r="BQ61" s="243"/>
      <c r="BR61" s="244" t="str">
        <f>IFERROR(GETPIVOTDATA("Amount",PV_Actual!$A$3,"Year",Summary!$B$25,"Month",BR$46,"Supplies Items",$E61,"Div.",$J$45),"")</f>
        <v/>
      </c>
      <c r="BS61" s="89">
        <f t="shared" si="22"/>
        <v>0</v>
      </c>
      <c r="BT61" s="90" t="str">
        <f t="shared" si="23"/>
        <v/>
      </c>
      <c r="BU61" s="81"/>
    </row>
    <row r="62" spans="5:73" ht="13.5" customHeight="1" thickBot="1" x14ac:dyDescent="0.35">
      <c r="E62" s="287" t="s">
        <v>100</v>
      </c>
      <c r="F62" s="288"/>
      <c r="G62" s="288"/>
      <c r="H62" s="288"/>
      <c r="I62" s="288"/>
      <c r="J62" s="289"/>
      <c r="O62" s="95">
        <f>SUM(O47:O61)</f>
        <v>0</v>
      </c>
      <c r="P62" s="96"/>
      <c r="Q62" s="96"/>
      <c r="R62" s="96"/>
      <c r="S62" s="96"/>
      <c r="T62" s="95">
        <f>SUM(T47:T61)</f>
        <v>0</v>
      </c>
      <c r="U62" s="96"/>
      <c r="V62" s="96"/>
      <c r="W62" s="96"/>
      <c r="X62" s="97"/>
      <c r="Y62" s="95">
        <f>SUM(Y47:Y61)</f>
        <v>0</v>
      </c>
      <c r="Z62" s="97"/>
      <c r="AA62" s="97"/>
      <c r="AB62" s="97"/>
      <c r="AC62" s="97"/>
      <c r="AD62" s="95">
        <f>SUM(AD47:AD61)</f>
        <v>0</v>
      </c>
      <c r="AE62" s="98"/>
      <c r="AF62" s="98"/>
      <c r="AG62" s="98"/>
      <c r="AH62" s="98"/>
      <c r="AI62" s="99">
        <f>SUM(AI47:AI61)</f>
        <v>0</v>
      </c>
      <c r="AJ62" s="98"/>
      <c r="AK62" s="98"/>
      <c r="AL62" s="98"/>
      <c r="AM62" s="98"/>
      <c r="AN62" s="99">
        <f>SUM(AN47:AN61)</f>
        <v>0</v>
      </c>
      <c r="AO62" s="98"/>
      <c r="AP62" s="98"/>
      <c r="AQ62" s="98"/>
      <c r="AR62" s="98"/>
      <c r="AS62" s="99">
        <f>SUM(AS47:AS61)</f>
        <v>0</v>
      </c>
      <c r="AT62" s="99"/>
      <c r="AU62" s="99"/>
      <c r="AV62" s="99"/>
      <c r="AW62" s="99"/>
      <c r="AX62" s="99">
        <f>SUM(AX47:AX61)</f>
        <v>0</v>
      </c>
      <c r="AY62" s="99"/>
      <c r="AZ62" s="99"/>
      <c r="BA62" s="99"/>
      <c r="BB62" s="99"/>
      <c r="BC62" s="99">
        <f>SUM(BC47:BC61)</f>
        <v>0</v>
      </c>
      <c r="BD62" s="99"/>
      <c r="BE62" s="99"/>
      <c r="BF62" s="99"/>
      <c r="BG62" s="99"/>
      <c r="BH62" s="99">
        <f>SUM(BH47:BH61)</f>
        <v>0</v>
      </c>
      <c r="BI62" s="99"/>
      <c r="BJ62" s="99"/>
      <c r="BK62" s="99"/>
      <c r="BL62" s="99"/>
      <c r="BM62" s="99">
        <f>SUM(BM47:BM61)</f>
        <v>0</v>
      </c>
      <c r="BN62" s="99"/>
      <c r="BO62" s="99"/>
      <c r="BP62" s="99"/>
      <c r="BQ62" s="99"/>
      <c r="BR62" s="100">
        <f>SUM(BR47:BR61)</f>
        <v>0</v>
      </c>
      <c r="BS62" s="101">
        <f>SUM(BS47:BS61)</f>
        <v>0</v>
      </c>
      <c r="BT62" s="102" t="str">
        <f>IFERROR(BS62/$BS$62,"")</f>
        <v/>
      </c>
      <c r="BU62" s="81"/>
    </row>
    <row r="63" spans="5:73" ht="14.25" thickBot="1" x14ac:dyDescent="0.3">
      <c r="E63" s="103" t="s">
        <v>104</v>
      </c>
      <c r="J63" s="228" t="s">
        <v>39</v>
      </c>
      <c r="S63" s="11"/>
      <c r="T63" s="11"/>
      <c r="U63" s="11"/>
      <c r="V63" s="11"/>
      <c r="W63" s="11"/>
      <c r="BN63" s="8"/>
      <c r="BO63" s="8"/>
      <c r="BP63" s="12"/>
      <c r="BS63" s="11"/>
      <c r="BU63" s="8"/>
    </row>
    <row r="64" spans="5:73" ht="12" x14ac:dyDescent="0.3">
      <c r="E64" s="269" t="s">
        <v>99</v>
      </c>
      <c r="F64" s="270" t="s">
        <v>105</v>
      </c>
      <c r="G64" s="270" t="s">
        <v>105</v>
      </c>
      <c r="H64" s="270" t="s">
        <v>105</v>
      </c>
      <c r="I64" s="270" t="s">
        <v>105</v>
      </c>
      <c r="J64" s="271"/>
      <c r="O64" s="82" t="s">
        <v>6</v>
      </c>
      <c r="P64" s="82"/>
      <c r="Q64" s="82"/>
      <c r="R64" s="82"/>
      <c r="S64" s="82"/>
      <c r="T64" s="82" t="s">
        <v>7</v>
      </c>
      <c r="U64" s="82"/>
      <c r="V64" s="82"/>
      <c r="W64" s="82"/>
      <c r="X64" s="82"/>
      <c r="Y64" s="82" t="s">
        <v>8</v>
      </c>
      <c r="Z64" s="82"/>
      <c r="AA64" s="82"/>
      <c r="AB64" s="82"/>
      <c r="AC64" s="82"/>
      <c r="AD64" s="82" t="s">
        <v>9</v>
      </c>
      <c r="AE64" s="82"/>
      <c r="AF64" s="82"/>
      <c r="AG64" s="82"/>
      <c r="AH64" s="82"/>
      <c r="AI64" s="82" t="s">
        <v>32</v>
      </c>
      <c r="AJ64" s="82"/>
      <c r="AK64" s="82"/>
      <c r="AL64" s="82"/>
      <c r="AM64" s="82"/>
      <c r="AN64" s="82" t="s">
        <v>11</v>
      </c>
      <c r="AO64" s="82"/>
      <c r="AP64" s="82"/>
      <c r="AQ64" s="82"/>
      <c r="AR64" s="82"/>
      <c r="AS64" s="82" t="s">
        <v>12</v>
      </c>
      <c r="AT64" s="82"/>
      <c r="AU64" s="82"/>
      <c r="AV64" s="82"/>
      <c r="AW64" s="82"/>
      <c r="AX64" s="82" t="s">
        <v>13</v>
      </c>
      <c r="AY64" s="82"/>
      <c r="AZ64" s="82"/>
      <c r="BA64" s="82"/>
      <c r="BB64" s="82"/>
      <c r="BC64" s="82" t="s">
        <v>14</v>
      </c>
      <c r="BD64" s="82"/>
      <c r="BE64" s="82"/>
      <c r="BF64" s="82"/>
      <c r="BG64" s="82"/>
      <c r="BH64" s="82" t="s">
        <v>15</v>
      </c>
      <c r="BI64" s="82"/>
      <c r="BJ64" s="82"/>
      <c r="BK64" s="82"/>
      <c r="BL64" s="82"/>
      <c r="BM64" s="82" t="s">
        <v>16</v>
      </c>
      <c r="BN64" s="82"/>
      <c r="BO64" s="82"/>
      <c r="BP64" s="82"/>
      <c r="BQ64" s="82"/>
      <c r="BR64" s="82" t="s">
        <v>17</v>
      </c>
      <c r="BS64" s="83" t="s">
        <v>100</v>
      </c>
      <c r="BT64" s="84" t="s">
        <v>33</v>
      </c>
      <c r="BU64" s="8"/>
    </row>
    <row r="65" spans="5:73" ht="12" x14ac:dyDescent="0.3">
      <c r="E65" s="296" t="s">
        <v>43</v>
      </c>
      <c r="F65" s="297"/>
      <c r="G65" s="297"/>
      <c r="H65" s="297"/>
      <c r="I65" s="297"/>
      <c r="J65" s="298"/>
      <c r="O65" s="104" t="str">
        <f>IFERROR(GETPIVOTDATA("Amount",PV_Actual!$A$3,"Year",Summary!$B$25,"Month",O$64,"Supplies Items",$E65,"Div.",$J$63),"")</f>
        <v/>
      </c>
      <c r="P65" s="86"/>
      <c r="Q65" s="86"/>
      <c r="R65" s="86"/>
      <c r="S65" s="86"/>
      <c r="T65" s="104" t="str">
        <f>IFERROR(GETPIVOTDATA("Amount",PV_Actual!$A$3,"Year",Summary!$B$25,"Month",T$64,"Supplies Items",$E65,"Div.",$J$63),"")</f>
        <v/>
      </c>
      <c r="U65" s="86"/>
      <c r="V65" s="86"/>
      <c r="W65" s="86"/>
      <c r="X65" s="87"/>
      <c r="Y65" s="104" t="str">
        <f>IFERROR(GETPIVOTDATA("Amount",PV_Actual!$A$3,"Year",Summary!$B$25,"Month",Y$64,"Supplies Items",$E65,"Div.",$J$63),"")</f>
        <v/>
      </c>
      <c r="Z65" s="87"/>
      <c r="AA65" s="87"/>
      <c r="AB65" s="87"/>
      <c r="AC65" s="87"/>
      <c r="AD65" s="104" t="str">
        <f>IFERROR(GETPIVOTDATA("Amount",PV_Actual!$A$3,"Year",Summary!$B$25,"Month",AD$64,"Supplies Items",$E65,"Div.",$J$63),"")</f>
        <v/>
      </c>
      <c r="AE65" s="87"/>
      <c r="AF65" s="87"/>
      <c r="AG65" s="87"/>
      <c r="AH65" s="87"/>
      <c r="AI65" s="104" t="str">
        <f>IFERROR(GETPIVOTDATA("Amount",PV_Actual!$A$3,"Year",Summary!$B$25,"Month",AI$64,"Supplies Items",$E65,"Div.",$J$63),"")</f>
        <v/>
      </c>
      <c r="AJ65" s="87"/>
      <c r="AK65" s="87"/>
      <c r="AL65" s="87"/>
      <c r="AM65" s="87"/>
      <c r="AN65" s="104" t="str">
        <f>IFERROR(GETPIVOTDATA("Amount",PV_Actual!$A$3,"Year",Summary!$B$25,"Month",AN$64,"Supplies Items",$E65,"Div.",$J$63),"")</f>
        <v/>
      </c>
      <c r="AO65" s="87"/>
      <c r="AP65" s="87"/>
      <c r="AQ65" s="87"/>
      <c r="AR65" s="87"/>
      <c r="AS65" s="104" t="str">
        <f>IFERROR(GETPIVOTDATA("Amount",PV_Actual!$A$3,"Year",Summary!$B$25,"Month",AS$64,"Supplies Items",$E65,"Div.",$J$63),"")</f>
        <v/>
      </c>
      <c r="AT65" s="87"/>
      <c r="AU65" s="87"/>
      <c r="AV65" s="87"/>
      <c r="AW65" s="87"/>
      <c r="AX65" s="104" t="str">
        <f>IFERROR(GETPIVOTDATA("Amount",PV_Actual!$A$3,"Year",Summary!$B$25,"Month",AX$64,"Supplies Items",$E65,"Div.",$J$63),"")</f>
        <v/>
      </c>
      <c r="AY65" s="87"/>
      <c r="AZ65" s="87"/>
      <c r="BA65" s="87"/>
      <c r="BB65" s="87"/>
      <c r="BC65" s="104" t="str">
        <f>IFERROR(GETPIVOTDATA("Amount",PV_Actual!$A$3,"Year",Summary!$B$25,"Month",BC$64,"Supplies Items",$E65,"Div.",$J$63),"")</f>
        <v/>
      </c>
      <c r="BD65" s="87"/>
      <c r="BE65" s="87"/>
      <c r="BF65" s="87"/>
      <c r="BG65" s="87"/>
      <c r="BH65" s="104" t="str">
        <f>IFERROR(GETPIVOTDATA("Amount",PV_Actual!$A$3,"Year",Summary!$B$25,"Month",BH$64,"Supplies Items",$E65,"Div.",$J$63),"")</f>
        <v/>
      </c>
      <c r="BI65" s="87"/>
      <c r="BJ65" s="87"/>
      <c r="BK65" s="87"/>
      <c r="BL65" s="87"/>
      <c r="BM65" s="104" t="str">
        <f>IFERROR(GETPIVOTDATA("Amount",PV_Actual!$A$3,"Year",Summary!$B$25,"Month",BM$64,"Supplies Items",$E65,"Div.",$J$63),"")</f>
        <v/>
      </c>
      <c r="BN65" s="87"/>
      <c r="BO65" s="87"/>
      <c r="BP65" s="87"/>
      <c r="BQ65" s="87"/>
      <c r="BR65" s="104" t="str">
        <f>IFERROR(GETPIVOTDATA("Amount",PV_Actual!$A$3,"Year",Summary!$B$25,"Month",BR$64,"Supplies Items",$E65,"Div.",$J$63),"")</f>
        <v/>
      </c>
      <c r="BS65" s="89">
        <f>SUM(O65:BR65)</f>
        <v>0</v>
      </c>
      <c r="BT65" s="90" t="str">
        <f>IFERROR(BS65/$BS$80,"")</f>
        <v/>
      </c>
      <c r="BU65" s="8"/>
    </row>
    <row r="66" spans="5:73" ht="12" x14ac:dyDescent="0.3">
      <c r="E66" s="296" t="s">
        <v>45</v>
      </c>
      <c r="F66" s="297"/>
      <c r="G66" s="297"/>
      <c r="H66" s="297"/>
      <c r="I66" s="297"/>
      <c r="J66" s="298"/>
      <c r="O66" s="142" t="str">
        <f>IFERROR(GETPIVOTDATA("Amount",PV_Actual!$A$3,"Year",Summary!$B$25,"Month",O$64,"Supplies Items",$E66,"Div.",$J$63),"")</f>
        <v/>
      </c>
      <c r="P66" s="139"/>
      <c r="Q66" s="139"/>
      <c r="R66" s="139"/>
      <c r="S66" s="139"/>
      <c r="T66" s="142" t="str">
        <f>IFERROR(GETPIVOTDATA("Amount",PV_Actual!$A$3,"Year",Summary!$B$25,"Month",T$64,"Supplies Items",$E66,"Div.",$J$63),"")</f>
        <v/>
      </c>
      <c r="U66" s="139"/>
      <c r="V66" s="139"/>
      <c r="W66" s="139"/>
      <c r="X66" s="140"/>
      <c r="Y66" s="142" t="str">
        <f>IFERROR(GETPIVOTDATA("Amount",PV_Actual!$A$3,"Year",Summary!$B$25,"Month",Y$64,"Supplies Items",$E66,"Div.",$J$63),"")</f>
        <v/>
      </c>
      <c r="Z66" s="140"/>
      <c r="AA66" s="140"/>
      <c r="AB66" s="140"/>
      <c r="AC66" s="140"/>
      <c r="AD66" s="142" t="str">
        <f>IFERROR(GETPIVOTDATA("Amount",PV_Actual!$A$3,"Year",Summary!$B$25,"Month",AD$64,"Supplies Items",$E66,"Div.",$J$63),"")</f>
        <v/>
      </c>
      <c r="AE66" s="140"/>
      <c r="AF66" s="140"/>
      <c r="AG66" s="140"/>
      <c r="AH66" s="140"/>
      <c r="AI66" s="142" t="str">
        <f>IFERROR(GETPIVOTDATA("Amount",PV_Actual!$A$3,"Year",Summary!$B$25,"Month",AI$64,"Supplies Items",$E66,"Div.",$J$63),"")</f>
        <v/>
      </c>
      <c r="AJ66" s="140"/>
      <c r="AK66" s="140"/>
      <c r="AL66" s="140"/>
      <c r="AM66" s="140"/>
      <c r="AN66" s="142" t="str">
        <f>IFERROR(GETPIVOTDATA("Amount",PV_Actual!$A$3,"Year",Summary!$B$25,"Month",AN$64,"Supplies Items",$E66,"Div.",$J$63),"")</f>
        <v/>
      </c>
      <c r="AO66" s="140"/>
      <c r="AP66" s="140"/>
      <c r="AQ66" s="140"/>
      <c r="AR66" s="140"/>
      <c r="AS66" s="142" t="str">
        <f>IFERROR(GETPIVOTDATA("Amount",PV_Actual!$A$3,"Year",Summary!$B$25,"Month",AS$64,"Supplies Items",$E66,"Div.",$J$63),"")</f>
        <v/>
      </c>
      <c r="AT66" s="140"/>
      <c r="AU66" s="140"/>
      <c r="AV66" s="140"/>
      <c r="AW66" s="140"/>
      <c r="AX66" s="142" t="str">
        <f>IFERROR(GETPIVOTDATA("Amount",PV_Actual!$A$3,"Year",Summary!$B$25,"Month",AX$64,"Supplies Items",$E66,"Div.",$J$63),"")</f>
        <v/>
      </c>
      <c r="AY66" s="140"/>
      <c r="AZ66" s="140"/>
      <c r="BA66" s="140"/>
      <c r="BB66" s="140"/>
      <c r="BC66" s="142" t="str">
        <f>IFERROR(GETPIVOTDATA("Amount",PV_Actual!$A$3,"Year",Summary!$B$25,"Month",BC$64,"Supplies Items",$E66,"Div.",$J$63),"")</f>
        <v/>
      </c>
      <c r="BD66" s="140"/>
      <c r="BE66" s="140"/>
      <c r="BF66" s="140"/>
      <c r="BG66" s="140"/>
      <c r="BH66" s="142" t="str">
        <f>IFERROR(GETPIVOTDATA("Amount",PV_Actual!$A$3,"Year",Summary!$B$25,"Month",BH$64,"Supplies Items",$E66,"Div.",$J$63),"")</f>
        <v/>
      </c>
      <c r="BI66" s="140"/>
      <c r="BJ66" s="140"/>
      <c r="BK66" s="140"/>
      <c r="BL66" s="140"/>
      <c r="BM66" s="142" t="str">
        <f>IFERROR(GETPIVOTDATA("Amount",PV_Actual!$A$3,"Year",Summary!$B$25,"Month",BM$64,"Supplies Items",$E66,"Div.",$J$63),"")</f>
        <v/>
      </c>
      <c r="BN66" s="140"/>
      <c r="BO66" s="140"/>
      <c r="BP66" s="140"/>
      <c r="BQ66" s="140"/>
      <c r="BR66" s="142" t="str">
        <f>IFERROR(GETPIVOTDATA("Amount",PV_Actual!$A$3,"Year",Summary!$B$25,"Month",BR$64,"Supplies Items",$E66,"Div.",$J$63),"")</f>
        <v/>
      </c>
      <c r="BS66" s="89">
        <f t="shared" ref="BS66:BS79" si="24">SUM(O66:BR66)</f>
        <v>0</v>
      </c>
      <c r="BT66" s="90" t="str">
        <f t="shared" ref="BT66:BT79" si="25">IFERROR(BS66/$BS$80,"")</f>
        <v/>
      </c>
      <c r="BU66" s="8"/>
    </row>
    <row r="67" spans="5:73" ht="12" x14ac:dyDescent="0.3">
      <c r="E67" s="296" t="s">
        <v>46</v>
      </c>
      <c r="F67" s="297"/>
      <c r="G67" s="297"/>
      <c r="H67" s="297"/>
      <c r="I67" s="297"/>
      <c r="J67" s="298"/>
      <c r="O67" s="142" t="str">
        <f>IFERROR(GETPIVOTDATA("Amount",PV_Actual!$A$3,"Year",Summary!$B$25,"Month",O$64,"Supplies Items",$E67,"Div.",$J$63),"")</f>
        <v/>
      </c>
      <c r="P67" s="139"/>
      <c r="Q67" s="139"/>
      <c r="R67" s="139"/>
      <c r="S67" s="139"/>
      <c r="T67" s="142" t="str">
        <f>IFERROR(GETPIVOTDATA("Amount",PV_Actual!$A$3,"Year",Summary!$B$25,"Month",T$64,"Supplies Items",$E67,"Div.",$J$63),"")</f>
        <v/>
      </c>
      <c r="U67" s="139"/>
      <c r="V67" s="139"/>
      <c r="W67" s="139"/>
      <c r="X67" s="140"/>
      <c r="Y67" s="142" t="str">
        <f>IFERROR(GETPIVOTDATA("Amount",PV_Actual!$A$3,"Year",Summary!$B$25,"Month",Y$64,"Supplies Items",$E67,"Div.",$J$63),"")</f>
        <v/>
      </c>
      <c r="Z67" s="140"/>
      <c r="AA67" s="140"/>
      <c r="AB67" s="140"/>
      <c r="AC67" s="140"/>
      <c r="AD67" s="142" t="str">
        <f>IFERROR(GETPIVOTDATA("Amount",PV_Actual!$A$3,"Year",Summary!$B$25,"Month",AD$64,"Supplies Items",$E67,"Div.",$J$63),"")</f>
        <v/>
      </c>
      <c r="AE67" s="140"/>
      <c r="AF67" s="140"/>
      <c r="AG67" s="140"/>
      <c r="AH67" s="140"/>
      <c r="AI67" s="142" t="str">
        <f>IFERROR(GETPIVOTDATA("Amount",PV_Actual!$A$3,"Year",Summary!$B$25,"Month",AI$64,"Supplies Items",$E67,"Div.",$J$63),"")</f>
        <v/>
      </c>
      <c r="AJ67" s="140"/>
      <c r="AK67" s="140"/>
      <c r="AL67" s="140"/>
      <c r="AM67" s="140"/>
      <c r="AN67" s="142" t="str">
        <f>IFERROR(GETPIVOTDATA("Amount",PV_Actual!$A$3,"Year",Summary!$B$25,"Month",AN$64,"Supplies Items",$E67,"Div.",$J$63),"")</f>
        <v/>
      </c>
      <c r="AO67" s="140"/>
      <c r="AP67" s="140"/>
      <c r="AQ67" s="140"/>
      <c r="AR67" s="140"/>
      <c r="AS67" s="142" t="str">
        <f>IFERROR(GETPIVOTDATA("Amount",PV_Actual!$A$3,"Year",Summary!$B$25,"Month",AS$64,"Supplies Items",$E67,"Div.",$J$63),"")</f>
        <v/>
      </c>
      <c r="AT67" s="140"/>
      <c r="AU67" s="140"/>
      <c r="AV67" s="140"/>
      <c r="AW67" s="140"/>
      <c r="AX67" s="142" t="str">
        <f>IFERROR(GETPIVOTDATA("Amount",PV_Actual!$A$3,"Year",Summary!$B$25,"Month",AX$64,"Supplies Items",$E67,"Div.",$J$63),"")</f>
        <v/>
      </c>
      <c r="AY67" s="140"/>
      <c r="AZ67" s="140"/>
      <c r="BA67" s="140"/>
      <c r="BB67" s="140"/>
      <c r="BC67" s="142" t="str">
        <f>IFERROR(GETPIVOTDATA("Amount",PV_Actual!$A$3,"Year",Summary!$B$25,"Month",BC$64,"Supplies Items",$E67,"Div.",$J$63),"")</f>
        <v/>
      </c>
      <c r="BD67" s="140"/>
      <c r="BE67" s="140"/>
      <c r="BF67" s="140"/>
      <c r="BG67" s="140"/>
      <c r="BH67" s="142" t="str">
        <f>IFERROR(GETPIVOTDATA("Amount",PV_Actual!$A$3,"Year",Summary!$B$25,"Month",BH$64,"Supplies Items",$E67,"Div.",$J$63),"")</f>
        <v/>
      </c>
      <c r="BI67" s="140"/>
      <c r="BJ67" s="140"/>
      <c r="BK67" s="140"/>
      <c r="BL67" s="140"/>
      <c r="BM67" s="142" t="str">
        <f>IFERROR(GETPIVOTDATA("Amount",PV_Actual!$A$3,"Year",Summary!$B$25,"Month",BM$64,"Supplies Items",$E67,"Div.",$J$63),"")</f>
        <v/>
      </c>
      <c r="BN67" s="140"/>
      <c r="BO67" s="140"/>
      <c r="BP67" s="140"/>
      <c r="BQ67" s="140"/>
      <c r="BR67" s="142" t="str">
        <f>IFERROR(GETPIVOTDATA("Amount",PV_Actual!$A$3,"Year",Summary!$B$25,"Month",BR$64,"Supplies Items",$E67,"Div.",$J$63),"")</f>
        <v/>
      </c>
      <c r="BS67" s="89">
        <f t="shared" si="24"/>
        <v>0</v>
      </c>
      <c r="BT67" s="90" t="str">
        <f t="shared" si="25"/>
        <v/>
      </c>
      <c r="BU67" s="8"/>
    </row>
    <row r="68" spans="5:73" ht="12" x14ac:dyDescent="0.3">
      <c r="E68" s="296" t="s">
        <v>47</v>
      </c>
      <c r="F68" s="297"/>
      <c r="G68" s="297"/>
      <c r="H68" s="297"/>
      <c r="I68" s="297"/>
      <c r="J68" s="298"/>
      <c r="O68" s="142" t="str">
        <f>IFERROR(GETPIVOTDATA("Amount",PV_Actual!$A$3,"Year",Summary!$B$25,"Month",O$64,"Supplies Items",$E68,"Div.",$J$63),"")</f>
        <v/>
      </c>
      <c r="P68" s="139"/>
      <c r="Q68" s="139"/>
      <c r="R68" s="139"/>
      <c r="S68" s="139"/>
      <c r="T68" s="142" t="str">
        <f>IFERROR(GETPIVOTDATA("Amount",PV_Actual!$A$3,"Year",Summary!$B$25,"Month",T$64,"Supplies Items",$E68,"Div.",$J$63),"")</f>
        <v/>
      </c>
      <c r="U68" s="139"/>
      <c r="V68" s="139"/>
      <c r="W68" s="139"/>
      <c r="X68" s="140"/>
      <c r="Y68" s="142" t="str">
        <f>IFERROR(GETPIVOTDATA("Amount",PV_Actual!$A$3,"Year",Summary!$B$25,"Month",Y$64,"Supplies Items",$E68,"Div.",$J$63),"")</f>
        <v/>
      </c>
      <c r="Z68" s="140"/>
      <c r="AA68" s="140"/>
      <c r="AB68" s="140"/>
      <c r="AC68" s="140"/>
      <c r="AD68" s="142" t="str">
        <f>IFERROR(GETPIVOTDATA("Amount",PV_Actual!$A$3,"Year",Summary!$B$25,"Month",AD$64,"Supplies Items",$E68,"Div.",$J$63),"")</f>
        <v/>
      </c>
      <c r="AE68" s="140"/>
      <c r="AF68" s="140"/>
      <c r="AG68" s="140"/>
      <c r="AH68" s="140"/>
      <c r="AI68" s="142" t="str">
        <f>IFERROR(GETPIVOTDATA("Amount",PV_Actual!$A$3,"Year",Summary!$B$25,"Month",AI$64,"Supplies Items",$E68,"Div.",$J$63),"")</f>
        <v/>
      </c>
      <c r="AJ68" s="140"/>
      <c r="AK68" s="140"/>
      <c r="AL68" s="140"/>
      <c r="AM68" s="140"/>
      <c r="AN68" s="142" t="str">
        <f>IFERROR(GETPIVOTDATA("Amount",PV_Actual!$A$3,"Year",Summary!$B$25,"Month",AN$64,"Supplies Items",$E68,"Div.",$J$63),"")</f>
        <v/>
      </c>
      <c r="AO68" s="140"/>
      <c r="AP68" s="140"/>
      <c r="AQ68" s="140"/>
      <c r="AR68" s="140"/>
      <c r="AS68" s="142" t="str">
        <f>IFERROR(GETPIVOTDATA("Amount",PV_Actual!$A$3,"Year",Summary!$B$25,"Month",AS$64,"Supplies Items",$E68,"Div.",$J$63),"")</f>
        <v/>
      </c>
      <c r="AT68" s="140"/>
      <c r="AU68" s="140"/>
      <c r="AV68" s="140"/>
      <c r="AW68" s="140"/>
      <c r="AX68" s="142" t="str">
        <f>IFERROR(GETPIVOTDATA("Amount",PV_Actual!$A$3,"Year",Summary!$B$25,"Month",AX$64,"Supplies Items",$E68,"Div.",$J$63),"")</f>
        <v/>
      </c>
      <c r="AY68" s="140"/>
      <c r="AZ68" s="140"/>
      <c r="BA68" s="140"/>
      <c r="BB68" s="140"/>
      <c r="BC68" s="142" t="str">
        <f>IFERROR(GETPIVOTDATA("Amount",PV_Actual!$A$3,"Year",Summary!$B$25,"Month",BC$64,"Supplies Items",$E68,"Div.",$J$63),"")</f>
        <v/>
      </c>
      <c r="BD68" s="140"/>
      <c r="BE68" s="140"/>
      <c r="BF68" s="140"/>
      <c r="BG68" s="140"/>
      <c r="BH68" s="142" t="str">
        <f>IFERROR(GETPIVOTDATA("Amount",PV_Actual!$A$3,"Year",Summary!$B$25,"Month",BH$64,"Supplies Items",$E68,"Div.",$J$63),"")</f>
        <v/>
      </c>
      <c r="BI68" s="140"/>
      <c r="BJ68" s="140"/>
      <c r="BK68" s="140"/>
      <c r="BL68" s="140"/>
      <c r="BM68" s="142" t="str">
        <f>IFERROR(GETPIVOTDATA("Amount",PV_Actual!$A$3,"Year",Summary!$B$25,"Month",BM$64,"Supplies Items",$E68,"Div.",$J$63),"")</f>
        <v/>
      </c>
      <c r="BN68" s="140"/>
      <c r="BO68" s="140"/>
      <c r="BP68" s="140"/>
      <c r="BQ68" s="140"/>
      <c r="BR68" s="142" t="str">
        <f>IFERROR(GETPIVOTDATA("Amount",PV_Actual!$A$3,"Year",Summary!$B$25,"Month",BR$64,"Supplies Items",$E68,"Div.",$J$63),"")</f>
        <v/>
      </c>
      <c r="BS68" s="89">
        <f t="shared" si="24"/>
        <v>0</v>
      </c>
      <c r="BT68" s="90" t="str">
        <f t="shared" si="25"/>
        <v/>
      </c>
      <c r="BU68" s="8"/>
    </row>
    <row r="69" spans="5:73" ht="12" x14ac:dyDescent="0.3">
      <c r="E69" s="296" t="s">
        <v>49</v>
      </c>
      <c r="F69" s="297"/>
      <c r="G69" s="297"/>
      <c r="H69" s="297"/>
      <c r="I69" s="297"/>
      <c r="J69" s="298"/>
      <c r="O69" s="142" t="str">
        <f>IFERROR(GETPIVOTDATA("Amount",PV_Actual!$A$3,"Year",Summary!$B$25,"Month",O$64,"Supplies Items",$E69,"Div.",$J$63),"")</f>
        <v/>
      </c>
      <c r="P69" s="139"/>
      <c r="Q69" s="139"/>
      <c r="R69" s="139"/>
      <c r="S69" s="139"/>
      <c r="T69" s="142" t="str">
        <f>IFERROR(GETPIVOTDATA("Amount",PV_Actual!$A$3,"Year",Summary!$B$25,"Month",T$64,"Supplies Items",$E69,"Div.",$J$63),"")</f>
        <v/>
      </c>
      <c r="U69" s="139"/>
      <c r="V69" s="139"/>
      <c r="W69" s="139"/>
      <c r="X69" s="140"/>
      <c r="Y69" s="142" t="str">
        <f>IFERROR(GETPIVOTDATA("Amount",PV_Actual!$A$3,"Year",Summary!$B$25,"Month",Y$64,"Supplies Items",$E69,"Div.",$J$63),"")</f>
        <v/>
      </c>
      <c r="Z69" s="140"/>
      <c r="AA69" s="140"/>
      <c r="AB69" s="140"/>
      <c r="AC69" s="140"/>
      <c r="AD69" s="142" t="str">
        <f>IFERROR(GETPIVOTDATA("Amount",PV_Actual!$A$3,"Year",Summary!$B$25,"Month",AD$64,"Supplies Items",$E69,"Div.",$J$63),"")</f>
        <v/>
      </c>
      <c r="AE69" s="140"/>
      <c r="AF69" s="140"/>
      <c r="AG69" s="140"/>
      <c r="AH69" s="140"/>
      <c r="AI69" s="142" t="str">
        <f>IFERROR(GETPIVOTDATA("Amount",PV_Actual!$A$3,"Year",Summary!$B$25,"Month",AI$64,"Supplies Items",$E69,"Div.",$J$63),"")</f>
        <v/>
      </c>
      <c r="AJ69" s="140"/>
      <c r="AK69" s="140"/>
      <c r="AL69" s="140"/>
      <c r="AM69" s="140"/>
      <c r="AN69" s="142" t="str">
        <f>IFERROR(GETPIVOTDATA("Amount",PV_Actual!$A$3,"Year",Summary!$B$25,"Month",AN$64,"Supplies Items",$E69,"Div.",$J$63),"")</f>
        <v/>
      </c>
      <c r="AO69" s="140"/>
      <c r="AP69" s="140"/>
      <c r="AQ69" s="140"/>
      <c r="AR69" s="140"/>
      <c r="AS69" s="142" t="str">
        <f>IFERROR(GETPIVOTDATA("Amount",PV_Actual!$A$3,"Year",Summary!$B$25,"Month",AS$64,"Supplies Items",$E69,"Div.",$J$63),"")</f>
        <v/>
      </c>
      <c r="AT69" s="140"/>
      <c r="AU69" s="140"/>
      <c r="AV69" s="140"/>
      <c r="AW69" s="140"/>
      <c r="AX69" s="142" t="str">
        <f>IFERROR(GETPIVOTDATA("Amount",PV_Actual!$A$3,"Year",Summary!$B$25,"Month",AX$64,"Supplies Items",$E69,"Div.",$J$63),"")</f>
        <v/>
      </c>
      <c r="AY69" s="140"/>
      <c r="AZ69" s="140"/>
      <c r="BA69" s="140"/>
      <c r="BB69" s="140"/>
      <c r="BC69" s="142" t="str">
        <f>IFERROR(GETPIVOTDATA("Amount",PV_Actual!$A$3,"Year",Summary!$B$25,"Month",BC$64,"Supplies Items",$E69,"Div.",$J$63),"")</f>
        <v/>
      </c>
      <c r="BD69" s="140"/>
      <c r="BE69" s="140"/>
      <c r="BF69" s="140"/>
      <c r="BG69" s="140"/>
      <c r="BH69" s="142" t="str">
        <f>IFERROR(GETPIVOTDATA("Amount",PV_Actual!$A$3,"Year",Summary!$B$25,"Month",BH$64,"Supplies Items",$E69,"Div.",$J$63),"")</f>
        <v/>
      </c>
      <c r="BI69" s="140"/>
      <c r="BJ69" s="140"/>
      <c r="BK69" s="140"/>
      <c r="BL69" s="140"/>
      <c r="BM69" s="142" t="str">
        <f>IFERROR(GETPIVOTDATA("Amount",PV_Actual!$A$3,"Year",Summary!$B$25,"Month",BM$64,"Supplies Items",$E69,"Div.",$J$63),"")</f>
        <v/>
      </c>
      <c r="BN69" s="140"/>
      <c r="BO69" s="140"/>
      <c r="BP69" s="140"/>
      <c r="BQ69" s="140"/>
      <c r="BR69" s="142" t="str">
        <f>IFERROR(GETPIVOTDATA("Amount",PV_Actual!$A$3,"Year",Summary!$B$25,"Month",BR$64,"Supplies Items",$E69,"Div.",$J$63),"")</f>
        <v/>
      </c>
      <c r="BS69" s="89">
        <f t="shared" si="24"/>
        <v>0</v>
      </c>
      <c r="BT69" s="90" t="str">
        <f t="shared" si="25"/>
        <v/>
      </c>
      <c r="BU69" s="8"/>
    </row>
    <row r="70" spans="5:73" ht="12" x14ac:dyDescent="0.3">
      <c r="E70" s="296" t="s">
        <v>54</v>
      </c>
      <c r="F70" s="297"/>
      <c r="G70" s="297"/>
      <c r="H70" s="297"/>
      <c r="I70" s="297"/>
      <c r="J70" s="298"/>
      <c r="O70" s="142" t="str">
        <f>IFERROR(GETPIVOTDATA("Amount",PV_Actual!$A$3,"Year",Summary!$B$25,"Month",O$64,"Supplies Items",$E70,"Div.",$J$63),"")</f>
        <v/>
      </c>
      <c r="P70" s="139"/>
      <c r="Q70" s="139"/>
      <c r="R70" s="139"/>
      <c r="S70" s="139"/>
      <c r="T70" s="142" t="str">
        <f>IFERROR(GETPIVOTDATA("Amount",PV_Actual!$A$3,"Year",Summary!$B$25,"Month",T$64,"Supplies Items",$E70,"Div.",$J$63),"")</f>
        <v/>
      </c>
      <c r="U70" s="139"/>
      <c r="V70" s="139"/>
      <c r="W70" s="139"/>
      <c r="X70" s="140"/>
      <c r="Y70" s="142" t="str">
        <f>IFERROR(GETPIVOTDATA("Amount",PV_Actual!$A$3,"Year",Summary!$B$25,"Month",Y$64,"Supplies Items",$E70,"Div.",$J$63),"")</f>
        <v/>
      </c>
      <c r="Z70" s="140"/>
      <c r="AA70" s="140"/>
      <c r="AB70" s="140"/>
      <c r="AC70" s="140"/>
      <c r="AD70" s="142" t="str">
        <f>IFERROR(GETPIVOTDATA("Amount",PV_Actual!$A$3,"Year",Summary!$B$25,"Month",AD$64,"Supplies Items",$E70,"Div.",$J$63),"")</f>
        <v/>
      </c>
      <c r="AE70" s="140"/>
      <c r="AF70" s="140"/>
      <c r="AG70" s="140"/>
      <c r="AH70" s="140"/>
      <c r="AI70" s="142" t="str">
        <f>IFERROR(GETPIVOTDATA("Amount",PV_Actual!$A$3,"Year",Summary!$B$25,"Month",AI$64,"Supplies Items",$E70,"Div.",$J$63),"")</f>
        <v/>
      </c>
      <c r="AJ70" s="140"/>
      <c r="AK70" s="140"/>
      <c r="AL70" s="140"/>
      <c r="AM70" s="140"/>
      <c r="AN70" s="142" t="str">
        <f>IFERROR(GETPIVOTDATA("Amount",PV_Actual!$A$3,"Year",Summary!$B$25,"Month",AN$64,"Supplies Items",$E70,"Div.",$J$63),"")</f>
        <v/>
      </c>
      <c r="AO70" s="140"/>
      <c r="AP70" s="140"/>
      <c r="AQ70" s="140"/>
      <c r="AR70" s="140"/>
      <c r="AS70" s="142" t="str">
        <f>IFERROR(GETPIVOTDATA("Amount",PV_Actual!$A$3,"Year",Summary!$B$25,"Month",AS$64,"Supplies Items",$E70,"Div.",$J$63),"")</f>
        <v/>
      </c>
      <c r="AT70" s="140"/>
      <c r="AU70" s="140"/>
      <c r="AV70" s="140"/>
      <c r="AW70" s="140"/>
      <c r="AX70" s="142" t="str">
        <f>IFERROR(GETPIVOTDATA("Amount",PV_Actual!$A$3,"Year",Summary!$B$25,"Month",AX$64,"Supplies Items",$E70,"Div.",$J$63),"")</f>
        <v/>
      </c>
      <c r="AY70" s="140"/>
      <c r="AZ70" s="140"/>
      <c r="BA70" s="140"/>
      <c r="BB70" s="140"/>
      <c r="BC70" s="142" t="str">
        <f>IFERROR(GETPIVOTDATA("Amount",PV_Actual!$A$3,"Year",Summary!$B$25,"Month",BC$64,"Supplies Items",$E70,"Div.",$J$63),"")</f>
        <v/>
      </c>
      <c r="BD70" s="140"/>
      <c r="BE70" s="140"/>
      <c r="BF70" s="140"/>
      <c r="BG70" s="140"/>
      <c r="BH70" s="142" t="str">
        <f>IFERROR(GETPIVOTDATA("Amount",PV_Actual!$A$3,"Year",Summary!$B$25,"Month",BH$64,"Supplies Items",$E70,"Div.",$J$63),"")</f>
        <v/>
      </c>
      <c r="BI70" s="140"/>
      <c r="BJ70" s="140"/>
      <c r="BK70" s="140"/>
      <c r="BL70" s="140"/>
      <c r="BM70" s="142" t="str">
        <f>IFERROR(GETPIVOTDATA("Amount",PV_Actual!$A$3,"Year",Summary!$B$25,"Month",BM$64,"Supplies Items",$E70,"Div.",$J$63),"")</f>
        <v/>
      </c>
      <c r="BN70" s="140"/>
      <c r="BO70" s="140"/>
      <c r="BP70" s="140"/>
      <c r="BQ70" s="140"/>
      <c r="BR70" s="142" t="str">
        <f>IFERROR(GETPIVOTDATA("Amount",PV_Actual!$A$3,"Year",Summary!$B$25,"Month",BR$64,"Supplies Items",$E70,"Div.",$J$63),"")</f>
        <v/>
      </c>
      <c r="BS70" s="89">
        <f t="shared" si="24"/>
        <v>0</v>
      </c>
      <c r="BT70" s="90" t="str">
        <f t="shared" si="25"/>
        <v/>
      </c>
      <c r="BU70" s="8"/>
    </row>
    <row r="71" spans="5:73" ht="12" x14ac:dyDescent="0.3">
      <c r="E71" s="296" t="s">
        <v>55</v>
      </c>
      <c r="F71" s="297"/>
      <c r="G71" s="297"/>
      <c r="H71" s="297"/>
      <c r="I71" s="297"/>
      <c r="J71" s="298"/>
      <c r="O71" s="142" t="str">
        <f>IFERROR(GETPIVOTDATA("Amount",PV_Actual!$A$3,"Year",Summary!$B$25,"Month",O$64,"Supplies Items",$E71,"Div.",$J$63),"")</f>
        <v/>
      </c>
      <c r="P71" s="139"/>
      <c r="Q71" s="139"/>
      <c r="R71" s="139"/>
      <c r="S71" s="139"/>
      <c r="T71" s="142" t="str">
        <f>IFERROR(GETPIVOTDATA("Amount",PV_Actual!$A$3,"Year",Summary!$B$25,"Month",T$64,"Supplies Items",$E71,"Div.",$J$63),"")</f>
        <v/>
      </c>
      <c r="U71" s="139"/>
      <c r="V71" s="139"/>
      <c r="W71" s="139"/>
      <c r="X71" s="140"/>
      <c r="Y71" s="142" t="str">
        <f>IFERROR(GETPIVOTDATA("Amount",PV_Actual!$A$3,"Year",Summary!$B$25,"Month",Y$64,"Supplies Items",$E71,"Div.",$J$63),"")</f>
        <v/>
      </c>
      <c r="Z71" s="140"/>
      <c r="AA71" s="140"/>
      <c r="AB71" s="140"/>
      <c r="AC71" s="140"/>
      <c r="AD71" s="142" t="str">
        <f>IFERROR(GETPIVOTDATA("Amount",PV_Actual!$A$3,"Year",Summary!$B$25,"Month",AD$64,"Supplies Items",$E71,"Div.",$J$63),"")</f>
        <v/>
      </c>
      <c r="AE71" s="140"/>
      <c r="AF71" s="140"/>
      <c r="AG71" s="140"/>
      <c r="AH71" s="140"/>
      <c r="AI71" s="142" t="str">
        <f>IFERROR(GETPIVOTDATA("Amount",PV_Actual!$A$3,"Year",Summary!$B$25,"Month",AI$64,"Supplies Items",$E71,"Div.",$J$63),"")</f>
        <v/>
      </c>
      <c r="AJ71" s="140"/>
      <c r="AK71" s="140"/>
      <c r="AL71" s="140"/>
      <c r="AM71" s="140"/>
      <c r="AN71" s="142" t="str">
        <f>IFERROR(GETPIVOTDATA("Amount",PV_Actual!$A$3,"Year",Summary!$B$25,"Month",AN$64,"Supplies Items",$E71,"Div.",$J$63),"")</f>
        <v/>
      </c>
      <c r="AO71" s="140"/>
      <c r="AP71" s="140"/>
      <c r="AQ71" s="140"/>
      <c r="AR71" s="140"/>
      <c r="AS71" s="142" t="str">
        <f>IFERROR(GETPIVOTDATA("Amount",PV_Actual!$A$3,"Year",Summary!$B$25,"Month",AS$64,"Supplies Items",$E71,"Div.",$J$63),"")</f>
        <v/>
      </c>
      <c r="AT71" s="140"/>
      <c r="AU71" s="140"/>
      <c r="AV71" s="140"/>
      <c r="AW71" s="140"/>
      <c r="AX71" s="142" t="str">
        <f>IFERROR(GETPIVOTDATA("Amount",PV_Actual!$A$3,"Year",Summary!$B$25,"Month",AX$64,"Supplies Items",$E71,"Div.",$J$63),"")</f>
        <v/>
      </c>
      <c r="AY71" s="140"/>
      <c r="AZ71" s="140"/>
      <c r="BA71" s="140"/>
      <c r="BB71" s="140"/>
      <c r="BC71" s="142" t="str">
        <f>IFERROR(GETPIVOTDATA("Amount",PV_Actual!$A$3,"Year",Summary!$B$25,"Month",BC$64,"Supplies Items",$E71,"Div.",$J$63),"")</f>
        <v/>
      </c>
      <c r="BD71" s="140"/>
      <c r="BE71" s="140"/>
      <c r="BF71" s="140"/>
      <c r="BG71" s="140"/>
      <c r="BH71" s="142" t="str">
        <f>IFERROR(GETPIVOTDATA("Amount",PV_Actual!$A$3,"Year",Summary!$B$25,"Month",BH$64,"Supplies Items",$E71,"Div.",$J$63),"")</f>
        <v/>
      </c>
      <c r="BI71" s="140"/>
      <c r="BJ71" s="140"/>
      <c r="BK71" s="140"/>
      <c r="BL71" s="140"/>
      <c r="BM71" s="142" t="str">
        <f>IFERROR(GETPIVOTDATA("Amount",PV_Actual!$A$3,"Year",Summary!$B$25,"Month",BM$64,"Supplies Items",$E71,"Div.",$J$63),"")</f>
        <v/>
      </c>
      <c r="BN71" s="140"/>
      <c r="BO71" s="140"/>
      <c r="BP71" s="140"/>
      <c r="BQ71" s="140"/>
      <c r="BR71" s="142" t="str">
        <f>IFERROR(GETPIVOTDATA("Amount",PV_Actual!$A$3,"Year",Summary!$B$25,"Month",BR$64,"Supplies Items",$E71,"Div.",$J$63),"")</f>
        <v/>
      </c>
      <c r="BS71" s="89">
        <f t="shared" si="24"/>
        <v>0</v>
      </c>
      <c r="BT71" s="90" t="str">
        <f t="shared" si="25"/>
        <v/>
      </c>
      <c r="BU71" s="8"/>
    </row>
    <row r="72" spans="5:73" ht="12" x14ac:dyDescent="0.3">
      <c r="E72" s="296" t="s">
        <v>58</v>
      </c>
      <c r="F72" s="297"/>
      <c r="G72" s="297"/>
      <c r="H72" s="297"/>
      <c r="I72" s="297"/>
      <c r="J72" s="298"/>
      <c r="O72" s="142" t="str">
        <f>IFERROR(GETPIVOTDATA("Amount",PV_Actual!$A$3,"Year",Summary!$B$25,"Month",O$64,"Supplies Items",$E72,"Div.",$J$63),"")</f>
        <v/>
      </c>
      <c r="P72" s="139"/>
      <c r="Q72" s="139"/>
      <c r="R72" s="139"/>
      <c r="S72" s="139"/>
      <c r="T72" s="142" t="str">
        <f>IFERROR(GETPIVOTDATA("Amount",PV_Actual!$A$3,"Year",Summary!$B$25,"Month",T$64,"Supplies Items",$E72,"Div.",$J$63),"")</f>
        <v/>
      </c>
      <c r="U72" s="139"/>
      <c r="V72" s="139"/>
      <c r="W72" s="139"/>
      <c r="X72" s="140"/>
      <c r="Y72" s="142" t="str">
        <f>IFERROR(GETPIVOTDATA("Amount",PV_Actual!$A$3,"Year",Summary!$B$25,"Month",Y$64,"Supplies Items",$E72,"Div.",$J$63),"")</f>
        <v/>
      </c>
      <c r="Z72" s="140"/>
      <c r="AA72" s="140"/>
      <c r="AB72" s="140"/>
      <c r="AC72" s="140"/>
      <c r="AD72" s="142" t="str">
        <f>IFERROR(GETPIVOTDATA("Amount",PV_Actual!$A$3,"Year",Summary!$B$25,"Month",AD$64,"Supplies Items",$E72,"Div.",$J$63),"")</f>
        <v/>
      </c>
      <c r="AE72" s="140"/>
      <c r="AF72" s="140"/>
      <c r="AG72" s="140"/>
      <c r="AH72" s="140"/>
      <c r="AI72" s="142" t="str">
        <f>IFERROR(GETPIVOTDATA("Amount",PV_Actual!$A$3,"Year",Summary!$B$25,"Month",AI$64,"Supplies Items",$E72,"Div.",$J$63),"")</f>
        <v/>
      </c>
      <c r="AJ72" s="140"/>
      <c r="AK72" s="140"/>
      <c r="AL72" s="140"/>
      <c r="AM72" s="140"/>
      <c r="AN72" s="142" t="str">
        <f>IFERROR(GETPIVOTDATA("Amount",PV_Actual!$A$3,"Year",Summary!$B$25,"Month",AN$64,"Supplies Items",$E72,"Div.",$J$63),"")</f>
        <v/>
      </c>
      <c r="AO72" s="140"/>
      <c r="AP72" s="140"/>
      <c r="AQ72" s="140"/>
      <c r="AR72" s="140"/>
      <c r="AS72" s="142" t="str">
        <f>IFERROR(GETPIVOTDATA("Amount",PV_Actual!$A$3,"Year",Summary!$B$25,"Month",AS$64,"Supplies Items",$E72,"Div.",$J$63),"")</f>
        <v/>
      </c>
      <c r="AT72" s="140"/>
      <c r="AU72" s="140"/>
      <c r="AV72" s="140"/>
      <c r="AW72" s="140"/>
      <c r="AX72" s="142" t="str">
        <f>IFERROR(GETPIVOTDATA("Amount",PV_Actual!$A$3,"Year",Summary!$B$25,"Month",AX$64,"Supplies Items",$E72,"Div.",$J$63),"")</f>
        <v/>
      </c>
      <c r="AY72" s="140"/>
      <c r="AZ72" s="140"/>
      <c r="BA72" s="140"/>
      <c r="BB72" s="140"/>
      <c r="BC72" s="142" t="str">
        <f>IFERROR(GETPIVOTDATA("Amount",PV_Actual!$A$3,"Year",Summary!$B$25,"Month",BC$64,"Supplies Items",$E72,"Div.",$J$63),"")</f>
        <v/>
      </c>
      <c r="BD72" s="140"/>
      <c r="BE72" s="140"/>
      <c r="BF72" s="140"/>
      <c r="BG72" s="140"/>
      <c r="BH72" s="142" t="str">
        <f>IFERROR(GETPIVOTDATA("Amount",PV_Actual!$A$3,"Year",Summary!$B$25,"Month",BH$64,"Supplies Items",$E72,"Div.",$J$63),"")</f>
        <v/>
      </c>
      <c r="BI72" s="140"/>
      <c r="BJ72" s="140"/>
      <c r="BK72" s="140"/>
      <c r="BL72" s="140"/>
      <c r="BM72" s="142" t="str">
        <f>IFERROR(GETPIVOTDATA("Amount",PV_Actual!$A$3,"Year",Summary!$B$25,"Month",BM$64,"Supplies Items",$E72,"Div.",$J$63),"")</f>
        <v/>
      </c>
      <c r="BN72" s="140"/>
      <c r="BO72" s="140"/>
      <c r="BP72" s="140"/>
      <c r="BQ72" s="140"/>
      <c r="BR72" s="142" t="str">
        <f>IFERROR(GETPIVOTDATA("Amount",PV_Actual!$A$3,"Year",Summary!$B$25,"Month",BR$64,"Supplies Items",$E72,"Div.",$J$63),"")</f>
        <v/>
      </c>
      <c r="BS72" s="89">
        <f t="shared" si="24"/>
        <v>0</v>
      </c>
      <c r="BT72" s="90" t="str">
        <f t="shared" si="25"/>
        <v/>
      </c>
      <c r="BU72" s="8"/>
    </row>
    <row r="73" spans="5:73" ht="12" x14ac:dyDescent="0.3">
      <c r="E73" s="296" t="s">
        <v>51</v>
      </c>
      <c r="F73" s="297"/>
      <c r="G73" s="297"/>
      <c r="H73" s="297"/>
      <c r="I73" s="297"/>
      <c r="J73" s="298"/>
      <c r="O73" s="142" t="str">
        <f>IFERROR(GETPIVOTDATA("Amount",PV_Actual!$A$3,"Year",Summary!$B$25,"Month",O$64,"Supplies Items",$E73,"Div.",$J$63),"")</f>
        <v/>
      </c>
      <c r="P73" s="139"/>
      <c r="Q73" s="139"/>
      <c r="R73" s="139"/>
      <c r="S73" s="139"/>
      <c r="T73" s="142" t="str">
        <f>IFERROR(GETPIVOTDATA("Amount",PV_Actual!$A$3,"Year",Summary!$B$25,"Month",T$64,"Supplies Items",$E73,"Div.",$J$63),"")</f>
        <v/>
      </c>
      <c r="U73" s="139"/>
      <c r="V73" s="139"/>
      <c r="W73" s="139"/>
      <c r="X73" s="140"/>
      <c r="Y73" s="142" t="str">
        <f>IFERROR(GETPIVOTDATA("Amount",PV_Actual!$A$3,"Year",Summary!$B$25,"Month",Y$64,"Supplies Items",$E73,"Div.",$J$63),"")</f>
        <v/>
      </c>
      <c r="Z73" s="140"/>
      <c r="AA73" s="140"/>
      <c r="AB73" s="140"/>
      <c r="AC73" s="140"/>
      <c r="AD73" s="142" t="str">
        <f>IFERROR(GETPIVOTDATA("Amount",PV_Actual!$A$3,"Year",Summary!$B$25,"Month",AD$64,"Supplies Items",$E73,"Div.",$J$63),"")</f>
        <v/>
      </c>
      <c r="AE73" s="140"/>
      <c r="AF73" s="140"/>
      <c r="AG73" s="140"/>
      <c r="AH73" s="140"/>
      <c r="AI73" s="142" t="str">
        <f>IFERROR(GETPIVOTDATA("Amount",PV_Actual!$A$3,"Year",Summary!$B$25,"Month",AI$64,"Supplies Items",$E73,"Div.",$J$63),"")</f>
        <v/>
      </c>
      <c r="AJ73" s="140"/>
      <c r="AK73" s="140"/>
      <c r="AL73" s="140"/>
      <c r="AM73" s="140"/>
      <c r="AN73" s="142" t="str">
        <f>IFERROR(GETPIVOTDATA("Amount",PV_Actual!$A$3,"Year",Summary!$B$25,"Month",AN$64,"Supplies Items",$E73,"Div.",$J$63),"")</f>
        <v/>
      </c>
      <c r="AO73" s="140"/>
      <c r="AP73" s="140"/>
      <c r="AQ73" s="140"/>
      <c r="AR73" s="140"/>
      <c r="AS73" s="142" t="str">
        <f>IFERROR(GETPIVOTDATA("Amount",PV_Actual!$A$3,"Year",Summary!$B$25,"Month",AS$64,"Supplies Items",$E73,"Div.",$J$63),"")</f>
        <v/>
      </c>
      <c r="AT73" s="140"/>
      <c r="AU73" s="140"/>
      <c r="AV73" s="140"/>
      <c r="AW73" s="140"/>
      <c r="AX73" s="142" t="str">
        <f>IFERROR(GETPIVOTDATA("Amount",PV_Actual!$A$3,"Year",Summary!$B$25,"Month",AX$64,"Supplies Items",$E73,"Div.",$J$63),"")</f>
        <v/>
      </c>
      <c r="AY73" s="140"/>
      <c r="AZ73" s="140"/>
      <c r="BA73" s="140"/>
      <c r="BB73" s="140"/>
      <c r="BC73" s="142" t="str">
        <f>IFERROR(GETPIVOTDATA("Amount",PV_Actual!$A$3,"Year",Summary!$B$25,"Month",BC$64,"Supplies Items",$E73,"Div.",$J$63),"")</f>
        <v/>
      </c>
      <c r="BD73" s="140"/>
      <c r="BE73" s="140"/>
      <c r="BF73" s="140"/>
      <c r="BG73" s="140"/>
      <c r="BH73" s="142" t="str">
        <f>IFERROR(GETPIVOTDATA("Amount",PV_Actual!$A$3,"Year",Summary!$B$25,"Month",BH$64,"Supplies Items",$E73,"Div.",$J$63),"")</f>
        <v/>
      </c>
      <c r="BI73" s="140"/>
      <c r="BJ73" s="140"/>
      <c r="BK73" s="140"/>
      <c r="BL73" s="140"/>
      <c r="BM73" s="142" t="str">
        <f>IFERROR(GETPIVOTDATA("Amount",PV_Actual!$A$3,"Year",Summary!$B$25,"Month",BM$64,"Supplies Items",$E73,"Div.",$J$63),"")</f>
        <v/>
      </c>
      <c r="BN73" s="140"/>
      <c r="BO73" s="140"/>
      <c r="BP73" s="140"/>
      <c r="BQ73" s="140"/>
      <c r="BR73" s="142" t="str">
        <f>IFERROR(GETPIVOTDATA("Amount",PV_Actual!$A$3,"Year",Summary!$B$25,"Month",BR$64,"Supplies Items",$E73,"Div.",$J$63),"")</f>
        <v/>
      </c>
      <c r="BS73" s="89">
        <f t="shared" si="24"/>
        <v>0</v>
      </c>
      <c r="BT73" s="90" t="str">
        <f t="shared" si="25"/>
        <v/>
      </c>
      <c r="BU73" s="8"/>
    </row>
    <row r="74" spans="5:73" ht="12" x14ac:dyDescent="0.3">
      <c r="E74" s="296" t="s">
        <v>53</v>
      </c>
      <c r="F74" s="297"/>
      <c r="G74" s="297"/>
      <c r="H74" s="297"/>
      <c r="I74" s="297"/>
      <c r="J74" s="298"/>
      <c r="O74" s="142" t="str">
        <f>IFERROR(GETPIVOTDATA("Amount",PV_Actual!$A$3,"Year",Summary!$B$25,"Month",O$64,"Supplies Items",$E74,"Div.",$J$63),"")</f>
        <v/>
      </c>
      <c r="P74" s="139"/>
      <c r="Q74" s="139"/>
      <c r="R74" s="139"/>
      <c r="S74" s="139"/>
      <c r="T74" s="142" t="str">
        <f>IFERROR(GETPIVOTDATA("Amount",PV_Actual!$A$3,"Year",Summary!$B$25,"Month",T$64,"Supplies Items",$E74,"Div.",$J$63),"")</f>
        <v/>
      </c>
      <c r="U74" s="139"/>
      <c r="V74" s="139"/>
      <c r="W74" s="139"/>
      <c r="X74" s="140"/>
      <c r="Y74" s="142" t="str">
        <f>IFERROR(GETPIVOTDATA("Amount",PV_Actual!$A$3,"Year",Summary!$B$25,"Month",Y$64,"Supplies Items",$E74,"Div.",$J$63),"")</f>
        <v/>
      </c>
      <c r="Z74" s="140"/>
      <c r="AA74" s="140"/>
      <c r="AB74" s="140"/>
      <c r="AC74" s="140"/>
      <c r="AD74" s="142" t="str">
        <f>IFERROR(GETPIVOTDATA("Amount",PV_Actual!$A$3,"Year",Summary!$B$25,"Month",AD$64,"Supplies Items",$E74,"Div.",$J$63),"")</f>
        <v/>
      </c>
      <c r="AE74" s="140"/>
      <c r="AF74" s="140"/>
      <c r="AG74" s="140"/>
      <c r="AH74" s="140"/>
      <c r="AI74" s="142" t="str">
        <f>IFERROR(GETPIVOTDATA("Amount",PV_Actual!$A$3,"Year",Summary!$B$25,"Month",AI$64,"Supplies Items",$E74,"Div.",$J$63),"")</f>
        <v/>
      </c>
      <c r="AJ74" s="140"/>
      <c r="AK74" s="140"/>
      <c r="AL74" s="140"/>
      <c r="AM74" s="140"/>
      <c r="AN74" s="142" t="str">
        <f>IFERROR(GETPIVOTDATA("Amount",PV_Actual!$A$3,"Year",Summary!$B$25,"Month",AN$64,"Supplies Items",$E74,"Div.",$J$63),"")</f>
        <v/>
      </c>
      <c r="AO74" s="140"/>
      <c r="AP74" s="140"/>
      <c r="AQ74" s="140"/>
      <c r="AR74" s="140"/>
      <c r="AS74" s="142" t="str">
        <f>IFERROR(GETPIVOTDATA("Amount",PV_Actual!$A$3,"Year",Summary!$B$25,"Month",AS$64,"Supplies Items",$E74,"Div.",$J$63),"")</f>
        <v/>
      </c>
      <c r="AT74" s="140"/>
      <c r="AU74" s="140"/>
      <c r="AV74" s="140"/>
      <c r="AW74" s="140"/>
      <c r="AX74" s="142" t="str">
        <f>IFERROR(GETPIVOTDATA("Amount",PV_Actual!$A$3,"Year",Summary!$B$25,"Month",AX$64,"Supplies Items",$E74,"Div.",$J$63),"")</f>
        <v/>
      </c>
      <c r="AY74" s="140"/>
      <c r="AZ74" s="140"/>
      <c r="BA74" s="140"/>
      <c r="BB74" s="140"/>
      <c r="BC74" s="142" t="str">
        <f>IFERROR(GETPIVOTDATA("Amount",PV_Actual!$A$3,"Year",Summary!$B$25,"Month",BC$64,"Supplies Items",$E74,"Div.",$J$63),"")</f>
        <v/>
      </c>
      <c r="BD74" s="140"/>
      <c r="BE74" s="140"/>
      <c r="BF74" s="140"/>
      <c r="BG74" s="140"/>
      <c r="BH74" s="142" t="str">
        <f>IFERROR(GETPIVOTDATA("Amount",PV_Actual!$A$3,"Year",Summary!$B$25,"Month",BH$64,"Supplies Items",$E74,"Div.",$J$63),"")</f>
        <v/>
      </c>
      <c r="BI74" s="140"/>
      <c r="BJ74" s="140"/>
      <c r="BK74" s="140"/>
      <c r="BL74" s="140"/>
      <c r="BM74" s="142" t="str">
        <f>IFERROR(GETPIVOTDATA("Amount",PV_Actual!$A$3,"Year",Summary!$B$25,"Month",BM$64,"Supplies Items",$E74,"Div.",$J$63),"")</f>
        <v/>
      </c>
      <c r="BN74" s="140"/>
      <c r="BO74" s="140"/>
      <c r="BP74" s="140"/>
      <c r="BQ74" s="140"/>
      <c r="BR74" s="142" t="str">
        <f>IFERROR(GETPIVOTDATA("Amount",PV_Actual!$A$3,"Year",Summary!$B$25,"Month",BR$64,"Supplies Items",$E74,"Div.",$J$63),"")</f>
        <v/>
      </c>
      <c r="BS74" s="89">
        <f t="shared" si="24"/>
        <v>0</v>
      </c>
      <c r="BT74" s="90" t="str">
        <f t="shared" si="25"/>
        <v/>
      </c>
      <c r="BU74" s="8"/>
    </row>
    <row r="75" spans="5:73" ht="12" x14ac:dyDescent="0.3">
      <c r="E75" s="296" t="s">
        <v>57</v>
      </c>
      <c r="F75" s="297"/>
      <c r="G75" s="297"/>
      <c r="H75" s="297"/>
      <c r="I75" s="297"/>
      <c r="J75" s="298"/>
      <c r="O75" s="142" t="str">
        <f>IFERROR(GETPIVOTDATA("Amount",PV_Actual!$A$3,"Year",Summary!$B$25,"Month",O$64,"Supplies Items",$E75,"Div.",$J$63),"")</f>
        <v/>
      </c>
      <c r="P75" s="139"/>
      <c r="Q75" s="139"/>
      <c r="R75" s="139"/>
      <c r="S75" s="139"/>
      <c r="T75" s="142" t="str">
        <f>IFERROR(GETPIVOTDATA("Amount",PV_Actual!$A$3,"Year",Summary!$B$25,"Month",T$64,"Supplies Items",$E75,"Div.",$J$63),"")</f>
        <v/>
      </c>
      <c r="U75" s="139"/>
      <c r="V75" s="139"/>
      <c r="W75" s="139"/>
      <c r="X75" s="140"/>
      <c r="Y75" s="142" t="str">
        <f>IFERROR(GETPIVOTDATA("Amount",PV_Actual!$A$3,"Year",Summary!$B$25,"Month",Y$64,"Supplies Items",$E75,"Div.",$J$63),"")</f>
        <v/>
      </c>
      <c r="Z75" s="140"/>
      <c r="AA75" s="140"/>
      <c r="AB75" s="140"/>
      <c r="AC75" s="140"/>
      <c r="AD75" s="142" t="str">
        <f>IFERROR(GETPIVOTDATA("Amount",PV_Actual!$A$3,"Year",Summary!$B$25,"Month",AD$64,"Supplies Items",$E75,"Div.",$J$63),"")</f>
        <v/>
      </c>
      <c r="AE75" s="140"/>
      <c r="AF75" s="140"/>
      <c r="AG75" s="140"/>
      <c r="AH75" s="140"/>
      <c r="AI75" s="142" t="str">
        <f>IFERROR(GETPIVOTDATA("Amount",PV_Actual!$A$3,"Year",Summary!$B$25,"Month",AI$64,"Supplies Items",$E75,"Div.",$J$63),"")</f>
        <v/>
      </c>
      <c r="AJ75" s="140"/>
      <c r="AK75" s="140"/>
      <c r="AL75" s="140"/>
      <c r="AM75" s="140"/>
      <c r="AN75" s="142" t="str">
        <f>IFERROR(GETPIVOTDATA("Amount",PV_Actual!$A$3,"Year",Summary!$B$25,"Month",AN$64,"Supplies Items",$E75,"Div.",$J$63),"")</f>
        <v/>
      </c>
      <c r="AO75" s="140"/>
      <c r="AP75" s="140"/>
      <c r="AQ75" s="140"/>
      <c r="AR75" s="140"/>
      <c r="AS75" s="142" t="str">
        <f>IFERROR(GETPIVOTDATA("Amount",PV_Actual!$A$3,"Year",Summary!$B$25,"Month",AS$64,"Supplies Items",$E75,"Div.",$J$63),"")</f>
        <v/>
      </c>
      <c r="AT75" s="140"/>
      <c r="AU75" s="140"/>
      <c r="AV75" s="140"/>
      <c r="AW75" s="140"/>
      <c r="AX75" s="142" t="str">
        <f>IFERROR(GETPIVOTDATA("Amount",PV_Actual!$A$3,"Year",Summary!$B$25,"Month",AX$64,"Supplies Items",$E75,"Div.",$J$63),"")</f>
        <v/>
      </c>
      <c r="AY75" s="140"/>
      <c r="AZ75" s="140"/>
      <c r="BA75" s="140"/>
      <c r="BB75" s="140"/>
      <c r="BC75" s="142" t="str">
        <f>IFERROR(GETPIVOTDATA("Amount",PV_Actual!$A$3,"Year",Summary!$B$25,"Month",BC$64,"Supplies Items",$E75,"Div.",$J$63),"")</f>
        <v/>
      </c>
      <c r="BD75" s="140"/>
      <c r="BE75" s="140"/>
      <c r="BF75" s="140"/>
      <c r="BG75" s="140"/>
      <c r="BH75" s="142" t="str">
        <f>IFERROR(GETPIVOTDATA("Amount",PV_Actual!$A$3,"Year",Summary!$B$25,"Month",BH$64,"Supplies Items",$E75,"Div.",$J$63),"")</f>
        <v/>
      </c>
      <c r="BI75" s="140"/>
      <c r="BJ75" s="140"/>
      <c r="BK75" s="140"/>
      <c r="BL75" s="140"/>
      <c r="BM75" s="142" t="str">
        <f>IFERROR(GETPIVOTDATA("Amount",PV_Actual!$A$3,"Year",Summary!$B$25,"Month",BM$64,"Supplies Items",$E75,"Div.",$J$63),"")</f>
        <v/>
      </c>
      <c r="BN75" s="140"/>
      <c r="BO75" s="140"/>
      <c r="BP75" s="140"/>
      <c r="BQ75" s="140"/>
      <c r="BR75" s="142" t="str">
        <f>IFERROR(GETPIVOTDATA("Amount",PV_Actual!$A$3,"Year",Summary!$B$25,"Month",BR$64,"Supplies Items",$E75,"Div.",$J$63),"")</f>
        <v/>
      </c>
      <c r="BS75" s="89">
        <f t="shared" si="24"/>
        <v>0</v>
      </c>
      <c r="BT75" s="90" t="str">
        <f t="shared" si="25"/>
        <v/>
      </c>
      <c r="BU75" s="8"/>
    </row>
    <row r="76" spans="5:73" ht="12" x14ac:dyDescent="0.3">
      <c r="E76" s="296" t="s">
        <v>59</v>
      </c>
      <c r="F76" s="297"/>
      <c r="G76" s="297"/>
      <c r="H76" s="297"/>
      <c r="I76" s="297"/>
      <c r="J76" s="298"/>
      <c r="O76" s="142" t="str">
        <f>IFERROR(GETPIVOTDATA("Amount",PV_Actual!$A$3,"Year",Summary!$B$25,"Month",O$64,"Supplies Items",$E76,"Div.",$J$63),"")</f>
        <v/>
      </c>
      <c r="P76" s="139"/>
      <c r="Q76" s="139"/>
      <c r="R76" s="139"/>
      <c r="S76" s="139"/>
      <c r="T76" s="142" t="str">
        <f>IFERROR(GETPIVOTDATA("Amount",PV_Actual!$A$3,"Year",Summary!$B$25,"Month",T$64,"Supplies Items",$E76,"Div.",$J$63),"")</f>
        <v/>
      </c>
      <c r="U76" s="139"/>
      <c r="V76" s="139"/>
      <c r="W76" s="139"/>
      <c r="X76" s="140"/>
      <c r="Y76" s="142" t="str">
        <f>IFERROR(GETPIVOTDATA("Amount",PV_Actual!$A$3,"Year",Summary!$B$25,"Month",Y$64,"Supplies Items",$E76,"Div.",$J$63),"")</f>
        <v/>
      </c>
      <c r="Z76" s="140"/>
      <c r="AA76" s="140"/>
      <c r="AB76" s="140"/>
      <c r="AC76" s="140"/>
      <c r="AD76" s="142" t="str">
        <f>IFERROR(GETPIVOTDATA("Amount",PV_Actual!$A$3,"Year",Summary!$B$25,"Month",AD$64,"Supplies Items",$E76,"Div.",$J$63),"")</f>
        <v/>
      </c>
      <c r="AE76" s="140"/>
      <c r="AF76" s="140"/>
      <c r="AG76" s="140"/>
      <c r="AH76" s="140"/>
      <c r="AI76" s="142" t="str">
        <f>IFERROR(GETPIVOTDATA("Amount",PV_Actual!$A$3,"Year",Summary!$B$25,"Month",AI$64,"Supplies Items",$E76,"Div.",$J$63),"")</f>
        <v/>
      </c>
      <c r="AJ76" s="140"/>
      <c r="AK76" s="140"/>
      <c r="AL76" s="140"/>
      <c r="AM76" s="140"/>
      <c r="AN76" s="142" t="str">
        <f>IFERROR(GETPIVOTDATA("Amount",PV_Actual!$A$3,"Year",Summary!$B$25,"Month",AN$64,"Supplies Items",$E76,"Div.",$J$63),"")</f>
        <v/>
      </c>
      <c r="AO76" s="140"/>
      <c r="AP76" s="140"/>
      <c r="AQ76" s="140"/>
      <c r="AR76" s="140"/>
      <c r="AS76" s="142" t="str">
        <f>IFERROR(GETPIVOTDATA("Amount",PV_Actual!$A$3,"Year",Summary!$B$25,"Month",AS$64,"Supplies Items",$E76,"Div.",$J$63),"")</f>
        <v/>
      </c>
      <c r="AT76" s="140"/>
      <c r="AU76" s="140"/>
      <c r="AV76" s="140"/>
      <c r="AW76" s="140"/>
      <c r="AX76" s="142" t="str">
        <f>IFERROR(GETPIVOTDATA("Amount",PV_Actual!$A$3,"Year",Summary!$B$25,"Month",AX$64,"Supplies Items",$E76,"Div.",$J$63),"")</f>
        <v/>
      </c>
      <c r="AY76" s="140"/>
      <c r="AZ76" s="140"/>
      <c r="BA76" s="140"/>
      <c r="BB76" s="140"/>
      <c r="BC76" s="142" t="str">
        <f>IFERROR(GETPIVOTDATA("Amount",PV_Actual!$A$3,"Year",Summary!$B$25,"Month",BC$64,"Supplies Items",$E76,"Div.",$J$63),"")</f>
        <v/>
      </c>
      <c r="BD76" s="140"/>
      <c r="BE76" s="140"/>
      <c r="BF76" s="140"/>
      <c r="BG76" s="140"/>
      <c r="BH76" s="142" t="str">
        <f>IFERROR(GETPIVOTDATA("Amount",PV_Actual!$A$3,"Year",Summary!$B$25,"Month",BH$64,"Supplies Items",$E76,"Div.",$J$63),"")</f>
        <v/>
      </c>
      <c r="BI76" s="140"/>
      <c r="BJ76" s="140"/>
      <c r="BK76" s="140"/>
      <c r="BL76" s="140"/>
      <c r="BM76" s="142" t="str">
        <f>IFERROR(GETPIVOTDATA("Amount",PV_Actual!$A$3,"Year",Summary!$B$25,"Month",BM$64,"Supplies Items",$E76,"Div.",$J$63),"")</f>
        <v/>
      </c>
      <c r="BN76" s="140"/>
      <c r="BO76" s="140"/>
      <c r="BP76" s="140"/>
      <c r="BQ76" s="140"/>
      <c r="BR76" s="142" t="str">
        <f>IFERROR(GETPIVOTDATA("Amount",PV_Actual!$A$3,"Year",Summary!$B$25,"Month",BR$64,"Supplies Items",$E76,"Div.",$J$63),"")</f>
        <v/>
      </c>
      <c r="BS76" s="89">
        <f t="shared" si="24"/>
        <v>0</v>
      </c>
      <c r="BT76" s="90" t="str">
        <f t="shared" si="25"/>
        <v/>
      </c>
      <c r="BU76" s="8"/>
    </row>
    <row r="77" spans="5:73" ht="12" x14ac:dyDescent="0.3">
      <c r="E77" s="296" t="s">
        <v>60</v>
      </c>
      <c r="F77" s="297"/>
      <c r="G77" s="297"/>
      <c r="H77" s="297"/>
      <c r="I77" s="297"/>
      <c r="J77" s="298"/>
      <c r="O77" s="142" t="str">
        <f>IFERROR(GETPIVOTDATA("Amount",PV_Actual!$A$3,"Year",Summary!$B$25,"Month",O$64,"Supplies Items",$E77,"Div.",$J$63),"")</f>
        <v/>
      </c>
      <c r="P77" s="139"/>
      <c r="Q77" s="139"/>
      <c r="R77" s="139"/>
      <c r="S77" s="139"/>
      <c r="T77" s="142" t="str">
        <f>IFERROR(GETPIVOTDATA("Amount",PV_Actual!$A$3,"Year",Summary!$B$25,"Month",T$64,"Supplies Items",$E77,"Div.",$J$63),"")</f>
        <v/>
      </c>
      <c r="U77" s="139"/>
      <c r="V77" s="139"/>
      <c r="W77" s="139"/>
      <c r="X77" s="140"/>
      <c r="Y77" s="142" t="str">
        <f>IFERROR(GETPIVOTDATA("Amount",PV_Actual!$A$3,"Year",Summary!$B$25,"Month",Y$64,"Supplies Items",$E77,"Div.",$J$63),"")</f>
        <v/>
      </c>
      <c r="Z77" s="140"/>
      <c r="AA77" s="140"/>
      <c r="AB77" s="140"/>
      <c r="AC77" s="140"/>
      <c r="AD77" s="142" t="str">
        <f>IFERROR(GETPIVOTDATA("Amount",PV_Actual!$A$3,"Year",Summary!$B$25,"Month",AD$64,"Supplies Items",$E77,"Div.",$J$63),"")</f>
        <v/>
      </c>
      <c r="AE77" s="140"/>
      <c r="AF77" s="140"/>
      <c r="AG77" s="140"/>
      <c r="AH77" s="140"/>
      <c r="AI77" s="142" t="str">
        <f>IFERROR(GETPIVOTDATA("Amount",PV_Actual!$A$3,"Year",Summary!$B$25,"Month",AI$64,"Supplies Items",$E77,"Div.",$J$63),"")</f>
        <v/>
      </c>
      <c r="AJ77" s="140"/>
      <c r="AK77" s="140"/>
      <c r="AL77" s="140"/>
      <c r="AM77" s="140"/>
      <c r="AN77" s="142" t="str">
        <f>IFERROR(GETPIVOTDATA("Amount",PV_Actual!$A$3,"Year",Summary!$B$25,"Month",AN$64,"Supplies Items",$E77,"Div.",$J$63),"")</f>
        <v/>
      </c>
      <c r="AO77" s="140"/>
      <c r="AP77" s="140"/>
      <c r="AQ77" s="140"/>
      <c r="AR77" s="140"/>
      <c r="AS77" s="142" t="str">
        <f>IFERROR(GETPIVOTDATA("Amount",PV_Actual!$A$3,"Year",Summary!$B$25,"Month",AS$64,"Supplies Items",$E77,"Div.",$J$63),"")</f>
        <v/>
      </c>
      <c r="AT77" s="140"/>
      <c r="AU77" s="140"/>
      <c r="AV77" s="140"/>
      <c r="AW77" s="140"/>
      <c r="AX77" s="142" t="str">
        <f>IFERROR(GETPIVOTDATA("Amount",PV_Actual!$A$3,"Year",Summary!$B$25,"Month",AX$64,"Supplies Items",$E77,"Div.",$J$63),"")</f>
        <v/>
      </c>
      <c r="AY77" s="140"/>
      <c r="AZ77" s="140"/>
      <c r="BA77" s="140"/>
      <c r="BB77" s="140"/>
      <c r="BC77" s="142" t="str">
        <f>IFERROR(GETPIVOTDATA("Amount",PV_Actual!$A$3,"Year",Summary!$B$25,"Month",BC$64,"Supplies Items",$E77,"Div.",$J$63),"")</f>
        <v/>
      </c>
      <c r="BD77" s="140"/>
      <c r="BE77" s="140"/>
      <c r="BF77" s="140"/>
      <c r="BG77" s="140"/>
      <c r="BH77" s="142" t="str">
        <f>IFERROR(GETPIVOTDATA("Amount",PV_Actual!$A$3,"Year",Summary!$B$25,"Month",BH$64,"Supplies Items",$E77,"Div.",$J$63),"")</f>
        <v/>
      </c>
      <c r="BI77" s="140"/>
      <c r="BJ77" s="140"/>
      <c r="BK77" s="140"/>
      <c r="BL77" s="140"/>
      <c r="BM77" s="142" t="str">
        <f>IFERROR(GETPIVOTDATA("Amount",PV_Actual!$A$3,"Year",Summary!$B$25,"Month",BM$64,"Supplies Items",$E77,"Div.",$J$63),"")</f>
        <v/>
      </c>
      <c r="BN77" s="140"/>
      <c r="BO77" s="140"/>
      <c r="BP77" s="140"/>
      <c r="BQ77" s="140"/>
      <c r="BR77" s="142" t="str">
        <f>IFERROR(GETPIVOTDATA("Amount",PV_Actual!$A$3,"Year",Summary!$B$25,"Month",BR$64,"Supplies Items",$E77,"Div.",$J$63),"")</f>
        <v/>
      </c>
      <c r="BS77" s="89">
        <f t="shared" si="24"/>
        <v>0</v>
      </c>
      <c r="BT77" s="90" t="str">
        <f t="shared" si="25"/>
        <v/>
      </c>
      <c r="BU77" s="8"/>
    </row>
    <row r="78" spans="5:73" ht="12" x14ac:dyDescent="0.3">
      <c r="E78" s="296" t="s">
        <v>61</v>
      </c>
      <c r="F78" s="297"/>
      <c r="G78" s="297"/>
      <c r="H78" s="297"/>
      <c r="I78" s="297"/>
      <c r="J78" s="298"/>
      <c r="O78" s="142" t="str">
        <f>IFERROR(GETPIVOTDATA("Amount",PV_Actual!$A$3,"Year",Summary!$B$25,"Month",O$64,"Supplies Items",$E78,"Div.",$J$63),"")</f>
        <v/>
      </c>
      <c r="P78" s="139"/>
      <c r="Q78" s="139"/>
      <c r="R78" s="139"/>
      <c r="S78" s="139"/>
      <c r="T78" s="142" t="str">
        <f>IFERROR(GETPIVOTDATA("Amount",PV_Actual!$A$3,"Year",Summary!$B$25,"Month",T$64,"Supplies Items",$E78,"Div.",$J$63),"")</f>
        <v/>
      </c>
      <c r="U78" s="139"/>
      <c r="V78" s="139"/>
      <c r="W78" s="139"/>
      <c r="X78" s="140"/>
      <c r="Y78" s="142" t="str">
        <f>IFERROR(GETPIVOTDATA("Amount",PV_Actual!$A$3,"Year",Summary!$B$25,"Month",Y$64,"Supplies Items",$E78,"Div.",$J$63),"")</f>
        <v/>
      </c>
      <c r="Z78" s="140"/>
      <c r="AA78" s="140"/>
      <c r="AB78" s="140"/>
      <c r="AC78" s="140"/>
      <c r="AD78" s="142" t="str">
        <f>IFERROR(GETPIVOTDATA("Amount",PV_Actual!$A$3,"Year",Summary!$B$25,"Month",AD$64,"Supplies Items",$E78,"Div.",$J$63),"")</f>
        <v/>
      </c>
      <c r="AE78" s="140"/>
      <c r="AF78" s="140"/>
      <c r="AG78" s="140"/>
      <c r="AH78" s="140"/>
      <c r="AI78" s="142" t="str">
        <f>IFERROR(GETPIVOTDATA("Amount",PV_Actual!$A$3,"Year",Summary!$B$25,"Month",AI$64,"Supplies Items",$E78,"Div.",$J$63),"")</f>
        <v/>
      </c>
      <c r="AJ78" s="140"/>
      <c r="AK78" s="140"/>
      <c r="AL78" s="140"/>
      <c r="AM78" s="140"/>
      <c r="AN78" s="142" t="str">
        <f>IFERROR(GETPIVOTDATA("Amount",PV_Actual!$A$3,"Year",Summary!$B$25,"Month",AN$64,"Supplies Items",$E78,"Div.",$J$63),"")</f>
        <v/>
      </c>
      <c r="AO78" s="140"/>
      <c r="AP78" s="140"/>
      <c r="AQ78" s="140"/>
      <c r="AR78" s="140"/>
      <c r="AS78" s="142" t="str">
        <f>IFERROR(GETPIVOTDATA("Amount",PV_Actual!$A$3,"Year",Summary!$B$25,"Month",AS$64,"Supplies Items",$E78,"Div.",$J$63),"")</f>
        <v/>
      </c>
      <c r="AT78" s="140"/>
      <c r="AU78" s="140"/>
      <c r="AV78" s="140"/>
      <c r="AW78" s="140"/>
      <c r="AX78" s="142" t="str">
        <f>IFERROR(GETPIVOTDATA("Amount",PV_Actual!$A$3,"Year",Summary!$B$25,"Month",AX$64,"Supplies Items",$E78,"Div.",$J$63),"")</f>
        <v/>
      </c>
      <c r="AY78" s="140"/>
      <c r="AZ78" s="140"/>
      <c r="BA78" s="140"/>
      <c r="BB78" s="140"/>
      <c r="BC78" s="142" t="str">
        <f>IFERROR(GETPIVOTDATA("Amount",PV_Actual!$A$3,"Year",Summary!$B$25,"Month",BC$64,"Supplies Items",$E78,"Div.",$J$63),"")</f>
        <v/>
      </c>
      <c r="BD78" s="140"/>
      <c r="BE78" s="140"/>
      <c r="BF78" s="140"/>
      <c r="BG78" s="140"/>
      <c r="BH78" s="142" t="str">
        <f>IFERROR(GETPIVOTDATA("Amount",PV_Actual!$A$3,"Year",Summary!$B$25,"Month",BH$64,"Supplies Items",$E78,"Div.",$J$63),"")</f>
        <v/>
      </c>
      <c r="BI78" s="140"/>
      <c r="BJ78" s="140"/>
      <c r="BK78" s="140"/>
      <c r="BL78" s="140"/>
      <c r="BM78" s="142" t="str">
        <f>IFERROR(GETPIVOTDATA("Amount",PV_Actual!$A$3,"Year",Summary!$B$25,"Month",BM$64,"Supplies Items",$E78,"Div.",$J$63),"")</f>
        <v/>
      </c>
      <c r="BN78" s="140"/>
      <c r="BO78" s="140"/>
      <c r="BP78" s="140"/>
      <c r="BQ78" s="140"/>
      <c r="BR78" s="142" t="str">
        <f>IFERROR(GETPIVOTDATA("Amount",PV_Actual!$A$3,"Year",Summary!$B$25,"Month",BR$64,"Supplies Items",$E78,"Div.",$J$63),"")</f>
        <v/>
      </c>
      <c r="BS78" s="89">
        <f t="shared" si="24"/>
        <v>0</v>
      </c>
      <c r="BT78" s="90" t="str">
        <f t="shared" si="25"/>
        <v/>
      </c>
      <c r="BU78" s="8"/>
    </row>
    <row r="79" spans="5:73" ht="13.5" customHeight="1" x14ac:dyDescent="0.3">
      <c r="E79" s="284" t="s">
        <v>62</v>
      </c>
      <c r="F79" s="285"/>
      <c r="G79" s="285"/>
      <c r="H79" s="285"/>
      <c r="I79" s="285"/>
      <c r="J79" s="286"/>
      <c r="O79" s="240" t="str">
        <f>IFERROR(GETPIVOTDATA("Amount",PV_Actual!$A$3,"Year",Summary!$B$25,"Month",O$46,"Supplies Items",$E79,"Div.",$J$45),"")</f>
        <v/>
      </c>
      <c r="P79" s="241"/>
      <c r="Q79" s="241"/>
      <c r="R79" s="241"/>
      <c r="S79" s="241"/>
      <c r="T79" s="240" t="str">
        <f>IFERROR(GETPIVOTDATA("Amount",PV_Actual!$A$3,"Year",Summary!$B$25,"Month",T$46,"Supplies Items",$E79,"Div.",$J$45),"")</f>
        <v/>
      </c>
      <c r="U79" s="241"/>
      <c r="V79" s="241"/>
      <c r="W79" s="241"/>
      <c r="X79" s="242"/>
      <c r="Y79" s="240" t="str">
        <f>IFERROR(GETPIVOTDATA("Amount",PV_Actual!$A$3,"Year",Summary!$B$25,"Month",Y$46,"Supplies Items",$E79,"Div.",$J$45),"")</f>
        <v/>
      </c>
      <c r="Z79" s="242"/>
      <c r="AA79" s="242"/>
      <c r="AB79" s="242"/>
      <c r="AC79" s="242"/>
      <c r="AD79" s="240" t="str">
        <f>IFERROR(GETPIVOTDATA("Amount",PV_Actual!$A$3,"Year",Summary!$B$25,"Month",AD$46,"Supplies Items",$E79,"Div.",$J$45),"")</f>
        <v/>
      </c>
      <c r="AE79" s="243"/>
      <c r="AF79" s="243"/>
      <c r="AG79" s="243"/>
      <c r="AH79" s="243"/>
      <c r="AI79" s="240" t="str">
        <f>IFERROR(GETPIVOTDATA("Amount",PV_Actual!$A$3,"Year",Summary!$B$25,"Month",AI$46,"Supplies Items",$E79,"Div.",$J$45),"")</f>
        <v/>
      </c>
      <c r="AJ79" s="243"/>
      <c r="AK79" s="243"/>
      <c r="AL79" s="243"/>
      <c r="AM79" s="243"/>
      <c r="AN79" s="240" t="str">
        <f>IFERROR(GETPIVOTDATA("Amount",PV_Actual!$A$3,"Year",Summary!$B$25,"Month",AN$46,"Supplies Items",$E79,"Div.",$J$45),"")</f>
        <v/>
      </c>
      <c r="AO79" s="243"/>
      <c r="AP79" s="243"/>
      <c r="AQ79" s="243"/>
      <c r="AR79" s="243"/>
      <c r="AS79" s="240" t="str">
        <f>IFERROR(GETPIVOTDATA("Amount",PV_Actual!$A$3,"Year",Summary!$B$25,"Month",AS$46,"Supplies Items",$E79,"Div.",$J$45),"")</f>
        <v/>
      </c>
      <c r="AT79" s="243"/>
      <c r="AU79" s="243"/>
      <c r="AV79" s="243"/>
      <c r="AW79" s="243"/>
      <c r="AX79" s="240" t="str">
        <f>IFERROR(GETPIVOTDATA("Amount",PV_Actual!$A$3,"Year",Summary!$B$25,"Month",AX$46,"Supplies Items",$E79,"Div.",$J$45),"")</f>
        <v/>
      </c>
      <c r="AY79" s="243"/>
      <c r="AZ79" s="243"/>
      <c r="BA79" s="243"/>
      <c r="BB79" s="243"/>
      <c r="BC79" s="240" t="str">
        <f>IFERROR(GETPIVOTDATA("Amount",PV_Actual!$A$3,"Year",Summary!$B$25,"Month",BC$46,"Supplies Items",$E79,"Div.",$J$45),"")</f>
        <v/>
      </c>
      <c r="BD79" s="243"/>
      <c r="BE79" s="243"/>
      <c r="BF79" s="243"/>
      <c r="BG79" s="243"/>
      <c r="BH79" s="240" t="str">
        <f>IFERROR(GETPIVOTDATA("Amount",PV_Actual!$A$3,"Year",Summary!$B$25,"Month",BH$46,"Supplies Items",$E79,"Div.",$J$45),"")</f>
        <v/>
      </c>
      <c r="BI79" s="243"/>
      <c r="BJ79" s="243"/>
      <c r="BK79" s="243"/>
      <c r="BL79" s="243"/>
      <c r="BM79" s="240" t="str">
        <f>IFERROR(GETPIVOTDATA("Amount",PV_Actual!$A$3,"Year",Summary!$B$25,"Month",BM$46,"Supplies Items",$E79,"Div.",$J$45),"")</f>
        <v/>
      </c>
      <c r="BN79" s="243"/>
      <c r="BO79" s="243"/>
      <c r="BP79" s="243"/>
      <c r="BQ79" s="243"/>
      <c r="BR79" s="244" t="str">
        <f>IFERROR(GETPIVOTDATA("Amount",PV_Actual!$A$3,"Year",Summary!$B$25,"Month",BR$46,"Supplies Items",$E79,"Div.",$J$45),"")</f>
        <v/>
      </c>
      <c r="BS79" s="89">
        <f t="shared" si="24"/>
        <v>0</v>
      </c>
      <c r="BT79" s="90" t="str">
        <f t="shared" si="25"/>
        <v/>
      </c>
      <c r="BU79" s="81"/>
    </row>
    <row r="80" spans="5:73" ht="12.75" thickBot="1" x14ac:dyDescent="0.35">
      <c r="E80" s="287" t="s">
        <v>100</v>
      </c>
      <c r="F80" s="288"/>
      <c r="G80" s="288"/>
      <c r="H80" s="288"/>
      <c r="I80" s="288"/>
      <c r="J80" s="289"/>
      <c r="O80" s="105">
        <f>SUM(O65:S79)</f>
        <v>0</v>
      </c>
      <c r="P80" s="96"/>
      <c r="Q80" s="96"/>
      <c r="R80" s="96"/>
      <c r="S80" s="96"/>
      <c r="T80" s="105">
        <f>SUM(T65:X79)</f>
        <v>0</v>
      </c>
      <c r="U80" s="96"/>
      <c r="V80" s="96"/>
      <c r="W80" s="96"/>
      <c r="X80" s="97"/>
      <c r="Y80" s="105">
        <f t="shared" ref="Y80:BR80" si="26">SUM(Y65:AC79)</f>
        <v>0</v>
      </c>
      <c r="Z80" s="97">
        <f t="shared" si="26"/>
        <v>0</v>
      </c>
      <c r="AA80" s="97">
        <f t="shared" si="26"/>
        <v>0</v>
      </c>
      <c r="AB80" s="97">
        <f t="shared" si="26"/>
        <v>0</v>
      </c>
      <c r="AC80" s="97">
        <f t="shared" si="26"/>
        <v>0</v>
      </c>
      <c r="AD80" s="105">
        <f t="shared" si="26"/>
        <v>0</v>
      </c>
      <c r="AE80" s="97">
        <f t="shared" si="26"/>
        <v>0</v>
      </c>
      <c r="AF80" s="97">
        <f t="shared" si="26"/>
        <v>0</v>
      </c>
      <c r="AG80" s="97">
        <f t="shared" si="26"/>
        <v>0</v>
      </c>
      <c r="AH80" s="97">
        <f t="shared" si="26"/>
        <v>0</v>
      </c>
      <c r="AI80" s="105">
        <f t="shared" si="26"/>
        <v>0</v>
      </c>
      <c r="AJ80" s="97">
        <f t="shared" si="26"/>
        <v>0</v>
      </c>
      <c r="AK80" s="97">
        <f t="shared" si="26"/>
        <v>0</v>
      </c>
      <c r="AL80" s="97">
        <f t="shared" si="26"/>
        <v>0</v>
      </c>
      <c r="AM80" s="97">
        <f t="shared" si="26"/>
        <v>0</v>
      </c>
      <c r="AN80" s="105">
        <f t="shared" si="26"/>
        <v>0</v>
      </c>
      <c r="AO80" s="97">
        <f t="shared" si="26"/>
        <v>0</v>
      </c>
      <c r="AP80" s="97">
        <f t="shared" si="26"/>
        <v>0</v>
      </c>
      <c r="AQ80" s="97">
        <f t="shared" si="26"/>
        <v>0</v>
      </c>
      <c r="AR80" s="97">
        <f t="shared" si="26"/>
        <v>0</v>
      </c>
      <c r="AS80" s="105">
        <f t="shared" si="26"/>
        <v>0</v>
      </c>
      <c r="AT80" s="97">
        <f t="shared" si="26"/>
        <v>0</v>
      </c>
      <c r="AU80" s="97">
        <f t="shared" si="26"/>
        <v>0</v>
      </c>
      <c r="AV80" s="97">
        <f t="shared" si="26"/>
        <v>0</v>
      </c>
      <c r="AW80" s="97">
        <f t="shared" si="26"/>
        <v>0</v>
      </c>
      <c r="AX80" s="105">
        <f t="shared" si="26"/>
        <v>0</v>
      </c>
      <c r="AY80" s="97">
        <f t="shared" si="26"/>
        <v>0</v>
      </c>
      <c r="AZ80" s="97">
        <f t="shared" si="26"/>
        <v>0</v>
      </c>
      <c r="BA80" s="97">
        <f t="shared" si="26"/>
        <v>0</v>
      </c>
      <c r="BB80" s="97">
        <f t="shared" si="26"/>
        <v>0</v>
      </c>
      <c r="BC80" s="105">
        <f t="shared" si="26"/>
        <v>0</v>
      </c>
      <c r="BD80" s="97">
        <f t="shared" si="26"/>
        <v>0</v>
      </c>
      <c r="BE80" s="97">
        <f t="shared" si="26"/>
        <v>0</v>
      </c>
      <c r="BF80" s="97">
        <f t="shared" si="26"/>
        <v>0</v>
      </c>
      <c r="BG80" s="97">
        <f t="shared" si="26"/>
        <v>0</v>
      </c>
      <c r="BH80" s="105">
        <f t="shared" si="26"/>
        <v>0</v>
      </c>
      <c r="BI80" s="97">
        <f t="shared" si="26"/>
        <v>0</v>
      </c>
      <c r="BJ80" s="97">
        <f t="shared" si="26"/>
        <v>0</v>
      </c>
      <c r="BK80" s="97">
        <f t="shared" si="26"/>
        <v>0</v>
      </c>
      <c r="BL80" s="97">
        <f t="shared" si="26"/>
        <v>0</v>
      </c>
      <c r="BM80" s="105">
        <f t="shared" si="26"/>
        <v>0</v>
      </c>
      <c r="BN80" s="97">
        <f t="shared" si="26"/>
        <v>0</v>
      </c>
      <c r="BO80" s="97">
        <f t="shared" si="26"/>
        <v>0</v>
      </c>
      <c r="BP80" s="97">
        <f t="shared" si="26"/>
        <v>0</v>
      </c>
      <c r="BQ80" s="97">
        <f t="shared" si="26"/>
        <v>0</v>
      </c>
      <c r="BR80" s="100">
        <f t="shared" si="26"/>
        <v>0</v>
      </c>
      <c r="BS80" s="101">
        <f>SUM(BS65:BS79)</f>
        <v>0</v>
      </c>
      <c r="BT80" s="102" t="str">
        <f>IFERROR(BS80/$BS$80,"")</f>
        <v/>
      </c>
      <c r="BU80" s="8"/>
    </row>
    <row r="81" spans="5:73" ht="14.25" thickBot="1" x14ac:dyDescent="0.3">
      <c r="E81" s="103" t="s">
        <v>106</v>
      </c>
      <c r="F81" s="106"/>
      <c r="G81" s="106"/>
      <c r="H81" s="106"/>
      <c r="I81" s="106"/>
      <c r="J81" s="228" t="s">
        <v>40</v>
      </c>
      <c r="O81" s="103"/>
      <c r="BS81" s="11"/>
      <c r="BT81" s="11"/>
      <c r="BU81" s="8"/>
    </row>
    <row r="82" spans="5:73" ht="12" x14ac:dyDescent="0.3">
      <c r="E82" s="269" t="s">
        <v>99</v>
      </c>
      <c r="F82" s="270" t="s">
        <v>105</v>
      </c>
      <c r="G82" s="270" t="s">
        <v>105</v>
      </c>
      <c r="H82" s="270" t="s">
        <v>105</v>
      </c>
      <c r="I82" s="270" t="s">
        <v>105</v>
      </c>
      <c r="J82" s="271"/>
      <c r="O82" s="82" t="s">
        <v>6</v>
      </c>
      <c r="P82" s="82"/>
      <c r="Q82" s="82"/>
      <c r="R82" s="82"/>
      <c r="S82" s="82"/>
      <c r="T82" s="82" t="s">
        <v>7</v>
      </c>
      <c r="U82" s="82"/>
      <c r="V82" s="82"/>
      <c r="W82" s="82"/>
      <c r="X82" s="82"/>
      <c r="Y82" s="82" t="s">
        <v>8</v>
      </c>
      <c r="Z82" s="82"/>
      <c r="AA82" s="82"/>
      <c r="AB82" s="82"/>
      <c r="AC82" s="82"/>
      <c r="AD82" s="82" t="s">
        <v>9</v>
      </c>
      <c r="AE82" s="82"/>
      <c r="AF82" s="82"/>
      <c r="AG82" s="82"/>
      <c r="AH82" s="82"/>
      <c r="AI82" s="82" t="s">
        <v>32</v>
      </c>
      <c r="AJ82" s="82"/>
      <c r="AK82" s="82"/>
      <c r="AL82" s="82"/>
      <c r="AM82" s="82"/>
      <c r="AN82" s="82" t="s">
        <v>11</v>
      </c>
      <c r="AO82" s="82"/>
      <c r="AP82" s="82"/>
      <c r="AQ82" s="82"/>
      <c r="AR82" s="82"/>
      <c r="AS82" s="82" t="s">
        <v>12</v>
      </c>
      <c r="AT82" s="82"/>
      <c r="AU82" s="82"/>
      <c r="AV82" s="82"/>
      <c r="AW82" s="82"/>
      <c r="AX82" s="82" t="s">
        <v>13</v>
      </c>
      <c r="AY82" s="82"/>
      <c r="AZ82" s="82"/>
      <c r="BA82" s="82"/>
      <c r="BB82" s="82"/>
      <c r="BC82" s="82" t="s">
        <v>14</v>
      </c>
      <c r="BD82" s="82"/>
      <c r="BE82" s="82"/>
      <c r="BF82" s="82"/>
      <c r="BG82" s="82"/>
      <c r="BH82" s="82" t="s">
        <v>15</v>
      </c>
      <c r="BI82" s="82"/>
      <c r="BJ82" s="82"/>
      <c r="BK82" s="82"/>
      <c r="BL82" s="82"/>
      <c r="BM82" s="82" t="s">
        <v>16</v>
      </c>
      <c r="BN82" s="82"/>
      <c r="BO82" s="82"/>
      <c r="BP82" s="82"/>
      <c r="BQ82" s="82"/>
      <c r="BR82" s="82" t="s">
        <v>17</v>
      </c>
      <c r="BS82" s="83" t="s">
        <v>100</v>
      </c>
      <c r="BT82" s="84" t="s">
        <v>33</v>
      </c>
      <c r="BU82" s="8"/>
    </row>
    <row r="83" spans="5:73" ht="12" x14ac:dyDescent="0.3">
      <c r="E83" s="296" t="s">
        <v>43</v>
      </c>
      <c r="F83" s="297"/>
      <c r="G83" s="297"/>
      <c r="H83" s="297"/>
      <c r="I83" s="297"/>
      <c r="J83" s="298"/>
      <c r="O83" s="104" t="str">
        <f>IFERROR(GETPIVOTDATA("Amount",PV_Actual!$A$3,"Year",Summary!$B$25,"Month",O$82,"Supplies Items",$E83,"Div.",$J$81),"")</f>
        <v/>
      </c>
      <c r="P83" s="86"/>
      <c r="Q83" s="86"/>
      <c r="R83" s="86"/>
      <c r="S83" s="86"/>
      <c r="T83" s="104" t="str">
        <f>IFERROR(GETPIVOTDATA("Amount",PV_Actual!$A$3,"Year",Summary!$B$25,"Month",T$82,"Supplies Items",$E83,"Div.",$J$81),"")</f>
        <v/>
      </c>
      <c r="U83" s="86"/>
      <c r="V83" s="86"/>
      <c r="W83" s="86"/>
      <c r="X83" s="87"/>
      <c r="Y83" s="104" t="str">
        <f>IFERROR(GETPIVOTDATA("Amount",PV_Actual!$A$3,"Year",Summary!$B$25,"Month",Y$82,"Supplies Items",$E83,"Div.",$J$81),"")</f>
        <v/>
      </c>
      <c r="Z83" s="87"/>
      <c r="AA83" s="87"/>
      <c r="AB83" s="87"/>
      <c r="AC83" s="87"/>
      <c r="AD83" s="104" t="str">
        <f>IFERROR(GETPIVOTDATA("Amount",PV_Actual!$A$3,"Year",Summary!$B$25,"Month",AD$82,"Supplies Items",$E83,"Div.",$J$81),"")</f>
        <v/>
      </c>
      <c r="AE83" s="87"/>
      <c r="AF83" s="87"/>
      <c r="AG83" s="87"/>
      <c r="AH83" s="87"/>
      <c r="AI83" s="104" t="str">
        <f>IFERROR(GETPIVOTDATA("Amount",PV_Actual!$A$3,"Year",Summary!$B$25,"Month",AI$82,"Supplies Items",$E83,"Div.",$J$81),"")</f>
        <v/>
      </c>
      <c r="AJ83" s="87"/>
      <c r="AK83" s="87"/>
      <c r="AL83" s="87"/>
      <c r="AM83" s="87"/>
      <c r="AN83" s="104" t="str">
        <f>IFERROR(GETPIVOTDATA("Amount",PV_Actual!$A$3,"Year",Summary!$B$25,"Month",AN$82,"Supplies Items",$E83,"Div.",$J$81),"")</f>
        <v/>
      </c>
      <c r="AO83" s="87"/>
      <c r="AP83" s="87"/>
      <c r="AQ83" s="87"/>
      <c r="AR83" s="87"/>
      <c r="AS83" s="104" t="str">
        <f>IFERROR(GETPIVOTDATA("Amount",PV_Actual!$A$3,"Year",Summary!$B$25,"Month",AS$82,"Supplies Items",$E83,"Div.",$J$81),"")</f>
        <v/>
      </c>
      <c r="AT83" s="87"/>
      <c r="AU83" s="87"/>
      <c r="AV83" s="87"/>
      <c r="AW83" s="87"/>
      <c r="AX83" s="104" t="str">
        <f>IFERROR(GETPIVOTDATA("Amount",PV_Actual!$A$3,"Year",Summary!$B$25,"Month",AX$82,"Supplies Items",$E83,"Div.",$J$81),"")</f>
        <v/>
      </c>
      <c r="AY83" s="87"/>
      <c r="AZ83" s="87"/>
      <c r="BA83" s="87"/>
      <c r="BB83" s="87"/>
      <c r="BC83" s="104" t="str">
        <f>IFERROR(GETPIVOTDATA("Amount",PV_Actual!$A$3,"Year",Summary!$B$25,"Month",BC$82,"Supplies Items",$E83,"Div.",$J$81),"")</f>
        <v/>
      </c>
      <c r="BD83" s="87"/>
      <c r="BE83" s="87"/>
      <c r="BF83" s="87"/>
      <c r="BG83" s="87"/>
      <c r="BH83" s="104" t="str">
        <f>IFERROR(GETPIVOTDATA("Amount",PV_Actual!$A$3,"Year",Summary!$B$25,"Month",BH$82,"Supplies Items",$E83,"Div.",$J$81),"")</f>
        <v/>
      </c>
      <c r="BI83" s="87"/>
      <c r="BJ83" s="87"/>
      <c r="BK83" s="87"/>
      <c r="BL83" s="87"/>
      <c r="BM83" s="104" t="str">
        <f>IFERROR(GETPIVOTDATA("Amount",PV_Actual!$A$3,"Year",Summary!$B$25,"Month",BM$82,"Supplies Items",$E83,"Div.",$J$81),"")</f>
        <v/>
      </c>
      <c r="BN83" s="87"/>
      <c r="BO83" s="87"/>
      <c r="BP83" s="87"/>
      <c r="BQ83" s="87"/>
      <c r="BR83" s="104" t="str">
        <f>IFERROR(GETPIVOTDATA("Amount",PV_Actual!$A$3,"Year",Summary!$B$25,"Month",BR$82,"Supplies Items",$E83,"Div.",$J$81),"")</f>
        <v/>
      </c>
      <c r="BS83" s="89">
        <f t="shared" ref="BS83:BS89" si="27">SUM(O83:BR83)</f>
        <v>0</v>
      </c>
      <c r="BT83" s="90" t="str">
        <f t="shared" ref="BT83:BT89" si="28">IFERROR(BS83/$BS$89,"")</f>
        <v/>
      </c>
      <c r="BU83" s="8"/>
    </row>
    <row r="84" spans="5:73" ht="12" x14ac:dyDescent="0.3">
      <c r="E84" s="296" t="s">
        <v>45</v>
      </c>
      <c r="F84" s="297"/>
      <c r="G84" s="297"/>
      <c r="H84" s="297"/>
      <c r="I84" s="297"/>
      <c r="J84" s="298"/>
      <c r="O84" s="142" t="str">
        <f>IFERROR(GETPIVOTDATA("Amount",PV_Actual!$A$3,"Year",Summary!$B$25,"Month",O$82,"Supplies Items",$E84,"Div.",$J$81),"")</f>
        <v/>
      </c>
      <c r="P84" s="139"/>
      <c r="Q84" s="139"/>
      <c r="R84" s="139"/>
      <c r="S84" s="139"/>
      <c r="T84" s="142" t="str">
        <f>IFERROR(GETPIVOTDATA("Amount",PV_Actual!$A$3,"Year",Summary!$B$25,"Month",T$82,"Supplies Items",$E84,"Div.",$J$81),"")</f>
        <v/>
      </c>
      <c r="U84" s="139"/>
      <c r="V84" s="139"/>
      <c r="W84" s="139"/>
      <c r="X84" s="140"/>
      <c r="Y84" s="142" t="str">
        <f>IFERROR(GETPIVOTDATA("Amount",PV_Actual!$A$3,"Year",Summary!$B$25,"Month",Y$82,"Supplies Items",$E84,"Div.",$J$81),"")</f>
        <v/>
      </c>
      <c r="Z84" s="140"/>
      <c r="AA84" s="140"/>
      <c r="AB84" s="140"/>
      <c r="AC84" s="140"/>
      <c r="AD84" s="142" t="str">
        <f>IFERROR(GETPIVOTDATA("Amount",PV_Actual!$A$3,"Year",Summary!$B$25,"Month",AD$82,"Supplies Items",$E84,"Div.",$J$81),"")</f>
        <v/>
      </c>
      <c r="AE84" s="140"/>
      <c r="AF84" s="140"/>
      <c r="AG84" s="140"/>
      <c r="AH84" s="140"/>
      <c r="AI84" s="142" t="str">
        <f>IFERROR(GETPIVOTDATA("Amount",PV_Actual!$A$3,"Year",Summary!$B$25,"Month",AI$82,"Supplies Items",$E84,"Div.",$J$81),"")</f>
        <v/>
      </c>
      <c r="AJ84" s="140"/>
      <c r="AK84" s="140"/>
      <c r="AL84" s="140"/>
      <c r="AM84" s="140"/>
      <c r="AN84" s="142" t="str">
        <f>IFERROR(GETPIVOTDATA("Amount",PV_Actual!$A$3,"Year",Summary!$B$25,"Month",AN$82,"Supplies Items",$E84,"Div.",$J$81),"")</f>
        <v/>
      </c>
      <c r="AO84" s="140"/>
      <c r="AP84" s="140"/>
      <c r="AQ84" s="140"/>
      <c r="AR84" s="140"/>
      <c r="AS84" s="142" t="str">
        <f>IFERROR(GETPIVOTDATA("Amount",PV_Actual!$A$3,"Year",Summary!$B$25,"Month",AS$82,"Supplies Items",$E84,"Div.",$J$81),"")</f>
        <v/>
      </c>
      <c r="AT84" s="140"/>
      <c r="AU84" s="140"/>
      <c r="AV84" s="140"/>
      <c r="AW84" s="140"/>
      <c r="AX84" s="142" t="str">
        <f>IFERROR(GETPIVOTDATA("Amount",PV_Actual!$A$3,"Year",Summary!$B$25,"Month",AX$82,"Supplies Items",$E84,"Div.",$J$81),"")</f>
        <v/>
      </c>
      <c r="AY84" s="140"/>
      <c r="AZ84" s="140"/>
      <c r="BA84" s="140"/>
      <c r="BB84" s="140"/>
      <c r="BC84" s="142" t="str">
        <f>IFERROR(GETPIVOTDATA("Amount",PV_Actual!$A$3,"Year",Summary!$B$25,"Month",BC$82,"Supplies Items",$E84,"Div.",$J$81),"")</f>
        <v/>
      </c>
      <c r="BD84" s="140"/>
      <c r="BE84" s="140"/>
      <c r="BF84" s="140"/>
      <c r="BG84" s="140"/>
      <c r="BH84" s="142" t="str">
        <f>IFERROR(GETPIVOTDATA("Amount",PV_Actual!$A$3,"Year",Summary!$B$25,"Month",BH$82,"Supplies Items",$E84,"Div.",$J$81),"")</f>
        <v/>
      </c>
      <c r="BI84" s="140"/>
      <c r="BJ84" s="140"/>
      <c r="BK84" s="140"/>
      <c r="BL84" s="140"/>
      <c r="BM84" s="142" t="str">
        <f>IFERROR(GETPIVOTDATA("Amount",PV_Actual!$A$3,"Year",Summary!$B$25,"Month",BM$82,"Supplies Items",$E84,"Div.",$J$81),"")</f>
        <v/>
      </c>
      <c r="BN84" s="140"/>
      <c r="BO84" s="140"/>
      <c r="BP84" s="140"/>
      <c r="BQ84" s="140"/>
      <c r="BR84" s="142" t="str">
        <f>IFERROR(GETPIVOTDATA("Amount",PV_Actual!$A$3,"Year",Summary!$B$25,"Month",BR$82,"Supplies Items",$E84,"Div.",$J$81),"")</f>
        <v/>
      </c>
      <c r="BS84" s="89">
        <f t="shared" si="27"/>
        <v>0</v>
      </c>
      <c r="BT84" s="90" t="str">
        <f t="shared" si="28"/>
        <v/>
      </c>
      <c r="BU84" s="8"/>
    </row>
    <row r="85" spans="5:73" ht="12" x14ac:dyDescent="0.3">
      <c r="E85" s="296" t="s">
        <v>46</v>
      </c>
      <c r="F85" s="297"/>
      <c r="G85" s="297"/>
      <c r="H85" s="297"/>
      <c r="I85" s="297"/>
      <c r="J85" s="298"/>
      <c r="O85" s="142" t="str">
        <f>IFERROR(GETPIVOTDATA("Amount",PV_Actual!$A$3,"Year",Summary!$B$25,"Month",O$82,"Supplies Items",$E85,"Div.",$J$81),"")</f>
        <v/>
      </c>
      <c r="P85" s="139"/>
      <c r="Q85" s="139"/>
      <c r="R85" s="139"/>
      <c r="S85" s="139"/>
      <c r="T85" s="142" t="str">
        <f>IFERROR(GETPIVOTDATA("Amount",PV_Actual!$A$3,"Year",Summary!$B$25,"Month",T$82,"Supplies Items",$E85,"Div.",$J$81),"")</f>
        <v/>
      </c>
      <c r="U85" s="139"/>
      <c r="V85" s="139"/>
      <c r="W85" s="139"/>
      <c r="X85" s="140"/>
      <c r="Y85" s="142" t="str">
        <f>IFERROR(GETPIVOTDATA("Amount",PV_Actual!$A$3,"Year",Summary!$B$25,"Month",Y$82,"Supplies Items",$E85,"Div.",$J$81),"")</f>
        <v/>
      </c>
      <c r="Z85" s="140"/>
      <c r="AA85" s="140"/>
      <c r="AB85" s="140"/>
      <c r="AC85" s="140"/>
      <c r="AD85" s="142" t="str">
        <f>IFERROR(GETPIVOTDATA("Amount",PV_Actual!$A$3,"Year",Summary!$B$25,"Month",AD$82,"Supplies Items",$E85,"Div.",$J$81),"")</f>
        <v/>
      </c>
      <c r="AE85" s="140"/>
      <c r="AF85" s="140"/>
      <c r="AG85" s="140"/>
      <c r="AH85" s="140"/>
      <c r="AI85" s="142" t="str">
        <f>IFERROR(GETPIVOTDATA("Amount",PV_Actual!$A$3,"Year",Summary!$B$25,"Month",AI$82,"Supplies Items",$E85,"Div.",$J$81),"")</f>
        <v/>
      </c>
      <c r="AJ85" s="140"/>
      <c r="AK85" s="140"/>
      <c r="AL85" s="140"/>
      <c r="AM85" s="140"/>
      <c r="AN85" s="142" t="str">
        <f>IFERROR(GETPIVOTDATA("Amount",PV_Actual!$A$3,"Year",Summary!$B$25,"Month",AN$82,"Supplies Items",$E85,"Div.",$J$81),"")</f>
        <v/>
      </c>
      <c r="AO85" s="140"/>
      <c r="AP85" s="140"/>
      <c r="AQ85" s="140"/>
      <c r="AR85" s="140"/>
      <c r="AS85" s="142" t="str">
        <f>IFERROR(GETPIVOTDATA("Amount",PV_Actual!$A$3,"Year",Summary!$B$25,"Month",AS$82,"Supplies Items",$E85,"Div.",$J$81),"")</f>
        <v/>
      </c>
      <c r="AT85" s="140"/>
      <c r="AU85" s="140"/>
      <c r="AV85" s="140"/>
      <c r="AW85" s="140"/>
      <c r="AX85" s="142" t="str">
        <f>IFERROR(GETPIVOTDATA("Amount",PV_Actual!$A$3,"Year",Summary!$B$25,"Month",AX$82,"Supplies Items",$E85,"Div.",$J$81),"")</f>
        <v/>
      </c>
      <c r="AY85" s="140"/>
      <c r="AZ85" s="140"/>
      <c r="BA85" s="140"/>
      <c r="BB85" s="140"/>
      <c r="BC85" s="142" t="str">
        <f>IFERROR(GETPIVOTDATA("Amount",PV_Actual!$A$3,"Year",Summary!$B$25,"Month",BC$82,"Supplies Items",$E85,"Div.",$J$81),"")</f>
        <v/>
      </c>
      <c r="BD85" s="140"/>
      <c r="BE85" s="140"/>
      <c r="BF85" s="140"/>
      <c r="BG85" s="140"/>
      <c r="BH85" s="142" t="str">
        <f>IFERROR(GETPIVOTDATA("Amount",PV_Actual!$A$3,"Year",Summary!$B$25,"Month",BH$82,"Supplies Items",$E85,"Div.",$J$81),"")</f>
        <v/>
      </c>
      <c r="BI85" s="140"/>
      <c r="BJ85" s="140"/>
      <c r="BK85" s="140"/>
      <c r="BL85" s="140"/>
      <c r="BM85" s="142" t="str">
        <f>IFERROR(GETPIVOTDATA("Amount",PV_Actual!$A$3,"Year",Summary!$B$25,"Month",BM$82,"Supplies Items",$E85,"Div.",$J$81),"")</f>
        <v/>
      </c>
      <c r="BN85" s="140"/>
      <c r="BO85" s="140"/>
      <c r="BP85" s="140"/>
      <c r="BQ85" s="140"/>
      <c r="BR85" s="142" t="str">
        <f>IFERROR(GETPIVOTDATA("Amount",PV_Actual!$A$3,"Year",Summary!$B$25,"Month",BR$82,"Supplies Items",$E85,"Div.",$J$81),"")</f>
        <v/>
      </c>
      <c r="BS85" s="89">
        <f t="shared" si="27"/>
        <v>0</v>
      </c>
      <c r="BT85" s="90" t="str">
        <f t="shared" si="28"/>
        <v/>
      </c>
      <c r="BU85" s="8"/>
    </row>
    <row r="86" spans="5:73" ht="12" x14ac:dyDescent="0.3">
      <c r="E86" s="296" t="s">
        <v>47</v>
      </c>
      <c r="F86" s="297"/>
      <c r="G86" s="297"/>
      <c r="H86" s="297"/>
      <c r="I86" s="297"/>
      <c r="J86" s="298"/>
      <c r="O86" s="142" t="str">
        <f>IFERROR(GETPIVOTDATA("Amount",PV_Actual!$A$3,"Year",Summary!$B$25,"Month",O$82,"Supplies Items",$E86,"Div.",$J$81),"")</f>
        <v/>
      </c>
      <c r="P86" s="139"/>
      <c r="Q86" s="139"/>
      <c r="R86" s="139"/>
      <c r="S86" s="139"/>
      <c r="T86" s="142" t="str">
        <f>IFERROR(GETPIVOTDATA("Amount",PV_Actual!$A$3,"Year",Summary!$B$25,"Month",T$82,"Supplies Items",$E86,"Div.",$J$81),"")</f>
        <v/>
      </c>
      <c r="U86" s="139"/>
      <c r="V86" s="139"/>
      <c r="W86" s="139"/>
      <c r="X86" s="140"/>
      <c r="Y86" s="142" t="str">
        <f>IFERROR(GETPIVOTDATA("Amount",PV_Actual!$A$3,"Year",Summary!$B$25,"Month",Y$82,"Supplies Items",$E86,"Div.",$J$81),"")</f>
        <v/>
      </c>
      <c r="Z86" s="140"/>
      <c r="AA86" s="140"/>
      <c r="AB86" s="140"/>
      <c r="AC86" s="140"/>
      <c r="AD86" s="142" t="str">
        <f>IFERROR(GETPIVOTDATA("Amount",PV_Actual!$A$3,"Year",Summary!$B$25,"Month",AD$82,"Supplies Items",$E86,"Div.",$J$81),"")</f>
        <v/>
      </c>
      <c r="AE86" s="140"/>
      <c r="AF86" s="140"/>
      <c r="AG86" s="140"/>
      <c r="AH86" s="140"/>
      <c r="AI86" s="142" t="str">
        <f>IFERROR(GETPIVOTDATA("Amount",PV_Actual!$A$3,"Year",Summary!$B$25,"Month",AI$82,"Supplies Items",$E86,"Div.",$J$81),"")</f>
        <v/>
      </c>
      <c r="AJ86" s="140"/>
      <c r="AK86" s="140"/>
      <c r="AL86" s="140"/>
      <c r="AM86" s="140"/>
      <c r="AN86" s="142" t="str">
        <f>IFERROR(GETPIVOTDATA("Amount",PV_Actual!$A$3,"Year",Summary!$B$25,"Month",AN$82,"Supplies Items",$E86,"Div.",$J$81),"")</f>
        <v/>
      </c>
      <c r="AO86" s="140"/>
      <c r="AP86" s="140"/>
      <c r="AQ86" s="140"/>
      <c r="AR86" s="140"/>
      <c r="AS86" s="142" t="str">
        <f>IFERROR(GETPIVOTDATA("Amount",PV_Actual!$A$3,"Year",Summary!$B$25,"Month",AS$82,"Supplies Items",$E86,"Div.",$J$81),"")</f>
        <v/>
      </c>
      <c r="AT86" s="140"/>
      <c r="AU86" s="140"/>
      <c r="AV86" s="140"/>
      <c r="AW86" s="140"/>
      <c r="AX86" s="142" t="str">
        <f>IFERROR(GETPIVOTDATA("Amount",PV_Actual!$A$3,"Year",Summary!$B$25,"Month",AX$82,"Supplies Items",$E86,"Div.",$J$81),"")</f>
        <v/>
      </c>
      <c r="AY86" s="140"/>
      <c r="AZ86" s="140"/>
      <c r="BA86" s="140"/>
      <c r="BB86" s="140"/>
      <c r="BC86" s="142" t="str">
        <f>IFERROR(GETPIVOTDATA("Amount",PV_Actual!$A$3,"Year",Summary!$B$25,"Month",BC$82,"Supplies Items",$E86,"Div.",$J$81),"")</f>
        <v/>
      </c>
      <c r="BD86" s="140"/>
      <c r="BE86" s="140"/>
      <c r="BF86" s="140"/>
      <c r="BG86" s="140"/>
      <c r="BH86" s="142" t="str">
        <f>IFERROR(GETPIVOTDATA("Amount",PV_Actual!$A$3,"Year",Summary!$B$25,"Month",BH$82,"Supplies Items",$E86,"Div.",$J$81),"")</f>
        <v/>
      </c>
      <c r="BI86" s="140"/>
      <c r="BJ86" s="140"/>
      <c r="BK86" s="140"/>
      <c r="BL86" s="140"/>
      <c r="BM86" s="142" t="str">
        <f>IFERROR(GETPIVOTDATA("Amount",PV_Actual!$A$3,"Year",Summary!$B$25,"Month",BM$82,"Supplies Items",$E86,"Div.",$J$81),"")</f>
        <v/>
      </c>
      <c r="BN86" s="140"/>
      <c r="BO86" s="140"/>
      <c r="BP86" s="140"/>
      <c r="BQ86" s="140"/>
      <c r="BR86" s="142" t="str">
        <f>IFERROR(GETPIVOTDATA("Amount",PV_Actual!$A$3,"Year",Summary!$B$25,"Month",BR$82,"Supplies Items",$E86,"Div.",$J$81),"")</f>
        <v/>
      </c>
      <c r="BS86" s="89">
        <f t="shared" si="27"/>
        <v>0</v>
      </c>
      <c r="BT86" s="90" t="str">
        <f t="shared" si="28"/>
        <v/>
      </c>
      <c r="BU86" s="8"/>
    </row>
    <row r="87" spans="5:73" ht="12" x14ac:dyDescent="0.3">
      <c r="E87" s="296" t="s">
        <v>59</v>
      </c>
      <c r="F87" s="297"/>
      <c r="G87" s="297"/>
      <c r="H87" s="297"/>
      <c r="I87" s="297"/>
      <c r="J87" s="298"/>
      <c r="O87" s="142" t="str">
        <f>IFERROR(GETPIVOTDATA("Amount",PV_Actual!$A$3,"Year",Summary!$B$25,"Month",O$82,"Supplies Items",$E87,"Div.",$J$81),"")</f>
        <v/>
      </c>
      <c r="P87" s="139"/>
      <c r="Q87" s="139"/>
      <c r="R87" s="139"/>
      <c r="S87" s="139"/>
      <c r="T87" s="142" t="str">
        <f>IFERROR(GETPIVOTDATA("Amount",PV_Actual!$A$3,"Year",Summary!$B$25,"Month",T$82,"Supplies Items",$E87,"Div.",$J$81),"")</f>
        <v/>
      </c>
      <c r="U87" s="139"/>
      <c r="V87" s="139"/>
      <c r="W87" s="139"/>
      <c r="X87" s="140"/>
      <c r="Y87" s="142" t="str">
        <f>IFERROR(GETPIVOTDATA("Amount",PV_Actual!$A$3,"Year",Summary!$B$25,"Month",Y$82,"Supplies Items",$E87,"Div.",$J$81),"")</f>
        <v/>
      </c>
      <c r="Z87" s="140"/>
      <c r="AA87" s="140"/>
      <c r="AB87" s="140"/>
      <c r="AC87" s="140"/>
      <c r="AD87" s="142" t="str">
        <f>IFERROR(GETPIVOTDATA("Amount",PV_Actual!$A$3,"Year",Summary!$B$25,"Month",AD$82,"Supplies Items",$E87,"Div.",$J$81),"")</f>
        <v/>
      </c>
      <c r="AE87" s="140"/>
      <c r="AF87" s="140"/>
      <c r="AG87" s="140"/>
      <c r="AH87" s="140"/>
      <c r="AI87" s="142" t="str">
        <f>IFERROR(GETPIVOTDATA("Amount",PV_Actual!$A$3,"Year",Summary!$B$25,"Month",AI$82,"Supplies Items",$E87,"Div.",$J$81),"")</f>
        <v/>
      </c>
      <c r="AJ87" s="140"/>
      <c r="AK87" s="140"/>
      <c r="AL87" s="140"/>
      <c r="AM87" s="140"/>
      <c r="AN87" s="142" t="str">
        <f>IFERROR(GETPIVOTDATA("Amount",PV_Actual!$A$3,"Year",Summary!$B$25,"Month",AN$82,"Supplies Items",$E87,"Div.",$J$81),"")</f>
        <v/>
      </c>
      <c r="AO87" s="140"/>
      <c r="AP87" s="140"/>
      <c r="AQ87" s="140"/>
      <c r="AR87" s="140"/>
      <c r="AS87" s="142" t="str">
        <f>IFERROR(GETPIVOTDATA("Amount",PV_Actual!$A$3,"Year",Summary!$B$25,"Month",AS$82,"Supplies Items",$E87,"Div.",$J$81),"")</f>
        <v/>
      </c>
      <c r="AT87" s="140"/>
      <c r="AU87" s="140"/>
      <c r="AV87" s="140"/>
      <c r="AW87" s="140"/>
      <c r="AX87" s="142" t="str">
        <f>IFERROR(GETPIVOTDATA("Amount",PV_Actual!$A$3,"Year",Summary!$B$25,"Month",AX$82,"Supplies Items",$E87,"Div.",$J$81),"")</f>
        <v/>
      </c>
      <c r="AY87" s="140"/>
      <c r="AZ87" s="140"/>
      <c r="BA87" s="140"/>
      <c r="BB87" s="140"/>
      <c r="BC87" s="142" t="str">
        <f>IFERROR(GETPIVOTDATA("Amount",PV_Actual!$A$3,"Year",Summary!$B$25,"Month",BC$82,"Supplies Items",$E87,"Div.",$J$81),"")</f>
        <v/>
      </c>
      <c r="BD87" s="140"/>
      <c r="BE87" s="140"/>
      <c r="BF87" s="140"/>
      <c r="BG87" s="140"/>
      <c r="BH87" s="142" t="str">
        <f>IFERROR(GETPIVOTDATA("Amount",PV_Actual!$A$3,"Year",Summary!$B$25,"Month",BH$82,"Supplies Items",$E87,"Div.",$J$81),"")</f>
        <v/>
      </c>
      <c r="BI87" s="140"/>
      <c r="BJ87" s="140"/>
      <c r="BK87" s="140"/>
      <c r="BL87" s="140"/>
      <c r="BM87" s="142" t="str">
        <f>IFERROR(GETPIVOTDATA("Amount",PV_Actual!$A$3,"Year",Summary!$B$25,"Month",BM$82,"Supplies Items",$E87,"Div.",$J$81),"")</f>
        <v/>
      </c>
      <c r="BN87" s="140"/>
      <c r="BO87" s="140"/>
      <c r="BP87" s="140"/>
      <c r="BQ87" s="140"/>
      <c r="BR87" s="142" t="str">
        <f>IFERROR(GETPIVOTDATA("Amount",PV_Actual!$A$3,"Year",Summary!$B$25,"Month",BR$82,"Supplies Items",$E87,"Div.",$J$81),"")</f>
        <v/>
      </c>
      <c r="BS87" s="89">
        <f t="shared" si="27"/>
        <v>0</v>
      </c>
      <c r="BT87" s="90" t="str">
        <f t="shared" si="28"/>
        <v/>
      </c>
      <c r="BU87" s="8"/>
    </row>
    <row r="88" spans="5:73" ht="13.5" customHeight="1" x14ac:dyDescent="0.3">
      <c r="E88" s="284" t="s">
        <v>62</v>
      </c>
      <c r="F88" s="285"/>
      <c r="G88" s="285"/>
      <c r="H88" s="285"/>
      <c r="I88" s="285"/>
      <c r="J88" s="286"/>
      <c r="O88" s="240" t="str">
        <f>IFERROR(GETPIVOTDATA("Amount",PV_Actual!$A$3,"Year",Summary!$B$25,"Month",O$46,"Supplies Items",$E88,"Div.",$J$45),"")</f>
        <v/>
      </c>
      <c r="P88" s="241"/>
      <c r="Q88" s="241"/>
      <c r="R88" s="241"/>
      <c r="S88" s="241"/>
      <c r="T88" s="240" t="str">
        <f>IFERROR(GETPIVOTDATA("Amount",PV_Actual!$A$3,"Year",Summary!$B$25,"Month",T$46,"Supplies Items",$E88,"Div.",$J$45),"")</f>
        <v/>
      </c>
      <c r="U88" s="241"/>
      <c r="V88" s="241"/>
      <c r="W88" s="241"/>
      <c r="X88" s="242"/>
      <c r="Y88" s="240" t="str">
        <f>IFERROR(GETPIVOTDATA("Amount",PV_Actual!$A$3,"Year",Summary!$B$25,"Month",Y$46,"Supplies Items",$E88,"Div.",$J$45),"")</f>
        <v/>
      </c>
      <c r="Z88" s="242"/>
      <c r="AA88" s="242"/>
      <c r="AB88" s="242"/>
      <c r="AC88" s="242"/>
      <c r="AD88" s="240" t="str">
        <f>IFERROR(GETPIVOTDATA("Amount",PV_Actual!$A$3,"Year",Summary!$B$25,"Month",AD$46,"Supplies Items",$E88,"Div.",$J$45),"")</f>
        <v/>
      </c>
      <c r="AE88" s="243"/>
      <c r="AF88" s="243"/>
      <c r="AG88" s="243"/>
      <c r="AH88" s="243"/>
      <c r="AI88" s="240" t="str">
        <f>IFERROR(GETPIVOTDATA("Amount",PV_Actual!$A$3,"Year",Summary!$B$25,"Month",AI$46,"Supplies Items",$E88,"Div.",$J$45),"")</f>
        <v/>
      </c>
      <c r="AJ88" s="243"/>
      <c r="AK88" s="243"/>
      <c r="AL88" s="243"/>
      <c r="AM88" s="243"/>
      <c r="AN88" s="240" t="str">
        <f>IFERROR(GETPIVOTDATA("Amount",PV_Actual!$A$3,"Year",Summary!$B$25,"Month",AN$46,"Supplies Items",$E88,"Div.",$J$45),"")</f>
        <v/>
      </c>
      <c r="AO88" s="243"/>
      <c r="AP88" s="243"/>
      <c r="AQ88" s="243"/>
      <c r="AR88" s="243"/>
      <c r="AS88" s="240" t="str">
        <f>IFERROR(GETPIVOTDATA("Amount",PV_Actual!$A$3,"Year",Summary!$B$25,"Month",AS$46,"Supplies Items",$E88,"Div.",$J$45),"")</f>
        <v/>
      </c>
      <c r="AT88" s="243"/>
      <c r="AU88" s="243"/>
      <c r="AV88" s="243"/>
      <c r="AW88" s="243"/>
      <c r="AX88" s="240" t="str">
        <f>IFERROR(GETPIVOTDATA("Amount",PV_Actual!$A$3,"Year",Summary!$B$25,"Month",AX$46,"Supplies Items",$E88,"Div.",$J$45),"")</f>
        <v/>
      </c>
      <c r="AY88" s="243"/>
      <c r="AZ88" s="243"/>
      <c r="BA88" s="243"/>
      <c r="BB88" s="243"/>
      <c r="BC88" s="240" t="str">
        <f>IFERROR(GETPIVOTDATA("Amount",PV_Actual!$A$3,"Year",Summary!$B$25,"Month",BC$46,"Supplies Items",$E88,"Div.",$J$45),"")</f>
        <v/>
      </c>
      <c r="BD88" s="243"/>
      <c r="BE88" s="243"/>
      <c r="BF88" s="243"/>
      <c r="BG88" s="243"/>
      <c r="BH88" s="240" t="str">
        <f>IFERROR(GETPIVOTDATA("Amount",PV_Actual!$A$3,"Year",Summary!$B$25,"Month",BH$46,"Supplies Items",$E88,"Div.",$J$45),"")</f>
        <v/>
      </c>
      <c r="BI88" s="243"/>
      <c r="BJ88" s="243"/>
      <c r="BK88" s="243"/>
      <c r="BL88" s="243"/>
      <c r="BM88" s="240" t="str">
        <f>IFERROR(GETPIVOTDATA("Amount",PV_Actual!$A$3,"Year",Summary!$B$25,"Month",BM$46,"Supplies Items",$E88,"Div.",$J$45),"")</f>
        <v/>
      </c>
      <c r="BN88" s="243"/>
      <c r="BO88" s="243"/>
      <c r="BP88" s="243"/>
      <c r="BQ88" s="243"/>
      <c r="BR88" s="244" t="str">
        <f>IFERROR(GETPIVOTDATA("Amount",PV_Actual!$A$3,"Year",Summary!$B$25,"Month",BR$46,"Supplies Items",$E88,"Div.",$J$45),"")</f>
        <v/>
      </c>
      <c r="BS88" s="89">
        <f t="shared" si="27"/>
        <v>0</v>
      </c>
      <c r="BT88" s="90" t="str">
        <f t="shared" si="28"/>
        <v/>
      </c>
      <c r="BU88" s="81"/>
    </row>
    <row r="89" spans="5:73" ht="12.75" thickBot="1" x14ac:dyDescent="0.35">
      <c r="E89" s="287" t="s">
        <v>100</v>
      </c>
      <c r="F89" s="288"/>
      <c r="G89" s="288"/>
      <c r="H89" s="288"/>
      <c r="I89" s="288"/>
      <c r="J89" s="289"/>
      <c r="O89" s="105">
        <f>SUM(O83:O88)</f>
        <v>0</v>
      </c>
      <c r="P89" s="96"/>
      <c r="Q89" s="96"/>
      <c r="R89" s="96"/>
      <c r="S89" s="96"/>
      <c r="T89" s="105">
        <f>SUM(T83:T87)</f>
        <v>0</v>
      </c>
      <c r="U89" s="96"/>
      <c r="V89" s="96"/>
      <c r="W89" s="96"/>
      <c r="X89" s="97"/>
      <c r="Y89" s="105">
        <f>SUM(Y83:Y87)</f>
        <v>0</v>
      </c>
      <c r="Z89" s="97"/>
      <c r="AA89" s="97"/>
      <c r="AB89" s="97"/>
      <c r="AC89" s="97"/>
      <c r="AD89" s="105">
        <f>SUM(AD83:AD87)</f>
        <v>0</v>
      </c>
      <c r="AE89" s="97"/>
      <c r="AF89" s="97"/>
      <c r="AG89" s="97"/>
      <c r="AH89" s="97"/>
      <c r="AI89" s="105">
        <f>SUM(AI83:AI87)</f>
        <v>0</v>
      </c>
      <c r="AJ89" s="97"/>
      <c r="AK89" s="97"/>
      <c r="AL89" s="97"/>
      <c r="AM89" s="97"/>
      <c r="AN89" s="105">
        <f>SUM(AN83:AN87)</f>
        <v>0</v>
      </c>
      <c r="AO89" s="97"/>
      <c r="AP89" s="97"/>
      <c r="AQ89" s="97"/>
      <c r="AR89" s="97"/>
      <c r="AS89" s="105">
        <f>SUM(AS83:AS87)</f>
        <v>0</v>
      </c>
      <c r="AT89" s="97"/>
      <c r="AU89" s="97"/>
      <c r="AV89" s="97"/>
      <c r="AW89" s="97"/>
      <c r="AX89" s="105">
        <f>SUM(AX83:AX87)</f>
        <v>0</v>
      </c>
      <c r="AY89" s="97"/>
      <c r="AZ89" s="97"/>
      <c r="BA89" s="97"/>
      <c r="BB89" s="97"/>
      <c r="BC89" s="105">
        <f>SUM(BC83:BC87)</f>
        <v>0</v>
      </c>
      <c r="BD89" s="97"/>
      <c r="BE89" s="97"/>
      <c r="BF89" s="97"/>
      <c r="BG89" s="97"/>
      <c r="BH89" s="105">
        <f>SUM(BH83:BH87)</f>
        <v>0</v>
      </c>
      <c r="BI89" s="97"/>
      <c r="BJ89" s="97"/>
      <c r="BK89" s="97"/>
      <c r="BL89" s="97"/>
      <c r="BM89" s="105">
        <f>SUM(BM83:BM87)</f>
        <v>0</v>
      </c>
      <c r="BN89" s="97"/>
      <c r="BO89" s="97"/>
      <c r="BP89" s="97"/>
      <c r="BQ89" s="97"/>
      <c r="BR89" s="107">
        <f>SUM(BR83:BR87)</f>
        <v>0</v>
      </c>
      <c r="BS89" s="101">
        <f t="shared" si="27"/>
        <v>0</v>
      </c>
      <c r="BT89" s="102" t="str">
        <f t="shared" si="28"/>
        <v/>
      </c>
      <c r="BU89" s="8"/>
    </row>
    <row r="90" spans="5:73" ht="14.25" thickBot="1" x14ac:dyDescent="0.3">
      <c r="E90" s="103" t="s">
        <v>107</v>
      </c>
      <c r="F90" s="106"/>
      <c r="G90" s="106"/>
      <c r="H90" s="106"/>
      <c r="I90" s="106"/>
      <c r="J90" s="103"/>
      <c r="O90" s="10">
        <v>2</v>
      </c>
      <c r="S90" s="11"/>
      <c r="T90" s="11"/>
      <c r="U90" s="11"/>
      <c r="V90" s="11"/>
      <c r="W90" s="11"/>
      <c r="BN90" s="8"/>
      <c r="BO90" s="8"/>
      <c r="BP90" s="12"/>
      <c r="BS90" s="11"/>
      <c r="BU90" s="8"/>
    </row>
    <row r="91" spans="5:73" ht="12" x14ac:dyDescent="0.3">
      <c r="E91" s="309" t="s">
        <v>99</v>
      </c>
      <c r="F91" s="310"/>
      <c r="G91" s="310"/>
      <c r="H91" s="310"/>
      <c r="I91" s="310"/>
      <c r="J91" s="311"/>
      <c r="L91" s="145" t="s">
        <v>108</v>
      </c>
      <c r="M91" s="146" t="s">
        <v>109</v>
      </c>
      <c r="O91" s="108" t="s">
        <v>6</v>
      </c>
      <c r="P91" s="109"/>
      <c r="Q91" s="109"/>
      <c r="R91" s="109"/>
      <c r="S91" s="109"/>
      <c r="T91" s="108" t="s">
        <v>7</v>
      </c>
      <c r="U91" s="109"/>
      <c r="V91" s="109"/>
      <c r="W91" s="109"/>
      <c r="X91" s="109"/>
      <c r="Y91" s="108" t="s">
        <v>8</v>
      </c>
      <c r="Z91" s="109"/>
      <c r="AA91" s="109"/>
      <c r="AB91" s="109"/>
      <c r="AC91" s="109"/>
      <c r="AD91" s="108" t="s">
        <v>9</v>
      </c>
      <c r="AE91" s="109"/>
      <c r="AF91" s="109"/>
      <c r="AG91" s="109"/>
      <c r="AH91" s="109"/>
      <c r="AI91" s="108" t="s">
        <v>32</v>
      </c>
      <c r="AJ91" s="109"/>
      <c r="AK91" s="109"/>
      <c r="AL91" s="109"/>
      <c r="AM91" s="109"/>
      <c r="AN91" s="108" t="s">
        <v>11</v>
      </c>
      <c r="AO91" s="109"/>
      <c r="AP91" s="109"/>
      <c r="AQ91" s="109"/>
      <c r="AR91" s="109"/>
      <c r="AS91" s="108" t="s">
        <v>12</v>
      </c>
      <c r="AT91" s="109"/>
      <c r="AU91" s="109"/>
      <c r="AV91" s="109"/>
      <c r="AW91" s="109"/>
      <c r="AX91" s="108" t="s">
        <v>13</v>
      </c>
      <c r="AY91" s="109"/>
      <c r="AZ91" s="109"/>
      <c r="BA91" s="109"/>
      <c r="BB91" s="109"/>
      <c r="BC91" s="108" t="s">
        <v>14</v>
      </c>
      <c r="BD91" s="109"/>
      <c r="BE91" s="109"/>
      <c r="BF91" s="109"/>
      <c r="BG91" s="109"/>
      <c r="BH91" s="108" t="s">
        <v>15</v>
      </c>
      <c r="BI91" s="109"/>
      <c r="BJ91" s="109"/>
      <c r="BK91" s="109"/>
      <c r="BL91" s="109"/>
      <c r="BM91" s="108" t="s">
        <v>16</v>
      </c>
      <c r="BN91" s="109"/>
      <c r="BO91" s="109"/>
      <c r="BP91" s="109"/>
      <c r="BQ91" s="109"/>
      <c r="BR91" s="110" t="s">
        <v>17</v>
      </c>
      <c r="BS91" s="111" t="s">
        <v>100</v>
      </c>
      <c r="BT91" s="84" t="s">
        <v>33</v>
      </c>
      <c r="BU91" s="8"/>
    </row>
    <row r="92" spans="5:73" ht="12" x14ac:dyDescent="0.3">
      <c r="E92" s="275" t="s">
        <v>43</v>
      </c>
      <c r="F92" s="276"/>
      <c r="G92" s="276"/>
      <c r="H92" s="276"/>
      <c r="I92" s="276"/>
      <c r="J92" s="277"/>
      <c r="L92" s="147" t="e">
        <f ca="1">SUMIFS(#REF!,tgt_raw[Items],SPT_Only!$E92,#REF!,"&lt;="&amp;TODAY(),#REF!,"&gt;="&amp;DATE(YEAR(Summary!$B$25),1,1))</f>
        <v>#REF!</v>
      </c>
      <c r="M92" s="148">
        <f>SUM(O92:BR92)</f>
        <v>0</v>
      </c>
      <c r="O92" s="112">
        <f>SUMIF($E$4:$E$18,$E92,O$4:O$18)</f>
        <v>0</v>
      </c>
      <c r="P92" s="113"/>
      <c r="Q92" s="113"/>
      <c r="R92" s="113"/>
      <c r="S92" s="113"/>
      <c r="T92" s="112">
        <f t="shared" ref="T92:T106" si="29">SUMIF($E$4:$E$18,$E92,T$4:T$18)</f>
        <v>0</v>
      </c>
      <c r="U92" s="113"/>
      <c r="V92" s="113"/>
      <c r="W92" s="113"/>
      <c r="X92" s="114"/>
      <c r="Y92" s="112">
        <f t="shared" ref="Y92:Y106" si="30">SUMIF($E$4:$E$18,$E92,Y$4:Y$18)</f>
        <v>0</v>
      </c>
      <c r="Z92" s="114"/>
      <c r="AA92" s="114"/>
      <c r="AB92" s="114"/>
      <c r="AC92" s="114"/>
      <c r="AD92" s="112">
        <f t="shared" ref="AD92:AD106" si="31">SUMIF($E$4:$E$18,$E92,AD$4:AD$18)</f>
        <v>0</v>
      </c>
      <c r="AE92" s="114"/>
      <c r="AF92" s="114"/>
      <c r="AG92" s="114"/>
      <c r="AH92" s="114"/>
      <c r="AI92" s="112">
        <f t="shared" ref="AI92:AI106" si="32">SUMIF($E$4:$E$18,$E92,AI$4:AI$18)</f>
        <v>0</v>
      </c>
      <c r="AJ92" s="114"/>
      <c r="AK92" s="114"/>
      <c r="AL92" s="114"/>
      <c r="AM92" s="114"/>
      <c r="AN92" s="112">
        <f t="shared" ref="AN92:AN106" si="33">SUMIF($E$4:$E$18,$E92,AN$4:AN$18)</f>
        <v>0</v>
      </c>
      <c r="AO92" s="114"/>
      <c r="AP92" s="114"/>
      <c r="AQ92" s="114"/>
      <c r="AR92" s="114"/>
      <c r="AS92" s="112">
        <f t="shared" ref="AS92:AS106" si="34">SUMIF($E$4:$E$18,$E92,AS$4:AS$18)</f>
        <v>0</v>
      </c>
      <c r="AT92" s="114"/>
      <c r="AU92" s="114"/>
      <c r="AV92" s="114"/>
      <c r="AW92" s="114"/>
      <c r="AX92" s="112">
        <f t="shared" ref="AX92:AX106" si="35">SUMIF($E$4:$E$18,$E92,AX$4:AX$18)</f>
        <v>0</v>
      </c>
      <c r="AY92" s="114"/>
      <c r="AZ92" s="114"/>
      <c r="BA92" s="114"/>
      <c r="BB92" s="114"/>
      <c r="BC92" s="112">
        <f t="shared" ref="BC92:BC106" si="36">SUMIF($E$4:$E$18,$E92,BC$4:BC$18)</f>
        <v>0</v>
      </c>
      <c r="BD92" s="114"/>
      <c r="BE92" s="114"/>
      <c r="BF92" s="114"/>
      <c r="BG92" s="114"/>
      <c r="BH92" s="112">
        <f t="shared" ref="BH92:BH106" si="37">SUMIF($E$4:$E$18,$E92,BH$4:BH$18)</f>
        <v>0</v>
      </c>
      <c r="BI92" s="114"/>
      <c r="BJ92" s="114"/>
      <c r="BK92" s="114"/>
      <c r="BL92" s="114"/>
      <c r="BM92" s="112">
        <f t="shared" ref="BM92:BM106" si="38">SUMIF($E$4:$E$18,$E92,BM$4:BM$18)</f>
        <v>0</v>
      </c>
      <c r="BN92" s="114"/>
      <c r="BO92" s="114"/>
      <c r="BP92" s="114"/>
      <c r="BQ92" s="114"/>
      <c r="BR92" s="112">
        <f t="shared" ref="BR92:BR106" si="39">SUMIF($E$4:$E$18,$E92,BR$4:BR$18)</f>
        <v>0</v>
      </c>
      <c r="BS92" s="89">
        <f t="shared" ref="BS92:BS105" si="40">SUM(O92:BR92)</f>
        <v>0</v>
      </c>
      <c r="BT92" s="90" t="str">
        <f>IFERROR(BS92/$BS$107,"")</f>
        <v/>
      </c>
      <c r="BU92" s="8"/>
    </row>
    <row r="93" spans="5:73" ht="12" x14ac:dyDescent="0.3">
      <c r="E93" s="275" t="s">
        <v>45</v>
      </c>
      <c r="F93" s="276"/>
      <c r="G93" s="276"/>
      <c r="H93" s="276"/>
      <c r="I93" s="276"/>
      <c r="J93" s="277"/>
      <c r="L93" s="147" t="e">
        <f ca="1">SUMIFS(#REF!,tgt_raw[Items],SPT_Only!$E93,#REF!,"&lt;="&amp;TODAY(),#REF!,"&gt;="&amp;DATE(YEAR(Summary!$B$25),1,1))</f>
        <v>#REF!</v>
      </c>
      <c r="M93" s="148">
        <f t="shared" ref="M93:M105" si="41">SUM(O93:BR93)</f>
        <v>0</v>
      </c>
      <c r="O93" s="112">
        <f t="shared" ref="O93:O106" si="42">SUMIF($E$4:$E$18,$E93,O$4:O$18)</f>
        <v>0</v>
      </c>
      <c r="P93" s="113"/>
      <c r="Q93" s="113"/>
      <c r="R93" s="113"/>
      <c r="S93" s="113"/>
      <c r="T93" s="112">
        <f t="shared" si="29"/>
        <v>0</v>
      </c>
      <c r="U93" s="113"/>
      <c r="V93" s="113"/>
      <c r="W93" s="113"/>
      <c r="X93" s="114"/>
      <c r="Y93" s="112">
        <f t="shared" si="30"/>
        <v>0</v>
      </c>
      <c r="Z93" s="114"/>
      <c r="AA93" s="114"/>
      <c r="AB93" s="114"/>
      <c r="AC93" s="114"/>
      <c r="AD93" s="112">
        <f t="shared" si="31"/>
        <v>0</v>
      </c>
      <c r="AE93" s="114"/>
      <c r="AF93" s="114"/>
      <c r="AG93" s="114"/>
      <c r="AH93" s="114"/>
      <c r="AI93" s="112">
        <f t="shared" si="32"/>
        <v>0</v>
      </c>
      <c r="AJ93" s="114"/>
      <c r="AK93" s="114"/>
      <c r="AL93" s="114"/>
      <c r="AM93" s="114"/>
      <c r="AN93" s="112">
        <f t="shared" si="33"/>
        <v>0</v>
      </c>
      <c r="AO93" s="114"/>
      <c r="AP93" s="114"/>
      <c r="AQ93" s="114"/>
      <c r="AR93" s="114"/>
      <c r="AS93" s="112">
        <f t="shared" si="34"/>
        <v>0</v>
      </c>
      <c r="AT93" s="114"/>
      <c r="AU93" s="114"/>
      <c r="AV93" s="114"/>
      <c r="AW93" s="114"/>
      <c r="AX93" s="112">
        <f t="shared" si="35"/>
        <v>0</v>
      </c>
      <c r="AY93" s="114"/>
      <c r="AZ93" s="114"/>
      <c r="BA93" s="114"/>
      <c r="BB93" s="114"/>
      <c r="BC93" s="112">
        <f t="shared" si="36"/>
        <v>0</v>
      </c>
      <c r="BD93" s="114"/>
      <c r="BE93" s="114"/>
      <c r="BF93" s="114"/>
      <c r="BG93" s="114"/>
      <c r="BH93" s="112">
        <f t="shared" si="37"/>
        <v>0</v>
      </c>
      <c r="BI93" s="114"/>
      <c r="BJ93" s="114"/>
      <c r="BK93" s="114"/>
      <c r="BL93" s="114"/>
      <c r="BM93" s="112">
        <f t="shared" si="38"/>
        <v>0</v>
      </c>
      <c r="BN93" s="114"/>
      <c r="BO93" s="114"/>
      <c r="BP93" s="114"/>
      <c r="BQ93" s="114"/>
      <c r="BR93" s="112">
        <f t="shared" si="39"/>
        <v>0</v>
      </c>
      <c r="BS93" s="89">
        <f t="shared" si="40"/>
        <v>0</v>
      </c>
      <c r="BT93" s="90" t="str">
        <f t="shared" ref="BT93:BT106" si="43">IFERROR(BS93/$BS$107,"")</f>
        <v/>
      </c>
      <c r="BU93" s="8"/>
    </row>
    <row r="94" spans="5:73" ht="12" x14ac:dyDescent="0.3">
      <c r="E94" s="275" t="s">
        <v>46</v>
      </c>
      <c r="F94" s="276"/>
      <c r="G94" s="276"/>
      <c r="H94" s="276"/>
      <c r="I94" s="276"/>
      <c r="J94" s="277"/>
      <c r="L94" s="147" t="e">
        <f ca="1">SUMIFS(#REF!,tgt_raw[Items],SPT_Only!$E94,#REF!,"&lt;="&amp;TODAY(),#REF!,"&gt;="&amp;DATE(YEAR(Summary!$B$25),1,1))</f>
        <v>#REF!</v>
      </c>
      <c r="M94" s="148">
        <f t="shared" si="41"/>
        <v>0</v>
      </c>
      <c r="O94" s="112">
        <f t="shared" si="42"/>
        <v>0</v>
      </c>
      <c r="P94" s="113"/>
      <c r="Q94" s="113"/>
      <c r="R94" s="113"/>
      <c r="S94" s="113"/>
      <c r="T94" s="112">
        <f t="shared" si="29"/>
        <v>0</v>
      </c>
      <c r="U94" s="113"/>
      <c r="V94" s="113"/>
      <c r="W94" s="113"/>
      <c r="X94" s="114"/>
      <c r="Y94" s="112">
        <f t="shared" si="30"/>
        <v>0</v>
      </c>
      <c r="Z94" s="114"/>
      <c r="AA94" s="114"/>
      <c r="AB94" s="114"/>
      <c r="AC94" s="114"/>
      <c r="AD94" s="112">
        <f t="shared" si="31"/>
        <v>0</v>
      </c>
      <c r="AE94" s="114"/>
      <c r="AF94" s="114"/>
      <c r="AG94" s="114"/>
      <c r="AH94" s="114"/>
      <c r="AI94" s="112">
        <f t="shared" si="32"/>
        <v>0</v>
      </c>
      <c r="AJ94" s="114"/>
      <c r="AK94" s="114"/>
      <c r="AL94" s="114"/>
      <c r="AM94" s="114"/>
      <c r="AN94" s="112">
        <f t="shared" si="33"/>
        <v>0</v>
      </c>
      <c r="AO94" s="114"/>
      <c r="AP94" s="114"/>
      <c r="AQ94" s="114"/>
      <c r="AR94" s="114"/>
      <c r="AS94" s="112">
        <f t="shared" si="34"/>
        <v>0</v>
      </c>
      <c r="AT94" s="114"/>
      <c r="AU94" s="114"/>
      <c r="AV94" s="114"/>
      <c r="AW94" s="114"/>
      <c r="AX94" s="112">
        <f t="shared" si="35"/>
        <v>0</v>
      </c>
      <c r="AY94" s="114"/>
      <c r="AZ94" s="114"/>
      <c r="BA94" s="114"/>
      <c r="BB94" s="114"/>
      <c r="BC94" s="112">
        <f t="shared" si="36"/>
        <v>0</v>
      </c>
      <c r="BD94" s="114"/>
      <c r="BE94" s="114"/>
      <c r="BF94" s="114"/>
      <c r="BG94" s="114"/>
      <c r="BH94" s="112">
        <f t="shared" si="37"/>
        <v>0</v>
      </c>
      <c r="BI94" s="114"/>
      <c r="BJ94" s="114"/>
      <c r="BK94" s="114"/>
      <c r="BL94" s="114"/>
      <c r="BM94" s="112">
        <f t="shared" si="38"/>
        <v>0</v>
      </c>
      <c r="BN94" s="114"/>
      <c r="BO94" s="114"/>
      <c r="BP94" s="114"/>
      <c r="BQ94" s="114"/>
      <c r="BR94" s="112">
        <f t="shared" si="39"/>
        <v>0</v>
      </c>
      <c r="BS94" s="89">
        <f t="shared" si="40"/>
        <v>0</v>
      </c>
      <c r="BT94" s="90" t="str">
        <f t="shared" si="43"/>
        <v/>
      </c>
      <c r="BU94" s="8"/>
    </row>
    <row r="95" spans="5:73" ht="12" x14ac:dyDescent="0.3">
      <c r="E95" s="275" t="s">
        <v>47</v>
      </c>
      <c r="F95" s="276"/>
      <c r="G95" s="276"/>
      <c r="H95" s="276"/>
      <c r="I95" s="276"/>
      <c r="J95" s="277"/>
      <c r="L95" s="147" t="e">
        <f ca="1">SUMIFS(#REF!,tgt_raw[Items],SPT_Only!$E95,#REF!,"&lt;="&amp;TODAY(),#REF!,"&gt;="&amp;DATE(YEAR(Summary!$B$25),1,1))</f>
        <v>#REF!</v>
      </c>
      <c r="M95" s="148">
        <f t="shared" si="41"/>
        <v>0</v>
      </c>
      <c r="O95" s="112">
        <f t="shared" si="42"/>
        <v>0</v>
      </c>
      <c r="P95" s="113"/>
      <c r="Q95" s="113"/>
      <c r="R95" s="113"/>
      <c r="S95" s="113"/>
      <c r="T95" s="112">
        <f t="shared" si="29"/>
        <v>0</v>
      </c>
      <c r="U95" s="113"/>
      <c r="V95" s="113"/>
      <c r="W95" s="113"/>
      <c r="X95" s="114"/>
      <c r="Y95" s="112">
        <f t="shared" si="30"/>
        <v>0</v>
      </c>
      <c r="Z95" s="114"/>
      <c r="AA95" s="114"/>
      <c r="AB95" s="114"/>
      <c r="AC95" s="114"/>
      <c r="AD95" s="112">
        <f t="shared" si="31"/>
        <v>0</v>
      </c>
      <c r="AE95" s="114"/>
      <c r="AF95" s="114"/>
      <c r="AG95" s="114"/>
      <c r="AH95" s="114"/>
      <c r="AI95" s="112">
        <f t="shared" si="32"/>
        <v>0</v>
      </c>
      <c r="AJ95" s="114"/>
      <c r="AK95" s="114"/>
      <c r="AL95" s="114"/>
      <c r="AM95" s="114"/>
      <c r="AN95" s="112">
        <f t="shared" si="33"/>
        <v>0</v>
      </c>
      <c r="AO95" s="114"/>
      <c r="AP95" s="114"/>
      <c r="AQ95" s="114"/>
      <c r="AR95" s="114"/>
      <c r="AS95" s="112">
        <f t="shared" si="34"/>
        <v>0</v>
      </c>
      <c r="AT95" s="114"/>
      <c r="AU95" s="114"/>
      <c r="AV95" s="114"/>
      <c r="AW95" s="114"/>
      <c r="AX95" s="112">
        <f t="shared" si="35"/>
        <v>0</v>
      </c>
      <c r="AY95" s="114"/>
      <c r="AZ95" s="114"/>
      <c r="BA95" s="114"/>
      <c r="BB95" s="114"/>
      <c r="BC95" s="112">
        <f t="shared" si="36"/>
        <v>0</v>
      </c>
      <c r="BD95" s="114"/>
      <c r="BE95" s="114"/>
      <c r="BF95" s="114"/>
      <c r="BG95" s="114"/>
      <c r="BH95" s="112">
        <f t="shared" si="37"/>
        <v>0</v>
      </c>
      <c r="BI95" s="114"/>
      <c r="BJ95" s="114"/>
      <c r="BK95" s="114"/>
      <c r="BL95" s="114"/>
      <c r="BM95" s="112">
        <f t="shared" si="38"/>
        <v>0</v>
      </c>
      <c r="BN95" s="114"/>
      <c r="BO95" s="114"/>
      <c r="BP95" s="114"/>
      <c r="BQ95" s="114"/>
      <c r="BR95" s="112">
        <f t="shared" si="39"/>
        <v>0</v>
      </c>
      <c r="BS95" s="89">
        <f t="shared" si="40"/>
        <v>0</v>
      </c>
      <c r="BT95" s="90" t="str">
        <f t="shared" si="43"/>
        <v/>
      </c>
      <c r="BU95" s="8"/>
    </row>
    <row r="96" spans="5:73" ht="12" x14ac:dyDescent="0.3">
      <c r="E96" s="275" t="s">
        <v>49</v>
      </c>
      <c r="F96" s="276"/>
      <c r="G96" s="276"/>
      <c r="H96" s="276"/>
      <c r="I96" s="276"/>
      <c r="J96" s="277"/>
      <c r="L96" s="147" t="e">
        <f ca="1">SUMIFS(#REF!,tgt_raw[Items],SPT_Only!$E96,#REF!,"&lt;="&amp;TODAY(),#REF!,"&gt;="&amp;DATE(YEAR(Summary!$B$25),1,1))</f>
        <v>#REF!</v>
      </c>
      <c r="M96" s="148">
        <f t="shared" si="41"/>
        <v>0</v>
      </c>
      <c r="O96" s="112">
        <f t="shared" si="42"/>
        <v>0</v>
      </c>
      <c r="P96" s="113"/>
      <c r="Q96" s="113"/>
      <c r="R96" s="113"/>
      <c r="S96" s="113"/>
      <c r="T96" s="112">
        <f t="shared" si="29"/>
        <v>0</v>
      </c>
      <c r="U96" s="113"/>
      <c r="V96" s="113"/>
      <c r="W96" s="113"/>
      <c r="X96" s="114"/>
      <c r="Y96" s="112">
        <f t="shared" si="30"/>
        <v>0</v>
      </c>
      <c r="Z96" s="114"/>
      <c r="AA96" s="114"/>
      <c r="AB96" s="114"/>
      <c r="AC96" s="114"/>
      <c r="AD96" s="112">
        <f t="shared" si="31"/>
        <v>0</v>
      </c>
      <c r="AE96" s="114"/>
      <c r="AF96" s="114"/>
      <c r="AG96" s="114"/>
      <c r="AH96" s="114"/>
      <c r="AI96" s="112">
        <f t="shared" si="32"/>
        <v>0</v>
      </c>
      <c r="AJ96" s="114"/>
      <c r="AK96" s="114"/>
      <c r="AL96" s="114"/>
      <c r="AM96" s="114"/>
      <c r="AN96" s="112">
        <f t="shared" si="33"/>
        <v>0</v>
      </c>
      <c r="AO96" s="114"/>
      <c r="AP96" s="114"/>
      <c r="AQ96" s="114"/>
      <c r="AR96" s="114"/>
      <c r="AS96" s="112">
        <f t="shared" si="34"/>
        <v>0</v>
      </c>
      <c r="AT96" s="114"/>
      <c r="AU96" s="114"/>
      <c r="AV96" s="114"/>
      <c r="AW96" s="114"/>
      <c r="AX96" s="112">
        <f t="shared" si="35"/>
        <v>0</v>
      </c>
      <c r="AY96" s="114"/>
      <c r="AZ96" s="114"/>
      <c r="BA96" s="114"/>
      <c r="BB96" s="114"/>
      <c r="BC96" s="112">
        <f t="shared" si="36"/>
        <v>0</v>
      </c>
      <c r="BD96" s="114"/>
      <c r="BE96" s="114"/>
      <c r="BF96" s="114"/>
      <c r="BG96" s="114"/>
      <c r="BH96" s="112">
        <f t="shared" si="37"/>
        <v>0</v>
      </c>
      <c r="BI96" s="114"/>
      <c r="BJ96" s="114"/>
      <c r="BK96" s="114"/>
      <c r="BL96" s="114"/>
      <c r="BM96" s="112">
        <f t="shared" si="38"/>
        <v>0</v>
      </c>
      <c r="BN96" s="114"/>
      <c r="BO96" s="114"/>
      <c r="BP96" s="114"/>
      <c r="BQ96" s="114"/>
      <c r="BR96" s="112">
        <f t="shared" si="39"/>
        <v>0</v>
      </c>
      <c r="BS96" s="89">
        <f t="shared" si="40"/>
        <v>0</v>
      </c>
      <c r="BT96" s="90" t="str">
        <f t="shared" si="43"/>
        <v/>
      </c>
      <c r="BU96" s="8"/>
    </row>
    <row r="97" spans="2:73" ht="12" x14ac:dyDescent="0.3">
      <c r="E97" s="275" t="s">
        <v>51</v>
      </c>
      <c r="F97" s="276"/>
      <c r="G97" s="276"/>
      <c r="H97" s="276"/>
      <c r="I97" s="276"/>
      <c r="J97" s="277"/>
      <c r="L97" s="147" t="e">
        <f ca="1">SUMIFS(#REF!,tgt_raw[Items],SPT_Only!$E97,#REF!,"&lt;="&amp;TODAY(),#REF!,"&gt;="&amp;DATE(YEAR(Summary!$B$25),1,1))</f>
        <v>#REF!</v>
      </c>
      <c r="M97" s="148">
        <f t="shared" si="41"/>
        <v>0</v>
      </c>
      <c r="O97" s="112">
        <f t="shared" si="42"/>
        <v>0</v>
      </c>
      <c r="P97" s="113"/>
      <c r="Q97" s="113"/>
      <c r="R97" s="113"/>
      <c r="S97" s="113"/>
      <c r="T97" s="112">
        <f t="shared" si="29"/>
        <v>0</v>
      </c>
      <c r="U97" s="113"/>
      <c r="V97" s="113"/>
      <c r="W97" s="113"/>
      <c r="X97" s="114"/>
      <c r="Y97" s="112">
        <f t="shared" si="30"/>
        <v>0</v>
      </c>
      <c r="Z97" s="114"/>
      <c r="AA97" s="114"/>
      <c r="AB97" s="114"/>
      <c r="AC97" s="114"/>
      <c r="AD97" s="112">
        <f t="shared" si="31"/>
        <v>0</v>
      </c>
      <c r="AE97" s="114"/>
      <c r="AF97" s="114"/>
      <c r="AG97" s="114"/>
      <c r="AH97" s="114"/>
      <c r="AI97" s="112">
        <f t="shared" si="32"/>
        <v>0</v>
      </c>
      <c r="AJ97" s="114"/>
      <c r="AK97" s="114"/>
      <c r="AL97" s="114"/>
      <c r="AM97" s="114"/>
      <c r="AN97" s="112">
        <f t="shared" si="33"/>
        <v>0</v>
      </c>
      <c r="AO97" s="114"/>
      <c r="AP97" s="114"/>
      <c r="AQ97" s="114"/>
      <c r="AR97" s="114"/>
      <c r="AS97" s="112">
        <f t="shared" si="34"/>
        <v>0</v>
      </c>
      <c r="AT97" s="114"/>
      <c r="AU97" s="114"/>
      <c r="AV97" s="114"/>
      <c r="AW97" s="114"/>
      <c r="AX97" s="112">
        <f t="shared" si="35"/>
        <v>0</v>
      </c>
      <c r="AY97" s="114"/>
      <c r="AZ97" s="114"/>
      <c r="BA97" s="114"/>
      <c r="BB97" s="114"/>
      <c r="BC97" s="112">
        <f t="shared" si="36"/>
        <v>0</v>
      </c>
      <c r="BD97" s="114"/>
      <c r="BE97" s="114"/>
      <c r="BF97" s="114"/>
      <c r="BG97" s="114"/>
      <c r="BH97" s="112">
        <f t="shared" si="37"/>
        <v>0</v>
      </c>
      <c r="BI97" s="114"/>
      <c r="BJ97" s="114"/>
      <c r="BK97" s="114"/>
      <c r="BL97" s="114"/>
      <c r="BM97" s="112">
        <f t="shared" si="38"/>
        <v>0</v>
      </c>
      <c r="BN97" s="114"/>
      <c r="BO97" s="114"/>
      <c r="BP97" s="114"/>
      <c r="BQ97" s="114"/>
      <c r="BR97" s="112">
        <f t="shared" si="39"/>
        <v>0</v>
      </c>
      <c r="BS97" s="89">
        <f t="shared" si="40"/>
        <v>0</v>
      </c>
      <c r="BT97" s="90" t="str">
        <f t="shared" si="43"/>
        <v/>
      </c>
      <c r="BU97" s="8"/>
    </row>
    <row r="98" spans="2:73" ht="12" x14ac:dyDescent="0.3">
      <c r="E98" s="275" t="s">
        <v>53</v>
      </c>
      <c r="F98" s="276"/>
      <c r="G98" s="276"/>
      <c r="H98" s="276"/>
      <c r="I98" s="276"/>
      <c r="J98" s="277"/>
      <c r="L98" s="147" t="e">
        <f ca="1">SUMIFS(#REF!,tgt_raw[Items],SPT_Only!$E98,#REF!,"&lt;="&amp;TODAY(),#REF!,"&gt;="&amp;DATE(YEAR(Summary!$B$25),1,1))</f>
        <v>#REF!</v>
      </c>
      <c r="M98" s="148">
        <f t="shared" si="41"/>
        <v>0</v>
      </c>
      <c r="O98" s="112">
        <f t="shared" si="42"/>
        <v>0</v>
      </c>
      <c r="P98" s="113"/>
      <c r="Q98" s="113"/>
      <c r="R98" s="113"/>
      <c r="S98" s="113"/>
      <c r="T98" s="112">
        <f t="shared" si="29"/>
        <v>0</v>
      </c>
      <c r="U98" s="113"/>
      <c r="V98" s="113"/>
      <c r="W98" s="113"/>
      <c r="X98" s="114"/>
      <c r="Y98" s="112">
        <f t="shared" si="30"/>
        <v>0</v>
      </c>
      <c r="Z98" s="114"/>
      <c r="AA98" s="114"/>
      <c r="AB98" s="114"/>
      <c r="AC98" s="114"/>
      <c r="AD98" s="112">
        <f t="shared" si="31"/>
        <v>0</v>
      </c>
      <c r="AE98" s="114"/>
      <c r="AF98" s="114"/>
      <c r="AG98" s="114"/>
      <c r="AH98" s="114"/>
      <c r="AI98" s="112">
        <f t="shared" si="32"/>
        <v>0</v>
      </c>
      <c r="AJ98" s="114"/>
      <c r="AK98" s="114"/>
      <c r="AL98" s="114"/>
      <c r="AM98" s="114"/>
      <c r="AN98" s="112">
        <f t="shared" si="33"/>
        <v>0</v>
      </c>
      <c r="AO98" s="114"/>
      <c r="AP98" s="114"/>
      <c r="AQ98" s="114"/>
      <c r="AR98" s="114"/>
      <c r="AS98" s="112">
        <f t="shared" si="34"/>
        <v>0</v>
      </c>
      <c r="AT98" s="114"/>
      <c r="AU98" s="114"/>
      <c r="AV98" s="114"/>
      <c r="AW98" s="114"/>
      <c r="AX98" s="112">
        <f t="shared" si="35"/>
        <v>0</v>
      </c>
      <c r="AY98" s="114"/>
      <c r="AZ98" s="114"/>
      <c r="BA98" s="114"/>
      <c r="BB98" s="114"/>
      <c r="BC98" s="112">
        <f t="shared" si="36"/>
        <v>0</v>
      </c>
      <c r="BD98" s="114"/>
      <c r="BE98" s="114"/>
      <c r="BF98" s="114"/>
      <c r="BG98" s="114"/>
      <c r="BH98" s="112">
        <f t="shared" si="37"/>
        <v>0</v>
      </c>
      <c r="BI98" s="114"/>
      <c r="BJ98" s="114"/>
      <c r="BK98" s="114"/>
      <c r="BL98" s="114"/>
      <c r="BM98" s="112">
        <f t="shared" si="38"/>
        <v>0</v>
      </c>
      <c r="BN98" s="114"/>
      <c r="BO98" s="114"/>
      <c r="BP98" s="114"/>
      <c r="BQ98" s="114"/>
      <c r="BR98" s="112">
        <f t="shared" si="39"/>
        <v>0</v>
      </c>
      <c r="BS98" s="89">
        <f t="shared" si="40"/>
        <v>0</v>
      </c>
      <c r="BT98" s="90" t="str">
        <f t="shared" si="43"/>
        <v/>
      </c>
      <c r="BU98" s="8"/>
    </row>
    <row r="99" spans="2:73" ht="12" x14ac:dyDescent="0.3">
      <c r="E99" s="275" t="s">
        <v>54</v>
      </c>
      <c r="F99" s="276"/>
      <c r="G99" s="276"/>
      <c r="H99" s="276"/>
      <c r="I99" s="276"/>
      <c r="J99" s="277"/>
      <c r="L99" s="147" t="e">
        <f ca="1">SUMIFS(#REF!,tgt_raw[Items],SPT_Only!$E99,#REF!,"&lt;="&amp;TODAY(),#REF!,"&gt;="&amp;DATE(YEAR(Summary!$B$25),1,1))</f>
        <v>#REF!</v>
      </c>
      <c r="M99" s="148">
        <f t="shared" si="41"/>
        <v>0</v>
      </c>
      <c r="O99" s="112">
        <f t="shared" si="42"/>
        <v>0</v>
      </c>
      <c r="P99" s="113"/>
      <c r="Q99" s="113"/>
      <c r="R99" s="113"/>
      <c r="S99" s="113"/>
      <c r="T99" s="112">
        <f t="shared" si="29"/>
        <v>0</v>
      </c>
      <c r="U99" s="113"/>
      <c r="V99" s="113"/>
      <c r="W99" s="113"/>
      <c r="X99" s="114"/>
      <c r="Y99" s="112">
        <f t="shared" si="30"/>
        <v>0</v>
      </c>
      <c r="Z99" s="114"/>
      <c r="AA99" s="114"/>
      <c r="AB99" s="114"/>
      <c r="AC99" s="114"/>
      <c r="AD99" s="112">
        <f t="shared" si="31"/>
        <v>0</v>
      </c>
      <c r="AE99" s="114"/>
      <c r="AF99" s="114"/>
      <c r="AG99" s="114"/>
      <c r="AH99" s="114"/>
      <c r="AI99" s="112">
        <f t="shared" si="32"/>
        <v>0</v>
      </c>
      <c r="AJ99" s="114"/>
      <c r="AK99" s="114"/>
      <c r="AL99" s="114"/>
      <c r="AM99" s="114"/>
      <c r="AN99" s="112">
        <f t="shared" si="33"/>
        <v>0</v>
      </c>
      <c r="AO99" s="114"/>
      <c r="AP99" s="114"/>
      <c r="AQ99" s="114"/>
      <c r="AR99" s="114"/>
      <c r="AS99" s="112">
        <f t="shared" si="34"/>
        <v>0</v>
      </c>
      <c r="AT99" s="114"/>
      <c r="AU99" s="114"/>
      <c r="AV99" s="114"/>
      <c r="AW99" s="114"/>
      <c r="AX99" s="112">
        <f t="shared" si="35"/>
        <v>0</v>
      </c>
      <c r="AY99" s="114"/>
      <c r="AZ99" s="114"/>
      <c r="BA99" s="114"/>
      <c r="BB99" s="114"/>
      <c r="BC99" s="112">
        <f t="shared" si="36"/>
        <v>0</v>
      </c>
      <c r="BD99" s="114"/>
      <c r="BE99" s="114"/>
      <c r="BF99" s="114"/>
      <c r="BG99" s="114"/>
      <c r="BH99" s="112">
        <f t="shared" si="37"/>
        <v>0</v>
      </c>
      <c r="BI99" s="114"/>
      <c r="BJ99" s="114"/>
      <c r="BK99" s="114"/>
      <c r="BL99" s="114"/>
      <c r="BM99" s="112">
        <f t="shared" si="38"/>
        <v>0</v>
      </c>
      <c r="BN99" s="114"/>
      <c r="BO99" s="114"/>
      <c r="BP99" s="114"/>
      <c r="BQ99" s="114"/>
      <c r="BR99" s="112">
        <f t="shared" si="39"/>
        <v>0</v>
      </c>
      <c r="BS99" s="89">
        <f t="shared" si="40"/>
        <v>0</v>
      </c>
      <c r="BT99" s="90" t="str">
        <f t="shared" si="43"/>
        <v/>
      </c>
      <c r="BU99" s="8"/>
    </row>
    <row r="100" spans="2:73" ht="12" x14ac:dyDescent="0.3">
      <c r="E100" s="275" t="s">
        <v>55</v>
      </c>
      <c r="F100" s="276"/>
      <c r="G100" s="276"/>
      <c r="H100" s="276"/>
      <c r="I100" s="276"/>
      <c r="J100" s="277"/>
      <c r="L100" s="147" t="e">
        <f ca="1">SUMIFS(#REF!,tgt_raw[Items],SPT_Only!$E100,#REF!,"&lt;="&amp;TODAY(),#REF!,"&gt;="&amp;DATE(YEAR(Summary!$B$25),1,1))</f>
        <v>#REF!</v>
      </c>
      <c r="M100" s="148">
        <f t="shared" si="41"/>
        <v>0</v>
      </c>
      <c r="O100" s="112">
        <f t="shared" si="42"/>
        <v>0</v>
      </c>
      <c r="P100" s="113"/>
      <c r="Q100" s="113"/>
      <c r="R100" s="113"/>
      <c r="S100" s="113"/>
      <c r="T100" s="112">
        <f t="shared" si="29"/>
        <v>0</v>
      </c>
      <c r="U100" s="113"/>
      <c r="V100" s="113"/>
      <c r="W100" s="113"/>
      <c r="X100" s="114"/>
      <c r="Y100" s="112">
        <f t="shared" si="30"/>
        <v>0</v>
      </c>
      <c r="Z100" s="114"/>
      <c r="AA100" s="114"/>
      <c r="AB100" s="114"/>
      <c r="AC100" s="114"/>
      <c r="AD100" s="112">
        <f t="shared" si="31"/>
        <v>0</v>
      </c>
      <c r="AE100" s="114"/>
      <c r="AF100" s="114"/>
      <c r="AG100" s="114"/>
      <c r="AH100" s="114"/>
      <c r="AI100" s="112">
        <f t="shared" si="32"/>
        <v>0</v>
      </c>
      <c r="AJ100" s="114"/>
      <c r="AK100" s="114"/>
      <c r="AL100" s="114"/>
      <c r="AM100" s="114"/>
      <c r="AN100" s="112">
        <f t="shared" si="33"/>
        <v>0</v>
      </c>
      <c r="AO100" s="114"/>
      <c r="AP100" s="114"/>
      <c r="AQ100" s="114"/>
      <c r="AR100" s="114"/>
      <c r="AS100" s="112">
        <f t="shared" si="34"/>
        <v>0</v>
      </c>
      <c r="AT100" s="114"/>
      <c r="AU100" s="114"/>
      <c r="AV100" s="114"/>
      <c r="AW100" s="114"/>
      <c r="AX100" s="112">
        <f t="shared" si="35"/>
        <v>0</v>
      </c>
      <c r="AY100" s="114"/>
      <c r="AZ100" s="114"/>
      <c r="BA100" s="114"/>
      <c r="BB100" s="114"/>
      <c r="BC100" s="112">
        <f t="shared" si="36"/>
        <v>0</v>
      </c>
      <c r="BD100" s="114"/>
      <c r="BE100" s="114"/>
      <c r="BF100" s="114"/>
      <c r="BG100" s="114"/>
      <c r="BH100" s="112">
        <f t="shared" si="37"/>
        <v>0</v>
      </c>
      <c r="BI100" s="114"/>
      <c r="BJ100" s="114"/>
      <c r="BK100" s="114"/>
      <c r="BL100" s="114"/>
      <c r="BM100" s="112">
        <f t="shared" si="38"/>
        <v>0</v>
      </c>
      <c r="BN100" s="114"/>
      <c r="BO100" s="114"/>
      <c r="BP100" s="114"/>
      <c r="BQ100" s="114"/>
      <c r="BR100" s="112">
        <f t="shared" si="39"/>
        <v>0</v>
      </c>
      <c r="BS100" s="89">
        <f t="shared" si="40"/>
        <v>0</v>
      </c>
      <c r="BT100" s="90" t="str">
        <f t="shared" si="43"/>
        <v/>
      </c>
      <c r="BU100" s="8"/>
    </row>
    <row r="101" spans="2:73" ht="12" x14ac:dyDescent="0.3">
      <c r="E101" s="275" t="s">
        <v>57</v>
      </c>
      <c r="F101" s="276"/>
      <c r="G101" s="276"/>
      <c r="H101" s="276"/>
      <c r="I101" s="276"/>
      <c r="J101" s="277"/>
      <c r="L101" s="147" t="e">
        <f ca="1">SUMIFS(#REF!,tgt_raw[Items],SPT_Only!$E101,#REF!,"&lt;="&amp;TODAY(),#REF!,"&gt;="&amp;DATE(YEAR(Summary!$B$25),1,1))</f>
        <v>#REF!</v>
      </c>
      <c r="M101" s="148">
        <f t="shared" si="41"/>
        <v>0</v>
      </c>
      <c r="O101" s="112">
        <f t="shared" si="42"/>
        <v>0</v>
      </c>
      <c r="P101" s="113"/>
      <c r="Q101" s="113"/>
      <c r="R101" s="113"/>
      <c r="S101" s="113"/>
      <c r="T101" s="112">
        <f t="shared" si="29"/>
        <v>0</v>
      </c>
      <c r="U101" s="113"/>
      <c r="V101" s="113"/>
      <c r="W101" s="113"/>
      <c r="X101" s="114"/>
      <c r="Y101" s="112">
        <f t="shared" si="30"/>
        <v>0</v>
      </c>
      <c r="Z101" s="114"/>
      <c r="AA101" s="114"/>
      <c r="AB101" s="114"/>
      <c r="AC101" s="114"/>
      <c r="AD101" s="112">
        <f t="shared" si="31"/>
        <v>0</v>
      </c>
      <c r="AE101" s="114"/>
      <c r="AF101" s="114"/>
      <c r="AG101" s="114"/>
      <c r="AH101" s="114"/>
      <c r="AI101" s="112">
        <f t="shared" si="32"/>
        <v>0</v>
      </c>
      <c r="AJ101" s="114"/>
      <c r="AK101" s="114"/>
      <c r="AL101" s="114"/>
      <c r="AM101" s="114"/>
      <c r="AN101" s="112">
        <f t="shared" si="33"/>
        <v>0</v>
      </c>
      <c r="AO101" s="114"/>
      <c r="AP101" s="114"/>
      <c r="AQ101" s="114"/>
      <c r="AR101" s="114"/>
      <c r="AS101" s="112">
        <f t="shared" si="34"/>
        <v>0</v>
      </c>
      <c r="AT101" s="114"/>
      <c r="AU101" s="114"/>
      <c r="AV101" s="114"/>
      <c r="AW101" s="114"/>
      <c r="AX101" s="112">
        <f t="shared" si="35"/>
        <v>0</v>
      </c>
      <c r="AY101" s="114"/>
      <c r="AZ101" s="114"/>
      <c r="BA101" s="114"/>
      <c r="BB101" s="114"/>
      <c r="BC101" s="112">
        <f t="shared" si="36"/>
        <v>0</v>
      </c>
      <c r="BD101" s="114"/>
      <c r="BE101" s="114"/>
      <c r="BF101" s="114"/>
      <c r="BG101" s="114"/>
      <c r="BH101" s="112">
        <f t="shared" si="37"/>
        <v>0</v>
      </c>
      <c r="BI101" s="114"/>
      <c r="BJ101" s="114"/>
      <c r="BK101" s="114"/>
      <c r="BL101" s="114"/>
      <c r="BM101" s="112">
        <f t="shared" si="38"/>
        <v>0</v>
      </c>
      <c r="BN101" s="114"/>
      <c r="BO101" s="114"/>
      <c r="BP101" s="114"/>
      <c r="BQ101" s="114"/>
      <c r="BR101" s="112">
        <f t="shared" si="39"/>
        <v>0</v>
      </c>
      <c r="BS101" s="89">
        <f t="shared" si="40"/>
        <v>0</v>
      </c>
      <c r="BT101" s="90" t="str">
        <f t="shared" si="43"/>
        <v/>
      </c>
      <c r="BU101" s="8"/>
    </row>
    <row r="102" spans="2:73" ht="12" x14ac:dyDescent="0.3">
      <c r="E102" s="275" t="s">
        <v>58</v>
      </c>
      <c r="F102" s="276"/>
      <c r="G102" s="276"/>
      <c r="H102" s="276"/>
      <c r="I102" s="276"/>
      <c r="J102" s="277"/>
      <c r="L102" s="147" t="e">
        <f ca="1">SUMIFS(#REF!,tgt_raw[Items],SPT_Only!$E102,#REF!,"&lt;="&amp;TODAY(),#REF!,"&gt;="&amp;DATE(YEAR(Summary!$B$25),1,1))</f>
        <v>#REF!</v>
      </c>
      <c r="M102" s="148">
        <f t="shared" si="41"/>
        <v>0</v>
      </c>
      <c r="O102" s="112">
        <f t="shared" si="42"/>
        <v>0</v>
      </c>
      <c r="P102" s="113"/>
      <c r="Q102" s="113"/>
      <c r="R102" s="113"/>
      <c r="S102" s="113"/>
      <c r="T102" s="112">
        <f t="shared" si="29"/>
        <v>0</v>
      </c>
      <c r="U102" s="113"/>
      <c r="V102" s="113"/>
      <c r="W102" s="113"/>
      <c r="X102" s="114"/>
      <c r="Y102" s="112">
        <f t="shared" si="30"/>
        <v>0</v>
      </c>
      <c r="Z102" s="114"/>
      <c r="AA102" s="114"/>
      <c r="AB102" s="114"/>
      <c r="AC102" s="114"/>
      <c r="AD102" s="112">
        <f t="shared" si="31"/>
        <v>0</v>
      </c>
      <c r="AE102" s="114"/>
      <c r="AF102" s="114"/>
      <c r="AG102" s="114"/>
      <c r="AH102" s="114"/>
      <c r="AI102" s="112">
        <f t="shared" si="32"/>
        <v>0</v>
      </c>
      <c r="AJ102" s="114"/>
      <c r="AK102" s="114"/>
      <c r="AL102" s="114"/>
      <c r="AM102" s="114"/>
      <c r="AN102" s="112">
        <f t="shared" si="33"/>
        <v>0</v>
      </c>
      <c r="AO102" s="114"/>
      <c r="AP102" s="114"/>
      <c r="AQ102" s="114"/>
      <c r="AR102" s="114"/>
      <c r="AS102" s="112">
        <f t="shared" si="34"/>
        <v>0</v>
      </c>
      <c r="AT102" s="114"/>
      <c r="AU102" s="114"/>
      <c r="AV102" s="114"/>
      <c r="AW102" s="114"/>
      <c r="AX102" s="112">
        <f t="shared" si="35"/>
        <v>0</v>
      </c>
      <c r="AY102" s="114"/>
      <c r="AZ102" s="114"/>
      <c r="BA102" s="114"/>
      <c r="BB102" s="114"/>
      <c r="BC102" s="112">
        <f t="shared" si="36"/>
        <v>0</v>
      </c>
      <c r="BD102" s="114"/>
      <c r="BE102" s="114"/>
      <c r="BF102" s="114"/>
      <c r="BG102" s="114"/>
      <c r="BH102" s="112">
        <f t="shared" si="37"/>
        <v>0</v>
      </c>
      <c r="BI102" s="114"/>
      <c r="BJ102" s="114"/>
      <c r="BK102" s="114"/>
      <c r="BL102" s="114"/>
      <c r="BM102" s="112">
        <f t="shared" si="38"/>
        <v>0</v>
      </c>
      <c r="BN102" s="114"/>
      <c r="BO102" s="114"/>
      <c r="BP102" s="114"/>
      <c r="BQ102" s="114"/>
      <c r="BR102" s="112">
        <f t="shared" si="39"/>
        <v>0</v>
      </c>
      <c r="BS102" s="89">
        <f t="shared" si="40"/>
        <v>0</v>
      </c>
      <c r="BT102" s="90" t="str">
        <f t="shared" si="43"/>
        <v/>
      </c>
      <c r="BU102" s="8"/>
    </row>
    <row r="103" spans="2:73" ht="12" x14ac:dyDescent="0.3">
      <c r="E103" s="275" t="s">
        <v>59</v>
      </c>
      <c r="F103" s="276"/>
      <c r="G103" s="276"/>
      <c r="H103" s="276"/>
      <c r="I103" s="276"/>
      <c r="J103" s="277"/>
      <c r="L103" s="147" t="e">
        <f ca="1">SUMIFS(#REF!,tgt_raw[Items],SPT_Only!$E103,#REF!,"&lt;="&amp;TODAY(),#REF!,"&gt;="&amp;DATE(YEAR(Summary!$B$25),1,1))</f>
        <v>#REF!</v>
      </c>
      <c r="M103" s="148">
        <f t="shared" si="41"/>
        <v>0</v>
      </c>
      <c r="O103" s="112">
        <f t="shared" si="42"/>
        <v>0</v>
      </c>
      <c r="P103" s="113"/>
      <c r="Q103" s="113"/>
      <c r="R103" s="113"/>
      <c r="S103" s="113"/>
      <c r="T103" s="112">
        <f t="shared" si="29"/>
        <v>0</v>
      </c>
      <c r="U103" s="113"/>
      <c r="V103" s="113"/>
      <c r="W103" s="113"/>
      <c r="X103" s="114"/>
      <c r="Y103" s="112">
        <f t="shared" si="30"/>
        <v>0</v>
      </c>
      <c r="Z103" s="114"/>
      <c r="AA103" s="114"/>
      <c r="AB103" s="114"/>
      <c r="AC103" s="114"/>
      <c r="AD103" s="112">
        <f t="shared" si="31"/>
        <v>0</v>
      </c>
      <c r="AE103" s="114"/>
      <c r="AF103" s="114"/>
      <c r="AG103" s="114"/>
      <c r="AH103" s="114"/>
      <c r="AI103" s="112">
        <f t="shared" si="32"/>
        <v>0</v>
      </c>
      <c r="AJ103" s="114"/>
      <c r="AK103" s="114"/>
      <c r="AL103" s="114"/>
      <c r="AM103" s="114"/>
      <c r="AN103" s="112">
        <f t="shared" si="33"/>
        <v>0</v>
      </c>
      <c r="AO103" s="114"/>
      <c r="AP103" s="114"/>
      <c r="AQ103" s="114"/>
      <c r="AR103" s="114"/>
      <c r="AS103" s="112">
        <f t="shared" si="34"/>
        <v>0</v>
      </c>
      <c r="AT103" s="114"/>
      <c r="AU103" s="114"/>
      <c r="AV103" s="114"/>
      <c r="AW103" s="114"/>
      <c r="AX103" s="112">
        <f t="shared" si="35"/>
        <v>0</v>
      </c>
      <c r="AY103" s="114"/>
      <c r="AZ103" s="114"/>
      <c r="BA103" s="114"/>
      <c r="BB103" s="114"/>
      <c r="BC103" s="112">
        <f t="shared" si="36"/>
        <v>0</v>
      </c>
      <c r="BD103" s="114"/>
      <c r="BE103" s="114"/>
      <c r="BF103" s="114"/>
      <c r="BG103" s="114"/>
      <c r="BH103" s="112">
        <f t="shared" si="37"/>
        <v>0</v>
      </c>
      <c r="BI103" s="114"/>
      <c r="BJ103" s="114"/>
      <c r="BK103" s="114"/>
      <c r="BL103" s="114"/>
      <c r="BM103" s="112">
        <f t="shared" si="38"/>
        <v>0</v>
      </c>
      <c r="BN103" s="114"/>
      <c r="BO103" s="114"/>
      <c r="BP103" s="114"/>
      <c r="BQ103" s="114"/>
      <c r="BR103" s="112">
        <f t="shared" si="39"/>
        <v>0</v>
      </c>
      <c r="BS103" s="89">
        <f t="shared" si="40"/>
        <v>0</v>
      </c>
      <c r="BT103" s="90" t="str">
        <f t="shared" si="43"/>
        <v/>
      </c>
      <c r="BU103" s="8"/>
    </row>
    <row r="104" spans="2:73" ht="12" x14ac:dyDescent="0.3">
      <c r="E104" s="275" t="s">
        <v>60</v>
      </c>
      <c r="F104" s="276"/>
      <c r="G104" s="276"/>
      <c r="H104" s="276"/>
      <c r="I104" s="276"/>
      <c r="J104" s="277"/>
      <c r="L104" s="147" t="e">
        <f ca="1">SUMIFS(#REF!,tgt_raw[Items],SPT_Only!$E104,#REF!,"&lt;="&amp;TODAY(),#REF!,"&gt;="&amp;DATE(YEAR(Summary!$B$25),1,1))</f>
        <v>#REF!</v>
      </c>
      <c r="M104" s="148">
        <f t="shared" si="41"/>
        <v>0</v>
      </c>
      <c r="O104" s="112">
        <f t="shared" si="42"/>
        <v>0</v>
      </c>
      <c r="P104" s="113"/>
      <c r="Q104" s="113"/>
      <c r="R104" s="113"/>
      <c r="S104" s="113"/>
      <c r="T104" s="112">
        <f t="shared" si="29"/>
        <v>0</v>
      </c>
      <c r="U104" s="113"/>
      <c r="V104" s="113"/>
      <c r="W104" s="113"/>
      <c r="X104" s="114"/>
      <c r="Y104" s="112">
        <f t="shared" si="30"/>
        <v>0</v>
      </c>
      <c r="Z104" s="114"/>
      <c r="AA104" s="114"/>
      <c r="AB104" s="114"/>
      <c r="AC104" s="114"/>
      <c r="AD104" s="112">
        <f t="shared" si="31"/>
        <v>0</v>
      </c>
      <c r="AE104" s="114"/>
      <c r="AF104" s="114"/>
      <c r="AG104" s="114"/>
      <c r="AH104" s="114"/>
      <c r="AI104" s="112">
        <f t="shared" si="32"/>
        <v>0</v>
      </c>
      <c r="AJ104" s="114"/>
      <c r="AK104" s="114"/>
      <c r="AL104" s="114"/>
      <c r="AM104" s="114"/>
      <c r="AN104" s="112">
        <f t="shared" si="33"/>
        <v>0</v>
      </c>
      <c r="AO104" s="114"/>
      <c r="AP104" s="114"/>
      <c r="AQ104" s="114"/>
      <c r="AR104" s="114"/>
      <c r="AS104" s="112">
        <f t="shared" si="34"/>
        <v>0</v>
      </c>
      <c r="AT104" s="114"/>
      <c r="AU104" s="114"/>
      <c r="AV104" s="114"/>
      <c r="AW104" s="114"/>
      <c r="AX104" s="112">
        <f t="shared" si="35"/>
        <v>0</v>
      </c>
      <c r="AY104" s="114"/>
      <c r="AZ104" s="114"/>
      <c r="BA104" s="114"/>
      <c r="BB104" s="114"/>
      <c r="BC104" s="112">
        <f t="shared" si="36"/>
        <v>0</v>
      </c>
      <c r="BD104" s="114"/>
      <c r="BE104" s="114"/>
      <c r="BF104" s="114"/>
      <c r="BG104" s="114"/>
      <c r="BH104" s="112">
        <f t="shared" si="37"/>
        <v>0</v>
      </c>
      <c r="BI104" s="114"/>
      <c r="BJ104" s="114"/>
      <c r="BK104" s="114"/>
      <c r="BL104" s="114"/>
      <c r="BM104" s="112">
        <f t="shared" si="38"/>
        <v>0</v>
      </c>
      <c r="BN104" s="114"/>
      <c r="BO104" s="114"/>
      <c r="BP104" s="114"/>
      <c r="BQ104" s="114"/>
      <c r="BR104" s="112">
        <f t="shared" si="39"/>
        <v>0</v>
      </c>
      <c r="BS104" s="89">
        <f t="shared" si="40"/>
        <v>0</v>
      </c>
      <c r="BT104" s="90" t="str">
        <f t="shared" si="43"/>
        <v/>
      </c>
      <c r="BU104" s="8"/>
    </row>
    <row r="105" spans="2:73" ht="12" x14ac:dyDescent="0.3">
      <c r="E105" s="275" t="s">
        <v>61</v>
      </c>
      <c r="F105" s="276"/>
      <c r="G105" s="276"/>
      <c r="H105" s="276"/>
      <c r="I105" s="276"/>
      <c r="J105" s="277"/>
      <c r="L105" s="147" t="e">
        <f ca="1">SUMIFS(#REF!,tgt_raw[Items],SPT_Only!$E105,#REF!,"&lt;="&amp;TODAY(),#REF!,"&gt;="&amp;DATE(YEAR(Summary!$B$25),1,1))</f>
        <v>#REF!</v>
      </c>
      <c r="M105" s="148">
        <f t="shared" si="41"/>
        <v>0</v>
      </c>
      <c r="O105" s="112">
        <f t="shared" si="42"/>
        <v>0</v>
      </c>
      <c r="P105" s="113"/>
      <c r="Q105" s="113"/>
      <c r="R105" s="113"/>
      <c r="S105" s="113"/>
      <c r="T105" s="112">
        <f t="shared" si="29"/>
        <v>0</v>
      </c>
      <c r="U105" s="113"/>
      <c r="V105" s="113"/>
      <c r="W105" s="113"/>
      <c r="X105" s="114"/>
      <c r="Y105" s="112">
        <f t="shared" si="30"/>
        <v>0</v>
      </c>
      <c r="Z105" s="114"/>
      <c r="AA105" s="114"/>
      <c r="AB105" s="114"/>
      <c r="AC105" s="114"/>
      <c r="AD105" s="112">
        <f t="shared" si="31"/>
        <v>0</v>
      </c>
      <c r="AE105" s="114"/>
      <c r="AF105" s="114"/>
      <c r="AG105" s="114"/>
      <c r="AH105" s="114"/>
      <c r="AI105" s="112">
        <f t="shared" si="32"/>
        <v>0</v>
      </c>
      <c r="AJ105" s="114"/>
      <c r="AK105" s="114"/>
      <c r="AL105" s="114"/>
      <c r="AM105" s="114"/>
      <c r="AN105" s="112">
        <f t="shared" si="33"/>
        <v>0</v>
      </c>
      <c r="AO105" s="114"/>
      <c r="AP105" s="114"/>
      <c r="AQ105" s="114"/>
      <c r="AR105" s="114"/>
      <c r="AS105" s="112">
        <f t="shared" si="34"/>
        <v>0</v>
      </c>
      <c r="AT105" s="114"/>
      <c r="AU105" s="114"/>
      <c r="AV105" s="114"/>
      <c r="AW105" s="114"/>
      <c r="AX105" s="112">
        <f t="shared" si="35"/>
        <v>0</v>
      </c>
      <c r="AY105" s="114"/>
      <c r="AZ105" s="114"/>
      <c r="BA105" s="114"/>
      <c r="BB105" s="114"/>
      <c r="BC105" s="112">
        <f t="shared" si="36"/>
        <v>0</v>
      </c>
      <c r="BD105" s="114"/>
      <c r="BE105" s="114"/>
      <c r="BF105" s="114"/>
      <c r="BG105" s="114"/>
      <c r="BH105" s="112">
        <f t="shared" si="37"/>
        <v>0</v>
      </c>
      <c r="BI105" s="114"/>
      <c r="BJ105" s="114"/>
      <c r="BK105" s="114"/>
      <c r="BL105" s="114"/>
      <c r="BM105" s="112">
        <f t="shared" si="38"/>
        <v>0</v>
      </c>
      <c r="BN105" s="114"/>
      <c r="BO105" s="114"/>
      <c r="BP105" s="114"/>
      <c r="BQ105" s="114"/>
      <c r="BR105" s="112">
        <f t="shared" si="39"/>
        <v>0</v>
      </c>
      <c r="BS105" s="89">
        <f t="shared" si="40"/>
        <v>0</v>
      </c>
      <c r="BT105" s="90" t="str">
        <f t="shared" si="43"/>
        <v/>
      </c>
      <c r="BU105" s="8"/>
    </row>
    <row r="106" spans="2:73" ht="13.5" customHeight="1" x14ac:dyDescent="0.3">
      <c r="E106" s="275" t="s">
        <v>62</v>
      </c>
      <c r="F106" s="276"/>
      <c r="G106" s="276"/>
      <c r="H106" s="276"/>
      <c r="I106" s="276"/>
      <c r="J106" s="277"/>
      <c r="L106" s="147" t="e">
        <f ca="1">SUMIFS(#REF!,tgt_raw[Items],SPT_Only!$E106,#REF!,"&lt;="&amp;TODAY(),#REF!,"&gt;="&amp;DATE(YEAR(Summary!$B$25),1,1))</f>
        <v>#REF!</v>
      </c>
      <c r="M106" s="148">
        <f>SUM(O106:BR106)</f>
        <v>0</v>
      </c>
      <c r="O106" s="240">
        <f t="shared" si="42"/>
        <v>0</v>
      </c>
      <c r="P106" s="241"/>
      <c r="Q106" s="241"/>
      <c r="R106" s="241"/>
      <c r="S106" s="241"/>
      <c r="T106" s="240">
        <f t="shared" si="29"/>
        <v>0</v>
      </c>
      <c r="U106" s="241"/>
      <c r="V106" s="241"/>
      <c r="W106" s="241"/>
      <c r="X106" s="242"/>
      <c r="Y106" s="240">
        <f t="shared" si="30"/>
        <v>0</v>
      </c>
      <c r="Z106" s="242"/>
      <c r="AA106" s="242"/>
      <c r="AB106" s="242"/>
      <c r="AC106" s="242"/>
      <c r="AD106" s="240">
        <f t="shared" si="31"/>
        <v>0</v>
      </c>
      <c r="AE106" s="243"/>
      <c r="AF106" s="243"/>
      <c r="AG106" s="243"/>
      <c r="AH106" s="243"/>
      <c r="AI106" s="240">
        <f t="shared" si="32"/>
        <v>0</v>
      </c>
      <c r="AJ106" s="243"/>
      <c r="AK106" s="243"/>
      <c r="AL106" s="243"/>
      <c r="AM106" s="243"/>
      <c r="AN106" s="240">
        <f t="shared" si="33"/>
        <v>0</v>
      </c>
      <c r="AO106" s="243"/>
      <c r="AP106" s="243"/>
      <c r="AQ106" s="243"/>
      <c r="AR106" s="243"/>
      <c r="AS106" s="240">
        <f t="shared" si="34"/>
        <v>0</v>
      </c>
      <c r="AT106" s="243"/>
      <c r="AU106" s="243"/>
      <c r="AV106" s="243"/>
      <c r="AW106" s="243"/>
      <c r="AX106" s="240">
        <f t="shared" si="35"/>
        <v>0</v>
      </c>
      <c r="AY106" s="243"/>
      <c r="AZ106" s="243"/>
      <c r="BA106" s="243"/>
      <c r="BB106" s="243"/>
      <c r="BC106" s="240">
        <f t="shared" si="36"/>
        <v>0</v>
      </c>
      <c r="BD106" s="243"/>
      <c r="BE106" s="243"/>
      <c r="BF106" s="243"/>
      <c r="BG106" s="243"/>
      <c r="BH106" s="240">
        <f t="shared" si="37"/>
        <v>0</v>
      </c>
      <c r="BI106" s="243"/>
      <c r="BJ106" s="243"/>
      <c r="BK106" s="243"/>
      <c r="BL106" s="243"/>
      <c r="BM106" s="240">
        <f t="shared" si="38"/>
        <v>0</v>
      </c>
      <c r="BN106" s="243"/>
      <c r="BO106" s="243"/>
      <c r="BP106" s="243"/>
      <c r="BQ106" s="243"/>
      <c r="BR106" s="244">
        <f t="shared" si="39"/>
        <v>0</v>
      </c>
      <c r="BS106" s="89">
        <f>SUM(O106:BR106)</f>
        <v>0</v>
      </c>
      <c r="BT106" s="90" t="str">
        <f t="shared" si="43"/>
        <v/>
      </c>
      <c r="BU106" s="81"/>
    </row>
    <row r="107" spans="2:73" ht="12.75" thickBot="1" x14ac:dyDescent="0.35">
      <c r="E107" s="278" t="s">
        <v>110</v>
      </c>
      <c r="F107" s="279"/>
      <c r="G107" s="279"/>
      <c r="H107" s="279"/>
      <c r="I107" s="279"/>
      <c r="J107" s="280"/>
      <c r="L107" s="149"/>
      <c r="M107" s="150"/>
      <c r="O107" s="115">
        <f>SUM(O92:O106)</f>
        <v>0</v>
      </c>
      <c r="P107" s="116"/>
      <c r="Q107" s="116"/>
      <c r="R107" s="116"/>
      <c r="S107" s="116"/>
      <c r="T107" s="115">
        <f>SUM(T92:T106)</f>
        <v>0</v>
      </c>
      <c r="U107" s="115"/>
      <c r="V107" s="115"/>
      <c r="W107" s="115"/>
      <c r="X107" s="115"/>
      <c r="Y107" s="115">
        <f>SUM(Y92:Y106)</f>
        <v>0</v>
      </c>
      <c r="Z107" s="115"/>
      <c r="AA107" s="115"/>
      <c r="AB107" s="115"/>
      <c r="AC107" s="115"/>
      <c r="AD107" s="115">
        <f>SUM(AD92:AD106)</f>
        <v>0</v>
      </c>
      <c r="AE107" s="115"/>
      <c r="AF107" s="115"/>
      <c r="AG107" s="115"/>
      <c r="AH107" s="115"/>
      <c r="AI107" s="115">
        <f>SUM(AI92:AI106)</f>
        <v>0</v>
      </c>
      <c r="AJ107" s="115"/>
      <c r="AK107" s="115"/>
      <c r="AL107" s="115"/>
      <c r="AM107" s="115"/>
      <c r="AN107" s="115">
        <f>SUM(AN92:AN106)</f>
        <v>0</v>
      </c>
      <c r="AO107" s="115"/>
      <c r="AP107" s="115"/>
      <c r="AQ107" s="115"/>
      <c r="AR107" s="115"/>
      <c r="AS107" s="115">
        <f>SUM(AS92:AS106)</f>
        <v>0</v>
      </c>
      <c r="AT107" s="115"/>
      <c r="AU107" s="115"/>
      <c r="AV107" s="115"/>
      <c r="AW107" s="115"/>
      <c r="AX107" s="115">
        <f>SUM(AX92:AX106)</f>
        <v>0</v>
      </c>
      <c r="AY107" s="115"/>
      <c r="AZ107" s="115"/>
      <c r="BA107" s="115"/>
      <c r="BB107" s="115"/>
      <c r="BC107" s="115">
        <f>SUM(BC92:BC106)</f>
        <v>0</v>
      </c>
      <c r="BD107" s="115"/>
      <c r="BE107" s="115"/>
      <c r="BF107" s="115"/>
      <c r="BG107" s="115"/>
      <c r="BH107" s="115">
        <f>SUM(BH92:BH106)</f>
        <v>0</v>
      </c>
      <c r="BI107" s="115"/>
      <c r="BJ107" s="115"/>
      <c r="BK107" s="115"/>
      <c r="BL107" s="115"/>
      <c r="BM107" s="115">
        <f>SUM(BM92:BM106)</f>
        <v>0</v>
      </c>
      <c r="BN107" s="115"/>
      <c r="BO107" s="115"/>
      <c r="BP107" s="115"/>
      <c r="BQ107" s="115"/>
      <c r="BR107" s="115">
        <f>SUM(BR92:BR106)</f>
        <v>0</v>
      </c>
      <c r="BS107" s="117">
        <f>SUM(BS92:BS106)</f>
        <v>0</v>
      </c>
      <c r="BT107" s="102" t="str">
        <f>IFERROR(BS107/$BS$107,"")</f>
        <v/>
      </c>
      <c r="BU107" s="8"/>
    </row>
    <row r="108" spans="2:73" x14ac:dyDescent="0.3">
      <c r="E108" s="281" t="s">
        <v>111</v>
      </c>
      <c r="F108" s="282"/>
      <c r="G108" s="282"/>
      <c r="H108" s="282"/>
      <c r="I108" s="282"/>
      <c r="J108" s="283"/>
      <c r="L108" s="149"/>
      <c r="M108" s="150"/>
      <c r="O108" s="118">
        <f>IFERROR(O107/O109,0)</f>
        <v>0</v>
      </c>
      <c r="P108" s="119"/>
      <c r="Q108" s="119"/>
      <c r="R108" s="119"/>
      <c r="S108" s="119"/>
      <c r="T108" s="118">
        <f>IFERROR(T107/T109,0)</f>
        <v>0</v>
      </c>
      <c r="U108" s="118"/>
      <c r="V108" s="118"/>
      <c r="W108" s="118"/>
      <c r="X108" s="118"/>
      <c r="Y108" s="118">
        <f>IFERROR(Y107/Y109,0)</f>
        <v>0</v>
      </c>
      <c r="Z108" s="120"/>
      <c r="AA108" s="120"/>
      <c r="AB108" s="120"/>
      <c r="AC108" s="120"/>
      <c r="AD108" s="118">
        <f>IFERROR(AD107/AD109,0)</f>
        <v>0</v>
      </c>
      <c r="AE108" s="118"/>
      <c r="AF108" s="118"/>
      <c r="AG108" s="118"/>
      <c r="AH108" s="118"/>
      <c r="AI108" s="118">
        <f>IFERROR(AI107/AI109,0)</f>
        <v>0</v>
      </c>
      <c r="AJ108" s="118"/>
      <c r="AK108" s="118"/>
      <c r="AL108" s="118"/>
      <c r="AM108" s="118"/>
      <c r="AN108" s="118">
        <f>IFERROR(AN107/AN109,0)</f>
        <v>0</v>
      </c>
      <c r="AO108" s="120"/>
      <c r="AP108" s="120"/>
      <c r="AQ108" s="120"/>
      <c r="AR108" s="120"/>
      <c r="AS108" s="118">
        <f>IFERROR(AS107/AS109,0)</f>
        <v>0</v>
      </c>
      <c r="AT108" s="120"/>
      <c r="AU108" s="120"/>
      <c r="AV108" s="120"/>
      <c r="AW108" s="120"/>
      <c r="AX108" s="118">
        <f>IFERROR(AX107/AX109,0)</f>
        <v>0</v>
      </c>
      <c r="AY108" s="120"/>
      <c r="AZ108" s="120"/>
      <c r="BA108" s="120"/>
      <c r="BB108" s="120"/>
      <c r="BC108" s="118">
        <f>IFERROR(BC107/BC109,0)</f>
        <v>0</v>
      </c>
      <c r="BD108" s="120"/>
      <c r="BE108" s="120"/>
      <c r="BF108" s="120"/>
      <c r="BG108" s="120"/>
      <c r="BH108" s="118">
        <f>IFERROR(BH107/BH109,0)</f>
        <v>0</v>
      </c>
      <c r="BI108" s="120"/>
      <c r="BJ108" s="120"/>
      <c r="BK108" s="120"/>
      <c r="BL108" s="120"/>
      <c r="BM108" s="118">
        <f>IFERROR(BM107/BM109,0)</f>
        <v>0</v>
      </c>
      <c r="BN108" s="120"/>
      <c r="BO108" s="120"/>
      <c r="BP108" s="120"/>
      <c r="BQ108" s="120"/>
      <c r="BR108" s="118">
        <f>IFERROR(BR107/BR109,0)</f>
        <v>0</v>
      </c>
      <c r="BS108" s="121"/>
      <c r="BT108" s="121"/>
      <c r="BU108" s="122"/>
    </row>
    <row r="109" spans="2:73" s="124" customFormat="1" ht="12.75" thickBot="1" x14ac:dyDescent="0.35">
      <c r="B109" s="123"/>
      <c r="E109" s="281" t="s">
        <v>112</v>
      </c>
      <c r="F109" s="282"/>
      <c r="G109" s="282"/>
      <c r="H109" s="282"/>
      <c r="I109" s="282"/>
      <c r="J109" s="283"/>
      <c r="L109" s="151" t="e">
        <f ca="1">SUM(L92:L106)</f>
        <v>#REF!</v>
      </c>
      <c r="M109" s="152">
        <f>SUM(M92:M105)</f>
        <v>0</v>
      </c>
      <c r="O109" s="125" t="str">
        <f>IFERROR(GETPIVOTDATA("Target(KRW)",PV_Target!$A$3,"YYYY",Summary!$B$25,"MMM",O$91),"")</f>
        <v/>
      </c>
      <c r="P109" s="126"/>
      <c r="Q109" s="126"/>
      <c r="R109" s="126"/>
      <c r="S109" s="126"/>
      <c r="T109" s="125" t="str">
        <f>IFERROR(GETPIVOTDATA("Target(KRW)",PV_Target!$A$3,"YYYY",Summary!$B$25,"MMM",T$91),"")</f>
        <v/>
      </c>
      <c r="U109" s="125"/>
      <c r="V109" s="125"/>
      <c r="W109" s="125"/>
      <c r="X109" s="125"/>
      <c r="Y109" s="125" t="str">
        <f>IFERROR(GETPIVOTDATA("Target(KRW)",PV_Target!$A$3,"YYYY",Summary!$B$25,"MMM",Y$91),"")</f>
        <v/>
      </c>
      <c r="Z109" s="125"/>
      <c r="AA109" s="125"/>
      <c r="AB109" s="125"/>
      <c r="AC109" s="125"/>
      <c r="AD109" s="125" t="str">
        <f>IFERROR(GETPIVOTDATA("Target(KRW)",PV_Target!$A$3,"YYYY",Summary!$B$25,"MMM",AD$91),"")</f>
        <v/>
      </c>
      <c r="AE109" s="125"/>
      <c r="AF109" s="125"/>
      <c r="AG109" s="125"/>
      <c r="AH109" s="125"/>
      <c r="AI109" s="125" t="str">
        <f>IFERROR(GETPIVOTDATA("Target(KRW)",PV_Target!$A$3,"YYYY",Summary!$B$25,"MMM",AI$91),"")</f>
        <v/>
      </c>
      <c r="AJ109" s="125"/>
      <c r="AK109" s="125"/>
      <c r="AL109" s="125"/>
      <c r="AM109" s="125"/>
      <c r="AN109" s="125" t="str">
        <f>IFERROR(GETPIVOTDATA("Target(KRW)",PV_Target!$A$3,"YYYY",Summary!$B$25,"MMM",AN$91),"")</f>
        <v/>
      </c>
      <c r="AO109" s="125"/>
      <c r="AP109" s="125"/>
      <c r="AQ109" s="125"/>
      <c r="AR109" s="125"/>
      <c r="AS109" s="125" t="str">
        <f>IFERROR(GETPIVOTDATA("Target(KRW)",PV_Target!$A$3,"YYYY",Summary!$B$25,"MMM",AS$91),"")</f>
        <v/>
      </c>
      <c r="AT109" s="125"/>
      <c r="AU109" s="125"/>
      <c r="AV109" s="125"/>
      <c r="AW109" s="125"/>
      <c r="AX109" s="125" t="str">
        <f>IFERROR(GETPIVOTDATA("Target(KRW)",PV_Target!$A$3,"YYYY",Summary!$B$25,"MMM",AX$91),"")</f>
        <v/>
      </c>
      <c r="AY109" s="125"/>
      <c r="AZ109" s="125"/>
      <c r="BA109" s="125"/>
      <c r="BB109" s="125"/>
      <c r="BC109" s="125" t="str">
        <f>IFERROR(GETPIVOTDATA("Target(KRW)",PV_Target!$A$3,"YYYY",Summary!$B$25,"MMM",BC$91),"")</f>
        <v/>
      </c>
      <c r="BD109" s="125"/>
      <c r="BE109" s="125"/>
      <c r="BF109" s="125"/>
      <c r="BG109" s="125"/>
      <c r="BH109" s="125" t="str">
        <f>IFERROR(GETPIVOTDATA("Target(KRW)",PV_Target!$A$3,"YYYY",Summary!$B$25,"MMM",BH$91),"")</f>
        <v/>
      </c>
      <c r="BI109" s="125"/>
      <c r="BJ109" s="125"/>
      <c r="BK109" s="125"/>
      <c r="BL109" s="125"/>
      <c r="BM109" s="125" t="str">
        <f>IFERROR(GETPIVOTDATA("Target(KRW)",PV_Target!$A$3,"YYYY",Summary!$B$25,"MMM",BM$91),"")</f>
        <v/>
      </c>
      <c r="BN109" s="125"/>
      <c r="BO109" s="125"/>
      <c r="BP109" s="125"/>
      <c r="BQ109" s="125"/>
      <c r="BR109" s="125" t="str">
        <f>IFERROR(GETPIVOTDATA("Target(KRW)",PV_Target!$A$3,"YYYY",Summary!$B$25,"MMM",BR$91),"")</f>
        <v/>
      </c>
    </row>
    <row r="110" spans="2:73" s="124" customFormat="1" ht="12" x14ac:dyDescent="0.3">
      <c r="B110" s="123"/>
      <c r="E110" s="312" t="s">
        <v>113</v>
      </c>
      <c r="F110" s="313"/>
      <c r="G110" s="313"/>
      <c r="H110" s="313"/>
      <c r="I110" s="313"/>
      <c r="J110" s="314"/>
      <c r="L110" s="305">
        <f>M109</f>
        <v>0</v>
      </c>
      <c r="M110" s="306"/>
      <c r="O110" s="127">
        <f>IFERROR(SUM(O107),"")</f>
        <v>0</v>
      </c>
      <c r="P110" s="127"/>
      <c r="Q110" s="127"/>
      <c r="R110" s="127"/>
      <c r="S110" s="127"/>
      <c r="T110" s="127">
        <f>SUM(O107:T107)</f>
        <v>0</v>
      </c>
      <c r="U110" s="127"/>
      <c r="V110" s="127"/>
      <c r="W110" s="127"/>
      <c r="X110" s="127"/>
      <c r="Y110" s="127">
        <f>SUM(O107:Y107)</f>
        <v>0</v>
      </c>
      <c r="Z110" s="127"/>
      <c r="AA110" s="127"/>
      <c r="AB110" s="127"/>
      <c r="AC110" s="127"/>
      <c r="AD110" s="127">
        <f>SUM(O107:AD107)</f>
        <v>0</v>
      </c>
      <c r="AE110" s="127"/>
      <c r="AF110" s="127"/>
      <c r="AG110" s="127"/>
      <c r="AH110" s="127"/>
      <c r="AI110" s="127">
        <f>SUM(O107:AI107)</f>
        <v>0</v>
      </c>
      <c r="AJ110" s="127"/>
      <c r="AK110" s="127"/>
      <c r="AL110" s="127"/>
      <c r="AM110" s="127"/>
      <c r="AN110" s="127">
        <f>SUM(O107:AN107)</f>
        <v>0</v>
      </c>
      <c r="AO110" s="127"/>
      <c r="AP110" s="127"/>
      <c r="AQ110" s="127"/>
      <c r="AR110" s="127"/>
      <c r="AS110" s="127">
        <f>SUM(O107:AS107)</f>
        <v>0</v>
      </c>
      <c r="AT110" s="127"/>
      <c r="AU110" s="127"/>
      <c r="AV110" s="127"/>
      <c r="AW110" s="127"/>
      <c r="AX110" s="127">
        <f>SUM(O107:AX107)</f>
        <v>0</v>
      </c>
      <c r="AY110" s="127"/>
      <c r="AZ110" s="127"/>
      <c r="BA110" s="127"/>
      <c r="BB110" s="127"/>
      <c r="BC110" s="127">
        <f>SUM(O107:BC107)</f>
        <v>0</v>
      </c>
      <c r="BD110" s="127"/>
      <c r="BE110" s="127"/>
      <c r="BF110" s="127"/>
      <c r="BG110" s="127"/>
      <c r="BH110" s="127">
        <f>SUM(O107:BH107)</f>
        <v>0</v>
      </c>
      <c r="BI110" s="127"/>
      <c r="BJ110" s="127"/>
      <c r="BK110" s="127"/>
      <c r="BL110" s="127"/>
      <c r="BM110" s="127">
        <f>SUM(O107:BM107)</f>
        <v>0</v>
      </c>
      <c r="BN110" s="128"/>
      <c r="BO110" s="128"/>
      <c r="BP110" s="128"/>
      <c r="BQ110" s="128"/>
      <c r="BR110" s="129">
        <f>SUM(O107:BR107)</f>
        <v>0</v>
      </c>
    </row>
    <row r="111" spans="2:73" s="124" customFormat="1" x14ac:dyDescent="0.3">
      <c r="B111" s="123"/>
      <c r="E111" s="315" t="s">
        <v>114</v>
      </c>
      <c r="F111" s="316"/>
      <c r="G111" s="316"/>
      <c r="H111" s="316"/>
      <c r="I111" s="316"/>
      <c r="J111" s="317"/>
      <c r="K111" s="130"/>
      <c r="L111" s="307" t="e">
        <f ca="1">L109</f>
        <v>#REF!</v>
      </c>
      <c r="M111" s="308"/>
      <c r="N111" s="130"/>
      <c r="O111" s="131">
        <f>SUM(O109)</f>
        <v>0</v>
      </c>
      <c r="P111" s="131"/>
      <c r="Q111" s="131"/>
      <c r="R111" s="131"/>
      <c r="S111" s="131"/>
      <c r="T111" s="131">
        <f>SUM(O109:T109)</f>
        <v>0</v>
      </c>
      <c r="U111" s="131"/>
      <c r="V111" s="131"/>
      <c r="W111" s="131"/>
      <c r="X111" s="131"/>
      <c r="Y111" s="131">
        <f>SUM(O109:Y109)</f>
        <v>0</v>
      </c>
      <c r="Z111" s="131"/>
      <c r="AA111" s="131"/>
      <c r="AB111" s="131"/>
      <c r="AC111" s="131"/>
      <c r="AD111" s="131">
        <f>SUM(O109:AD109)</f>
        <v>0</v>
      </c>
      <c r="AE111" s="131"/>
      <c r="AF111" s="131"/>
      <c r="AG111" s="131"/>
      <c r="AH111" s="131"/>
      <c r="AI111" s="131">
        <f>SUM(O109:AI109)</f>
        <v>0</v>
      </c>
      <c r="AJ111" s="131"/>
      <c r="AK111" s="131"/>
      <c r="AL111" s="131"/>
      <c r="AM111" s="131"/>
      <c r="AN111" s="131">
        <f>SUM(O109:AN109)</f>
        <v>0</v>
      </c>
      <c r="AO111" s="131"/>
      <c r="AP111" s="131"/>
      <c r="AQ111" s="131"/>
      <c r="AR111" s="131"/>
      <c r="AS111" s="131">
        <f>SUM(O109:AS109)</f>
        <v>0</v>
      </c>
      <c r="AT111" s="131"/>
      <c r="AU111" s="131"/>
      <c r="AV111" s="131"/>
      <c r="AW111" s="131"/>
      <c r="AX111" s="131">
        <f>SUM(O109:AX109)</f>
        <v>0</v>
      </c>
      <c r="AY111" s="131"/>
      <c r="AZ111" s="131"/>
      <c r="BA111" s="131"/>
      <c r="BB111" s="131"/>
      <c r="BC111" s="131">
        <f>SUM(O109:BC109)</f>
        <v>0</v>
      </c>
      <c r="BD111" s="131"/>
      <c r="BE111" s="131"/>
      <c r="BF111" s="131"/>
      <c r="BG111" s="131"/>
      <c r="BH111" s="131">
        <f>SUM(O109:BH109)</f>
        <v>0</v>
      </c>
      <c r="BI111" s="131"/>
      <c r="BJ111" s="131"/>
      <c r="BK111" s="131"/>
      <c r="BL111" s="131"/>
      <c r="BM111" s="131">
        <f>SUM(O109:BM109)</f>
        <v>0</v>
      </c>
      <c r="BN111" s="132"/>
      <c r="BO111" s="132"/>
      <c r="BP111" s="132"/>
      <c r="BQ111" s="132"/>
      <c r="BR111" s="133">
        <f>SUM(O109:BR109)</f>
        <v>0</v>
      </c>
      <c r="BU111" s="134"/>
    </row>
    <row r="112" spans="2:73" s="124" customFormat="1" ht="14.25" thickBot="1" x14ac:dyDescent="0.35">
      <c r="B112" s="123"/>
      <c r="E112" s="272" t="s">
        <v>115</v>
      </c>
      <c r="F112" s="273"/>
      <c r="G112" s="273"/>
      <c r="H112" s="273"/>
      <c r="I112" s="273"/>
      <c r="J112" s="274"/>
      <c r="K112" s="130"/>
      <c r="L112" s="318" t="e">
        <f ca="1">L110/L111</f>
        <v>#REF!</v>
      </c>
      <c r="M112" s="319"/>
      <c r="N112" s="130"/>
      <c r="O112" s="135" t="str">
        <f>IFERROR(O110/O111,"")</f>
        <v/>
      </c>
      <c r="P112" s="135"/>
      <c r="Q112" s="135"/>
      <c r="R112" s="135"/>
      <c r="S112" s="135"/>
      <c r="T112" s="135" t="str">
        <f>IFERROR(T110/T111,"")</f>
        <v/>
      </c>
      <c r="U112" s="135"/>
      <c r="V112" s="135"/>
      <c r="W112" s="135"/>
      <c r="X112" s="135"/>
      <c r="Y112" s="135" t="str">
        <f>IFERROR(Y110/Y111,"")</f>
        <v/>
      </c>
      <c r="Z112" s="135"/>
      <c r="AA112" s="135"/>
      <c r="AB112" s="135"/>
      <c r="AC112" s="135"/>
      <c r="AD112" s="135" t="str">
        <f>IFERROR(AD110/AD111,"")</f>
        <v/>
      </c>
      <c r="AE112" s="135"/>
      <c r="AF112" s="135"/>
      <c r="AG112" s="135"/>
      <c r="AH112" s="135"/>
      <c r="AI112" s="135" t="str">
        <f>IFERROR(AI110/AI111,"")</f>
        <v/>
      </c>
      <c r="AJ112" s="135"/>
      <c r="AK112" s="135"/>
      <c r="AL112" s="135"/>
      <c r="AM112" s="135"/>
      <c r="AN112" s="135" t="str">
        <f>IFERROR(AN110/AN111,"")</f>
        <v/>
      </c>
      <c r="AO112" s="135"/>
      <c r="AP112" s="135"/>
      <c r="AQ112" s="135"/>
      <c r="AR112" s="135"/>
      <c r="AS112" s="135" t="str">
        <f>IFERROR(AS110/AS111,"")</f>
        <v/>
      </c>
      <c r="AT112" s="135"/>
      <c r="AU112" s="135"/>
      <c r="AV112" s="135"/>
      <c r="AW112" s="135"/>
      <c r="AX112" s="135" t="str">
        <f>IFERROR(AX110/AX111,"")</f>
        <v/>
      </c>
      <c r="AY112" s="136"/>
      <c r="AZ112" s="136"/>
      <c r="BA112" s="136"/>
      <c r="BB112" s="136"/>
      <c r="BC112" s="135" t="str">
        <f>IFERROR(BC110/BC111,"")</f>
        <v/>
      </c>
      <c r="BD112" s="135"/>
      <c r="BE112" s="135"/>
      <c r="BF112" s="135"/>
      <c r="BG112" s="135"/>
      <c r="BH112" s="135" t="str">
        <f>IFERROR(BH110/BH111,"")</f>
        <v/>
      </c>
      <c r="BI112" s="136"/>
      <c r="BJ112" s="136"/>
      <c r="BK112" s="136"/>
      <c r="BL112" s="136"/>
      <c r="BM112" s="135" t="str">
        <f>IFERROR(BM110/BM111,"")</f>
        <v/>
      </c>
      <c r="BN112" s="136"/>
      <c r="BO112" s="136"/>
      <c r="BP112" s="136"/>
      <c r="BQ112" s="136"/>
      <c r="BR112" s="137" t="str">
        <f>IFERROR(BR110/BR111,"")</f>
        <v/>
      </c>
      <c r="BU112" s="134"/>
    </row>
    <row r="113" spans="12:46" ht="14.25" thickTop="1" x14ac:dyDescent="0.3">
      <c r="L113" s="320" t="e">
        <f ca="1">L111-L110</f>
        <v>#REF!</v>
      </c>
      <c r="M113" s="320"/>
    </row>
    <row r="114" spans="12:46" x14ac:dyDescent="0.3">
      <c r="AT114" s="11">
        <v>11</v>
      </c>
    </row>
    <row r="132" spans="73:73" ht="16.5" x14ac:dyDescent="0.3">
      <c r="BU132"/>
    </row>
    <row r="133" spans="73:73" ht="16.5" x14ac:dyDescent="0.3">
      <c r="BU133"/>
    </row>
  </sheetData>
  <mergeCells count="79">
    <mergeCell ref="L112:M112"/>
    <mergeCell ref="L113:M113"/>
    <mergeCell ref="BS2:BS3"/>
    <mergeCell ref="D23:D24"/>
    <mergeCell ref="E46:J46"/>
    <mergeCell ref="E64:J64"/>
    <mergeCell ref="E66:J66"/>
    <mergeCell ref="E67:J67"/>
    <mergeCell ref="E74:J74"/>
    <mergeCell ref="E75:J75"/>
    <mergeCell ref="E65:J65"/>
    <mergeCell ref="E80:J80"/>
    <mergeCell ref="E68:J68"/>
    <mergeCell ref="E76:J76"/>
    <mergeCell ref="E77:J77"/>
    <mergeCell ref="E78:J78"/>
    <mergeCell ref="L110:M110"/>
    <mergeCell ref="L111:M111"/>
    <mergeCell ref="E83:J83"/>
    <mergeCell ref="E89:J89"/>
    <mergeCell ref="E91:J91"/>
    <mergeCell ref="E84:J84"/>
    <mergeCell ref="E87:J87"/>
    <mergeCell ref="E109:J109"/>
    <mergeCell ref="E110:J110"/>
    <mergeCell ref="E111:J111"/>
    <mergeCell ref="E85:J85"/>
    <mergeCell ref="E86:J86"/>
    <mergeCell ref="E88:J88"/>
    <mergeCell ref="E106:J106"/>
    <mergeCell ref="F1:I1"/>
    <mergeCell ref="B2:B3"/>
    <mergeCell ref="C2:C3"/>
    <mergeCell ref="D2:D3"/>
    <mergeCell ref="E2:E3"/>
    <mergeCell ref="F2:I2"/>
    <mergeCell ref="J2:J3"/>
    <mergeCell ref="F23:H23"/>
    <mergeCell ref="B22:H22"/>
    <mergeCell ref="E72:J72"/>
    <mergeCell ref="E73:J73"/>
    <mergeCell ref="E53:J53"/>
    <mergeCell ref="E54:J54"/>
    <mergeCell ref="E55:J55"/>
    <mergeCell ref="E69:J69"/>
    <mergeCell ref="E70:J70"/>
    <mergeCell ref="E71:J71"/>
    <mergeCell ref="E57:J57"/>
    <mergeCell ref="E58:J58"/>
    <mergeCell ref="E59:J59"/>
    <mergeCell ref="E56:J56"/>
    <mergeCell ref="E61:J61"/>
    <mergeCell ref="E47:J47"/>
    <mergeCell ref="E60:J60"/>
    <mergeCell ref="E62:J62"/>
    <mergeCell ref="E105:J105"/>
    <mergeCell ref="E97:J97"/>
    <mergeCell ref="E98:J98"/>
    <mergeCell ref="E99:J99"/>
    <mergeCell ref="E100:J100"/>
    <mergeCell ref="E101:J101"/>
    <mergeCell ref="E102:J102"/>
    <mergeCell ref="E48:J48"/>
    <mergeCell ref="E49:J49"/>
    <mergeCell ref="E50:J50"/>
    <mergeCell ref="E51:J51"/>
    <mergeCell ref="E52:J52"/>
    <mergeCell ref="E79:J79"/>
    <mergeCell ref="E82:J82"/>
    <mergeCell ref="E112:J112"/>
    <mergeCell ref="E92:J92"/>
    <mergeCell ref="E107:J107"/>
    <mergeCell ref="E108:J108"/>
    <mergeCell ref="E93:J93"/>
    <mergeCell ref="E94:J94"/>
    <mergeCell ref="E95:J95"/>
    <mergeCell ref="E96:J96"/>
    <mergeCell ref="E103:J103"/>
    <mergeCell ref="E104:J104"/>
  </mergeCells>
  <phoneticPr fontId="2" type="noConversion"/>
  <conditionalFormatting sqref="O107:O108">
    <cfRule type="cellIs" dxfId="15" priority="39" operator="greaterThan">
      <formula>$O$109</formula>
    </cfRule>
  </conditionalFormatting>
  <conditionalFormatting sqref="O108:BR108">
    <cfRule type="cellIs" dxfId="14" priority="36" operator="greaterThan">
      <formula>1</formula>
    </cfRule>
  </conditionalFormatting>
  <conditionalFormatting sqref="T107:T108">
    <cfRule type="cellIs" dxfId="13" priority="15" operator="greaterThan">
      <formula>$O$109</formula>
    </cfRule>
  </conditionalFormatting>
  <conditionalFormatting sqref="Y107:Y108">
    <cfRule type="cellIs" dxfId="12" priority="14" operator="greaterThan">
      <formula>$O$109</formula>
    </cfRule>
  </conditionalFormatting>
  <conditionalFormatting sqref="AD107:AD108">
    <cfRule type="cellIs" dxfId="11" priority="13" operator="greaterThan">
      <formula>$O$109</formula>
    </cfRule>
  </conditionalFormatting>
  <conditionalFormatting sqref="AI107:AI108">
    <cfRule type="cellIs" dxfId="10" priority="12" operator="greaterThan">
      <formula>$O$109</formula>
    </cfRule>
  </conditionalFormatting>
  <conditionalFormatting sqref="AJ108:AM108">
    <cfRule type="cellIs" dxfId="9" priority="8" operator="greaterThan">
      <formula>$O$109</formula>
    </cfRule>
  </conditionalFormatting>
  <conditionalFormatting sqref="AN107:AN108">
    <cfRule type="cellIs" dxfId="8" priority="7" operator="greaterThan">
      <formula>$O$109</formula>
    </cfRule>
  </conditionalFormatting>
  <conditionalFormatting sqref="AS107:AS108">
    <cfRule type="cellIs" dxfId="7" priority="1" operator="greaterThan">
      <formula>$O$109</formula>
    </cfRule>
  </conditionalFormatting>
  <conditionalFormatting sqref="AX107:AX108">
    <cfRule type="cellIs" dxfId="6" priority="2" operator="greaterThan">
      <formula>$O$109</formula>
    </cfRule>
  </conditionalFormatting>
  <conditionalFormatting sqref="BC107:BC108">
    <cfRule type="cellIs" dxfId="5" priority="3" operator="greaterThan">
      <formula>$O$109</formula>
    </cfRule>
  </conditionalFormatting>
  <conditionalFormatting sqref="BH107:BH108">
    <cfRule type="cellIs" dxfId="4" priority="4" operator="greaterThan">
      <formula>$O$109</formula>
    </cfRule>
  </conditionalFormatting>
  <conditionalFormatting sqref="BM107:BM108">
    <cfRule type="cellIs" dxfId="3" priority="5" operator="greaterThan">
      <formula>$O$109</formula>
    </cfRule>
  </conditionalFormatting>
  <conditionalFormatting sqref="BR107:BR108">
    <cfRule type="cellIs" dxfId="2" priority="6" operator="greaterThan">
      <formula>$O$109</formula>
    </cfRule>
  </conditionalFormatting>
  <conditionalFormatting sqref="BS4:BS18">
    <cfRule type="top10" dxfId="1" priority="40" rank="3"/>
  </conditionalFormatting>
  <pageMargins left="0.7" right="0.7" top="0.75" bottom="0.75" header="0.3" footer="0.3"/>
  <pageSetup paperSize="9" orientation="portrait" r:id="rId1"/>
  <ignoredErrors>
    <ignoredError sqref="T108 O4:O14 O15:O17 T4:T14 T15:T17 Y4:Y14 Y15:Y17 AD4:AD14 AD15:AD17 AI4:AI14 AI15:AI17 AN4:AN14 AN15:AN17 AS4:AS14 AS15:AS17 AX4:AX14 AX15:AX17 BC4:BC14 BC15:BC17 BH4:BH14 BH15:BH17 BM4:BM14 BM15:BM17 Y108 AD108 AI108 AN108 AS108 AX108 BC108 BH108 BM108 BR10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7999-E7A5-4808-A74F-2153CC75904B}">
  <sheetPr codeName="Sheet3"/>
  <dimension ref="A1:Z752"/>
  <sheetViews>
    <sheetView showGridLines="0" zoomScale="85" zoomScaleNormal="85" workbookViewId="0">
      <pane ySplit="1" topLeftCell="A721" activePane="bottomLeft" state="frozen"/>
      <selection pane="bottomLeft" activeCell="G767" sqref="G767"/>
    </sheetView>
  </sheetViews>
  <sheetFormatPr defaultColWidth="8.75" defaultRowHeight="16.5" x14ac:dyDescent="0.3"/>
  <cols>
    <col min="1" max="1" width="6.375" style="4" customWidth="1"/>
    <col min="2" max="2" width="11.75" style="1" bestFit="1" customWidth="1"/>
    <col min="3" max="3" width="11.75" style="1" customWidth="1"/>
    <col min="4" max="4" width="23" style="154" customWidth="1"/>
    <col min="5" max="5" width="22.5" customWidth="1"/>
    <col min="6" max="6" width="9.875" style="2" customWidth="1"/>
    <col min="7" max="7" width="13.5" style="2" customWidth="1"/>
    <col min="8" max="8" width="14.375" style="2" customWidth="1"/>
    <col min="9" max="9" width="13.625" style="2" customWidth="1"/>
    <col min="10" max="10" width="13.625" style="3" customWidth="1"/>
    <col min="11" max="11" width="39.75" style="2" customWidth="1"/>
    <col min="12" max="12" width="42.5" style="2" customWidth="1"/>
    <col min="13" max="13" width="43.25" customWidth="1"/>
    <col min="14" max="14" width="31.25" style="2" customWidth="1"/>
    <col min="15" max="15" width="35.25" style="2" customWidth="1"/>
    <col min="16" max="16" width="6.5" style="2" customWidth="1"/>
    <col min="17" max="17" width="12.375" style="250" customWidth="1"/>
    <col min="18" max="18" width="12.125" style="250" customWidth="1"/>
    <col min="19" max="19" width="15.375" style="4" bestFit="1" customWidth="1"/>
    <col min="20" max="20" width="15.375" style="1" bestFit="1" customWidth="1"/>
    <col min="21" max="21" width="14.25" style="1" bestFit="1" customWidth="1"/>
    <col min="22" max="22" width="45.5" style="251" customWidth="1"/>
    <col min="23" max="23" width="14.25" style="4" customWidth="1"/>
    <col min="24" max="24" width="17.5" style="1" customWidth="1"/>
    <col min="25" max="25" width="17.125" style="1" customWidth="1"/>
    <col min="26" max="26" width="15.625" style="5" customWidth="1"/>
    <col min="27" max="27" width="12.75" style="1" bestFit="1" customWidth="1"/>
    <col min="28" max="16384" width="8.75" style="1"/>
  </cols>
  <sheetData>
    <row r="1" spans="1:26" s="4" customFormat="1" ht="13.5" x14ac:dyDescent="0.3">
      <c r="A1" s="253" t="s">
        <v>1127</v>
      </c>
      <c r="B1" s="254" t="s">
        <v>116</v>
      </c>
      <c r="C1" s="254" t="s">
        <v>1755</v>
      </c>
      <c r="D1" s="255" t="s">
        <v>1741</v>
      </c>
      <c r="E1" s="254" t="s">
        <v>1</v>
      </c>
      <c r="F1" s="254" t="s">
        <v>117</v>
      </c>
      <c r="G1" s="254" t="s">
        <v>118</v>
      </c>
      <c r="H1" s="254" t="s">
        <v>119</v>
      </c>
      <c r="I1" s="254" t="s">
        <v>120</v>
      </c>
      <c r="J1" s="254" t="s">
        <v>121</v>
      </c>
      <c r="K1" s="254" t="s">
        <v>122</v>
      </c>
      <c r="L1" s="254" t="s">
        <v>123</v>
      </c>
      <c r="M1" s="254" t="s">
        <v>124</v>
      </c>
      <c r="N1" s="254" t="s">
        <v>125</v>
      </c>
      <c r="O1" s="254" t="s">
        <v>126</v>
      </c>
      <c r="P1" s="254" t="s">
        <v>127</v>
      </c>
      <c r="Q1" s="256" t="s">
        <v>128</v>
      </c>
      <c r="R1" s="254" t="s">
        <v>1740</v>
      </c>
      <c r="S1" s="257" t="s">
        <v>129</v>
      </c>
      <c r="T1" s="257" t="s">
        <v>130</v>
      </c>
      <c r="U1" s="254" t="s">
        <v>131</v>
      </c>
      <c r="V1" s="254" t="s">
        <v>132</v>
      </c>
      <c r="W1" s="254" t="s">
        <v>133</v>
      </c>
      <c r="X1" s="254" t="s">
        <v>134</v>
      </c>
      <c r="Y1" s="254" t="s">
        <v>135</v>
      </c>
    </row>
    <row r="2" spans="1:26" ht="13.5" x14ac:dyDescent="0.3">
      <c r="A2" s="4">
        <v>1</v>
      </c>
      <c r="B2" s="1" t="s">
        <v>136</v>
      </c>
      <c r="C2" s="258" t="s">
        <v>1757</v>
      </c>
      <c r="D2" s="2" t="s">
        <v>1754</v>
      </c>
      <c r="E2" s="2" t="s">
        <v>49</v>
      </c>
      <c r="F2" s="2" t="s">
        <v>35</v>
      </c>
      <c r="G2" s="2" t="s">
        <v>137</v>
      </c>
      <c r="H2" s="3">
        <v>44931</v>
      </c>
      <c r="I2" s="2" t="s">
        <v>138</v>
      </c>
      <c r="J2" s="2" t="s">
        <v>139</v>
      </c>
      <c r="K2" s="2" t="s">
        <v>140</v>
      </c>
      <c r="L2" s="2" t="s">
        <v>141</v>
      </c>
      <c r="M2" s="2" t="s">
        <v>1482</v>
      </c>
      <c r="N2" s="2" t="s">
        <v>1483</v>
      </c>
      <c r="O2" s="4" t="s">
        <v>142</v>
      </c>
      <c r="P2" s="2" t="s">
        <v>143</v>
      </c>
      <c r="Q2" s="252">
        <v>1</v>
      </c>
      <c r="R2" s="252">
        <v>2</v>
      </c>
      <c r="S2" s="153">
        <v>21270</v>
      </c>
      <c r="T2" s="153">
        <v>42540</v>
      </c>
      <c r="U2" s="4" t="s">
        <v>144</v>
      </c>
      <c r="V2" s="2" t="s">
        <v>145</v>
      </c>
      <c r="W2" s="5"/>
      <c r="Z2" s="1"/>
    </row>
    <row r="3" spans="1:26" ht="13.5" x14ac:dyDescent="0.3">
      <c r="A3" s="4">
        <v>2</v>
      </c>
      <c r="B3" s="1" t="s">
        <v>136</v>
      </c>
      <c r="C3" s="258" t="s">
        <v>1757</v>
      </c>
      <c r="D3" s="2" t="s">
        <v>1754</v>
      </c>
      <c r="E3" s="2" t="s">
        <v>51</v>
      </c>
      <c r="F3" s="2" t="s">
        <v>36</v>
      </c>
      <c r="G3" s="2" t="s">
        <v>146</v>
      </c>
      <c r="H3" s="3">
        <v>44931</v>
      </c>
      <c r="I3" s="2" t="s">
        <v>147</v>
      </c>
      <c r="J3" s="2" t="s">
        <v>139</v>
      </c>
      <c r="K3" s="2" t="s">
        <v>148</v>
      </c>
      <c r="L3" s="2" t="s">
        <v>149</v>
      </c>
      <c r="M3" s="2" t="s">
        <v>1402</v>
      </c>
      <c r="N3" s="2" t="s">
        <v>1399</v>
      </c>
      <c r="O3" s="4" t="s">
        <v>142</v>
      </c>
      <c r="P3" s="2" t="s">
        <v>143</v>
      </c>
      <c r="Q3" s="252">
        <v>1</v>
      </c>
      <c r="R3" s="252">
        <v>1</v>
      </c>
      <c r="S3" s="153">
        <v>128000</v>
      </c>
      <c r="T3" s="153">
        <v>128000</v>
      </c>
      <c r="U3" s="4" t="s">
        <v>144</v>
      </c>
      <c r="V3" s="2" t="s">
        <v>150</v>
      </c>
      <c r="W3" s="5"/>
      <c r="Z3" s="1"/>
    </row>
    <row r="4" spans="1:26" ht="13.5" x14ac:dyDescent="0.3">
      <c r="A4" s="4">
        <v>3</v>
      </c>
      <c r="B4" s="1" t="s">
        <v>136</v>
      </c>
      <c r="C4" s="258" t="s">
        <v>1757</v>
      </c>
      <c r="D4" s="2" t="s">
        <v>1754</v>
      </c>
      <c r="E4" s="2" t="s">
        <v>51</v>
      </c>
      <c r="F4" s="2" t="s">
        <v>36</v>
      </c>
      <c r="G4" s="2" t="s">
        <v>146</v>
      </c>
      <c r="H4" s="3">
        <v>44931</v>
      </c>
      <c r="I4" s="2" t="s">
        <v>147</v>
      </c>
      <c r="J4" s="2" t="s">
        <v>139</v>
      </c>
      <c r="K4" s="2" t="s">
        <v>151</v>
      </c>
      <c r="L4" s="2" t="s">
        <v>149</v>
      </c>
      <c r="M4" s="2" t="s">
        <v>1403</v>
      </c>
      <c r="N4" s="2" t="s">
        <v>1399</v>
      </c>
      <c r="O4" s="4" t="s">
        <v>142</v>
      </c>
      <c r="P4" s="2" t="s">
        <v>143</v>
      </c>
      <c r="Q4" s="252">
        <v>1</v>
      </c>
      <c r="R4" s="252">
        <v>1</v>
      </c>
      <c r="S4" s="153">
        <v>128000</v>
      </c>
      <c r="T4" s="153">
        <v>128000</v>
      </c>
      <c r="U4" s="4" t="s">
        <v>144</v>
      </c>
      <c r="V4" s="2" t="s">
        <v>150</v>
      </c>
      <c r="W4" s="5"/>
      <c r="Z4" s="1"/>
    </row>
    <row r="5" spans="1:26" ht="13.5" x14ac:dyDescent="0.3">
      <c r="A5" s="4">
        <v>4</v>
      </c>
      <c r="B5" s="1" t="s">
        <v>136</v>
      </c>
      <c r="C5" s="259" t="s">
        <v>1759</v>
      </c>
      <c r="D5" s="2" t="s">
        <v>1743</v>
      </c>
      <c r="E5" s="2" t="s">
        <v>91</v>
      </c>
      <c r="F5" s="2" t="s">
        <v>36</v>
      </c>
      <c r="G5" s="2" t="s">
        <v>152</v>
      </c>
      <c r="H5" s="3">
        <v>44931</v>
      </c>
      <c r="I5" s="2" t="s">
        <v>153</v>
      </c>
      <c r="J5" s="2" t="s">
        <v>154</v>
      </c>
      <c r="K5" s="2" t="s">
        <v>155</v>
      </c>
      <c r="L5" s="2" t="s">
        <v>156</v>
      </c>
      <c r="M5" s="2" t="s">
        <v>155</v>
      </c>
      <c r="N5" s="2" t="s">
        <v>1174</v>
      </c>
      <c r="O5" s="4" t="s">
        <v>142</v>
      </c>
      <c r="P5" s="2" t="s">
        <v>143</v>
      </c>
      <c r="Q5" s="252">
        <v>1</v>
      </c>
      <c r="R5" s="252">
        <v>6</v>
      </c>
      <c r="S5" s="153">
        <v>75000</v>
      </c>
      <c r="T5" s="153">
        <v>450000</v>
      </c>
      <c r="U5" s="4" t="s">
        <v>144</v>
      </c>
      <c r="V5" s="2" t="s">
        <v>150</v>
      </c>
      <c r="W5" s="5"/>
      <c r="Z5" s="1"/>
    </row>
    <row r="6" spans="1:26" ht="13.5" x14ac:dyDescent="0.3">
      <c r="A6" s="4">
        <v>5</v>
      </c>
      <c r="B6" s="1" t="s">
        <v>136</v>
      </c>
      <c r="C6" s="258" t="s">
        <v>1757</v>
      </c>
      <c r="D6" s="2" t="s">
        <v>1754</v>
      </c>
      <c r="E6" s="2" t="s">
        <v>51</v>
      </c>
      <c r="F6" s="2" t="s">
        <v>36</v>
      </c>
      <c r="G6" s="2" t="s">
        <v>157</v>
      </c>
      <c r="H6" s="3">
        <v>44942</v>
      </c>
      <c r="I6" s="2" t="s">
        <v>158</v>
      </c>
      <c r="J6" s="2" t="s">
        <v>159</v>
      </c>
      <c r="K6" s="2" t="s">
        <v>160</v>
      </c>
      <c r="L6" s="2" t="s">
        <v>161</v>
      </c>
      <c r="M6" s="2" t="s">
        <v>1266</v>
      </c>
      <c r="N6" s="2" t="s">
        <v>1267</v>
      </c>
      <c r="O6" s="4" t="s">
        <v>142</v>
      </c>
      <c r="P6" s="2" t="s">
        <v>143</v>
      </c>
      <c r="Q6" s="252">
        <v>100</v>
      </c>
      <c r="R6" s="252">
        <v>100</v>
      </c>
      <c r="S6" s="153">
        <v>2000</v>
      </c>
      <c r="T6" s="153">
        <v>200000</v>
      </c>
      <c r="U6" s="4" t="s">
        <v>144</v>
      </c>
      <c r="V6" s="2" t="s">
        <v>150</v>
      </c>
      <c r="W6" s="5"/>
      <c r="Z6" s="1"/>
    </row>
    <row r="7" spans="1:26" ht="13.5" x14ac:dyDescent="0.3">
      <c r="A7" s="4">
        <v>6</v>
      </c>
      <c r="B7" s="1" t="s">
        <v>136</v>
      </c>
      <c r="C7" s="258" t="s">
        <v>1757</v>
      </c>
      <c r="D7" s="2" t="s">
        <v>1754</v>
      </c>
      <c r="E7" s="2" t="s">
        <v>51</v>
      </c>
      <c r="F7" s="2" t="s">
        <v>36</v>
      </c>
      <c r="G7" s="2" t="s">
        <v>157</v>
      </c>
      <c r="H7" s="3">
        <v>44942</v>
      </c>
      <c r="I7" s="2" t="s">
        <v>158</v>
      </c>
      <c r="J7" s="2" t="s">
        <v>159</v>
      </c>
      <c r="K7" s="2" t="s">
        <v>162</v>
      </c>
      <c r="L7" s="2" t="s">
        <v>161</v>
      </c>
      <c r="M7" s="2" t="s">
        <v>1268</v>
      </c>
      <c r="N7" s="2" t="s">
        <v>1267</v>
      </c>
      <c r="O7" s="4" t="s">
        <v>142</v>
      </c>
      <c r="P7" s="2" t="s">
        <v>143</v>
      </c>
      <c r="Q7" s="252">
        <v>100</v>
      </c>
      <c r="R7" s="252">
        <v>100</v>
      </c>
      <c r="S7" s="153">
        <v>2000</v>
      </c>
      <c r="T7" s="153">
        <v>200000</v>
      </c>
      <c r="U7" s="4" t="s">
        <v>144</v>
      </c>
      <c r="V7" s="2" t="s">
        <v>150</v>
      </c>
      <c r="W7" s="5"/>
      <c r="Z7" s="1"/>
    </row>
    <row r="8" spans="1:26" ht="13.5" x14ac:dyDescent="0.3">
      <c r="A8" s="4">
        <v>7</v>
      </c>
      <c r="B8" s="1" t="s">
        <v>136</v>
      </c>
      <c r="C8" s="258" t="s">
        <v>1757</v>
      </c>
      <c r="D8" s="2" t="s">
        <v>1754</v>
      </c>
      <c r="E8" s="2" t="s">
        <v>51</v>
      </c>
      <c r="F8" s="2" t="s">
        <v>36</v>
      </c>
      <c r="G8" s="2" t="s">
        <v>157</v>
      </c>
      <c r="H8" s="3">
        <v>44942</v>
      </c>
      <c r="I8" s="2" t="s">
        <v>158</v>
      </c>
      <c r="J8" s="2" t="s">
        <v>159</v>
      </c>
      <c r="K8" s="2" t="s">
        <v>163</v>
      </c>
      <c r="L8" s="2" t="s">
        <v>161</v>
      </c>
      <c r="M8" s="2" t="s">
        <v>1269</v>
      </c>
      <c r="N8" s="2" t="s">
        <v>1267</v>
      </c>
      <c r="O8" s="4" t="s">
        <v>142</v>
      </c>
      <c r="P8" s="2" t="s">
        <v>143</v>
      </c>
      <c r="Q8" s="252">
        <v>100</v>
      </c>
      <c r="R8" s="252">
        <v>100</v>
      </c>
      <c r="S8" s="153">
        <v>2000</v>
      </c>
      <c r="T8" s="153">
        <v>200000</v>
      </c>
      <c r="U8" s="4" t="s">
        <v>144</v>
      </c>
      <c r="V8" s="2" t="s">
        <v>150</v>
      </c>
      <c r="W8" s="5"/>
      <c r="Z8" s="1"/>
    </row>
    <row r="9" spans="1:26" ht="13.5" x14ac:dyDescent="0.3">
      <c r="A9" s="4">
        <v>8</v>
      </c>
      <c r="B9" s="1" t="s">
        <v>136</v>
      </c>
      <c r="C9" s="258" t="s">
        <v>1757</v>
      </c>
      <c r="D9" s="2" t="s">
        <v>1754</v>
      </c>
      <c r="E9" s="2" t="s">
        <v>51</v>
      </c>
      <c r="F9" s="2" t="s">
        <v>36</v>
      </c>
      <c r="G9" s="2" t="s">
        <v>164</v>
      </c>
      <c r="H9" s="3">
        <v>44942</v>
      </c>
      <c r="I9" s="2" t="s">
        <v>165</v>
      </c>
      <c r="J9" s="2" t="s">
        <v>166</v>
      </c>
      <c r="K9" s="2" t="s">
        <v>167</v>
      </c>
      <c r="L9" s="2" t="s">
        <v>168</v>
      </c>
      <c r="M9" s="2" t="s">
        <v>1562</v>
      </c>
      <c r="N9" s="2" t="s">
        <v>1563</v>
      </c>
      <c r="O9" s="4" t="s">
        <v>142</v>
      </c>
      <c r="P9" s="2" t="s">
        <v>169</v>
      </c>
      <c r="Q9" s="252">
        <v>1</v>
      </c>
      <c r="R9" s="252">
        <v>1</v>
      </c>
      <c r="S9" s="153">
        <v>124000</v>
      </c>
      <c r="T9" s="153">
        <v>124000</v>
      </c>
      <c r="U9" s="4" t="s">
        <v>144</v>
      </c>
      <c r="V9" s="2" t="s">
        <v>150</v>
      </c>
      <c r="W9" s="5"/>
      <c r="Z9" s="1"/>
    </row>
    <row r="10" spans="1:26" ht="13.5" x14ac:dyDescent="0.3">
      <c r="A10" s="4">
        <v>9</v>
      </c>
      <c r="B10" s="1" t="s">
        <v>136</v>
      </c>
      <c r="C10" s="258" t="s">
        <v>1757</v>
      </c>
      <c r="D10" s="2" t="s">
        <v>1754</v>
      </c>
      <c r="E10" s="2" t="s">
        <v>51</v>
      </c>
      <c r="F10" s="2" t="s">
        <v>36</v>
      </c>
      <c r="G10" s="2" t="s">
        <v>170</v>
      </c>
      <c r="H10" s="3">
        <v>44942</v>
      </c>
      <c r="I10" s="2" t="s">
        <v>171</v>
      </c>
      <c r="J10" s="2" t="s">
        <v>172</v>
      </c>
      <c r="K10" s="2" t="s">
        <v>173</v>
      </c>
      <c r="L10" s="2" t="s">
        <v>174</v>
      </c>
      <c r="M10" s="2" t="s">
        <v>173</v>
      </c>
      <c r="N10" s="2" t="s">
        <v>1156</v>
      </c>
      <c r="O10" s="4" t="s">
        <v>142</v>
      </c>
      <c r="P10" s="2" t="s">
        <v>143</v>
      </c>
      <c r="Q10" s="252">
        <v>2000</v>
      </c>
      <c r="R10" s="252">
        <v>2000</v>
      </c>
      <c r="S10" s="153">
        <v>14</v>
      </c>
      <c r="T10" s="153">
        <v>28000</v>
      </c>
      <c r="U10" s="4" t="s">
        <v>144</v>
      </c>
      <c r="V10" s="2" t="s">
        <v>150</v>
      </c>
      <c r="W10" s="5"/>
      <c r="Z10" s="1"/>
    </row>
    <row r="11" spans="1:26" ht="13.5" x14ac:dyDescent="0.3">
      <c r="A11" s="4">
        <v>10</v>
      </c>
      <c r="B11" s="1" t="s">
        <v>136</v>
      </c>
      <c r="C11" s="258" t="s">
        <v>1757</v>
      </c>
      <c r="D11" s="2" t="s">
        <v>1754</v>
      </c>
      <c r="E11" s="2" t="s">
        <v>51</v>
      </c>
      <c r="F11" s="2" t="s">
        <v>36</v>
      </c>
      <c r="G11" s="2" t="s">
        <v>170</v>
      </c>
      <c r="H11" s="3">
        <v>44942</v>
      </c>
      <c r="I11" s="2" t="s">
        <v>171</v>
      </c>
      <c r="J11" s="2" t="s">
        <v>172</v>
      </c>
      <c r="K11" s="2" t="s">
        <v>175</v>
      </c>
      <c r="L11" s="2" t="s">
        <v>174</v>
      </c>
      <c r="M11" s="2" t="s">
        <v>175</v>
      </c>
      <c r="N11" s="2" t="s">
        <v>1156</v>
      </c>
      <c r="O11" s="4" t="s">
        <v>142</v>
      </c>
      <c r="P11" s="2" t="s">
        <v>143</v>
      </c>
      <c r="Q11" s="252">
        <v>2000</v>
      </c>
      <c r="R11" s="252">
        <v>2000</v>
      </c>
      <c r="S11" s="153">
        <v>41</v>
      </c>
      <c r="T11" s="153">
        <v>82000</v>
      </c>
      <c r="U11" s="4" t="s">
        <v>144</v>
      </c>
      <c r="V11" s="2" t="s">
        <v>150</v>
      </c>
      <c r="W11" s="5"/>
      <c r="Z11" s="1"/>
    </row>
    <row r="12" spans="1:26" ht="13.5" x14ac:dyDescent="0.3">
      <c r="A12" s="4">
        <v>11</v>
      </c>
      <c r="B12" s="1" t="s">
        <v>136</v>
      </c>
      <c r="C12" s="258" t="s">
        <v>1757</v>
      </c>
      <c r="D12" s="2" t="s">
        <v>1754</v>
      </c>
      <c r="E12" s="2" t="s">
        <v>51</v>
      </c>
      <c r="F12" s="2" t="s">
        <v>36</v>
      </c>
      <c r="G12" s="2" t="s">
        <v>170</v>
      </c>
      <c r="H12" s="3">
        <v>44942</v>
      </c>
      <c r="I12" s="2" t="s">
        <v>171</v>
      </c>
      <c r="J12" s="2" t="s">
        <v>172</v>
      </c>
      <c r="K12" s="2" t="s">
        <v>176</v>
      </c>
      <c r="L12" s="2" t="s">
        <v>174</v>
      </c>
      <c r="M12" s="2" t="s">
        <v>176</v>
      </c>
      <c r="N12" s="2" t="s">
        <v>1156</v>
      </c>
      <c r="O12" s="4" t="s">
        <v>142</v>
      </c>
      <c r="P12" s="2" t="s">
        <v>143</v>
      </c>
      <c r="Q12" s="252">
        <v>10000</v>
      </c>
      <c r="R12" s="252">
        <v>10000</v>
      </c>
      <c r="S12" s="153">
        <v>48</v>
      </c>
      <c r="T12" s="153">
        <v>480000</v>
      </c>
      <c r="U12" s="4" t="s">
        <v>144</v>
      </c>
      <c r="V12" s="2" t="s">
        <v>150</v>
      </c>
      <c r="W12" s="5"/>
      <c r="Z12" s="1"/>
    </row>
    <row r="13" spans="1:26" ht="13.5" x14ac:dyDescent="0.3">
      <c r="A13" s="4">
        <v>12</v>
      </c>
      <c r="B13" s="1" t="s">
        <v>136</v>
      </c>
      <c r="C13" s="258" t="s">
        <v>1757</v>
      </c>
      <c r="D13" s="2" t="s">
        <v>1754</v>
      </c>
      <c r="E13" s="2" t="s">
        <v>51</v>
      </c>
      <c r="F13" s="2" t="s">
        <v>36</v>
      </c>
      <c r="G13" s="2" t="s">
        <v>170</v>
      </c>
      <c r="H13" s="3">
        <v>44942</v>
      </c>
      <c r="I13" s="2" t="s">
        <v>171</v>
      </c>
      <c r="J13" s="2" t="s">
        <v>172</v>
      </c>
      <c r="K13" s="2" t="s">
        <v>177</v>
      </c>
      <c r="L13" s="2" t="s">
        <v>174</v>
      </c>
      <c r="M13" s="2" t="s">
        <v>177</v>
      </c>
      <c r="N13" s="2" t="s">
        <v>1156</v>
      </c>
      <c r="O13" s="4" t="s">
        <v>142</v>
      </c>
      <c r="P13" s="2" t="s">
        <v>143</v>
      </c>
      <c r="Q13" s="252">
        <v>50000</v>
      </c>
      <c r="R13" s="252">
        <v>50000</v>
      </c>
      <c r="S13" s="153">
        <v>19</v>
      </c>
      <c r="T13" s="153">
        <v>950000</v>
      </c>
      <c r="U13" s="4" t="s">
        <v>144</v>
      </c>
      <c r="V13" s="2" t="s">
        <v>150</v>
      </c>
      <c r="W13" s="5"/>
      <c r="Z13" s="1"/>
    </row>
    <row r="14" spans="1:26" ht="13.5" x14ac:dyDescent="0.3">
      <c r="A14" s="4">
        <v>13</v>
      </c>
      <c r="B14" s="1" t="s">
        <v>136</v>
      </c>
      <c r="C14" s="258" t="s">
        <v>1757</v>
      </c>
      <c r="D14" s="2" t="s">
        <v>1754</v>
      </c>
      <c r="E14" s="2" t="s">
        <v>51</v>
      </c>
      <c r="F14" s="2" t="s">
        <v>36</v>
      </c>
      <c r="G14" s="2" t="s">
        <v>170</v>
      </c>
      <c r="H14" s="3">
        <v>44942</v>
      </c>
      <c r="I14" s="2" t="s">
        <v>171</v>
      </c>
      <c r="J14" s="2" t="s">
        <v>172</v>
      </c>
      <c r="K14" s="2" t="s">
        <v>178</v>
      </c>
      <c r="L14" s="2" t="s">
        <v>174</v>
      </c>
      <c r="M14" s="2" t="s">
        <v>178</v>
      </c>
      <c r="N14" s="2" t="s">
        <v>1156</v>
      </c>
      <c r="O14" s="4" t="s">
        <v>142</v>
      </c>
      <c r="P14" s="2" t="s">
        <v>143</v>
      </c>
      <c r="Q14" s="252">
        <v>2000</v>
      </c>
      <c r="R14" s="252">
        <v>2000</v>
      </c>
      <c r="S14" s="153">
        <v>24</v>
      </c>
      <c r="T14" s="153">
        <v>48000</v>
      </c>
      <c r="U14" s="4" t="s">
        <v>144</v>
      </c>
      <c r="V14" s="2" t="s">
        <v>150</v>
      </c>
      <c r="W14" s="5"/>
      <c r="Z14" s="1"/>
    </row>
    <row r="15" spans="1:26" ht="13.5" x14ac:dyDescent="0.3">
      <c r="A15" s="4">
        <v>14</v>
      </c>
      <c r="B15" s="1" t="s">
        <v>136</v>
      </c>
      <c r="C15" s="258" t="s">
        <v>1757</v>
      </c>
      <c r="D15" s="2" t="s">
        <v>1754</v>
      </c>
      <c r="E15" s="2" t="s">
        <v>51</v>
      </c>
      <c r="F15" s="2" t="s">
        <v>36</v>
      </c>
      <c r="G15" s="2" t="s">
        <v>170</v>
      </c>
      <c r="H15" s="3">
        <v>44942</v>
      </c>
      <c r="I15" s="2" t="s">
        <v>171</v>
      </c>
      <c r="J15" s="2" t="s">
        <v>172</v>
      </c>
      <c r="K15" s="2" t="s">
        <v>179</v>
      </c>
      <c r="L15" s="2" t="s">
        <v>174</v>
      </c>
      <c r="M15" s="2" t="s">
        <v>179</v>
      </c>
      <c r="N15" s="2" t="s">
        <v>1156</v>
      </c>
      <c r="O15" s="4" t="s">
        <v>142</v>
      </c>
      <c r="P15" s="2" t="s">
        <v>143</v>
      </c>
      <c r="Q15" s="252">
        <v>4000</v>
      </c>
      <c r="R15" s="252">
        <v>4000</v>
      </c>
      <c r="S15" s="153">
        <v>163</v>
      </c>
      <c r="T15" s="153">
        <v>652000</v>
      </c>
      <c r="U15" s="4" t="s">
        <v>144</v>
      </c>
      <c r="V15" s="2" t="s">
        <v>150</v>
      </c>
      <c r="W15" s="5"/>
      <c r="Z15" s="1"/>
    </row>
    <row r="16" spans="1:26" ht="13.5" x14ac:dyDescent="0.3">
      <c r="A16" s="4">
        <v>15</v>
      </c>
      <c r="B16" s="1" t="s">
        <v>136</v>
      </c>
      <c r="C16" s="258" t="s">
        <v>1757</v>
      </c>
      <c r="D16" s="2" t="s">
        <v>1754</v>
      </c>
      <c r="E16" s="2" t="s">
        <v>51</v>
      </c>
      <c r="F16" s="2" t="s">
        <v>36</v>
      </c>
      <c r="G16" s="2" t="s">
        <v>170</v>
      </c>
      <c r="H16" s="3">
        <v>44942</v>
      </c>
      <c r="I16" s="2" t="s">
        <v>171</v>
      </c>
      <c r="J16" s="2" t="s">
        <v>172</v>
      </c>
      <c r="K16" s="2" t="s">
        <v>180</v>
      </c>
      <c r="L16" s="2" t="s">
        <v>174</v>
      </c>
      <c r="M16" s="2" t="s">
        <v>180</v>
      </c>
      <c r="N16" s="2" t="s">
        <v>1156</v>
      </c>
      <c r="O16" s="4" t="s">
        <v>142</v>
      </c>
      <c r="P16" s="2" t="s">
        <v>143</v>
      </c>
      <c r="Q16" s="252">
        <v>10000</v>
      </c>
      <c r="R16" s="252">
        <v>10000</v>
      </c>
      <c r="S16" s="153">
        <v>41</v>
      </c>
      <c r="T16" s="153">
        <v>410000</v>
      </c>
      <c r="U16" s="4" t="s">
        <v>144</v>
      </c>
      <c r="V16" s="2" t="s">
        <v>150</v>
      </c>
      <c r="W16" s="5"/>
      <c r="Z16" s="1"/>
    </row>
    <row r="17" spans="1:26" ht="13.5" x14ac:dyDescent="0.3">
      <c r="A17" s="4">
        <v>16</v>
      </c>
      <c r="B17" s="1" t="s">
        <v>136</v>
      </c>
      <c r="C17" s="258" t="s">
        <v>1757</v>
      </c>
      <c r="D17" s="2" t="s">
        <v>1754</v>
      </c>
      <c r="E17" s="2" t="s">
        <v>51</v>
      </c>
      <c r="F17" s="2" t="s">
        <v>36</v>
      </c>
      <c r="G17" s="2" t="s">
        <v>170</v>
      </c>
      <c r="H17" s="3">
        <v>44942</v>
      </c>
      <c r="I17" s="2" t="s">
        <v>171</v>
      </c>
      <c r="J17" s="2" t="s">
        <v>172</v>
      </c>
      <c r="K17" s="2" t="s">
        <v>181</v>
      </c>
      <c r="L17" s="2" t="s">
        <v>174</v>
      </c>
      <c r="M17" s="2" t="s">
        <v>181</v>
      </c>
      <c r="N17" s="2" t="s">
        <v>1156</v>
      </c>
      <c r="O17" s="4" t="s">
        <v>142</v>
      </c>
      <c r="P17" s="2" t="s">
        <v>143</v>
      </c>
      <c r="Q17" s="252">
        <v>30000</v>
      </c>
      <c r="R17" s="252">
        <v>30000</v>
      </c>
      <c r="S17" s="153">
        <v>36</v>
      </c>
      <c r="T17" s="153">
        <v>1080000</v>
      </c>
      <c r="U17" s="4" t="s">
        <v>144</v>
      </c>
      <c r="V17" s="2" t="s">
        <v>150</v>
      </c>
      <c r="W17" s="5"/>
      <c r="Z17" s="1"/>
    </row>
    <row r="18" spans="1:26" ht="13.5" x14ac:dyDescent="0.3">
      <c r="A18" s="4">
        <v>17</v>
      </c>
      <c r="B18" s="1" t="s">
        <v>136</v>
      </c>
      <c r="C18" s="258" t="s">
        <v>1757</v>
      </c>
      <c r="D18" s="2" t="s">
        <v>1754</v>
      </c>
      <c r="E18" s="2" t="s">
        <v>51</v>
      </c>
      <c r="F18" s="2" t="s">
        <v>36</v>
      </c>
      <c r="G18" s="2" t="s">
        <v>170</v>
      </c>
      <c r="H18" s="3">
        <v>44942</v>
      </c>
      <c r="I18" s="2" t="s">
        <v>171</v>
      </c>
      <c r="J18" s="2" t="s">
        <v>172</v>
      </c>
      <c r="K18" s="2" t="s">
        <v>182</v>
      </c>
      <c r="L18" s="2" t="s">
        <v>174</v>
      </c>
      <c r="M18" s="2" t="s">
        <v>182</v>
      </c>
      <c r="N18" s="2" t="s">
        <v>1156</v>
      </c>
      <c r="O18" s="4" t="s">
        <v>142</v>
      </c>
      <c r="P18" s="2" t="s">
        <v>143</v>
      </c>
      <c r="Q18" s="252">
        <v>2000</v>
      </c>
      <c r="R18" s="252">
        <v>2000</v>
      </c>
      <c r="S18" s="153">
        <v>715</v>
      </c>
      <c r="T18" s="153">
        <v>1430000</v>
      </c>
      <c r="U18" s="4" t="s">
        <v>144</v>
      </c>
      <c r="V18" s="2" t="s">
        <v>150</v>
      </c>
      <c r="W18" s="5"/>
      <c r="Z18" s="1"/>
    </row>
    <row r="19" spans="1:26" ht="13.5" x14ac:dyDescent="0.3">
      <c r="A19" s="4">
        <v>18</v>
      </c>
      <c r="B19" s="1" t="s">
        <v>136</v>
      </c>
      <c r="C19" s="258" t="s">
        <v>1757</v>
      </c>
      <c r="D19" s="2" t="s">
        <v>1754</v>
      </c>
      <c r="E19" s="2" t="s">
        <v>51</v>
      </c>
      <c r="F19" s="2" t="s">
        <v>36</v>
      </c>
      <c r="G19" s="2" t="s">
        <v>170</v>
      </c>
      <c r="H19" s="3">
        <v>44942</v>
      </c>
      <c r="I19" s="2" t="s">
        <v>171</v>
      </c>
      <c r="J19" s="2" t="s">
        <v>172</v>
      </c>
      <c r="K19" s="2" t="s">
        <v>183</v>
      </c>
      <c r="L19" s="2" t="s">
        <v>174</v>
      </c>
      <c r="M19" s="2" t="s">
        <v>183</v>
      </c>
      <c r="N19" s="2" t="s">
        <v>1156</v>
      </c>
      <c r="O19" s="4" t="s">
        <v>142</v>
      </c>
      <c r="P19" s="2" t="s">
        <v>143</v>
      </c>
      <c r="Q19" s="252">
        <v>500</v>
      </c>
      <c r="R19" s="252">
        <v>500</v>
      </c>
      <c r="S19" s="153">
        <v>723</v>
      </c>
      <c r="T19" s="153">
        <v>361500</v>
      </c>
      <c r="U19" s="4" t="s">
        <v>144</v>
      </c>
      <c r="V19" s="2" t="s">
        <v>150</v>
      </c>
      <c r="W19" s="5"/>
      <c r="Z19" s="1"/>
    </row>
    <row r="20" spans="1:26" ht="13.5" x14ac:dyDescent="0.3">
      <c r="A20" s="4">
        <v>19</v>
      </c>
      <c r="B20" s="1" t="s">
        <v>136</v>
      </c>
      <c r="C20" s="258" t="s">
        <v>1757</v>
      </c>
      <c r="D20" s="2" t="s">
        <v>1754</v>
      </c>
      <c r="E20" s="2" t="s">
        <v>51</v>
      </c>
      <c r="F20" s="2" t="s">
        <v>36</v>
      </c>
      <c r="G20" s="2" t="s">
        <v>170</v>
      </c>
      <c r="H20" s="3">
        <v>44942</v>
      </c>
      <c r="I20" s="2" t="s">
        <v>171</v>
      </c>
      <c r="J20" s="2" t="s">
        <v>172</v>
      </c>
      <c r="K20" s="2" t="s">
        <v>184</v>
      </c>
      <c r="L20" s="2" t="s">
        <v>174</v>
      </c>
      <c r="M20" s="2" t="s">
        <v>184</v>
      </c>
      <c r="N20" s="2" t="s">
        <v>1156</v>
      </c>
      <c r="O20" s="4" t="s">
        <v>142</v>
      </c>
      <c r="P20" s="2" t="s">
        <v>143</v>
      </c>
      <c r="Q20" s="252">
        <v>300</v>
      </c>
      <c r="R20" s="252">
        <v>300</v>
      </c>
      <c r="S20" s="153">
        <v>986</v>
      </c>
      <c r="T20" s="153">
        <v>295800</v>
      </c>
      <c r="U20" s="4" t="s">
        <v>144</v>
      </c>
      <c r="V20" s="2" t="s">
        <v>150</v>
      </c>
      <c r="W20" s="5"/>
      <c r="Z20" s="1"/>
    </row>
    <row r="21" spans="1:26" ht="13.5" x14ac:dyDescent="0.3">
      <c r="A21" s="4">
        <v>20</v>
      </c>
      <c r="B21" s="1" t="s">
        <v>136</v>
      </c>
      <c r="C21" s="258" t="s">
        <v>1757</v>
      </c>
      <c r="D21" s="2" t="s">
        <v>1754</v>
      </c>
      <c r="E21" s="2" t="s">
        <v>51</v>
      </c>
      <c r="F21" s="2" t="s">
        <v>36</v>
      </c>
      <c r="G21" s="2" t="s">
        <v>170</v>
      </c>
      <c r="H21" s="3">
        <v>44942</v>
      </c>
      <c r="I21" s="2" t="s">
        <v>171</v>
      </c>
      <c r="J21" s="2" t="s">
        <v>172</v>
      </c>
      <c r="K21" s="2" t="s">
        <v>185</v>
      </c>
      <c r="L21" s="2" t="s">
        <v>174</v>
      </c>
      <c r="M21" s="2" t="s">
        <v>185</v>
      </c>
      <c r="N21" s="2" t="s">
        <v>1156</v>
      </c>
      <c r="O21" s="4" t="s">
        <v>142</v>
      </c>
      <c r="P21" s="2" t="s">
        <v>143</v>
      </c>
      <c r="Q21" s="252">
        <v>500</v>
      </c>
      <c r="R21" s="252">
        <v>500</v>
      </c>
      <c r="S21" s="153">
        <v>1120</v>
      </c>
      <c r="T21" s="153">
        <v>560000</v>
      </c>
      <c r="U21" s="4" t="s">
        <v>144</v>
      </c>
      <c r="V21" s="2" t="s">
        <v>150</v>
      </c>
      <c r="W21" s="5"/>
      <c r="Z21" s="1"/>
    </row>
    <row r="22" spans="1:26" ht="13.5" x14ac:dyDescent="0.3">
      <c r="A22" s="4">
        <v>21</v>
      </c>
      <c r="B22" s="1" t="s">
        <v>136</v>
      </c>
      <c r="C22" s="258" t="s">
        <v>1757</v>
      </c>
      <c r="D22" s="2" t="s">
        <v>1754</v>
      </c>
      <c r="E22" s="2" t="s">
        <v>51</v>
      </c>
      <c r="F22" s="2" t="s">
        <v>36</v>
      </c>
      <c r="G22" s="2" t="s">
        <v>170</v>
      </c>
      <c r="H22" s="3">
        <v>44942</v>
      </c>
      <c r="I22" s="2" t="s">
        <v>171</v>
      </c>
      <c r="J22" s="2" t="s">
        <v>172</v>
      </c>
      <c r="K22" s="2" t="s">
        <v>186</v>
      </c>
      <c r="L22" s="2" t="s">
        <v>174</v>
      </c>
      <c r="M22" s="2" t="s">
        <v>186</v>
      </c>
      <c r="N22" s="2" t="s">
        <v>1156</v>
      </c>
      <c r="O22" s="4" t="s">
        <v>142</v>
      </c>
      <c r="P22" s="2" t="s">
        <v>143</v>
      </c>
      <c r="Q22" s="252">
        <v>5000</v>
      </c>
      <c r="R22" s="252">
        <v>5000</v>
      </c>
      <c r="S22" s="153">
        <v>108</v>
      </c>
      <c r="T22" s="153">
        <v>540000</v>
      </c>
      <c r="U22" s="4" t="s">
        <v>144</v>
      </c>
      <c r="V22" s="2" t="s">
        <v>150</v>
      </c>
      <c r="W22" s="5"/>
      <c r="Z22" s="1"/>
    </row>
    <row r="23" spans="1:26" ht="13.5" x14ac:dyDescent="0.3">
      <c r="A23" s="4">
        <v>22</v>
      </c>
      <c r="B23" s="1" t="s">
        <v>136</v>
      </c>
      <c r="C23" s="258" t="s">
        <v>1757</v>
      </c>
      <c r="D23" s="2" t="s">
        <v>1754</v>
      </c>
      <c r="E23" s="2" t="s">
        <v>51</v>
      </c>
      <c r="F23" s="2" t="s">
        <v>36</v>
      </c>
      <c r="G23" s="2" t="s">
        <v>170</v>
      </c>
      <c r="H23" s="3">
        <v>44942</v>
      </c>
      <c r="I23" s="2" t="s">
        <v>171</v>
      </c>
      <c r="J23" s="2" t="s">
        <v>172</v>
      </c>
      <c r="K23" s="2" t="s">
        <v>187</v>
      </c>
      <c r="L23" s="2" t="s">
        <v>174</v>
      </c>
      <c r="M23" s="2" t="s">
        <v>187</v>
      </c>
      <c r="N23" s="2" t="s">
        <v>1156</v>
      </c>
      <c r="O23" s="4" t="s">
        <v>142</v>
      </c>
      <c r="P23" s="2" t="s">
        <v>143</v>
      </c>
      <c r="Q23" s="252">
        <v>5000</v>
      </c>
      <c r="R23" s="252">
        <v>5000</v>
      </c>
      <c r="S23" s="153">
        <v>30</v>
      </c>
      <c r="T23" s="153">
        <v>150000</v>
      </c>
      <c r="U23" s="4" t="s">
        <v>144</v>
      </c>
      <c r="V23" s="2" t="s">
        <v>150</v>
      </c>
      <c r="W23" s="5"/>
      <c r="Z23" s="1"/>
    </row>
    <row r="24" spans="1:26" ht="13.5" x14ac:dyDescent="0.3">
      <c r="A24" s="4">
        <v>23</v>
      </c>
      <c r="B24" s="1" t="s">
        <v>136</v>
      </c>
      <c r="C24" s="258" t="s">
        <v>1757</v>
      </c>
      <c r="D24" s="2" t="s">
        <v>1754</v>
      </c>
      <c r="E24" s="2" t="s">
        <v>51</v>
      </c>
      <c r="F24" s="2" t="s">
        <v>36</v>
      </c>
      <c r="G24" s="2" t="s">
        <v>170</v>
      </c>
      <c r="H24" s="3">
        <v>44942</v>
      </c>
      <c r="I24" s="2" t="s">
        <v>171</v>
      </c>
      <c r="J24" s="2" t="s">
        <v>172</v>
      </c>
      <c r="K24" s="2" t="s">
        <v>188</v>
      </c>
      <c r="L24" s="2" t="s">
        <v>174</v>
      </c>
      <c r="M24" s="2" t="s">
        <v>188</v>
      </c>
      <c r="N24" s="2" t="s">
        <v>1156</v>
      </c>
      <c r="O24" s="4" t="s">
        <v>142</v>
      </c>
      <c r="P24" s="2" t="s">
        <v>143</v>
      </c>
      <c r="Q24" s="252">
        <v>3000</v>
      </c>
      <c r="R24" s="252">
        <v>3000</v>
      </c>
      <c r="S24" s="153">
        <v>19</v>
      </c>
      <c r="T24" s="153">
        <v>57000</v>
      </c>
      <c r="U24" s="4" t="s">
        <v>144</v>
      </c>
      <c r="V24" s="2" t="s">
        <v>150</v>
      </c>
      <c r="W24" s="5"/>
      <c r="Z24" s="1"/>
    </row>
    <row r="25" spans="1:26" ht="13.5" x14ac:dyDescent="0.3">
      <c r="A25" s="4">
        <v>24</v>
      </c>
      <c r="B25" s="1" t="s">
        <v>136</v>
      </c>
      <c r="C25" s="258" t="s">
        <v>1757</v>
      </c>
      <c r="D25" s="2" t="s">
        <v>1754</v>
      </c>
      <c r="E25" s="2" t="s">
        <v>51</v>
      </c>
      <c r="F25" s="2" t="s">
        <v>36</v>
      </c>
      <c r="G25" s="2" t="s">
        <v>170</v>
      </c>
      <c r="H25" s="3">
        <v>44942</v>
      </c>
      <c r="I25" s="2" t="s">
        <v>171</v>
      </c>
      <c r="J25" s="2" t="s">
        <v>172</v>
      </c>
      <c r="K25" s="2" t="s">
        <v>189</v>
      </c>
      <c r="L25" s="2" t="s">
        <v>174</v>
      </c>
      <c r="M25" s="2" t="s">
        <v>189</v>
      </c>
      <c r="N25" s="2" t="s">
        <v>1156</v>
      </c>
      <c r="O25" s="4" t="s">
        <v>142</v>
      </c>
      <c r="P25" s="2" t="s">
        <v>143</v>
      </c>
      <c r="Q25" s="252">
        <v>3000</v>
      </c>
      <c r="R25" s="252">
        <v>3000</v>
      </c>
      <c r="S25" s="153">
        <v>129</v>
      </c>
      <c r="T25" s="153">
        <v>387000</v>
      </c>
      <c r="U25" s="4" t="s">
        <v>144</v>
      </c>
      <c r="V25" s="2" t="s">
        <v>150</v>
      </c>
      <c r="W25" s="5"/>
      <c r="Z25" s="1"/>
    </row>
    <row r="26" spans="1:26" ht="13.5" x14ac:dyDescent="0.3">
      <c r="A26" s="4">
        <v>25</v>
      </c>
      <c r="B26" s="1" t="s">
        <v>136</v>
      </c>
      <c r="C26" s="258" t="s">
        <v>1757</v>
      </c>
      <c r="D26" s="2" t="s">
        <v>1754</v>
      </c>
      <c r="E26" s="2" t="s">
        <v>51</v>
      </c>
      <c r="F26" s="2" t="s">
        <v>36</v>
      </c>
      <c r="G26" s="2" t="s">
        <v>170</v>
      </c>
      <c r="H26" s="3">
        <v>44942</v>
      </c>
      <c r="I26" s="2" t="s">
        <v>171</v>
      </c>
      <c r="J26" s="2" t="s">
        <v>172</v>
      </c>
      <c r="K26" s="2" t="s">
        <v>190</v>
      </c>
      <c r="L26" s="2" t="s">
        <v>174</v>
      </c>
      <c r="M26" s="2" t="s">
        <v>190</v>
      </c>
      <c r="N26" s="2" t="s">
        <v>1156</v>
      </c>
      <c r="O26" s="4" t="s">
        <v>142</v>
      </c>
      <c r="P26" s="2" t="s">
        <v>143</v>
      </c>
      <c r="Q26" s="252">
        <v>3000</v>
      </c>
      <c r="R26" s="252">
        <v>3000</v>
      </c>
      <c r="S26" s="153">
        <v>66</v>
      </c>
      <c r="T26" s="153">
        <v>198000</v>
      </c>
      <c r="U26" s="4" t="s">
        <v>144</v>
      </c>
      <c r="V26" s="2" t="s">
        <v>150</v>
      </c>
      <c r="W26" s="5"/>
      <c r="Z26" s="1"/>
    </row>
    <row r="27" spans="1:26" ht="13.5" x14ac:dyDescent="0.3">
      <c r="A27" s="4">
        <v>26</v>
      </c>
      <c r="B27" s="1" t="s">
        <v>136</v>
      </c>
      <c r="C27" s="258" t="s">
        <v>1757</v>
      </c>
      <c r="D27" s="2" t="s">
        <v>1754</v>
      </c>
      <c r="E27" s="2" t="s">
        <v>51</v>
      </c>
      <c r="F27" s="2" t="s">
        <v>36</v>
      </c>
      <c r="G27" s="2" t="s">
        <v>170</v>
      </c>
      <c r="H27" s="3">
        <v>44942</v>
      </c>
      <c r="I27" s="2" t="s">
        <v>171</v>
      </c>
      <c r="J27" s="2" t="s">
        <v>172</v>
      </c>
      <c r="K27" s="2" t="s">
        <v>191</v>
      </c>
      <c r="L27" s="2" t="s">
        <v>174</v>
      </c>
      <c r="M27" s="2" t="s">
        <v>191</v>
      </c>
      <c r="N27" s="2" t="s">
        <v>1156</v>
      </c>
      <c r="O27" s="4" t="s">
        <v>142</v>
      </c>
      <c r="P27" s="2" t="s">
        <v>143</v>
      </c>
      <c r="Q27" s="252">
        <v>4000</v>
      </c>
      <c r="R27" s="252">
        <v>4000</v>
      </c>
      <c r="S27" s="153">
        <v>58</v>
      </c>
      <c r="T27" s="153">
        <v>232000</v>
      </c>
      <c r="U27" s="4" t="s">
        <v>144</v>
      </c>
      <c r="V27" s="2" t="s">
        <v>150</v>
      </c>
      <c r="W27" s="5"/>
      <c r="Z27" s="1"/>
    </row>
    <row r="28" spans="1:26" ht="13.5" x14ac:dyDescent="0.3">
      <c r="A28" s="4">
        <v>27</v>
      </c>
      <c r="B28" s="1" t="s">
        <v>136</v>
      </c>
      <c r="C28" s="258" t="s">
        <v>1757</v>
      </c>
      <c r="D28" s="2" t="s">
        <v>1754</v>
      </c>
      <c r="E28" s="2" t="s">
        <v>51</v>
      </c>
      <c r="F28" s="2" t="s">
        <v>36</v>
      </c>
      <c r="G28" s="2" t="s">
        <v>170</v>
      </c>
      <c r="H28" s="3">
        <v>44942</v>
      </c>
      <c r="I28" s="2" t="s">
        <v>171</v>
      </c>
      <c r="J28" s="2" t="s">
        <v>172</v>
      </c>
      <c r="K28" s="2" t="s">
        <v>192</v>
      </c>
      <c r="L28" s="2" t="s">
        <v>174</v>
      </c>
      <c r="M28" s="2" t="s">
        <v>192</v>
      </c>
      <c r="N28" s="2" t="s">
        <v>1156</v>
      </c>
      <c r="O28" s="4" t="s">
        <v>142</v>
      </c>
      <c r="P28" s="2" t="s">
        <v>143</v>
      </c>
      <c r="Q28" s="252">
        <v>2000</v>
      </c>
      <c r="R28" s="252">
        <v>2000</v>
      </c>
      <c r="S28" s="153">
        <v>190</v>
      </c>
      <c r="T28" s="153">
        <v>380000</v>
      </c>
      <c r="U28" s="4" t="s">
        <v>144</v>
      </c>
      <c r="V28" s="2" t="s">
        <v>150</v>
      </c>
      <c r="W28" s="5"/>
      <c r="Z28" s="1"/>
    </row>
    <row r="29" spans="1:26" ht="13.5" x14ac:dyDescent="0.3">
      <c r="A29" s="4">
        <v>28</v>
      </c>
      <c r="B29" s="1" t="s">
        <v>136</v>
      </c>
      <c r="C29" s="258" t="s">
        <v>1757</v>
      </c>
      <c r="D29" s="2" t="s">
        <v>1754</v>
      </c>
      <c r="E29" s="2" t="s">
        <v>49</v>
      </c>
      <c r="F29" s="2" t="s">
        <v>34</v>
      </c>
      <c r="G29" s="2" t="s">
        <v>193</v>
      </c>
      <c r="H29" s="3">
        <v>44942</v>
      </c>
      <c r="I29" s="2" t="s">
        <v>194</v>
      </c>
      <c r="J29" s="2" t="s">
        <v>195</v>
      </c>
      <c r="K29" s="2" t="s">
        <v>196</v>
      </c>
      <c r="L29" s="2" t="s">
        <v>197</v>
      </c>
      <c r="M29" s="2" t="s">
        <v>196</v>
      </c>
      <c r="N29" s="2" t="s">
        <v>1194</v>
      </c>
      <c r="O29" s="4" t="s">
        <v>142</v>
      </c>
      <c r="P29" s="2" t="s">
        <v>143</v>
      </c>
      <c r="Q29" s="252">
        <v>1920</v>
      </c>
      <c r="R29" s="252">
        <v>1920</v>
      </c>
      <c r="S29" s="153">
        <v>102</v>
      </c>
      <c r="T29" s="153">
        <v>195840</v>
      </c>
      <c r="U29" s="4" t="s">
        <v>144</v>
      </c>
      <c r="V29" s="2" t="s">
        <v>150</v>
      </c>
      <c r="W29" s="5"/>
      <c r="Z29" s="1"/>
    </row>
    <row r="30" spans="1:26" ht="13.5" x14ac:dyDescent="0.3">
      <c r="A30" s="4">
        <v>29</v>
      </c>
      <c r="B30" s="1" t="s">
        <v>136</v>
      </c>
      <c r="C30" s="258" t="s">
        <v>1757</v>
      </c>
      <c r="D30" s="2" t="s">
        <v>1754</v>
      </c>
      <c r="E30" s="2" t="s">
        <v>49</v>
      </c>
      <c r="F30" s="2" t="s">
        <v>34</v>
      </c>
      <c r="G30" s="2" t="s">
        <v>193</v>
      </c>
      <c r="H30" s="3">
        <v>44942</v>
      </c>
      <c r="I30" s="2" t="s">
        <v>194</v>
      </c>
      <c r="J30" s="2" t="s">
        <v>195</v>
      </c>
      <c r="K30" s="2" t="s">
        <v>198</v>
      </c>
      <c r="L30" s="2" t="s">
        <v>197</v>
      </c>
      <c r="M30" s="2" t="s">
        <v>198</v>
      </c>
      <c r="N30" s="2" t="s">
        <v>1194</v>
      </c>
      <c r="O30" s="4" t="s">
        <v>142</v>
      </c>
      <c r="P30" s="2" t="s">
        <v>143</v>
      </c>
      <c r="Q30" s="252">
        <v>960</v>
      </c>
      <c r="R30" s="252">
        <v>960</v>
      </c>
      <c r="S30" s="153">
        <v>699</v>
      </c>
      <c r="T30" s="153">
        <v>671040</v>
      </c>
      <c r="U30" s="4" t="s">
        <v>144</v>
      </c>
      <c r="V30" s="2" t="s">
        <v>150</v>
      </c>
      <c r="W30" s="5"/>
      <c r="Z30" s="1"/>
    </row>
    <row r="31" spans="1:26" ht="13.5" x14ac:dyDescent="0.3">
      <c r="A31" s="4">
        <v>30</v>
      </c>
      <c r="B31" s="1" t="s">
        <v>136</v>
      </c>
      <c r="C31" s="258" t="s">
        <v>1757</v>
      </c>
      <c r="D31" s="2" t="s">
        <v>1754</v>
      </c>
      <c r="E31" s="2" t="s">
        <v>49</v>
      </c>
      <c r="F31" s="2" t="s">
        <v>34</v>
      </c>
      <c r="G31" s="2" t="s">
        <v>193</v>
      </c>
      <c r="H31" s="3">
        <v>44942</v>
      </c>
      <c r="I31" s="2" t="s">
        <v>194</v>
      </c>
      <c r="J31" s="2" t="s">
        <v>195</v>
      </c>
      <c r="K31" s="2" t="s">
        <v>199</v>
      </c>
      <c r="L31" s="2" t="s">
        <v>197</v>
      </c>
      <c r="M31" s="2" t="s">
        <v>199</v>
      </c>
      <c r="N31" s="2" t="s">
        <v>1194</v>
      </c>
      <c r="O31" s="4" t="s">
        <v>142</v>
      </c>
      <c r="P31" s="2" t="s">
        <v>143</v>
      </c>
      <c r="Q31" s="252">
        <v>640</v>
      </c>
      <c r="R31" s="252">
        <v>640</v>
      </c>
      <c r="S31" s="153">
        <v>1882</v>
      </c>
      <c r="T31" s="153">
        <v>1204480</v>
      </c>
      <c r="U31" s="4" t="s">
        <v>144</v>
      </c>
      <c r="V31" s="2" t="s">
        <v>150</v>
      </c>
      <c r="W31" s="5"/>
      <c r="Z31" s="1"/>
    </row>
    <row r="32" spans="1:26" ht="13.5" x14ac:dyDescent="0.3">
      <c r="A32" s="4">
        <v>31</v>
      </c>
      <c r="B32" s="1" t="s">
        <v>136</v>
      </c>
      <c r="C32" s="258" t="s">
        <v>1757</v>
      </c>
      <c r="D32" s="2" t="s">
        <v>1754</v>
      </c>
      <c r="E32" s="2" t="s">
        <v>49</v>
      </c>
      <c r="F32" s="2" t="s">
        <v>34</v>
      </c>
      <c r="G32" s="2" t="s">
        <v>193</v>
      </c>
      <c r="H32" s="3">
        <v>44942</v>
      </c>
      <c r="I32" s="2" t="s">
        <v>194</v>
      </c>
      <c r="J32" s="2" t="s">
        <v>195</v>
      </c>
      <c r="K32" s="2" t="s">
        <v>200</v>
      </c>
      <c r="L32" s="2" t="s">
        <v>197</v>
      </c>
      <c r="M32" s="2" t="s">
        <v>200</v>
      </c>
      <c r="N32" s="2" t="s">
        <v>1194</v>
      </c>
      <c r="O32" s="4" t="s">
        <v>142</v>
      </c>
      <c r="P32" s="2" t="s">
        <v>143</v>
      </c>
      <c r="Q32" s="252">
        <v>640</v>
      </c>
      <c r="R32" s="252">
        <v>640</v>
      </c>
      <c r="S32" s="153">
        <v>3663</v>
      </c>
      <c r="T32" s="153">
        <v>2344320</v>
      </c>
      <c r="U32" s="4" t="s">
        <v>144</v>
      </c>
      <c r="V32" s="2" t="s">
        <v>150</v>
      </c>
      <c r="W32" s="5"/>
      <c r="Z32" s="1"/>
    </row>
    <row r="33" spans="1:26" ht="13.5" x14ac:dyDescent="0.3">
      <c r="A33" s="4">
        <v>32</v>
      </c>
      <c r="B33" s="1" t="s">
        <v>136</v>
      </c>
      <c r="C33" s="258" t="s">
        <v>1757</v>
      </c>
      <c r="D33" s="2" t="s">
        <v>1754</v>
      </c>
      <c r="E33" s="2" t="s">
        <v>49</v>
      </c>
      <c r="F33" s="2" t="s">
        <v>34</v>
      </c>
      <c r="G33" s="2" t="s">
        <v>193</v>
      </c>
      <c r="H33" s="3">
        <v>44942</v>
      </c>
      <c r="I33" s="2" t="s">
        <v>194</v>
      </c>
      <c r="J33" s="2" t="s">
        <v>195</v>
      </c>
      <c r="K33" s="2" t="s">
        <v>201</v>
      </c>
      <c r="L33" s="2" t="s">
        <v>197</v>
      </c>
      <c r="M33" s="2" t="s">
        <v>201</v>
      </c>
      <c r="N33" s="2" t="s">
        <v>1194</v>
      </c>
      <c r="O33" s="4" t="s">
        <v>142</v>
      </c>
      <c r="P33" s="2" t="s">
        <v>143</v>
      </c>
      <c r="Q33" s="252">
        <v>640</v>
      </c>
      <c r="R33" s="252">
        <v>640</v>
      </c>
      <c r="S33" s="153">
        <v>6226</v>
      </c>
      <c r="T33" s="153">
        <v>3984640</v>
      </c>
      <c r="U33" s="4" t="s">
        <v>144</v>
      </c>
      <c r="V33" s="2" t="s">
        <v>150</v>
      </c>
      <c r="W33" s="5"/>
      <c r="Z33" s="1"/>
    </row>
    <row r="34" spans="1:26" ht="13.5" x14ac:dyDescent="0.3">
      <c r="A34" s="4">
        <v>33</v>
      </c>
      <c r="B34" s="1" t="s">
        <v>136</v>
      </c>
      <c r="C34" s="258" t="s">
        <v>1757</v>
      </c>
      <c r="D34" s="2" t="s">
        <v>1754</v>
      </c>
      <c r="E34" s="2" t="s">
        <v>49</v>
      </c>
      <c r="F34" s="2" t="s">
        <v>34</v>
      </c>
      <c r="G34" s="2" t="s">
        <v>202</v>
      </c>
      <c r="H34" s="3">
        <v>44942</v>
      </c>
      <c r="I34" s="2" t="s">
        <v>203</v>
      </c>
      <c r="J34" s="2" t="s">
        <v>204</v>
      </c>
      <c r="K34" s="2" t="s">
        <v>205</v>
      </c>
      <c r="L34" s="2" t="s">
        <v>206</v>
      </c>
      <c r="M34" s="2" t="s">
        <v>1168</v>
      </c>
      <c r="N34" s="2" t="s">
        <v>1169</v>
      </c>
      <c r="O34" s="4" t="s">
        <v>142</v>
      </c>
      <c r="P34" s="2" t="s">
        <v>143</v>
      </c>
      <c r="Q34" s="252">
        <v>200</v>
      </c>
      <c r="R34" s="252">
        <v>320</v>
      </c>
      <c r="S34" s="153">
        <v>17400</v>
      </c>
      <c r="T34" s="153">
        <v>5568000</v>
      </c>
      <c r="U34" s="4" t="s">
        <v>144</v>
      </c>
      <c r="V34" s="2" t="s">
        <v>150</v>
      </c>
      <c r="W34" s="5"/>
      <c r="Z34" s="1"/>
    </row>
    <row r="35" spans="1:26" ht="13.5" x14ac:dyDescent="0.3">
      <c r="A35" s="4">
        <v>34</v>
      </c>
      <c r="B35" s="1" t="s">
        <v>136</v>
      </c>
      <c r="C35" s="258" t="s">
        <v>1757</v>
      </c>
      <c r="D35" s="2" t="s">
        <v>1754</v>
      </c>
      <c r="E35" s="2" t="s">
        <v>49</v>
      </c>
      <c r="F35" s="2" t="s">
        <v>34</v>
      </c>
      <c r="G35" s="2" t="s">
        <v>202</v>
      </c>
      <c r="H35" s="3">
        <v>44942</v>
      </c>
      <c r="I35" s="2" t="s">
        <v>203</v>
      </c>
      <c r="J35" s="2" t="s">
        <v>204</v>
      </c>
      <c r="K35" s="2" t="s">
        <v>207</v>
      </c>
      <c r="L35" s="2" t="s">
        <v>208</v>
      </c>
      <c r="M35" s="2" t="s">
        <v>1221</v>
      </c>
      <c r="N35" s="2" t="s">
        <v>1222</v>
      </c>
      <c r="O35" s="4" t="s">
        <v>142</v>
      </c>
      <c r="P35" s="2" t="s">
        <v>143</v>
      </c>
      <c r="Q35" s="252">
        <v>300</v>
      </c>
      <c r="R35" s="252">
        <v>300</v>
      </c>
      <c r="S35" s="153">
        <v>860</v>
      </c>
      <c r="T35" s="153">
        <v>258000</v>
      </c>
      <c r="U35" s="4" t="s">
        <v>144</v>
      </c>
      <c r="V35" s="2" t="s">
        <v>150</v>
      </c>
      <c r="W35" s="5"/>
      <c r="Z35" s="1"/>
    </row>
    <row r="36" spans="1:26" ht="13.5" x14ac:dyDescent="0.3">
      <c r="A36" s="4">
        <v>35</v>
      </c>
      <c r="B36" s="1" t="s">
        <v>136</v>
      </c>
      <c r="C36" s="258" t="s">
        <v>1757</v>
      </c>
      <c r="D36" s="2" t="s">
        <v>1754</v>
      </c>
      <c r="E36" s="2" t="s">
        <v>49</v>
      </c>
      <c r="F36" s="2" t="s">
        <v>34</v>
      </c>
      <c r="G36" s="2" t="s">
        <v>202</v>
      </c>
      <c r="H36" s="3">
        <v>44942</v>
      </c>
      <c r="I36" s="2" t="s">
        <v>203</v>
      </c>
      <c r="J36" s="2" t="s">
        <v>204</v>
      </c>
      <c r="K36" s="2" t="s">
        <v>209</v>
      </c>
      <c r="L36" s="2" t="s">
        <v>210</v>
      </c>
      <c r="M36" s="2" t="s">
        <v>1216</v>
      </c>
      <c r="N36" s="2" t="s">
        <v>1217</v>
      </c>
      <c r="O36" s="4" t="s">
        <v>142</v>
      </c>
      <c r="P36" s="2" t="s">
        <v>143</v>
      </c>
      <c r="Q36" s="252">
        <v>1500</v>
      </c>
      <c r="R36" s="252">
        <v>1500</v>
      </c>
      <c r="S36" s="153">
        <v>200</v>
      </c>
      <c r="T36" s="153">
        <v>300000</v>
      </c>
      <c r="U36" s="4" t="s">
        <v>144</v>
      </c>
      <c r="V36" s="2" t="s">
        <v>150</v>
      </c>
      <c r="W36" s="5"/>
      <c r="Z36" s="1"/>
    </row>
    <row r="37" spans="1:26" ht="13.5" x14ac:dyDescent="0.3">
      <c r="A37" s="4">
        <v>36</v>
      </c>
      <c r="B37" s="1" t="s">
        <v>136</v>
      </c>
      <c r="C37" s="258" t="s">
        <v>1757</v>
      </c>
      <c r="D37" s="2" t="s">
        <v>1754</v>
      </c>
      <c r="E37" s="2" t="s">
        <v>49</v>
      </c>
      <c r="F37" s="2" t="s">
        <v>34</v>
      </c>
      <c r="G37" s="2" t="s">
        <v>202</v>
      </c>
      <c r="H37" s="3">
        <v>44942</v>
      </c>
      <c r="I37" s="2" t="s">
        <v>203</v>
      </c>
      <c r="J37" s="2" t="s">
        <v>204</v>
      </c>
      <c r="K37" s="2" t="s">
        <v>211</v>
      </c>
      <c r="L37" s="2" t="s">
        <v>210</v>
      </c>
      <c r="M37" s="2" t="s">
        <v>1218</v>
      </c>
      <c r="N37" s="2" t="s">
        <v>1217</v>
      </c>
      <c r="O37" s="4" t="s">
        <v>142</v>
      </c>
      <c r="P37" s="2" t="s">
        <v>143</v>
      </c>
      <c r="Q37" s="252">
        <v>1500</v>
      </c>
      <c r="R37" s="252">
        <v>1500</v>
      </c>
      <c r="S37" s="153">
        <v>430</v>
      </c>
      <c r="T37" s="153">
        <v>645000</v>
      </c>
      <c r="U37" s="4" t="s">
        <v>144</v>
      </c>
      <c r="V37" s="2" t="s">
        <v>150</v>
      </c>
      <c r="W37" s="5"/>
      <c r="Z37" s="1"/>
    </row>
    <row r="38" spans="1:26" ht="13.5" x14ac:dyDescent="0.3">
      <c r="A38" s="4">
        <v>37</v>
      </c>
      <c r="B38" s="1" t="s">
        <v>136</v>
      </c>
      <c r="C38" s="258" t="s">
        <v>1757</v>
      </c>
      <c r="D38" s="2" t="s">
        <v>1754</v>
      </c>
      <c r="E38" s="2" t="s">
        <v>51</v>
      </c>
      <c r="F38" s="2" t="s">
        <v>36</v>
      </c>
      <c r="G38" s="2" t="s">
        <v>137</v>
      </c>
      <c r="H38" s="3">
        <v>44943</v>
      </c>
      <c r="I38" s="2" t="s">
        <v>138</v>
      </c>
      <c r="J38" s="2" t="s">
        <v>139</v>
      </c>
      <c r="K38" s="2" t="s">
        <v>212</v>
      </c>
      <c r="L38" s="2" t="s">
        <v>213</v>
      </c>
      <c r="M38" s="2" t="s">
        <v>1527</v>
      </c>
      <c r="N38" s="2" t="s">
        <v>1528</v>
      </c>
      <c r="O38" s="4" t="s">
        <v>142</v>
      </c>
      <c r="P38" s="2" t="s">
        <v>143</v>
      </c>
      <c r="Q38" s="252">
        <v>1</v>
      </c>
      <c r="R38" s="252">
        <v>10</v>
      </c>
      <c r="S38" s="153">
        <v>3920</v>
      </c>
      <c r="T38" s="153">
        <v>39200</v>
      </c>
      <c r="U38" s="4" t="s">
        <v>144</v>
      </c>
      <c r="V38" s="2"/>
      <c r="W38" s="5"/>
      <c r="Z38" s="1"/>
    </row>
    <row r="39" spans="1:26" ht="13.5" x14ac:dyDescent="0.3">
      <c r="A39" s="4">
        <v>38</v>
      </c>
      <c r="B39" s="1" t="s">
        <v>136</v>
      </c>
      <c r="C39" s="259" t="s">
        <v>1759</v>
      </c>
      <c r="D39" s="2" t="s">
        <v>1743</v>
      </c>
      <c r="E39" s="2" t="s">
        <v>55</v>
      </c>
      <c r="F39" s="2" t="s">
        <v>36</v>
      </c>
      <c r="G39" s="2" t="s">
        <v>137</v>
      </c>
      <c r="H39" s="3">
        <v>44943</v>
      </c>
      <c r="I39" s="2" t="s">
        <v>138</v>
      </c>
      <c r="J39" s="2" t="s">
        <v>139</v>
      </c>
      <c r="K39" s="2" t="s">
        <v>214</v>
      </c>
      <c r="L39" s="2" t="s">
        <v>215</v>
      </c>
      <c r="M39" s="2" t="s">
        <v>1241</v>
      </c>
      <c r="N39" s="2" t="s">
        <v>1242</v>
      </c>
      <c r="O39" s="4" t="s">
        <v>142</v>
      </c>
      <c r="P39" s="2" t="s">
        <v>143</v>
      </c>
      <c r="Q39" s="252">
        <v>1</v>
      </c>
      <c r="R39" s="252">
        <v>3</v>
      </c>
      <c r="S39" s="153">
        <v>4120</v>
      </c>
      <c r="T39" s="153">
        <v>12360</v>
      </c>
      <c r="U39" s="4" t="s">
        <v>144</v>
      </c>
      <c r="V39" s="2"/>
      <c r="W39" s="5"/>
      <c r="Z39" s="1"/>
    </row>
    <row r="40" spans="1:26" ht="13.5" x14ac:dyDescent="0.3">
      <c r="A40" s="4">
        <v>39</v>
      </c>
      <c r="B40" s="1" t="s">
        <v>136</v>
      </c>
      <c r="C40" s="259" t="s">
        <v>1759</v>
      </c>
      <c r="D40" s="2" t="s">
        <v>1743</v>
      </c>
      <c r="E40" s="2" t="s">
        <v>55</v>
      </c>
      <c r="F40" s="2" t="s">
        <v>34</v>
      </c>
      <c r="G40" s="2" t="s">
        <v>137</v>
      </c>
      <c r="H40" s="3">
        <v>44943</v>
      </c>
      <c r="I40" s="2" t="s">
        <v>138</v>
      </c>
      <c r="J40" s="2" t="s">
        <v>139</v>
      </c>
      <c r="K40" s="2" t="s">
        <v>216</v>
      </c>
      <c r="L40" s="2" t="s">
        <v>217</v>
      </c>
      <c r="M40" s="2" t="s">
        <v>1438</v>
      </c>
      <c r="N40" s="2" t="s">
        <v>1439</v>
      </c>
      <c r="O40" s="4" t="s">
        <v>142</v>
      </c>
      <c r="P40" s="2" t="s">
        <v>218</v>
      </c>
      <c r="Q40" s="252">
        <v>1</v>
      </c>
      <c r="R40" s="252">
        <v>2</v>
      </c>
      <c r="S40" s="153">
        <v>23000</v>
      </c>
      <c r="T40" s="153">
        <v>46000</v>
      </c>
      <c r="U40" s="4" t="s">
        <v>144</v>
      </c>
      <c r="V40" s="2"/>
      <c r="W40" s="5"/>
      <c r="Z40" s="1"/>
    </row>
    <row r="41" spans="1:26" ht="13.5" x14ac:dyDescent="0.3">
      <c r="A41" s="4">
        <v>40</v>
      </c>
      <c r="B41" s="1" t="s">
        <v>136</v>
      </c>
      <c r="C41" s="259" t="s">
        <v>1759</v>
      </c>
      <c r="D41" s="2" t="s">
        <v>1743</v>
      </c>
      <c r="E41" s="2" t="s">
        <v>55</v>
      </c>
      <c r="F41" s="2" t="s">
        <v>36</v>
      </c>
      <c r="G41" s="2" t="s">
        <v>137</v>
      </c>
      <c r="H41" s="3">
        <v>44943</v>
      </c>
      <c r="I41" s="2" t="s">
        <v>138</v>
      </c>
      <c r="J41" s="2" t="s">
        <v>139</v>
      </c>
      <c r="K41" s="2" t="s">
        <v>216</v>
      </c>
      <c r="L41" s="2" t="s">
        <v>219</v>
      </c>
      <c r="M41" s="2" t="s">
        <v>1438</v>
      </c>
      <c r="N41" s="2" t="s">
        <v>374</v>
      </c>
      <c r="O41" s="4" t="s">
        <v>142</v>
      </c>
      <c r="P41" s="2" t="s">
        <v>218</v>
      </c>
      <c r="Q41" s="252">
        <v>1</v>
      </c>
      <c r="R41" s="252">
        <v>2</v>
      </c>
      <c r="S41" s="153">
        <v>23000</v>
      </c>
      <c r="T41" s="153">
        <v>46000</v>
      </c>
      <c r="U41" s="4" t="s">
        <v>144</v>
      </c>
      <c r="V41" s="2"/>
      <c r="W41" s="5"/>
      <c r="Z41" s="1"/>
    </row>
    <row r="42" spans="1:26" ht="13.5" x14ac:dyDescent="0.3">
      <c r="A42" s="4">
        <v>41</v>
      </c>
      <c r="B42" s="1" t="s">
        <v>136</v>
      </c>
      <c r="C42" s="259" t="s">
        <v>1759</v>
      </c>
      <c r="D42" s="2" t="s">
        <v>1743</v>
      </c>
      <c r="E42" s="2" t="s">
        <v>55</v>
      </c>
      <c r="F42" s="2" t="s">
        <v>34</v>
      </c>
      <c r="G42" s="2" t="s">
        <v>137</v>
      </c>
      <c r="H42" s="3">
        <v>44943</v>
      </c>
      <c r="I42" s="2" t="s">
        <v>138</v>
      </c>
      <c r="J42" s="2" t="s">
        <v>139</v>
      </c>
      <c r="K42" s="2" t="s">
        <v>220</v>
      </c>
      <c r="L42" s="2" t="s">
        <v>221</v>
      </c>
      <c r="M42" s="2" t="s">
        <v>1318</v>
      </c>
      <c r="N42" s="2" t="s">
        <v>1319</v>
      </c>
      <c r="O42" s="4" t="s">
        <v>142</v>
      </c>
      <c r="P42" s="2" t="s">
        <v>222</v>
      </c>
      <c r="Q42" s="252">
        <v>1</v>
      </c>
      <c r="R42" s="252">
        <v>1</v>
      </c>
      <c r="S42" s="153">
        <v>18620</v>
      </c>
      <c r="T42" s="153">
        <v>18620</v>
      </c>
      <c r="U42" s="4" t="s">
        <v>144</v>
      </c>
      <c r="V42" s="2"/>
      <c r="W42" s="5"/>
      <c r="Z42" s="1"/>
    </row>
    <row r="43" spans="1:26" ht="13.5" x14ac:dyDescent="0.3">
      <c r="A43" s="4">
        <v>42</v>
      </c>
      <c r="B43" s="1" t="s">
        <v>136</v>
      </c>
      <c r="C43" s="259" t="s">
        <v>1759</v>
      </c>
      <c r="D43" s="2" t="s">
        <v>1743</v>
      </c>
      <c r="E43" s="2" t="s">
        <v>55</v>
      </c>
      <c r="F43" s="2" t="s">
        <v>36</v>
      </c>
      <c r="G43" s="2" t="s">
        <v>137</v>
      </c>
      <c r="H43" s="3">
        <v>44943</v>
      </c>
      <c r="I43" s="2" t="s">
        <v>138</v>
      </c>
      <c r="J43" s="2" t="s">
        <v>139</v>
      </c>
      <c r="K43" s="2" t="s">
        <v>220</v>
      </c>
      <c r="L43" s="2" t="s">
        <v>221</v>
      </c>
      <c r="M43" s="2" t="s">
        <v>1318</v>
      </c>
      <c r="N43" s="2" t="s">
        <v>1319</v>
      </c>
      <c r="O43" s="4" t="s">
        <v>142</v>
      </c>
      <c r="P43" s="2" t="s">
        <v>222</v>
      </c>
      <c r="Q43" s="252">
        <v>1</v>
      </c>
      <c r="R43" s="252">
        <v>1</v>
      </c>
      <c r="S43" s="153">
        <v>18620</v>
      </c>
      <c r="T43" s="153">
        <v>18620</v>
      </c>
      <c r="U43" s="4" t="s">
        <v>144</v>
      </c>
      <c r="V43" s="2"/>
      <c r="W43" s="5"/>
      <c r="Z43" s="1"/>
    </row>
    <row r="44" spans="1:26" ht="13.5" x14ac:dyDescent="0.3">
      <c r="A44" s="4">
        <v>43</v>
      </c>
      <c r="B44" s="1" t="s">
        <v>136</v>
      </c>
      <c r="C44" s="259" t="s">
        <v>1759</v>
      </c>
      <c r="D44" s="2" t="s">
        <v>1743</v>
      </c>
      <c r="E44" s="2" t="s">
        <v>55</v>
      </c>
      <c r="F44" s="2" t="s">
        <v>34</v>
      </c>
      <c r="G44" s="2" t="s">
        <v>137</v>
      </c>
      <c r="H44" s="3">
        <v>44943</v>
      </c>
      <c r="I44" s="2" t="s">
        <v>138</v>
      </c>
      <c r="J44" s="2" t="s">
        <v>139</v>
      </c>
      <c r="K44" s="2" t="s">
        <v>223</v>
      </c>
      <c r="L44" s="2" t="s">
        <v>224</v>
      </c>
      <c r="M44" s="2" t="s">
        <v>1587</v>
      </c>
      <c r="N44" s="2" t="s">
        <v>1585</v>
      </c>
      <c r="O44" s="4" t="s">
        <v>142</v>
      </c>
      <c r="P44" s="2" t="s">
        <v>169</v>
      </c>
      <c r="Q44" s="252">
        <v>46</v>
      </c>
      <c r="R44" s="252">
        <v>1</v>
      </c>
      <c r="S44" s="153">
        <v>129850</v>
      </c>
      <c r="T44" s="153">
        <v>129850</v>
      </c>
      <c r="U44" s="4" t="s">
        <v>144</v>
      </c>
      <c r="V44" s="2"/>
      <c r="W44" s="5"/>
      <c r="Z44" s="1"/>
    </row>
    <row r="45" spans="1:26" ht="13.5" x14ac:dyDescent="0.3">
      <c r="A45" s="4">
        <v>44</v>
      </c>
      <c r="B45" s="1" t="s">
        <v>136</v>
      </c>
      <c r="C45" s="259" t="s">
        <v>1759</v>
      </c>
      <c r="D45" s="2" t="s">
        <v>1743</v>
      </c>
      <c r="E45" s="2" t="s">
        <v>55</v>
      </c>
      <c r="F45" s="2" t="s">
        <v>36</v>
      </c>
      <c r="G45" s="2" t="s">
        <v>137</v>
      </c>
      <c r="H45" s="3">
        <v>44943</v>
      </c>
      <c r="I45" s="2" t="s">
        <v>138</v>
      </c>
      <c r="J45" s="2" t="s">
        <v>139</v>
      </c>
      <c r="K45" s="2" t="s">
        <v>223</v>
      </c>
      <c r="L45" s="2" t="s">
        <v>224</v>
      </c>
      <c r="M45" s="2" t="s">
        <v>1587</v>
      </c>
      <c r="N45" s="2" t="s">
        <v>1585</v>
      </c>
      <c r="O45" s="4" t="s">
        <v>142</v>
      </c>
      <c r="P45" s="2" t="s">
        <v>169</v>
      </c>
      <c r="Q45" s="252">
        <v>46</v>
      </c>
      <c r="R45" s="252">
        <v>1</v>
      </c>
      <c r="S45" s="153">
        <v>129850</v>
      </c>
      <c r="T45" s="153">
        <v>129850</v>
      </c>
      <c r="U45" s="4" t="s">
        <v>144</v>
      </c>
      <c r="V45" s="2"/>
      <c r="W45" s="5"/>
      <c r="Z45" s="1"/>
    </row>
    <row r="46" spans="1:26" ht="13.5" x14ac:dyDescent="0.3">
      <c r="A46" s="4">
        <v>45</v>
      </c>
      <c r="B46" s="1" t="s">
        <v>136</v>
      </c>
      <c r="C46" s="259" t="s">
        <v>1759</v>
      </c>
      <c r="D46" s="2" t="s">
        <v>1743</v>
      </c>
      <c r="E46" s="2" t="s">
        <v>55</v>
      </c>
      <c r="F46" s="2" t="s">
        <v>35</v>
      </c>
      <c r="G46" s="2" t="s">
        <v>137</v>
      </c>
      <c r="H46" s="3">
        <v>44943</v>
      </c>
      <c r="I46" s="2" t="s">
        <v>138</v>
      </c>
      <c r="J46" s="2" t="s">
        <v>139</v>
      </c>
      <c r="K46" s="2" t="s">
        <v>223</v>
      </c>
      <c r="L46" s="2" t="s">
        <v>224</v>
      </c>
      <c r="M46" s="2" t="s">
        <v>1587</v>
      </c>
      <c r="N46" s="2" t="s">
        <v>1585</v>
      </c>
      <c r="O46" s="4" t="s">
        <v>142</v>
      </c>
      <c r="P46" s="2" t="s">
        <v>169</v>
      </c>
      <c r="Q46" s="252">
        <v>46</v>
      </c>
      <c r="R46" s="252">
        <v>1</v>
      </c>
      <c r="S46" s="153">
        <v>129850</v>
      </c>
      <c r="T46" s="153">
        <v>129850</v>
      </c>
      <c r="U46" s="4" t="s">
        <v>144</v>
      </c>
      <c r="V46" s="2" t="s">
        <v>150</v>
      </c>
      <c r="W46" s="5"/>
      <c r="Z46" s="1"/>
    </row>
    <row r="47" spans="1:26" ht="13.5" x14ac:dyDescent="0.3">
      <c r="A47" s="4">
        <v>46</v>
      </c>
      <c r="B47" s="1" t="s">
        <v>136</v>
      </c>
      <c r="C47" s="258" t="s">
        <v>1757</v>
      </c>
      <c r="D47" s="2" t="s">
        <v>1754</v>
      </c>
      <c r="E47" s="2" t="s">
        <v>49</v>
      </c>
      <c r="F47" s="2" t="s">
        <v>34</v>
      </c>
      <c r="G47" s="2" t="s">
        <v>225</v>
      </c>
      <c r="H47" s="3">
        <v>44945</v>
      </c>
      <c r="I47" s="2" t="s">
        <v>226</v>
      </c>
      <c r="J47" s="2" t="s">
        <v>227</v>
      </c>
      <c r="K47" s="2" t="s">
        <v>228</v>
      </c>
      <c r="L47" s="2" t="s">
        <v>229</v>
      </c>
      <c r="M47" s="2" t="s">
        <v>1559</v>
      </c>
      <c r="N47" s="2" t="s">
        <v>1560</v>
      </c>
      <c r="O47" s="4" t="s">
        <v>142</v>
      </c>
      <c r="P47" s="2" t="s">
        <v>143</v>
      </c>
      <c r="Q47" s="252">
        <v>200</v>
      </c>
      <c r="R47" s="252">
        <v>200</v>
      </c>
      <c r="S47" s="153">
        <v>14000</v>
      </c>
      <c r="T47" s="153">
        <v>2800000</v>
      </c>
      <c r="U47" s="4" t="s">
        <v>144</v>
      </c>
      <c r="V47" s="2"/>
      <c r="W47" s="5"/>
      <c r="Z47" s="1"/>
    </row>
    <row r="48" spans="1:26" ht="13.5" x14ac:dyDescent="0.3">
      <c r="A48" s="4">
        <v>47</v>
      </c>
      <c r="B48" s="1" t="s">
        <v>136</v>
      </c>
      <c r="C48" s="259" t="s">
        <v>1759</v>
      </c>
      <c r="D48" s="2" t="s">
        <v>1743</v>
      </c>
      <c r="E48" s="2" t="s">
        <v>43</v>
      </c>
      <c r="F48" s="2" t="s">
        <v>37</v>
      </c>
      <c r="G48" s="2" t="s">
        <v>230</v>
      </c>
      <c r="H48" s="3">
        <v>44952</v>
      </c>
      <c r="I48" s="2" t="s">
        <v>230</v>
      </c>
      <c r="J48" s="2" t="s">
        <v>230</v>
      </c>
      <c r="K48" s="2" t="s">
        <v>231</v>
      </c>
      <c r="L48" s="2" t="s">
        <v>232</v>
      </c>
      <c r="M48" s="2" t="s">
        <v>1501</v>
      </c>
      <c r="N48" s="2" t="s">
        <v>1187</v>
      </c>
      <c r="O48" s="4" t="s">
        <v>233</v>
      </c>
      <c r="P48" s="2" t="s">
        <v>143</v>
      </c>
      <c r="Q48" s="252">
        <v>1</v>
      </c>
      <c r="R48" s="252">
        <v>1</v>
      </c>
      <c r="S48" s="153">
        <v>3883</v>
      </c>
      <c r="T48" s="153">
        <v>3883</v>
      </c>
      <c r="U48" s="4" t="s">
        <v>144</v>
      </c>
      <c r="V48" s="2"/>
      <c r="W48" s="5"/>
      <c r="Z48" s="1"/>
    </row>
    <row r="49" spans="1:26" ht="13.5" x14ac:dyDescent="0.3">
      <c r="A49" s="4">
        <v>48</v>
      </c>
      <c r="B49" s="1" t="s">
        <v>136</v>
      </c>
      <c r="C49" s="259" t="s">
        <v>1759</v>
      </c>
      <c r="D49" s="2" t="s">
        <v>1743</v>
      </c>
      <c r="E49" s="2" t="s">
        <v>43</v>
      </c>
      <c r="F49" s="2" t="s">
        <v>37</v>
      </c>
      <c r="G49" s="2" t="s">
        <v>230</v>
      </c>
      <c r="H49" s="3">
        <v>44952</v>
      </c>
      <c r="I49" s="2" t="s">
        <v>230</v>
      </c>
      <c r="J49" s="2" t="s">
        <v>230</v>
      </c>
      <c r="K49" s="2" t="s">
        <v>234</v>
      </c>
      <c r="L49" s="2" t="s">
        <v>232</v>
      </c>
      <c r="M49" s="2" t="s">
        <v>1570</v>
      </c>
      <c r="N49" s="2" t="s">
        <v>1187</v>
      </c>
      <c r="O49" s="4" t="s">
        <v>233</v>
      </c>
      <c r="P49" s="2" t="s">
        <v>143</v>
      </c>
      <c r="Q49" s="252">
        <v>1</v>
      </c>
      <c r="R49" s="252">
        <v>5</v>
      </c>
      <c r="S49" s="153">
        <v>3430</v>
      </c>
      <c r="T49" s="153">
        <v>17150</v>
      </c>
      <c r="U49" s="4" t="s">
        <v>144</v>
      </c>
      <c r="V49" s="2"/>
      <c r="W49" s="5"/>
      <c r="Z49" s="1"/>
    </row>
    <row r="50" spans="1:26" ht="13.5" x14ac:dyDescent="0.3">
      <c r="A50" s="4">
        <v>49</v>
      </c>
      <c r="B50" s="1" t="s">
        <v>136</v>
      </c>
      <c r="C50" s="259" t="s">
        <v>1759</v>
      </c>
      <c r="D50" s="2" t="s">
        <v>1743</v>
      </c>
      <c r="E50" s="2" t="s">
        <v>43</v>
      </c>
      <c r="F50" s="2" t="s">
        <v>37</v>
      </c>
      <c r="G50" s="2" t="s">
        <v>230</v>
      </c>
      <c r="H50" s="3">
        <v>44952</v>
      </c>
      <c r="I50" s="2" t="s">
        <v>230</v>
      </c>
      <c r="J50" s="2" t="s">
        <v>230</v>
      </c>
      <c r="K50" s="2" t="s">
        <v>235</v>
      </c>
      <c r="L50" s="2" t="s">
        <v>232</v>
      </c>
      <c r="M50" s="2" t="s">
        <v>1572</v>
      </c>
      <c r="N50" s="2" t="s">
        <v>1187</v>
      </c>
      <c r="O50" s="4" t="s">
        <v>233</v>
      </c>
      <c r="P50" s="2" t="s">
        <v>143</v>
      </c>
      <c r="Q50" s="252">
        <v>1</v>
      </c>
      <c r="R50" s="252">
        <v>3</v>
      </c>
      <c r="S50" s="153">
        <v>2001</v>
      </c>
      <c r="T50" s="153">
        <v>6003</v>
      </c>
      <c r="U50" s="4" t="s">
        <v>144</v>
      </c>
      <c r="V50" s="2"/>
      <c r="W50" s="5"/>
      <c r="Z50" s="1"/>
    </row>
    <row r="51" spans="1:26" ht="13.5" x14ac:dyDescent="0.3">
      <c r="A51" s="4">
        <v>50</v>
      </c>
      <c r="B51" s="1" t="s">
        <v>136</v>
      </c>
      <c r="C51" s="259" t="s">
        <v>1759</v>
      </c>
      <c r="D51" s="2" t="s">
        <v>1743</v>
      </c>
      <c r="E51" s="2" t="s">
        <v>43</v>
      </c>
      <c r="F51" s="2" t="s">
        <v>37</v>
      </c>
      <c r="G51" s="2" t="s">
        <v>230</v>
      </c>
      <c r="H51" s="3">
        <v>44952</v>
      </c>
      <c r="I51" s="2" t="s">
        <v>230</v>
      </c>
      <c r="J51" s="2" t="s">
        <v>230</v>
      </c>
      <c r="K51" s="2" t="s">
        <v>236</v>
      </c>
      <c r="L51" s="2" t="s">
        <v>232</v>
      </c>
      <c r="M51" s="2" t="s">
        <v>1451</v>
      </c>
      <c r="N51" s="2" t="s">
        <v>1187</v>
      </c>
      <c r="O51" s="4" t="s">
        <v>233</v>
      </c>
      <c r="P51" s="2" t="s">
        <v>143</v>
      </c>
      <c r="Q51" s="252">
        <v>1</v>
      </c>
      <c r="R51" s="252">
        <v>12</v>
      </c>
      <c r="S51" s="153">
        <v>659</v>
      </c>
      <c r="T51" s="153">
        <v>7908</v>
      </c>
      <c r="U51" s="4" t="s">
        <v>144</v>
      </c>
      <c r="V51" s="2"/>
      <c r="W51" s="5"/>
      <c r="Z51" s="1"/>
    </row>
    <row r="52" spans="1:26" ht="13.5" x14ac:dyDescent="0.3">
      <c r="A52" s="4">
        <v>51</v>
      </c>
      <c r="B52" s="1" t="s">
        <v>136</v>
      </c>
      <c r="C52" s="259" t="s">
        <v>1759</v>
      </c>
      <c r="D52" s="2" t="s">
        <v>1743</v>
      </c>
      <c r="E52" s="2" t="s">
        <v>43</v>
      </c>
      <c r="F52" s="2" t="s">
        <v>37</v>
      </c>
      <c r="G52" s="2" t="s">
        <v>230</v>
      </c>
      <c r="H52" s="3">
        <v>44952</v>
      </c>
      <c r="I52" s="2" t="s">
        <v>230</v>
      </c>
      <c r="J52" s="2" t="s">
        <v>230</v>
      </c>
      <c r="K52" s="2" t="s">
        <v>237</v>
      </c>
      <c r="L52" s="2" t="s">
        <v>232</v>
      </c>
      <c r="M52" s="2" t="s">
        <v>1255</v>
      </c>
      <c r="N52" s="2" t="s">
        <v>1187</v>
      </c>
      <c r="O52" s="4" t="s">
        <v>233</v>
      </c>
      <c r="P52" s="2" t="s">
        <v>143</v>
      </c>
      <c r="Q52" s="252">
        <v>1</v>
      </c>
      <c r="R52" s="252">
        <v>1</v>
      </c>
      <c r="S52" s="153">
        <v>6480</v>
      </c>
      <c r="T52" s="153">
        <v>6480</v>
      </c>
      <c r="U52" s="4" t="s">
        <v>144</v>
      </c>
      <c r="V52" s="2"/>
      <c r="W52" s="5"/>
      <c r="Z52" s="1"/>
    </row>
    <row r="53" spans="1:26" ht="13.5" x14ac:dyDescent="0.3">
      <c r="A53" s="4">
        <v>52</v>
      </c>
      <c r="B53" s="1" t="s">
        <v>136</v>
      </c>
      <c r="C53" s="259" t="s">
        <v>1759</v>
      </c>
      <c r="D53" s="2" t="s">
        <v>1743</v>
      </c>
      <c r="E53" s="2" t="s">
        <v>43</v>
      </c>
      <c r="F53" s="2" t="s">
        <v>37</v>
      </c>
      <c r="G53" s="2" t="s">
        <v>230</v>
      </c>
      <c r="H53" s="3">
        <v>44952</v>
      </c>
      <c r="I53" s="2" t="s">
        <v>230</v>
      </c>
      <c r="J53" s="2" t="s">
        <v>230</v>
      </c>
      <c r="K53" s="2" t="s">
        <v>238</v>
      </c>
      <c r="L53" s="2" t="s">
        <v>232</v>
      </c>
      <c r="M53" s="2" t="s">
        <v>1226</v>
      </c>
      <c r="N53" s="2" t="s">
        <v>1187</v>
      </c>
      <c r="O53" s="4" t="s">
        <v>233</v>
      </c>
      <c r="P53" s="2" t="s">
        <v>143</v>
      </c>
      <c r="Q53" s="252">
        <v>1</v>
      </c>
      <c r="R53" s="252">
        <v>30</v>
      </c>
      <c r="S53" s="153">
        <v>1222</v>
      </c>
      <c r="T53" s="153">
        <v>36660</v>
      </c>
      <c r="U53" s="4" t="s">
        <v>144</v>
      </c>
      <c r="V53" s="2"/>
      <c r="W53" s="5"/>
      <c r="Z53" s="1"/>
    </row>
    <row r="54" spans="1:26" ht="13.5" x14ac:dyDescent="0.3">
      <c r="A54" s="4">
        <v>53</v>
      </c>
      <c r="B54" s="1" t="s">
        <v>136</v>
      </c>
      <c r="C54" s="1" t="s">
        <v>1756</v>
      </c>
      <c r="D54" s="2" t="s">
        <v>1754</v>
      </c>
      <c r="E54" s="2" t="s">
        <v>51</v>
      </c>
      <c r="F54" s="2" t="s">
        <v>36</v>
      </c>
      <c r="G54" s="2" t="s">
        <v>137</v>
      </c>
      <c r="H54" s="3">
        <v>44953</v>
      </c>
      <c r="I54" s="2" t="s">
        <v>138</v>
      </c>
      <c r="J54" s="2" t="s">
        <v>139</v>
      </c>
      <c r="K54" s="2" t="s">
        <v>239</v>
      </c>
      <c r="L54" s="2" t="s">
        <v>240</v>
      </c>
      <c r="M54" s="2" t="s">
        <v>1297</v>
      </c>
      <c r="N54" s="2" t="s">
        <v>1250</v>
      </c>
      <c r="O54" s="4" t="s">
        <v>142</v>
      </c>
      <c r="P54" s="2" t="s">
        <v>143</v>
      </c>
      <c r="Q54" s="252">
        <v>1</v>
      </c>
      <c r="R54" s="252">
        <v>2</v>
      </c>
      <c r="S54" s="153">
        <v>47040</v>
      </c>
      <c r="T54" s="153">
        <v>94080</v>
      </c>
      <c r="U54" s="4" t="s">
        <v>144</v>
      </c>
      <c r="V54" s="2" t="s">
        <v>150</v>
      </c>
      <c r="W54" s="5"/>
      <c r="Z54" s="1"/>
    </row>
    <row r="55" spans="1:26" ht="13.5" x14ac:dyDescent="0.3">
      <c r="A55" s="4">
        <v>54</v>
      </c>
      <c r="B55" s="1" t="s">
        <v>136</v>
      </c>
      <c r="C55" s="1" t="s">
        <v>1756</v>
      </c>
      <c r="D55" s="2" t="s">
        <v>1754</v>
      </c>
      <c r="E55" s="2" t="s">
        <v>49</v>
      </c>
      <c r="F55" s="2" t="s">
        <v>36</v>
      </c>
      <c r="G55" s="2" t="s">
        <v>137</v>
      </c>
      <c r="H55" s="3">
        <v>44953</v>
      </c>
      <c r="I55" s="2" t="s">
        <v>138</v>
      </c>
      <c r="J55" s="2" t="s">
        <v>139</v>
      </c>
      <c r="K55" s="2" t="s">
        <v>241</v>
      </c>
      <c r="L55" s="2" t="s">
        <v>242</v>
      </c>
      <c r="M55" s="2" t="s">
        <v>1556</v>
      </c>
      <c r="N55" s="2" t="s">
        <v>1555</v>
      </c>
      <c r="O55" s="4" t="s">
        <v>142</v>
      </c>
      <c r="P55" s="2" t="s">
        <v>243</v>
      </c>
      <c r="Q55" s="252">
        <v>4</v>
      </c>
      <c r="R55" s="252">
        <v>4</v>
      </c>
      <c r="S55" s="153">
        <v>43710</v>
      </c>
      <c r="T55" s="153">
        <v>174840</v>
      </c>
      <c r="U55" s="4" t="s">
        <v>144</v>
      </c>
      <c r="V55" s="2"/>
      <c r="W55" s="5"/>
      <c r="Z55" s="1"/>
    </row>
    <row r="56" spans="1:26" ht="13.5" x14ac:dyDescent="0.3">
      <c r="A56" s="4">
        <v>55</v>
      </c>
      <c r="B56" s="1" t="s">
        <v>136</v>
      </c>
      <c r="C56" s="1" t="s">
        <v>1756</v>
      </c>
      <c r="D56" s="2" t="s">
        <v>1754</v>
      </c>
      <c r="E56" s="2" t="s">
        <v>49</v>
      </c>
      <c r="F56" s="2" t="s">
        <v>34</v>
      </c>
      <c r="G56" s="2" t="s">
        <v>137</v>
      </c>
      <c r="H56" s="3">
        <v>44953</v>
      </c>
      <c r="I56" s="2" t="s">
        <v>138</v>
      </c>
      <c r="J56" s="2" t="s">
        <v>139</v>
      </c>
      <c r="K56" s="2" t="s">
        <v>241</v>
      </c>
      <c r="L56" s="2" t="s">
        <v>242</v>
      </c>
      <c r="M56" s="2" t="s">
        <v>1556</v>
      </c>
      <c r="N56" s="2" t="s">
        <v>1555</v>
      </c>
      <c r="O56" s="4" t="s">
        <v>142</v>
      </c>
      <c r="P56" s="2" t="s">
        <v>243</v>
      </c>
      <c r="Q56" s="252">
        <v>4</v>
      </c>
      <c r="R56" s="252">
        <v>8</v>
      </c>
      <c r="S56" s="153">
        <v>43710</v>
      </c>
      <c r="T56" s="153">
        <v>349680</v>
      </c>
      <c r="U56" s="4" t="s">
        <v>144</v>
      </c>
      <c r="V56" s="2"/>
      <c r="W56" s="5"/>
      <c r="Z56" s="1"/>
    </row>
    <row r="57" spans="1:26" ht="13.5" x14ac:dyDescent="0.3">
      <c r="A57" s="4">
        <v>56</v>
      </c>
      <c r="B57" s="1" t="s">
        <v>136</v>
      </c>
      <c r="C57" s="1" t="s">
        <v>1758</v>
      </c>
      <c r="D57" s="2" t="s">
        <v>1743</v>
      </c>
      <c r="E57" s="2" t="s">
        <v>55</v>
      </c>
      <c r="F57" s="2" t="s">
        <v>34</v>
      </c>
      <c r="G57" s="2" t="s">
        <v>137</v>
      </c>
      <c r="H57" s="3">
        <v>44953</v>
      </c>
      <c r="I57" s="2" t="s">
        <v>138</v>
      </c>
      <c r="J57" s="2" t="s">
        <v>139</v>
      </c>
      <c r="K57" s="2" t="s">
        <v>244</v>
      </c>
      <c r="L57" s="2" t="s">
        <v>224</v>
      </c>
      <c r="M57" s="2" t="s">
        <v>1584</v>
      </c>
      <c r="N57" s="2" t="s">
        <v>1585</v>
      </c>
      <c r="O57" s="4" t="s">
        <v>142</v>
      </c>
      <c r="P57" s="2" t="s">
        <v>143</v>
      </c>
      <c r="Q57" s="252">
        <v>50</v>
      </c>
      <c r="R57" s="252">
        <v>50</v>
      </c>
      <c r="S57" s="153">
        <v>2728.4</v>
      </c>
      <c r="T57" s="153">
        <v>136420</v>
      </c>
      <c r="U57" s="4" t="s">
        <v>144</v>
      </c>
      <c r="V57" s="2"/>
      <c r="W57" s="5"/>
      <c r="Z57" s="1"/>
    </row>
    <row r="58" spans="1:26" ht="13.5" x14ac:dyDescent="0.3">
      <c r="A58" s="4">
        <v>57</v>
      </c>
      <c r="B58" s="1" t="s">
        <v>136</v>
      </c>
      <c r="C58" s="1" t="s">
        <v>1758</v>
      </c>
      <c r="D58" s="2" t="s">
        <v>1743</v>
      </c>
      <c r="E58" s="2" t="s">
        <v>91</v>
      </c>
      <c r="F58" s="2" t="s">
        <v>34</v>
      </c>
      <c r="G58" s="2" t="s">
        <v>137</v>
      </c>
      <c r="H58" s="3">
        <v>44953</v>
      </c>
      <c r="I58" s="2" t="s">
        <v>138</v>
      </c>
      <c r="J58" s="2" t="s">
        <v>139</v>
      </c>
      <c r="K58" s="2" t="s">
        <v>245</v>
      </c>
      <c r="L58" s="2" t="s">
        <v>246</v>
      </c>
      <c r="M58" s="2" t="s">
        <v>1472</v>
      </c>
      <c r="N58" s="2" t="s">
        <v>1471</v>
      </c>
      <c r="O58" s="4" t="s">
        <v>142</v>
      </c>
      <c r="P58" s="2" t="s">
        <v>143</v>
      </c>
      <c r="Q58" s="252">
        <v>1</v>
      </c>
      <c r="R58" s="252">
        <v>5</v>
      </c>
      <c r="S58" s="153">
        <v>79970</v>
      </c>
      <c r="T58" s="153">
        <v>399850</v>
      </c>
      <c r="U58" s="4" t="s">
        <v>144</v>
      </c>
      <c r="V58" s="2"/>
      <c r="W58" s="5"/>
      <c r="Z58" s="1"/>
    </row>
    <row r="59" spans="1:26" ht="13.5" x14ac:dyDescent="0.3">
      <c r="A59" s="4">
        <v>58</v>
      </c>
      <c r="B59" s="1" t="s">
        <v>136</v>
      </c>
      <c r="C59" s="1" t="s">
        <v>1756</v>
      </c>
      <c r="D59" s="2" t="s">
        <v>1754</v>
      </c>
      <c r="E59" s="2" t="s">
        <v>49</v>
      </c>
      <c r="F59" s="2" t="s">
        <v>34</v>
      </c>
      <c r="G59" s="2" t="s">
        <v>247</v>
      </c>
      <c r="H59" s="3">
        <v>44953</v>
      </c>
      <c r="I59" s="2" t="s">
        <v>248</v>
      </c>
      <c r="J59" s="2" t="s">
        <v>204</v>
      </c>
      <c r="K59" s="2" t="s">
        <v>205</v>
      </c>
      <c r="L59" s="2" t="s">
        <v>249</v>
      </c>
      <c r="M59" s="2" t="s">
        <v>1168</v>
      </c>
      <c r="N59" s="2" t="s">
        <v>374</v>
      </c>
      <c r="O59" s="4" t="s">
        <v>142</v>
      </c>
      <c r="P59" s="2" t="s">
        <v>143</v>
      </c>
      <c r="Q59" s="252">
        <v>200</v>
      </c>
      <c r="R59" s="252">
        <v>1008</v>
      </c>
      <c r="S59" s="153">
        <v>17400</v>
      </c>
      <c r="T59" s="153">
        <v>17539200</v>
      </c>
      <c r="U59" s="4" t="s">
        <v>144</v>
      </c>
      <c r="V59" s="2" t="s">
        <v>150</v>
      </c>
      <c r="W59" s="5"/>
      <c r="Z59" s="1"/>
    </row>
    <row r="60" spans="1:26" ht="13.5" x14ac:dyDescent="0.3">
      <c r="A60" s="4">
        <v>59</v>
      </c>
      <c r="B60" s="1" t="s">
        <v>136</v>
      </c>
      <c r="C60" s="1" t="s">
        <v>1756</v>
      </c>
      <c r="D60" s="2" t="s">
        <v>1754</v>
      </c>
      <c r="E60" s="2" t="s">
        <v>49</v>
      </c>
      <c r="F60" s="2" t="s">
        <v>34</v>
      </c>
      <c r="G60" s="2" t="s">
        <v>250</v>
      </c>
      <c r="H60" s="3">
        <v>44956</v>
      </c>
      <c r="I60" s="2" t="s">
        <v>251</v>
      </c>
      <c r="J60" s="2" t="s">
        <v>195</v>
      </c>
      <c r="K60" s="2" t="s">
        <v>252</v>
      </c>
      <c r="L60" s="2" t="s">
        <v>253</v>
      </c>
      <c r="M60" s="2" t="s">
        <v>252</v>
      </c>
      <c r="N60" s="2" t="s">
        <v>1193</v>
      </c>
      <c r="O60" s="4" t="s">
        <v>142</v>
      </c>
      <c r="P60" s="2" t="s">
        <v>143</v>
      </c>
      <c r="Q60" s="252">
        <v>0</v>
      </c>
      <c r="R60" s="252">
        <v>1008</v>
      </c>
      <c r="S60" s="153">
        <v>27130</v>
      </c>
      <c r="T60" s="153">
        <v>27347040</v>
      </c>
      <c r="U60" s="4" t="s">
        <v>144</v>
      </c>
      <c r="V60" s="2" t="s">
        <v>150</v>
      </c>
      <c r="W60" s="5"/>
      <c r="Z60" s="1"/>
    </row>
    <row r="61" spans="1:26" ht="13.5" x14ac:dyDescent="0.3">
      <c r="A61" s="4">
        <v>60</v>
      </c>
      <c r="B61" s="1" t="s">
        <v>136</v>
      </c>
      <c r="C61" s="1" t="s">
        <v>1758</v>
      </c>
      <c r="D61" s="2" t="s">
        <v>1743</v>
      </c>
      <c r="E61" s="2" t="s">
        <v>91</v>
      </c>
      <c r="F61" s="2" t="s">
        <v>34</v>
      </c>
      <c r="G61" s="2" t="s">
        <v>254</v>
      </c>
      <c r="H61" s="3">
        <v>44958</v>
      </c>
      <c r="I61" s="2" t="s">
        <v>255</v>
      </c>
      <c r="J61" s="2" t="s">
        <v>256</v>
      </c>
      <c r="K61" s="2" t="s">
        <v>257</v>
      </c>
      <c r="L61" s="2" t="s">
        <v>258</v>
      </c>
      <c r="M61" s="2" t="s">
        <v>1176</v>
      </c>
      <c r="N61" s="2" t="s">
        <v>1177</v>
      </c>
      <c r="O61" s="4" t="s">
        <v>142</v>
      </c>
      <c r="P61" s="2" t="s">
        <v>143</v>
      </c>
      <c r="Q61" s="252">
        <v>1</v>
      </c>
      <c r="R61" s="252">
        <v>1</v>
      </c>
      <c r="S61" s="153">
        <v>1400000</v>
      </c>
      <c r="T61" s="153">
        <v>1400000</v>
      </c>
      <c r="U61" s="4" t="s">
        <v>144</v>
      </c>
      <c r="V61" s="2"/>
      <c r="W61" s="5"/>
      <c r="Z61" s="1"/>
    </row>
    <row r="62" spans="1:26" ht="13.5" x14ac:dyDescent="0.3">
      <c r="A62" s="4">
        <v>61</v>
      </c>
      <c r="B62" s="1" t="s">
        <v>136</v>
      </c>
      <c r="C62" s="1" t="s">
        <v>1758</v>
      </c>
      <c r="D62" s="2" t="s">
        <v>1743</v>
      </c>
      <c r="E62" s="2" t="s">
        <v>91</v>
      </c>
      <c r="F62" s="2" t="s">
        <v>35</v>
      </c>
      <c r="G62" s="2" t="s">
        <v>259</v>
      </c>
      <c r="H62" s="3">
        <v>44964</v>
      </c>
      <c r="I62" s="2" t="s">
        <v>260</v>
      </c>
      <c r="J62" s="2" t="s">
        <v>261</v>
      </c>
      <c r="K62" s="2" t="s">
        <v>262</v>
      </c>
      <c r="L62" s="2" t="s">
        <v>263</v>
      </c>
      <c r="M62" s="2" t="s">
        <v>1202</v>
      </c>
      <c r="N62" s="2" t="s">
        <v>1203</v>
      </c>
      <c r="O62" s="4" t="s">
        <v>142</v>
      </c>
      <c r="P62" s="2" t="s">
        <v>143</v>
      </c>
      <c r="Q62" s="252">
        <v>100</v>
      </c>
      <c r="R62" s="252">
        <v>100</v>
      </c>
      <c r="S62" s="153">
        <v>1500</v>
      </c>
      <c r="T62" s="153">
        <v>150000</v>
      </c>
      <c r="U62" s="4" t="s">
        <v>144</v>
      </c>
      <c r="V62" s="2" t="s">
        <v>145</v>
      </c>
      <c r="W62" s="5"/>
      <c r="Z62" s="1"/>
    </row>
    <row r="63" spans="1:26" ht="13.5" x14ac:dyDescent="0.3">
      <c r="A63" s="4">
        <v>62</v>
      </c>
      <c r="B63" s="1" t="s">
        <v>136</v>
      </c>
      <c r="C63" s="1" t="s">
        <v>1758</v>
      </c>
      <c r="D63" s="2" t="s">
        <v>1743</v>
      </c>
      <c r="E63" s="2" t="s">
        <v>91</v>
      </c>
      <c r="F63" s="2" t="s">
        <v>35</v>
      </c>
      <c r="G63" s="2" t="s">
        <v>259</v>
      </c>
      <c r="H63" s="3">
        <v>44964</v>
      </c>
      <c r="I63" s="2" t="s">
        <v>260</v>
      </c>
      <c r="J63" s="2" t="s">
        <v>261</v>
      </c>
      <c r="K63" s="2" t="s">
        <v>264</v>
      </c>
      <c r="L63" s="2" t="s">
        <v>265</v>
      </c>
      <c r="M63" s="2" t="s">
        <v>1204</v>
      </c>
      <c r="N63" s="2" t="s">
        <v>1205</v>
      </c>
      <c r="O63" s="4" t="s">
        <v>142</v>
      </c>
      <c r="P63" s="2" t="s">
        <v>143</v>
      </c>
      <c r="Q63" s="252">
        <v>100</v>
      </c>
      <c r="R63" s="252">
        <v>100</v>
      </c>
      <c r="S63" s="153">
        <v>300</v>
      </c>
      <c r="T63" s="153">
        <v>30000</v>
      </c>
      <c r="U63" s="4" t="s">
        <v>144</v>
      </c>
      <c r="V63" s="2" t="s">
        <v>145</v>
      </c>
      <c r="W63" s="5"/>
      <c r="Z63" s="1"/>
    </row>
    <row r="64" spans="1:26" ht="13.5" x14ac:dyDescent="0.3">
      <c r="A64" s="4">
        <v>63</v>
      </c>
      <c r="B64" s="1" t="s">
        <v>136</v>
      </c>
      <c r="C64" s="1" t="s">
        <v>1758</v>
      </c>
      <c r="D64" s="2" t="s">
        <v>1743</v>
      </c>
      <c r="E64" s="2" t="s">
        <v>91</v>
      </c>
      <c r="F64" s="2" t="s">
        <v>35</v>
      </c>
      <c r="G64" s="2" t="s">
        <v>137</v>
      </c>
      <c r="H64" s="3">
        <v>44964</v>
      </c>
      <c r="I64" s="2" t="s">
        <v>138</v>
      </c>
      <c r="J64" s="2" t="s">
        <v>139</v>
      </c>
      <c r="K64" s="2" t="s">
        <v>266</v>
      </c>
      <c r="L64" s="2" t="s">
        <v>265</v>
      </c>
      <c r="M64" s="2" t="s">
        <v>1486</v>
      </c>
      <c r="N64" s="2" t="s">
        <v>1205</v>
      </c>
      <c r="O64" s="4" t="s">
        <v>142</v>
      </c>
      <c r="P64" s="2" t="s">
        <v>243</v>
      </c>
      <c r="Q64" s="252">
        <v>1</v>
      </c>
      <c r="R64" s="252">
        <v>1</v>
      </c>
      <c r="S64" s="153">
        <v>8630</v>
      </c>
      <c r="T64" s="153">
        <v>8630</v>
      </c>
      <c r="U64" s="4" t="s">
        <v>144</v>
      </c>
      <c r="V64" s="2" t="s">
        <v>145</v>
      </c>
      <c r="W64" s="5"/>
      <c r="Z64" s="1"/>
    </row>
    <row r="65" spans="1:26" ht="13.5" x14ac:dyDescent="0.3">
      <c r="A65" s="4">
        <v>64</v>
      </c>
      <c r="B65" s="1" t="s">
        <v>136</v>
      </c>
      <c r="C65" s="1" t="s">
        <v>1758</v>
      </c>
      <c r="D65" s="2" t="s">
        <v>1743</v>
      </c>
      <c r="E65" s="2" t="s">
        <v>91</v>
      </c>
      <c r="F65" s="2" t="s">
        <v>35</v>
      </c>
      <c r="G65" s="2" t="s">
        <v>137</v>
      </c>
      <c r="H65" s="3">
        <v>44964</v>
      </c>
      <c r="I65" s="2" t="s">
        <v>138</v>
      </c>
      <c r="J65" s="2" t="s">
        <v>139</v>
      </c>
      <c r="K65" s="2" t="s">
        <v>267</v>
      </c>
      <c r="L65" s="2" t="s">
        <v>265</v>
      </c>
      <c r="M65" s="2" t="s">
        <v>1487</v>
      </c>
      <c r="N65" s="2" t="s">
        <v>1205</v>
      </c>
      <c r="O65" s="4" t="s">
        <v>142</v>
      </c>
      <c r="P65" s="2" t="s">
        <v>243</v>
      </c>
      <c r="Q65" s="252">
        <v>1</v>
      </c>
      <c r="R65" s="252">
        <v>1</v>
      </c>
      <c r="S65" s="153">
        <v>7060</v>
      </c>
      <c r="T65" s="153">
        <v>7060</v>
      </c>
      <c r="U65" s="4" t="s">
        <v>144</v>
      </c>
      <c r="V65" s="2" t="s">
        <v>145</v>
      </c>
      <c r="W65" s="5"/>
      <c r="Z65" s="1"/>
    </row>
    <row r="66" spans="1:26" ht="13.5" x14ac:dyDescent="0.3">
      <c r="A66" s="4">
        <v>65</v>
      </c>
      <c r="B66" s="1" t="s">
        <v>136</v>
      </c>
      <c r="C66" s="1" t="s">
        <v>1756</v>
      </c>
      <c r="D66" s="2" t="s">
        <v>1754</v>
      </c>
      <c r="E66" s="2" t="s">
        <v>51</v>
      </c>
      <c r="F66" s="2" t="s">
        <v>36</v>
      </c>
      <c r="G66" s="2" t="s">
        <v>268</v>
      </c>
      <c r="H66" s="3">
        <v>44964</v>
      </c>
      <c r="I66" s="2" t="s">
        <v>269</v>
      </c>
      <c r="J66" s="2" t="s">
        <v>172</v>
      </c>
      <c r="K66" s="2" t="s">
        <v>270</v>
      </c>
      <c r="L66" s="2" t="s">
        <v>271</v>
      </c>
      <c r="M66" s="2" t="s">
        <v>270</v>
      </c>
      <c r="N66" s="2" t="s">
        <v>1166</v>
      </c>
      <c r="O66" s="4" t="s">
        <v>142</v>
      </c>
      <c r="P66" s="2" t="s">
        <v>143</v>
      </c>
      <c r="Q66" s="252">
        <v>1000</v>
      </c>
      <c r="R66" s="252">
        <v>1000</v>
      </c>
      <c r="S66" s="153">
        <v>20</v>
      </c>
      <c r="T66" s="153">
        <v>20000</v>
      </c>
      <c r="U66" s="4" t="s">
        <v>144</v>
      </c>
      <c r="V66" s="2" t="s">
        <v>272</v>
      </c>
      <c r="W66" s="5"/>
      <c r="Z66" s="1"/>
    </row>
    <row r="67" spans="1:26" ht="13.5" x14ac:dyDescent="0.3">
      <c r="A67" s="4">
        <v>66</v>
      </c>
      <c r="B67" s="1" t="s">
        <v>136</v>
      </c>
      <c r="C67" s="1" t="s">
        <v>1756</v>
      </c>
      <c r="D67" s="2" t="s">
        <v>1754</v>
      </c>
      <c r="E67" s="2" t="s">
        <v>51</v>
      </c>
      <c r="F67" s="2" t="s">
        <v>36</v>
      </c>
      <c r="G67" s="2" t="s">
        <v>268</v>
      </c>
      <c r="H67" s="3">
        <v>44964</v>
      </c>
      <c r="I67" s="2" t="s">
        <v>269</v>
      </c>
      <c r="J67" s="2" t="s">
        <v>172</v>
      </c>
      <c r="K67" s="2" t="s">
        <v>273</v>
      </c>
      <c r="L67" s="2" t="s">
        <v>271</v>
      </c>
      <c r="M67" s="2" t="s">
        <v>273</v>
      </c>
      <c r="N67" s="2" t="s">
        <v>1166</v>
      </c>
      <c r="O67" s="4" t="s">
        <v>142</v>
      </c>
      <c r="P67" s="2" t="s">
        <v>143</v>
      </c>
      <c r="Q67" s="252">
        <v>3000</v>
      </c>
      <c r="R67" s="252">
        <v>3000</v>
      </c>
      <c r="S67" s="153">
        <v>664</v>
      </c>
      <c r="T67" s="153">
        <v>1992000</v>
      </c>
      <c r="U67" s="4" t="s">
        <v>144</v>
      </c>
      <c r="V67" s="2" t="s">
        <v>272</v>
      </c>
      <c r="W67" s="5"/>
      <c r="Z67" s="1"/>
    </row>
    <row r="68" spans="1:26" ht="13.5" x14ac:dyDescent="0.3">
      <c r="A68" s="4">
        <v>67</v>
      </c>
      <c r="B68" s="1" t="s">
        <v>136</v>
      </c>
      <c r="C68" s="1" t="s">
        <v>1756</v>
      </c>
      <c r="D68" s="2" t="s">
        <v>1754</v>
      </c>
      <c r="E68" s="2" t="s">
        <v>51</v>
      </c>
      <c r="F68" s="2" t="s">
        <v>36</v>
      </c>
      <c r="G68" s="2" t="s">
        <v>268</v>
      </c>
      <c r="H68" s="3">
        <v>44964</v>
      </c>
      <c r="I68" s="2" t="s">
        <v>269</v>
      </c>
      <c r="J68" s="2" t="s">
        <v>172</v>
      </c>
      <c r="K68" s="2" t="s">
        <v>182</v>
      </c>
      <c r="L68" s="2" t="s">
        <v>271</v>
      </c>
      <c r="M68" s="2" t="s">
        <v>182</v>
      </c>
      <c r="N68" s="2" t="s">
        <v>1166</v>
      </c>
      <c r="O68" s="4" t="s">
        <v>142</v>
      </c>
      <c r="P68" s="2" t="s">
        <v>143</v>
      </c>
      <c r="Q68" s="252">
        <v>3000</v>
      </c>
      <c r="R68" s="252">
        <v>3000</v>
      </c>
      <c r="S68" s="153">
        <v>715</v>
      </c>
      <c r="T68" s="153">
        <v>2145000</v>
      </c>
      <c r="U68" s="4" t="s">
        <v>144</v>
      </c>
      <c r="V68" s="2" t="s">
        <v>272</v>
      </c>
      <c r="W68" s="5"/>
      <c r="Z68" s="1"/>
    </row>
    <row r="69" spans="1:26" ht="13.5" x14ac:dyDescent="0.3">
      <c r="A69" s="4">
        <v>68</v>
      </c>
      <c r="B69" s="1" t="s">
        <v>136</v>
      </c>
      <c r="C69" s="1" t="s">
        <v>1756</v>
      </c>
      <c r="D69" s="2" t="s">
        <v>1754</v>
      </c>
      <c r="E69" s="2" t="s">
        <v>51</v>
      </c>
      <c r="F69" s="2" t="s">
        <v>36</v>
      </c>
      <c r="G69" s="2" t="s">
        <v>268</v>
      </c>
      <c r="H69" s="3">
        <v>44964</v>
      </c>
      <c r="I69" s="2" t="s">
        <v>269</v>
      </c>
      <c r="J69" s="2" t="s">
        <v>172</v>
      </c>
      <c r="K69" s="2" t="s">
        <v>274</v>
      </c>
      <c r="L69" s="2" t="s">
        <v>271</v>
      </c>
      <c r="M69" s="2" t="s">
        <v>274</v>
      </c>
      <c r="N69" s="2" t="s">
        <v>1166</v>
      </c>
      <c r="O69" s="4" t="s">
        <v>142</v>
      </c>
      <c r="P69" s="2" t="s">
        <v>143</v>
      </c>
      <c r="Q69" s="252">
        <v>1500</v>
      </c>
      <c r="R69" s="252">
        <v>1500</v>
      </c>
      <c r="S69" s="153">
        <v>70</v>
      </c>
      <c r="T69" s="153">
        <v>105000</v>
      </c>
      <c r="U69" s="4" t="s">
        <v>144</v>
      </c>
      <c r="V69" s="2" t="s">
        <v>272</v>
      </c>
      <c r="W69" s="5"/>
      <c r="Z69" s="1"/>
    </row>
    <row r="70" spans="1:26" ht="13.5" x14ac:dyDescent="0.3">
      <c r="A70" s="4">
        <v>69</v>
      </c>
      <c r="B70" s="1" t="s">
        <v>136</v>
      </c>
      <c r="C70" s="1" t="s">
        <v>1756</v>
      </c>
      <c r="D70" s="2" t="s">
        <v>1754</v>
      </c>
      <c r="E70" s="2" t="s">
        <v>51</v>
      </c>
      <c r="F70" s="2" t="s">
        <v>36</v>
      </c>
      <c r="G70" s="2" t="s">
        <v>268</v>
      </c>
      <c r="H70" s="3">
        <v>44964</v>
      </c>
      <c r="I70" s="2" t="s">
        <v>269</v>
      </c>
      <c r="J70" s="2" t="s">
        <v>172</v>
      </c>
      <c r="K70" s="2" t="s">
        <v>275</v>
      </c>
      <c r="L70" s="2" t="s">
        <v>271</v>
      </c>
      <c r="M70" s="2" t="s">
        <v>275</v>
      </c>
      <c r="N70" s="2" t="s">
        <v>1166</v>
      </c>
      <c r="O70" s="4" t="s">
        <v>142</v>
      </c>
      <c r="P70" s="2" t="s">
        <v>143</v>
      </c>
      <c r="Q70" s="252">
        <v>3000</v>
      </c>
      <c r="R70" s="252">
        <v>3000</v>
      </c>
      <c r="S70" s="153">
        <v>88</v>
      </c>
      <c r="T70" s="153">
        <v>264000</v>
      </c>
      <c r="U70" s="4" t="s">
        <v>144</v>
      </c>
      <c r="V70" s="2" t="s">
        <v>272</v>
      </c>
      <c r="W70" s="5"/>
      <c r="Z70" s="1"/>
    </row>
    <row r="71" spans="1:26" ht="13.5" x14ac:dyDescent="0.3">
      <c r="A71" s="4">
        <v>70</v>
      </c>
      <c r="B71" s="1" t="s">
        <v>136</v>
      </c>
      <c r="C71" s="1" t="s">
        <v>1756</v>
      </c>
      <c r="D71" s="2" t="s">
        <v>1754</v>
      </c>
      <c r="E71" s="2" t="s">
        <v>51</v>
      </c>
      <c r="F71" s="2" t="s">
        <v>36</v>
      </c>
      <c r="G71" s="2" t="s">
        <v>268</v>
      </c>
      <c r="H71" s="3">
        <v>44964</v>
      </c>
      <c r="I71" s="2" t="s">
        <v>269</v>
      </c>
      <c r="J71" s="2" t="s">
        <v>172</v>
      </c>
      <c r="K71" s="2" t="s">
        <v>276</v>
      </c>
      <c r="L71" s="2" t="s">
        <v>271</v>
      </c>
      <c r="M71" s="2" t="s">
        <v>276</v>
      </c>
      <c r="N71" s="2" t="s">
        <v>1166</v>
      </c>
      <c r="O71" s="4" t="s">
        <v>142</v>
      </c>
      <c r="P71" s="2" t="s">
        <v>143</v>
      </c>
      <c r="Q71" s="252">
        <v>6000</v>
      </c>
      <c r="R71" s="252">
        <v>6000</v>
      </c>
      <c r="S71" s="153">
        <v>111</v>
      </c>
      <c r="T71" s="153">
        <v>666000</v>
      </c>
      <c r="U71" s="4" t="s">
        <v>144</v>
      </c>
      <c r="V71" s="2" t="s">
        <v>272</v>
      </c>
      <c r="W71" s="5"/>
      <c r="Z71" s="1"/>
    </row>
    <row r="72" spans="1:26" ht="13.5" x14ac:dyDescent="0.3">
      <c r="A72" s="4">
        <v>71</v>
      </c>
      <c r="B72" s="1" t="s">
        <v>136</v>
      </c>
      <c r="C72" s="1" t="s">
        <v>1756</v>
      </c>
      <c r="D72" s="2" t="s">
        <v>1754</v>
      </c>
      <c r="E72" s="2" t="s">
        <v>51</v>
      </c>
      <c r="F72" s="2" t="s">
        <v>36</v>
      </c>
      <c r="G72" s="2" t="s">
        <v>268</v>
      </c>
      <c r="H72" s="3">
        <v>44964</v>
      </c>
      <c r="I72" s="2" t="s">
        <v>269</v>
      </c>
      <c r="J72" s="2" t="s">
        <v>172</v>
      </c>
      <c r="K72" s="2" t="s">
        <v>277</v>
      </c>
      <c r="L72" s="2" t="s">
        <v>271</v>
      </c>
      <c r="M72" s="2" t="s">
        <v>277</v>
      </c>
      <c r="N72" s="2" t="s">
        <v>1166</v>
      </c>
      <c r="O72" s="4" t="s">
        <v>142</v>
      </c>
      <c r="P72" s="2" t="s">
        <v>143</v>
      </c>
      <c r="Q72" s="252">
        <v>3000</v>
      </c>
      <c r="R72" s="252">
        <v>3000</v>
      </c>
      <c r="S72" s="153">
        <v>117</v>
      </c>
      <c r="T72" s="153">
        <v>351000</v>
      </c>
      <c r="U72" s="4" t="s">
        <v>144</v>
      </c>
      <c r="V72" s="2" t="s">
        <v>272</v>
      </c>
      <c r="W72" s="5"/>
      <c r="Z72" s="1"/>
    </row>
    <row r="73" spans="1:26" ht="13.5" x14ac:dyDescent="0.3">
      <c r="A73" s="4">
        <v>72</v>
      </c>
      <c r="B73" s="1" t="s">
        <v>136</v>
      </c>
      <c r="C73" s="1" t="s">
        <v>1756</v>
      </c>
      <c r="D73" s="2" t="s">
        <v>1754</v>
      </c>
      <c r="E73" s="2" t="s">
        <v>51</v>
      </c>
      <c r="F73" s="2" t="s">
        <v>36</v>
      </c>
      <c r="G73" s="2" t="s">
        <v>268</v>
      </c>
      <c r="H73" s="3">
        <v>44964</v>
      </c>
      <c r="I73" s="2" t="s">
        <v>269</v>
      </c>
      <c r="J73" s="2" t="s">
        <v>172</v>
      </c>
      <c r="K73" s="2" t="s">
        <v>179</v>
      </c>
      <c r="L73" s="2" t="s">
        <v>271</v>
      </c>
      <c r="M73" s="2" t="s">
        <v>179</v>
      </c>
      <c r="N73" s="2" t="s">
        <v>1166</v>
      </c>
      <c r="O73" s="4" t="s">
        <v>142</v>
      </c>
      <c r="P73" s="2" t="s">
        <v>143</v>
      </c>
      <c r="Q73" s="252">
        <v>3000</v>
      </c>
      <c r="R73" s="252">
        <v>3000</v>
      </c>
      <c r="S73" s="153">
        <v>163</v>
      </c>
      <c r="T73" s="153">
        <v>489000</v>
      </c>
      <c r="U73" s="4" t="s">
        <v>144</v>
      </c>
      <c r="V73" s="2" t="s">
        <v>272</v>
      </c>
      <c r="W73" s="5"/>
      <c r="Z73" s="1"/>
    </row>
    <row r="74" spans="1:26" ht="13.5" x14ac:dyDescent="0.3">
      <c r="A74" s="4">
        <v>73</v>
      </c>
      <c r="B74" s="1" t="s">
        <v>136</v>
      </c>
      <c r="C74" s="1" t="s">
        <v>1756</v>
      </c>
      <c r="D74" s="2" t="s">
        <v>1754</v>
      </c>
      <c r="E74" s="2" t="s">
        <v>51</v>
      </c>
      <c r="F74" s="2" t="s">
        <v>36</v>
      </c>
      <c r="G74" s="2" t="s">
        <v>268</v>
      </c>
      <c r="H74" s="3">
        <v>44964</v>
      </c>
      <c r="I74" s="2" t="s">
        <v>269</v>
      </c>
      <c r="J74" s="2" t="s">
        <v>172</v>
      </c>
      <c r="K74" s="2" t="s">
        <v>278</v>
      </c>
      <c r="L74" s="2" t="s">
        <v>271</v>
      </c>
      <c r="M74" s="2" t="s">
        <v>278</v>
      </c>
      <c r="N74" s="2" t="s">
        <v>1166</v>
      </c>
      <c r="O74" s="4" t="s">
        <v>142</v>
      </c>
      <c r="P74" s="2" t="s">
        <v>143</v>
      </c>
      <c r="Q74" s="252">
        <v>1500</v>
      </c>
      <c r="R74" s="252">
        <v>1500</v>
      </c>
      <c r="S74" s="153">
        <v>360</v>
      </c>
      <c r="T74" s="153">
        <v>540000</v>
      </c>
      <c r="U74" s="4" t="s">
        <v>144</v>
      </c>
      <c r="V74" s="2" t="s">
        <v>272</v>
      </c>
      <c r="W74" s="5"/>
      <c r="Z74" s="1"/>
    </row>
    <row r="75" spans="1:26" ht="13.5" x14ac:dyDescent="0.3">
      <c r="A75" s="4">
        <v>74</v>
      </c>
      <c r="B75" s="1" t="s">
        <v>136</v>
      </c>
      <c r="C75" s="1" t="s">
        <v>1756</v>
      </c>
      <c r="D75" s="2" t="s">
        <v>1754</v>
      </c>
      <c r="E75" s="2" t="s">
        <v>51</v>
      </c>
      <c r="F75" s="2" t="s">
        <v>36</v>
      </c>
      <c r="G75" s="2" t="s">
        <v>268</v>
      </c>
      <c r="H75" s="3">
        <v>44964</v>
      </c>
      <c r="I75" s="2" t="s">
        <v>269</v>
      </c>
      <c r="J75" s="2" t="s">
        <v>172</v>
      </c>
      <c r="K75" s="2" t="s">
        <v>279</v>
      </c>
      <c r="L75" s="2" t="s">
        <v>271</v>
      </c>
      <c r="M75" s="2" t="s">
        <v>279</v>
      </c>
      <c r="N75" s="2" t="s">
        <v>1166</v>
      </c>
      <c r="O75" s="4" t="s">
        <v>142</v>
      </c>
      <c r="P75" s="2" t="s">
        <v>143</v>
      </c>
      <c r="Q75" s="252">
        <v>1000</v>
      </c>
      <c r="R75" s="252">
        <v>1000</v>
      </c>
      <c r="S75" s="153">
        <v>448</v>
      </c>
      <c r="T75" s="153">
        <v>448000</v>
      </c>
      <c r="U75" s="4" t="s">
        <v>144</v>
      </c>
      <c r="V75" s="2" t="s">
        <v>272</v>
      </c>
      <c r="W75" s="5"/>
      <c r="Z75" s="1"/>
    </row>
    <row r="76" spans="1:26" ht="13.5" x14ac:dyDescent="0.3">
      <c r="A76" s="4">
        <v>75</v>
      </c>
      <c r="B76" s="1" t="s">
        <v>136</v>
      </c>
      <c r="C76" s="1" t="s">
        <v>1756</v>
      </c>
      <c r="D76" s="2" t="s">
        <v>1754</v>
      </c>
      <c r="E76" s="2" t="s">
        <v>51</v>
      </c>
      <c r="F76" s="2" t="s">
        <v>36</v>
      </c>
      <c r="G76" s="2" t="s">
        <v>268</v>
      </c>
      <c r="H76" s="3">
        <v>44964</v>
      </c>
      <c r="I76" s="2" t="s">
        <v>269</v>
      </c>
      <c r="J76" s="2" t="s">
        <v>172</v>
      </c>
      <c r="K76" s="2" t="s">
        <v>280</v>
      </c>
      <c r="L76" s="2" t="s">
        <v>271</v>
      </c>
      <c r="M76" s="2" t="s">
        <v>280</v>
      </c>
      <c r="N76" s="2" t="s">
        <v>1166</v>
      </c>
      <c r="O76" s="4" t="s">
        <v>142</v>
      </c>
      <c r="P76" s="2" t="s">
        <v>143</v>
      </c>
      <c r="Q76" s="252">
        <v>1000</v>
      </c>
      <c r="R76" s="252">
        <v>1000</v>
      </c>
      <c r="S76" s="153">
        <v>477</v>
      </c>
      <c r="T76" s="153">
        <v>477000</v>
      </c>
      <c r="U76" s="4" t="s">
        <v>144</v>
      </c>
      <c r="V76" s="2" t="s">
        <v>272</v>
      </c>
      <c r="W76" s="5"/>
      <c r="Z76" s="1"/>
    </row>
    <row r="77" spans="1:26" ht="13.5" x14ac:dyDescent="0.3">
      <c r="A77" s="4">
        <v>76</v>
      </c>
      <c r="B77" s="1" t="s">
        <v>136</v>
      </c>
      <c r="C77" s="1" t="s">
        <v>1756</v>
      </c>
      <c r="D77" s="2" t="s">
        <v>1754</v>
      </c>
      <c r="E77" s="2" t="s">
        <v>51</v>
      </c>
      <c r="F77" s="2" t="s">
        <v>36</v>
      </c>
      <c r="G77" s="2" t="s">
        <v>268</v>
      </c>
      <c r="H77" s="3">
        <v>44964</v>
      </c>
      <c r="I77" s="2" t="s">
        <v>269</v>
      </c>
      <c r="J77" s="2" t="s">
        <v>172</v>
      </c>
      <c r="K77" s="2" t="s">
        <v>281</v>
      </c>
      <c r="L77" s="2" t="s">
        <v>271</v>
      </c>
      <c r="M77" s="2" t="s">
        <v>281</v>
      </c>
      <c r="N77" s="2" t="s">
        <v>1166</v>
      </c>
      <c r="O77" s="4" t="s">
        <v>142</v>
      </c>
      <c r="P77" s="2" t="s">
        <v>143</v>
      </c>
      <c r="Q77" s="252">
        <v>500</v>
      </c>
      <c r="R77" s="252">
        <v>500</v>
      </c>
      <c r="S77" s="153">
        <v>480</v>
      </c>
      <c r="T77" s="153">
        <v>240000</v>
      </c>
      <c r="U77" s="4" t="s">
        <v>144</v>
      </c>
      <c r="V77" s="2" t="s">
        <v>272</v>
      </c>
      <c r="W77" s="5"/>
      <c r="Z77" s="1"/>
    </row>
    <row r="78" spans="1:26" ht="13.5" x14ac:dyDescent="0.3">
      <c r="A78" s="4">
        <v>77</v>
      </c>
      <c r="B78" s="1" t="s">
        <v>136</v>
      </c>
      <c r="C78" s="1" t="s">
        <v>1756</v>
      </c>
      <c r="D78" s="2" t="s">
        <v>1754</v>
      </c>
      <c r="E78" s="2" t="s">
        <v>51</v>
      </c>
      <c r="F78" s="2" t="s">
        <v>36</v>
      </c>
      <c r="G78" s="2" t="s">
        <v>268</v>
      </c>
      <c r="H78" s="3">
        <v>44964</v>
      </c>
      <c r="I78" s="2" t="s">
        <v>269</v>
      </c>
      <c r="J78" s="2" t="s">
        <v>172</v>
      </c>
      <c r="K78" s="2" t="s">
        <v>282</v>
      </c>
      <c r="L78" s="2" t="s">
        <v>271</v>
      </c>
      <c r="M78" s="2" t="s">
        <v>282</v>
      </c>
      <c r="N78" s="2" t="s">
        <v>1166</v>
      </c>
      <c r="O78" s="4" t="s">
        <v>142</v>
      </c>
      <c r="P78" s="2" t="s">
        <v>143</v>
      </c>
      <c r="Q78" s="252">
        <v>600</v>
      </c>
      <c r="R78" s="252">
        <v>600</v>
      </c>
      <c r="S78" s="153">
        <v>480</v>
      </c>
      <c r="T78" s="153">
        <v>288000</v>
      </c>
      <c r="U78" s="4" t="s">
        <v>144</v>
      </c>
      <c r="V78" s="2" t="s">
        <v>272</v>
      </c>
      <c r="W78" s="5"/>
      <c r="Z78" s="1"/>
    </row>
    <row r="79" spans="1:26" ht="13.5" x14ac:dyDescent="0.3">
      <c r="A79" s="4">
        <v>78</v>
      </c>
      <c r="B79" s="1" t="s">
        <v>136</v>
      </c>
      <c r="C79" s="1" t="s">
        <v>1756</v>
      </c>
      <c r="D79" s="2" t="s">
        <v>1754</v>
      </c>
      <c r="E79" s="2" t="s">
        <v>51</v>
      </c>
      <c r="F79" s="2" t="s">
        <v>36</v>
      </c>
      <c r="G79" s="2" t="s">
        <v>268</v>
      </c>
      <c r="H79" s="3">
        <v>44964</v>
      </c>
      <c r="I79" s="2" t="s">
        <v>269</v>
      </c>
      <c r="J79" s="2" t="s">
        <v>172</v>
      </c>
      <c r="K79" s="2" t="s">
        <v>283</v>
      </c>
      <c r="L79" s="2" t="s">
        <v>271</v>
      </c>
      <c r="M79" s="2" t="s">
        <v>183</v>
      </c>
      <c r="N79" s="2" t="s">
        <v>1166</v>
      </c>
      <c r="O79" s="4" t="s">
        <v>142</v>
      </c>
      <c r="P79" s="2" t="s">
        <v>143</v>
      </c>
      <c r="Q79" s="252">
        <v>1500</v>
      </c>
      <c r="R79" s="252">
        <v>1500</v>
      </c>
      <c r="S79" s="153">
        <v>723</v>
      </c>
      <c r="T79" s="153">
        <v>1084500</v>
      </c>
      <c r="U79" s="4" t="s">
        <v>144</v>
      </c>
      <c r="V79" s="2" t="s">
        <v>272</v>
      </c>
      <c r="W79" s="5"/>
      <c r="Z79" s="1"/>
    </row>
    <row r="80" spans="1:26" ht="13.5" x14ac:dyDescent="0.3">
      <c r="A80" s="4">
        <v>79</v>
      </c>
      <c r="B80" s="1" t="s">
        <v>136</v>
      </c>
      <c r="C80" s="1" t="s">
        <v>1756</v>
      </c>
      <c r="D80" s="2" t="s">
        <v>1754</v>
      </c>
      <c r="E80" s="2" t="s">
        <v>51</v>
      </c>
      <c r="F80" s="2" t="s">
        <v>36</v>
      </c>
      <c r="G80" s="2" t="s">
        <v>268</v>
      </c>
      <c r="H80" s="3">
        <v>44964</v>
      </c>
      <c r="I80" s="2" t="s">
        <v>269</v>
      </c>
      <c r="J80" s="2" t="s">
        <v>172</v>
      </c>
      <c r="K80" s="2" t="s">
        <v>184</v>
      </c>
      <c r="L80" s="2" t="s">
        <v>271</v>
      </c>
      <c r="M80" s="2" t="s">
        <v>184</v>
      </c>
      <c r="N80" s="2" t="s">
        <v>1166</v>
      </c>
      <c r="O80" s="4" t="s">
        <v>142</v>
      </c>
      <c r="P80" s="2" t="s">
        <v>143</v>
      </c>
      <c r="Q80" s="252">
        <v>1000</v>
      </c>
      <c r="R80" s="252">
        <v>1000</v>
      </c>
      <c r="S80" s="153">
        <v>986</v>
      </c>
      <c r="T80" s="153">
        <v>986000</v>
      </c>
      <c r="U80" s="4" t="s">
        <v>144</v>
      </c>
      <c r="V80" s="2" t="s">
        <v>272</v>
      </c>
      <c r="W80" s="5"/>
      <c r="Z80" s="1"/>
    </row>
    <row r="81" spans="1:26" ht="13.5" x14ac:dyDescent="0.3">
      <c r="A81" s="4">
        <v>80</v>
      </c>
      <c r="B81" s="1" t="s">
        <v>136</v>
      </c>
      <c r="C81" s="1" t="s">
        <v>1756</v>
      </c>
      <c r="D81" s="2" t="s">
        <v>1754</v>
      </c>
      <c r="E81" s="2" t="s">
        <v>51</v>
      </c>
      <c r="F81" s="2" t="s">
        <v>36</v>
      </c>
      <c r="G81" s="2" t="s">
        <v>268</v>
      </c>
      <c r="H81" s="3">
        <v>44964</v>
      </c>
      <c r="I81" s="2" t="s">
        <v>269</v>
      </c>
      <c r="J81" s="2" t="s">
        <v>172</v>
      </c>
      <c r="K81" s="2" t="s">
        <v>284</v>
      </c>
      <c r="L81" s="2" t="s">
        <v>271</v>
      </c>
      <c r="M81" s="2" t="s">
        <v>284</v>
      </c>
      <c r="N81" s="2" t="s">
        <v>1166</v>
      </c>
      <c r="O81" s="4" t="s">
        <v>142</v>
      </c>
      <c r="P81" s="2" t="s">
        <v>143</v>
      </c>
      <c r="Q81" s="252">
        <v>3000</v>
      </c>
      <c r="R81" s="252">
        <v>3000</v>
      </c>
      <c r="S81" s="153">
        <v>1121</v>
      </c>
      <c r="T81" s="153">
        <v>3363000</v>
      </c>
      <c r="U81" s="4" t="s">
        <v>144</v>
      </c>
      <c r="V81" s="2" t="s">
        <v>272</v>
      </c>
      <c r="W81" s="5"/>
      <c r="Z81" s="1"/>
    </row>
    <row r="82" spans="1:26" ht="13.5" x14ac:dyDescent="0.3">
      <c r="A82" s="4">
        <v>81</v>
      </c>
      <c r="B82" s="1" t="s">
        <v>136</v>
      </c>
      <c r="C82" s="1" t="s">
        <v>1756</v>
      </c>
      <c r="D82" s="2" t="s">
        <v>1754</v>
      </c>
      <c r="E82" s="2" t="s">
        <v>51</v>
      </c>
      <c r="F82" s="2" t="s">
        <v>36</v>
      </c>
      <c r="G82" s="2" t="s">
        <v>268</v>
      </c>
      <c r="H82" s="3">
        <v>44964</v>
      </c>
      <c r="I82" s="2" t="s">
        <v>269</v>
      </c>
      <c r="J82" s="2" t="s">
        <v>172</v>
      </c>
      <c r="K82" s="2" t="s">
        <v>186</v>
      </c>
      <c r="L82" s="2" t="s">
        <v>271</v>
      </c>
      <c r="M82" s="2" t="s">
        <v>186</v>
      </c>
      <c r="N82" s="2" t="s">
        <v>1166</v>
      </c>
      <c r="O82" s="4" t="s">
        <v>142</v>
      </c>
      <c r="P82" s="2" t="s">
        <v>143</v>
      </c>
      <c r="Q82" s="252">
        <v>5000</v>
      </c>
      <c r="R82" s="252">
        <v>5000</v>
      </c>
      <c r="S82" s="153">
        <v>108</v>
      </c>
      <c r="T82" s="153">
        <v>540000</v>
      </c>
      <c r="U82" s="4" t="s">
        <v>144</v>
      </c>
      <c r="V82" s="2" t="s">
        <v>272</v>
      </c>
      <c r="W82" s="5"/>
      <c r="Z82" s="1"/>
    </row>
    <row r="83" spans="1:26" ht="13.5" x14ac:dyDescent="0.3">
      <c r="A83" s="4">
        <v>82</v>
      </c>
      <c r="B83" s="1" t="s">
        <v>136</v>
      </c>
      <c r="C83" s="1" t="s">
        <v>1756</v>
      </c>
      <c r="D83" s="2" t="s">
        <v>1754</v>
      </c>
      <c r="E83" s="2" t="s">
        <v>51</v>
      </c>
      <c r="F83" s="2" t="s">
        <v>36</v>
      </c>
      <c r="G83" s="2" t="s">
        <v>268</v>
      </c>
      <c r="H83" s="3">
        <v>44964</v>
      </c>
      <c r="I83" s="2" t="s">
        <v>269</v>
      </c>
      <c r="J83" s="2" t="s">
        <v>172</v>
      </c>
      <c r="K83" s="2" t="s">
        <v>189</v>
      </c>
      <c r="L83" s="2" t="s">
        <v>271</v>
      </c>
      <c r="M83" s="2" t="s">
        <v>189</v>
      </c>
      <c r="N83" s="2" t="s">
        <v>1166</v>
      </c>
      <c r="O83" s="4" t="s">
        <v>142</v>
      </c>
      <c r="P83" s="2" t="s">
        <v>143</v>
      </c>
      <c r="Q83" s="252">
        <v>2500</v>
      </c>
      <c r="R83" s="252">
        <v>2500</v>
      </c>
      <c r="S83" s="153">
        <v>129</v>
      </c>
      <c r="T83" s="153">
        <v>322500</v>
      </c>
      <c r="U83" s="4" t="s">
        <v>144</v>
      </c>
      <c r="V83" s="2" t="s">
        <v>272</v>
      </c>
      <c r="W83" s="5"/>
      <c r="Z83" s="1"/>
    </row>
    <row r="84" spans="1:26" ht="13.5" x14ac:dyDescent="0.3">
      <c r="A84" s="4">
        <v>83</v>
      </c>
      <c r="B84" s="1" t="s">
        <v>136</v>
      </c>
      <c r="C84" s="1" t="s">
        <v>1756</v>
      </c>
      <c r="D84" s="2" t="s">
        <v>1754</v>
      </c>
      <c r="E84" s="2" t="s">
        <v>51</v>
      </c>
      <c r="F84" s="2" t="s">
        <v>36</v>
      </c>
      <c r="G84" s="2" t="s">
        <v>268</v>
      </c>
      <c r="H84" s="3">
        <v>44964</v>
      </c>
      <c r="I84" s="2" t="s">
        <v>269</v>
      </c>
      <c r="J84" s="2" t="s">
        <v>172</v>
      </c>
      <c r="K84" s="2" t="s">
        <v>178</v>
      </c>
      <c r="L84" s="2" t="s">
        <v>271</v>
      </c>
      <c r="M84" s="2" t="s">
        <v>178</v>
      </c>
      <c r="N84" s="2" t="s">
        <v>1166</v>
      </c>
      <c r="O84" s="4" t="s">
        <v>142</v>
      </c>
      <c r="P84" s="2" t="s">
        <v>143</v>
      </c>
      <c r="Q84" s="252">
        <v>1200</v>
      </c>
      <c r="R84" s="252">
        <v>1200</v>
      </c>
      <c r="S84" s="153">
        <v>24</v>
      </c>
      <c r="T84" s="153">
        <v>28800</v>
      </c>
      <c r="U84" s="4" t="s">
        <v>144</v>
      </c>
      <c r="V84" s="2" t="s">
        <v>272</v>
      </c>
      <c r="W84" s="5"/>
      <c r="Z84" s="1"/>
    </row>
    <row r="85" spans="1:26" ht="13.5" x14ac:dyDescent="0.3">
      <c r="A85" s="4">
        <v>84</v>
      </c>
      <c r="B85" s="1" t="s">
        <v>136</v>
      </c>
      <c r="C85" s="1" t="s">
        <v>1756</v>
      </c>
      <c r="D85" s="2" t="s">
        <v>1754</v>
      </c>
      <c r="E85" s="2" t="s">
        <v>51</v>
      </c>
      <c r="F85" s="2" t="s">
        <v>36</v>
      </c>
      <c r="G85" s="2" t="s">
        <v>268</v>
      </c>
      <c r="H85" s="3">
        <v>44964</v>
      </c>
      <c r="I85" s="2" t="s">
        <v>269</v>
      </c>
      <c r="J85" s="2" t="s">
        <v>172</v>
      </c>
      <c r="K85" s="2" t="s">
        <v>177</v>
      </c>
      <c r="L85" s="2" t="s">
        <v>271</v>
      </c>
      <c r="M85" s="2" t="s">
        <v>177</v>
      </c>
      <c r="N85" s="2" t="s">
        <v>1166</v>
      </c>
      <c r="O85" s="4" t="s">
        <v>142</v>
      </c>
      <c r="P85" s="2" t="s">
        <v>143</v>
      </c>
      <c r="Q85" s="252">
        <v>22000</v>
      </c>
      <c r="R85" s="252">
        <v>22000</v>
      </c>
      <c r="S85" s="153">
        <v>19</v>
      </c>
      <c r="T85" s="153">
        <v>418000</v>
      </c>
      <c r="U85" s="4" t="s">
        <v>144</v>
      </c>
      <c r="V85" s="2" t="s">
        <v>272</v>
      </c>
      <c r="W85" s="5"/>
      <c r="Z85" s="1"/>
    </row>
    <row r="86" spans="1:26" ht="13.5" x14ac:dyDescent="0.3">
      <c r="A86" s="4">
        <v>85</v>
      </c>
      <c r="B86" s="1" t="s">
        <v>136</v>
      </c>
      <c r="C86" s="1" t="s">
        <v>1756</v>
      </c>
      <c r="D86" s="2" t="s">
        <v>1754</v>
      </c>
      <c r="E86" s="2" t="s">
        <v>51</v>
      </c>
      <c r="F86" s="2" t="s">
        <v>36</v>
      </c>
      <c r="G86" s="2" t="s">
        <v>268</v>
      </c>
      <c r="H86" s="3">
        <v>44964</v>
      </c>
      <c r="I86" s="2" t="s">
        <v>269</v>
      </c>
      <c r="J86" s="2" t="s">
        <v>172</v>
      </c>
      <c r="K86" s="2" t="s">
        <v>285</v>
      </c>
      <c r="L86" s="2" t="s">
        <v>271</v>
      </c>
      <c r="M86" s="2" t="s">
        <v>285</v>
      </c>
      <c r="N86" s="2" t="s">
        <v>1166</v>
      </c>
      <c r="O86" s="4" t="s">
        <v>142</v>
      </c>
      <c r="P86" s="2" t="s">
        <v>143</v>
      </c>
      <c r="Q86" s="252">
        <v>55000</v>
      </c>
      <c r="R86" s="252">
        <v>55000</v>
      </c>
      <c r="S86" s="153">
        <v>19</v>
      </c>
      <c r="T86" s="153">
        <v>1045000</v>
      </c>
      <c r="U86" s="4" t="s">
        <v>144</v>
      </c>
      <c r="V86" s="2" t="s">
        <v>272</v>
      </c>
      <c r="W86" s="5"/>
      <c r="Z86" s="1"/>
    </row>
    <row r="87" spans="1:26" ht="13.5" x14ac:dyDescent="0.3">
      <c r="A87" s="4">
        <v>86</v>
      </c>
      <c r="B87" s="1" t="s">
        <v>136</v>
      </c>
      <c r="C87" s="1" t="s">
        <v>1756</v>
      </c>
      <c r="D87" s="2" t="s">
        <v>1754</v>
      </c>
      <c r="E87" s="2" t="s">
        <v>51</v>
      </c>
      <c r="F87" s="2" t="s">
        <v>36</v>
      </c>
      <c r="G87" s="2" t="s">
        <v>268</v>
      </c>
      <c r="H87" s="3">
        <v>44964</v>
      </c>
      <c r="I87" s="2" t="s">
        <v>269</v>
      </c>
      <c r="J87" s="2" t="s">
        <v>172</v>
      </c>
      <c r="K87" s="2" t="s">
        <v>286</v>
      </c>
      <c r="L87" s="2" t="s">
        <v>271</v>
      </c>
      <c r="M87" s="2" t="s">
        <v>286</v>
      </c>
      <c r="N87" s="2" t="s">
        <v>1166</v>
      </c>
      <c r="O87" s="4" t="s">
        <v>142</v>
      </c>
      <c r="P87" s="2" t="s">
        <v>143</v>
      </c>
      <c r="Q87" s="252">
        <v>6000</v>
      </c>
      <c r="R87" s="252">
        <v>6000</v>
      </c>
      <c r="S87" s="153">
        <v>24</v>
      </c>
      <c r="T87" s="153">
        <v>144000</v>
      </c>
      <c r="U87" s="4" t="s">
        <v>144</v>
      </c>
      <c r="V87" s="2" t="s">
        <v>272</v>
      </c>
      <c r="W87" s="5"/>
      <c r="Z87" s="1"/>
    </row>
    <row r="88" spans="1:26" ht="13.5" x14ac:dyDescent="0.3">
      <c r="A88" s="4">
        <v>87</v>
      </c>
      <c r="B88" s="1" t="s">
        <v>136</v>
      </c>
      <c r="C88" s="1" t="s">
        <v>1756</v>
      </c>
      <c r="D88" s="2" t="s">
        <v>1754</v>
      </c>
      <c r="E88" s="2" t="s">
        <v>51</v>
      </c>
      <c r="F88" s="2" t="s">
        <v>36</v>
      </c>
      <c r="G88" s="2" t="s">
        <v>268</v>
      </c>
      <c r="H88" s="3">
        <v>44964</v>
      </c>
      <c r="I88" s="2" t="s">
        <v>269</v>
      </c>
      <c r="J88" s="2" t="s">
        <v>172</v>
      </c>
      <c r="K88" s="2" t="s">
        <v>176</v>
      </c>
      <c r="L88" s="2" t="s">
        <v>271</v>
      </c>
      <c r="M88" s="2" t="s">
        <v>176</v>
      </c>
      <c r="N88" s="2" t="s">
        <v>1166</v>
      </c>
      <c r="O88" s="4" t="s">
        <v>142</v>
      </c>
      <c r="P88" s="2" t="s">
        <v>143</v>
      </c>
      <c r="Q88" s="252">
        <v>10000</v>
      </c>
      <c r="R88" s="252">
        <v>10000</v>
      </c>
      <c r="S88" s="153">
        <v>48</v>
      </c>
      <c r="T88" s="153">
        <v>480000</v>
      </c>
      <c r="U88" s="4" t="s">
        <v>144</v>
      </c>
      <c r="V88" s="2" t="s">
        <v>272</v>
      </c>
      <c r="W88" s="5"/>
      <c r="Z88" s="1"/>
    </row>
    <row r="89" spans="1:26" ht="13.5" x14ac:dyDescent="0.3">
      <c r="A89" s="4">
        <v>88</v>
      </c>
      <c r="B89" s="1" t="s">
        <v>136</v>
      </c>
      <c r="C89" s="1" t="s">
        <v>1756</v>
      </c>
      <c r="D89" s="2" t="s">
        <v>1754</v>
      </c>
      <c r="E89" s="2" t="s">
        <v>51</v>
      </c>
      <c r="F89" s="2" t="s">
        <v>36</v>
      </c>
      <c r="G89" s="2" t="s">
        <v>268</v>
      </c>
      <c r="H89" s="3">
        <v>44964</v>
      </c>
      <c r="I89" s="2" t="s">
        <v>269</v>
      </c>
      <c r="J89" s="2" t="s">
        <v>172</v>
      </c>
      <c r="K89" s="2" t="s">
        <v>287</v>
      </c>
      <c r="L89" s="2" t="s">
        <v>271</v>
      </c>
      <c r="M89" s="2" t="s">
        <v>287</v>
      </c>
      <c r="N89" s="2" t="s">
        <v>1166</v>
      </c>
      <c r="O89" s="4" t="s">
        <v>142</v>
      </c>
      <c r="P89" s="2" t="s">
        <v>143</v>
      </c>
      <c r="Q89" s="252">
        <v>5000</v>
      </c>
      <c r="R89" s="252">
        <v>5000</v>
      </c>
      <c r="S89" s="153">
        <v>51</v>
      </c>
      <c r="T89" s="153">
        <v>255000</v>
      </c>
      <c r="U89" s="4" t="s">
        <v>144</v>
      </c>
      <c r="V89" s="2" t="s">
        <v>272</v>
      </c>
      <c r="W89" s="5"/>
      <c r="Z89" s="1"/>
    </row>
    <row r="90" spans="1:26" ht="13.5" x14ac:dyDescent="0.3">
      <c r="A90" s="4">
        <v>89</v>
      </c>
      <c r="B90" s="1" t="s">
        <v>136</v>
      </c>
      <c r="C90" s="1" t="s">
        <v>1756</v>
      </c>
      <c r="D90" s="2" t="s">
        <v>1754</v>
      </c>
      <c r="E90" s="2" t="s">
        <v>51</v>
      </c>
      <c r="F90" s="2" t="s">
        <v>36</v>
      </c>
      <c r="G90" s="2" t="s">
        <v>268</v>
      </c>
      <c r="H90" s="3">
        <v>44964</v>
      </c>
      <c r="I90" s="2" t="s">
        <v>269</v>
      </c>
      <c r="J90" s="2" t="s">
        <v>172</v>
      </c>
      <c r="K90" s="2" t="s">
        <v>185</v>
      </c>
      <c r="L90" s="2" t="s">
        <v>271</v>
      </c>
      <c r="M90" s="2" t="s">
        <v>185</v>
      </c>
      <c r="N90" s="2" t="s">
        <v>1166</v>
      </c>
      <c r="O90" s="4" t="s">
        <v>142</v>
      </c>
      <c r="P90" s="2" t="s">
        <v>143</v>
      </c>
      <c r="Q90" s="252">
        <v>500</v>
      </c>
      <c r="R90" s="252">
        <v>500</v>
      </c>
      <c r="S90" s="153">
        <v>1120</v>
      </c>
      <c r="T90" s="153">
        <v>560000</v>
      </c>
      <c r="U90" s="4" t="s">
        <v>144</v>
      </c>
      <c r="V90" s="2" t="s">
        <v>272</v>
      </c>
      <c r="W90" s="5"/>
      <c r="Z90" s="1"/>
    </row>
    <row r="91" spans="1:26" ht="13.5" x14ac:dyDescent="0.3">
      <c r="A91" s="4">
        <v>90</v>
      </c>
      <c r="B91" s="1" t="s">
        <v>136</v>
      </c>
      <c r="C91" s="1" t="s">
        <v>1756</v>
      </c>
      <c r="D91" s="2" t="s">
        <v>1754</v>
      </c>
      <c r="E91" s="2" t="s">
        <v>51</v>
      </c>
      <c r="F91" s="2" t="s">
        <v>36</v>
      </c>
      <c r="G91" s="2" t="s">
        <v>268</v>
      </c>
      <c r="H91" s="3">
        <v>44964</v>
      </c>
      <c r="I91" s="2" t="s">
        <v>269</v>
      </c>
      <c r="J91" s="2" t="s">
        <v>172</v>
      </c>
      <c r="K91" s="2" t="s">
        <v>288</v>
      </c>
      <c r="L91" s="2" t="s">
        <v>271</v>
      </c>
      <c r="M91" s="2" t="s">
        <v>288</v>
      </c>
      <c r="N91" s="2" t="s">
        <v>1166</v>
      </c>
      <c r="O91" s="4" t="s">
        <v>142</v>
      </c>
      <c r="P91" s="2" t="s">
        <v>143</v>
      </c>
      <c r="Q91" s="252">
        <v>8000</v>
      </c>
      <c r="R91" s="252">
        <v>8000</v>
      </c>
      <c r="S91" s="153">
        <v>29</v>
      </c>
      <c r="T91" s="153">
        <v>232000</v>
      </c>
      <c r="U91" s="4" t="s">
        <v>144</v>
      </c>
      <c r="V91" s="2" t="s">
        <v>272</v>
      </c>
      <c r="W91" s="5"/>
      <c r="Z91" s="1"/>
    </row>
    <row r="92" spans="1:26" ht="13.5" x14ac:dyDescent="0.3">
      <c r="A92" s="4">
        <v>91</v>
      </c>
      <c r="B92" s="1" t="s">
        <v>136</v>
      </c>
      <c r="C92" s="1" t="s">
        <v>1756</v>
      </c>
      <c r="D92" s="2" t="s">
        <v>1754</v>
      </c>
      <c r="E92" s="2" t="s">
        <v>51</v>
      </c>
      <c r="F92" s="2" t="s">
        <v>36</v>
      </c>
      <c r="G92" s="2" t="s">
        <v>268</v>
      </c>
      <c r="H92" s="3">
        <v>44964</v>
      </c>
      <c r="I92" s="2" t="s">
        <v>269</v>
      </c>
      <c r="J92" s="2" t="s">
        <v>172</v>
      </c>
      <c r="K92" s="2" t="s">
        <v>289</v>
      </c>
      <c r="L92" s="2" t="s">
        <v>271</v>
      </c>
      <c r="M92" s="2" t="s">
        <v>289</v>
      </c>
      <c r="N92" s="2" t="s">
        <v>1166</v>
      </c>
      <c r="O92" s="4" t="s">
        <v>142</v>
      </c>
      <c r="P92" s="2" t="s">
        <v>143</v>
      </c>
      <c r="Q92" s="252">
        <v>5000</v>
      </c>
      <c r="R92" s="252">
        <v>5000</v>
      </c>
      <c r="S92" s="153">
        <v>30</v>
      </c>
      <c r="T92" s="153">
        <v>150000</v>
      </c>
      <c r="U92" s="4" t="s">
        <v>144</v>
      </c>
      <c r="V92" s="2" t="s">
        <v>272</v>
      </c>
      <c r="W92" s="5"/>
      <c r="Z92" s="1"/>
    </row>
    <row r="93" spans="1:26" ht="13.5" x14ac:dyDescent="0.3">
      <c r="A93" s="4">
        <v>92</v>
      </c>
      <c r="B93" s="1" t="s">
        <v>136</v>
      </c>
      <c r="C93" s="1" t="s">
        <v>1756</v>
      </c>
      <c r="D93" s="2" t="s">
        <v>1754</v>
      </c>
      <c r="E93" s="2" t="s">
        <v>51</v>
      </c>
      <c r="F93" s="2" t="s">
        <v>36</v>
      </c>
      <c r="G93" s="2" t="s">
        <v>268</v>
      </c>
      <c r="H93" s="3">
        <v>44964</v>
      </c>
      <c r="I93" s="2" t="s">
        <v>269</v>
      </c>
      <c r="J93" s="2" t="s">
        <v>172</v>
      </c>
      <c r="K93" s="2" t="s">
        <v>290</v>
      </c>
      <c r="L93" s="2" t="s">
        <v>271</v>
      </c>
      <c r="M93" s="2" t="s">
        <v>290</v>
      </c>
      <c r="N93" s="2" t="s">
        <v>1166</v>
      </c>
      <c r="O93" s="4" t="s">
        <v>142</v>
      </c>
      <c r="P93" s="2" t="s">
        <v>143</v>
      </c>
      <c r="Q93" s="252">
        <v>8000</v>
      </c>
      <c r="R93" s="252">
        <v>8000</v>
      </c>
      <c r="S93" s="153">
        <v>39</v>
      </c>
      <c r="T93" s="153">
        <v>312000</v>
      </c>
      <c r="U93" s="4" t="s">
        <v>144</v>
      </c>
      <c r="V93" s="2" t="s">
        <v>272</v>
      </c>
      <c r="W93" s="5"/>
      <c r="Z93" s="1"/>
    </row>
    <row r="94" spans="1:26" ht="13.5" x14ac:dyDescent="0.3">
      <c r="A94" s="4">
        <v>93</v>
      </c>
      <c r="B94" s="1" t="s">
        <v>136</v>
      </c>
      <c r="C94" s="1" t="s">
        <v>1756</v>
      </c>
      <c r="D94" s="2" t="s">
        <v>1754</v>
      </c>
      <c r="E94" s="2" t="s">
        <v>51</v>
      </c>
      <c r="F94" s="2" t="s">
        <v>36</v>
      </c>
      <c r="G94" s="2" t="s">
        <v>268</v>
      </c>
      <c r="H94" s="3">
        <v>44964</v>
      </c>
      <c r="I94" s="2" t="s">
        <v>269</v>
      </c>
      <c r="J94" s="2" t="s">
        <v>172</v>
      </c>
      <c r="K94" s="2" t="s">
        <v>180</v>
      </c>
      <c r="L94" s="2" t="s">
        <v>271</v>
      </c>
      <c r="M94" s="2" t="s">
        <v>180</v>
      </c>
      <c r="N94" s="2" t="s">
        <v>1166</v>
      </c>
      <c r="O94" s="4" t="s">
        <v>142</v>
      </c>
      <c r="P94" s="2" t="s">
        <v>143</v>
      </c>
      <c r="Q94" s="252">
        <v>7000</v>
      </c>
      <c r="R94" s="252">
        <v>7000</v>
      </c>
      <c r="S94" s="153">
        <v>41</v>
      </c>
      <c r="T94" s="153">
        <v>287000</v>
      </c>
      <c r="U94" s="4" t="s">
        <v>144</v>
      </c>
      <c r="V94" s="2" t="s">
        <v>272</v>
      </c>
      <c r="W94" s="5"/>
      <c r="Z94" s="1"/>
    </row>
    <row r="95" spans="1:26" ht="13.5" x14ac:dyDescent="0.3">
      <c r="A95" s="4">
        <v>94</v>
      </c>
      <c r="B95" s="1" t="s">
        <v>136</v>
      </c>
      <c r="C95" s="1" t="s">
        <v>1756</v>
      </c>
      <c r="D95" s="2" t="s">
        <v>1754</v>
      </c>
      <c r="E95" s="2" t="s">
        <v>51</v>
      </c>
      <c r="F95" s="2" t="s">
        <v>36</v>
      </c>
      <c r="G95" s="2" t="s">
        <v>268</v>
      </c>
      <c r="H95" s="3">
        <v>44964</v>
      </c>
      <c r="I95" s="2" t="s">
        <v>269</v>
      </c>
      <c r="J95" s="2" t="s">
        <v>172</v>
      </c>
      <c r="K95" s="2" t="s">
        <v>181</v>
      </c>
      <c r="L95" s="2" t="s">
        <v>271</v>
      </c>
      <c r="M95" s="2" t="s">
        <v>181</v>
      </c>
      <c r="N95" s="2" t="s">
        <v>1166</v>
      </c>
      <c r="O95" s="4" t="s">
        <v>142</v>
      </c>
      <c r="P95" s="2" t="s">
        <v>143</v>
      </c>
      <c r="Q95" s="252">
        <v>20000</v>
      </c>
      <c r="R95" s="252">
        <v>20000</v>
      </c>
      <c r="S95" s="153">
        <v>36</v>
      </c>
      <c r="T95" s="153">
        <v>720000</v>
      </c>
      <c r="U95" s="4" t="s">
        <v>144</v>
      </c>
      <c r="V95" s="2" t="s">
        <v>272</v>
      </c>
      <c r="W95" s="5"/>
      <c r="Z95" s="1"/>
    </row>
    <row r="96" spans="1:26" ht="13.5" x14ac:dyDescent="0.3">
      <c r="A96" s="4">
        <v>95</v>
      </c>
      <c r="B96" s="1" t="s">
        <v>136</v>
      </c>
      <c r="C96" s="1" t="s">
        <v>1756</v>
      </c>
      <c r="D96" s="2" t="s">
        <v>1754</v>
      </c>
      <c r="E96" s="2" t="s">
        <v>51</v>
      </c>
      <c r="F96" s="2" t="s">
        <v>36</v>
      </c>
      <c r="G96" s="2" t="s">
        <v>268</v>
      </c>
      <c r="H96" s="3">
        <v>44964</v>
      </c>
      <c r="I96" s="2" t="s">
        <v>269</v>
      </c>
      <c r="J96" s="2" t="s">
        <v>172</v>
      </c>
      <c r="K96" s="2" t="s">
        <v>187</v>
      </c>
      <c r="L96" s="2" t="s">
        <v>271</v>
      </c>
      <c r="M96" s="2" t="s">
        <v>187</v>
      </c>
      <c r="N96" s="2" t="s">
        <v>1166</v>
      </c>
      <c r="O96" s="4" t="s">
        <v>142</v>
      </c>
      <c r="P96" s="2" t="s">
        <v>143</v>
      </c>
      <c r="Q96" s="252">
        <v>5000</v>
      </c>
      <c r="R96" s="252">
        <v>5000</v>
      </c>
      <c r="S96" s="153">
        <v>30</v>
      </c>
      <c r="T96" s="153">
        <v>150000</v>
      </c>
      <c r="U96" s="4" t="s">
        <v>144</v>
      </c>
      <c r="V96" s="2" t="s">
        <v>272</v>
      </c>
      <c r="W96" s="5"/>
      <c r="Z96" s="1"/>
    </row>
    <row r="97" spans="1:26" ht="13.5" x14ac:dyDescent="0.3">
      <c r="A97" s="4">
        <v>96</v>
      </c>
      <c r="B97" s="1" t="s">
        <v>136</v>
      </c>
      <c r="C97" s="1" t="s">
        <v>1756</v>
      </c>
      <c r="D97" s="2" t="s">
        <v>1754</v>
      </c>
      <c r="E97" s="2" t="s">
        <v>51</v>
      </c>
      <c r="F97" s="2" t="s">
        <v>36</v>
      </c>
      <c r="G97" s="2" t="s">
        <v>268</v>
      </c>
      <c r="H97" s="3">
        <v>44964</v>
      </c>
      <c r="I97" s="2" t="s">
        <v>269</v>
      </c>
      <c r="J97" s="2" t="s">
        <v>172</v>
      </c>
      <c r="K97" s="2" t="s">
        <v>291</v>
      </c>
      <c r="L97" s="2" t="s">
        <v>271</v>
      </c>
      <c r="M97" s="2" t="s">
        <v>291</v>
      </c>
      <c r="N97" s="2" t="s">
        <v>1166</v>
      </c>
      <c r="O97" s="4" t="s">
        <v>142</v>
      </c>
      <c r="P97" s="2" t="s">
        <v>143</v>
      </c>
      <c r="Q97" s="252">
        <v>3000</v>
      </c>
      <c r="R97" s="252">
        <v>3000</v>
      </c>
      <c r="S97" s="153">
        <v>93</v>
      </c>
      <c r="T97" s="153">
        <v>279000</v>
      </c>
      <c r="U97" s="4" t="s">
        <v>144</v>
      </c>
      <c r="V97" s="2" t="s">
        <v>272</v>
      </c>
      <c r="W97" s="5"/>
      <c r="Z97" s="1"/>
    </row>
    <row r="98" spans="1:26" ht="13.5" x14ac:dyDescent="0.3">
      <c r="A98" s="4">
        <v>97</v>
      </c>
      <c r="B98" s="1" t="s">
        <v>136</v>
      </c>
      <c r="C98" s="1" t="s">
        <v>1756</v>
      </c>
      <c r="D98" s="2" t="s">
        <v>1754</v>
      </c>
      <c r="E98" s="2" t="s">
        <v>51</v>
      </c>
      <c r="F98" s="2" t="s">
        <v>36</v>
      </c>
      <c r="G98" s="2" t="s">
        <v>268</v>
      </c>
      <c r="H98" s="3">
        <v>44964</v>
      </c>
      <c r="I98" s="2" t="s">
        <v>269</v>
      </c>
      <c r="J98" s="2" t="s">
        <v>172</v>
      </c>
      <c r="K98" s="2" t="s">
        <v>190</v>
      </c>
      <c r="L98" s="2" t="s">
        <v>271</v>
      </c>
      <c r="M98" s="2" t="s">
        <v>190</v>
      </c>
      <c r="N98" s="2" t="s">
        <v>1166</v>
      </c>
      <c r="O98" s="4" t="s">
        <v>142</v>
      </c>
      <c r="P98" s="2" t="s">
        <v>143</v>
      </c>
      <c r="Q98" s="252">
        <v>6000</v>
      </c>
      <c r="R98" s="252">
        <v>6000</v>
      </c>
      <c r="S98" s="153">
        <v>66</v>
      </c>
      <c r="T98" s="153">
        <v>396000</v>
      </c>
      <c r="U98" s="4" t="s">
        <v>144</v>
      </c>
      <c r="V98" s="2" t="s">
        <v>272</v>
      </c>
      <c r="W98" s="5"/>
      <c r="Z98" s="1"/>
    </row>
    <row r="99" spans="1:26" ht="13.5" x14ac:dyDescent="0.3">
      <c r="A99" s="4">
        <v>98</v>
      </c>
      <c r="B99" s="1" t="s">
        <v>136</v>
      </c>
      <c r="C99" s="1" t="s">
        <v>1756</v>
      </c>
      <c r="D99" s="2" t="s">
        <v>1754</v>
      </c>
      <c r="E99" s="2" t="s">
        <v>51</v>
      </c>
      <c r="F99" s="2" t="s">
        <v>36</v>
      </c>
      <c r="G99" s="2" t="s">
        <v>268</v>
      </c>
      <c r="H99" s="3">
        <v>44964</v>
      </c>
      <c r="I99" s="2" t="s">
        <v>269</v>
      </c>
      <c r="J99" s="2" t="s">
        <v>172</v>
      </c>
      <c r="K99" s="2" t="s">
        <v>292</v>
      </c>
      <c r="L99" s="2" t="s">
        <v>271</v>
      </c>
      <c r="M99" s="2" t="s">
        <v>292</v>
      </c>
      <c r="N99" s="2" t="s">
        <v>1166</v>
      </c>
      <c r="O99" s="4" t="s">
        <v>142</v>
      </c>
      <c r="P99" s="2" t="s">
        <v>143</v>
      </c>
      <c r="Q99" s="252">
        <v>3000</v>
      </c>
      <c r="R99" s="252">
        <v>3000</v>
      </c>
      <c r="S99" s="153">
        <v>410</v>
      </c>
      <c r="T99" s="153">
        <v>1230000</v>
      </c>
      <c r="U99" s="4" t="s">
        <v>144</v>
      </c>
      <c r="V99" s="2" t="s">
        <v>272</v>
      </c>
      <c r="W99" s="5"/>
      <c r="Z99" s="1"/>
    </row>
    <row r="100" spans="1:26" ht="13.5" x14ac:dyDescent="0.3">
      <c r="A100" s="4">
        <v>99</v>
      </c>
      <c r="B100" s="1" t="s">
        <v>136</v>
      </c>
      <c r="C100" s="1" t="s">
        <v>1756</v>
      </c>
      <c r="D100" s="2" t="s">
        <v>1754</v>
      </c>
      <c r="E100" s="2" t="s">
        <v>51</v>
      </c>
      <c r="F100" s="2" t="s">
        <v>36</v>
      </c>
      <c r="G100" s="2" t="s">
        <v>268</v>
      </c>
      <c r="H100" s="3">
        <v>44964</v>
      </c>
      <c r="I100" s="2" t="s">
        <v>269</v>
      </c>
      <c r="J100" s="2" t="s">
        <v>172</v>
      </c>
      <c r="K100" s="2" t="s">
        <v>192</v>
      </c>
      <c r="L100" s="2" t="s">
        <v>271</v>
      </c>
      <c r="M100" s="2" t="s">
        <v>192</v>
      </c>
      <c r="N100" s="2" t="s">
        <v>1166</v>
      </c>
      <c r="O100" s="4" t="s">
        <v>142</v>
      </c>
      <c r="P100" s="2" t="s">
        <v>143</v>
      </c>
      <c r="Q100" s="252">
        <v>3000</v>
      </c>
      <c r="R100" s="252">
        <v>3000</v>
      </c>
      <c r="S100" s="153">
        <v>190</v>
      </c>
      <c r="T100" s="153">
        <v>570000</v>
      </c>
      <c r="U100" s="4" t="s">
        <v>144</v>
      </c>
      <c r="V100" s="2" t="s">
        <v>272</v>
      </c>
      <c r="W100" s="5"/>
      <c r="Z100" s="1"/>
    </row>
    <row r="101" spans="1:26" ht="13.5" x14ac:dyDescent="0.3">
      <c r="A101" s="4">
        <v>100</v>
      </c>
      <c r="B101" s="1" t="s">
        <v>136</v>
      </c>
      <c r="C101" s="1" t="s">
        <v>1756</v>
      </c>
      <c r="D101" s="2" t="s">
        <v>1754</v>
      </c>
      <c r="E101" s="2" t="s">
        <v>51</v>
      </c>
      <c r="F101" s="2" t="s">
        <v>36</v>
      </c>
      <c r="G101" s="2" t="s">
        <v>268</v>
      </c>
      <c r="H101" s="3">
        <v>44964</v>
      </c>
      <c r="I101" s="2" t="s">
        <v>269</v>
      </c>
      <c r="J101" s="2" t="s">
        <v>172</v>
      </c>
      <c r="K101" s="2" t="s">
        <v>191</v>
      </c>
      <c r="L101" s="2" t="s">
        <v>271</v>
      </c>
      <c r="M101" s="2" t="s">
        <v>191</v>
      </c>
      <c r="N101" s="2" t="s">
        <v>1166</v>
      </c>
      <c r="O101" s="4" t="s">
        <v>142</v>
      </c>
      <c r="P101" s="2" t="s">
        <v>143</v>
      </c>
      <c r="Q101" s="252">
        <v>6000</v>
      </c>
      <c r="R101" s="252">
        <v>6000</v>
      </c>
      <c r="S101" s="153">
        <v>58</v>
      </c>
      <c r="T101" s="153">
        <v>348000</v>
      </c>
      <c r="U101" s="4" t="s">
        <v>144</v>
      </c>
      <c r="V101" s="2" t="s">
        <v>272</v>
      </c>
      <c r="W101" s="5"/>
      <c r="Z101" s="1"/>
    </row>
    <row r="102" spans="1:26" ht="13.5" x14ac:dyDescent="0.3">
      <c r="A102" s="4">
        <v>101</v>
      </c>
      <c r="B102" s="1" t="s">
        <v>136</v>
      </c>
      <c r="C102" s="1" t="s">
        <v>1756</v>
      </c>
      <c r="D102" s="2" t="s">
        <v>1754</v>
      </c>
      <c r="E102" s="2" t="s">
        <v>51</v>
      </c>
      <c r="F102" s="2" t="s">
        <v>36</v>
      </c>
      <c r="G102" s="2" t="s">
        <v>268</v>
      </c>
      <c r="H102" s="3">
        <v>44964</v>
      </c>
      <c r="I102" s="2" t="s">
        <v>269</v>
      </c>
      <c r="J102" s="2" t="s">
        <v>172</v>
      </c>
      <c r="K102" s="2" t="s">
        <v>188</v>
      </c>
      <c r="L102" s="2" t="s">
        <v>271</v>
      </c>
      <c r="M102" s="2" t="s">
        <v>188</v>
      </c>
      <c r="N102" s="2" t="s">
        <v>1166</v>
      </c>
      <c r="O102" s="4" t="s">
        <v>142</v>
      </c>
      <c r="P102" s="2" t="s">
        <v>143</v>
      </c>
      <c r="Q102" s="252">
        <v>5000</v>
      </c>
      <c r="R102" s="252">
        <v>5000</v>
      </c>
      <c r="S102" s="153">
        <v>19</v>
      </c>
      <c r="T102" s="153">
        <v>95000</v>
      </c>
      <c r="U102" s="4" t="s">
        <v>144</v>
      </c>
      <c r="V102" s="2" t="s">
        <v>272</v>
      </c>
      <c r="W102" s="5"/>
      <c r="Z102" s="1"/>
    </row>
    <row r="103" spans="1:26" ht="13.5" x14ac:dyDescent="0.3">
      <c r="A103" s="4">
        <v>102</v>
      </c>
      <c r="B103" s="1" t="s">
        <v>136</v>
      </c>
      <c r="C103" s="1" t="s">
        <v>1756</v>
      </c>
      <c r="D103" s="2" t="s">
        <v>1754</v>
      </c>
      <c r="E103" s="2" t="s">
        <v>51</v>
      </c>
      <c r="F103" s="2" t="s">
        <v>36</v>
      </c>
      <c r="G103" s="2" t="s">
        <v>268</v>
      </c>
      <c r="H103" s="3">
        <v>44964</v>
      </c>
      <c r="I103" s="2" t="s">
        <v>269</v>
      </c>
      <c r="J103" s="2" t="s">
        <v>172</v>
      </c>
      <c r="K103" s="2" t="s">
        <v>293</v>
      </c>
      <c r="L103" s="2" t="s">
        <v>271</v>
      </c>
      <c r="M103" s="2" t="s">
        <v>293</v>
      </c>
      <c r="N103" s="2" t="s">
        <v>1166</v>
      </c>
      <c r="O103" s="4" t="s">
        <v>142</v>
      </c>
      <c r="P103" s="2" t="s">
        <v>143</v>
      </c>
      <c r="Q103" s="252">
        <v>2000</v>
      </c>
      <c r="R103" s="252">
        <v>2000</v>
      </c>
      <c r="S103" s="153">
        <v>120</v>
      </c>
      <c r="T103" s="153">
        <v>240000</v>
      </c>
      <c r="U103" s="4" t="s">
        <v>144</v>
      </c>
      <c r="V103" s="2" t="s">
        <v>272</v>
      </c>
      <c r="W103" s="5"/>
      <c r="Z103" s="1"/>
    </row>
    <row r="104" spans="1:26" ht="13.5" x14ac:dyDescent="0.3">
      <c r="A104" s="4">
        <v>103</v>
      </c>
      <c r="B104" s="1" t="s">
        <v>136</v>
      </c>
      <c r="C104" s="1" t="s">
        <v>1756</v>
      </c>
      <c r="D104" s="2" t="s">
        <v>1754</v>
      </c>
      <c r="E104" s="2" t="s">
        <v>51</v>
      </c>
      <c r="F104" s="2" t="s">
        <v>36</v>
      </c>
      <c r="G104" s="2" t="s">
        <v>268</v>
      </c>
      <c r="H104" s="3">
        <v>44964</v>
      </c>
      <c r="I104" s="2" t="s">
        <v>269</v>
      </c>
      <c r="J104" s="2" t="s">
        <v>172</v>
      </c>
      <c r="K104" s="2" t="s">
        <v>294</v>
      </c>
      <c r="L104" s="2" t="s">
        <v>271</v>
      </c>
      <c r="M104" s="2" t="s">
        <v>294</v>
      </c>
      <c r="N104" s="2" t="s">
        <v>1166</v>
      </c>
      <c r="O104" s="4" t="s">
        <v>142</v>
      </c>
      <c r="P104" s="2" t="s">
        <v>143</v>
      </c>
      <c r="Q104" s="252">
        <v>2000</v>
      </c>
      <c r="R104" s="252">
        <v>2000</v>
      </c>
      <c r="S104" s="153">
        <v>130</v>
      </c>
      <c r="T104" s="153">
        <v>260000</v>
      </c>
      <c r="U104" s="4" t="s">
        <v>144</v>
      </c>
      <c r="V104" s="2" t="s">
        <v>272</v>
      </c>
      <c r="W104" s="5"/>
      <c r="Z104" s="1"/>
    </row>
    <row r="105" spans="1:26" ht="13.5" x14ac:dyDescent="0.3">
      <c r="A105" s="4">
        <v>104</v>
      </c>
      <c r="B105" s="1" t="s">
        <v>136</v>
      </c>
      <c r="C105" s="1" t="s">
        <v>1756</v>
      </c>
      <c r="D105" s="2" t="s">
        <v>1754</v>
      </c>
      <c r="E105" s="2" t="s">
        <v>51</v>
      </c>
      <c r="F105" s="2" t="s">
        <v>36</v>
      </c>
      <c r="G105" s="2" t="s">
        <v>268</v>
      </c>
      <c r="H105" s="3">
        <v>44964</v>
      </c>
      <c r="I105" s="2" t="s">
        <v>269</v>
      </c>
      <c r="J105" s="2" t="s">
        <v>172</v>
      </c>
      <c r="K105" s="2" t="s">
        <v>295</v>
      </c>
      <c r="L105" s="2" t="s">
        <v>271</v>
      </c>
      <c r="M105" s="2" t="s">
        <v>295</v>
      </c>
      <c r="N105" s="2" t="s">
        <v>1166</v>
      </c>
      <c r="O105" s="4" t="s">
        <v>142</v>
      </c>
      <c r="P105" s="2" t="s">
        <v>143</v>
      </c>
      <c r="Q105" s="252">
        <v>1000</v>
      </c>
      <c r="R105" s="252">
        <v>1000</v>
      </c>
      <c r="S105" s="153">
        <v>34</v>
      </c>
      <c r="T105" s="153">
        <v>34000</v>
      </c>
      <c r="U105" s="4" t="s">
        <v>144</v>
      </c>
      <c r="V105" s="2" t="s">
        <v>272</v>
      </c>
      <c r="W105" s="5"/>
      <c r="Z105" s="1"/>
    </row>
    <row r="106" spans="1:26" ht="13.5" x14ac:dyDescent="0.3">
      <c r="A106" s="4">
        <v>105</v>
      </c>
      <c r="B106" s="1" t="s">
        <v>136</v>
      </c>
      <c r="C106" s="1" t="s">
        <v>1756</v>
      </c>
      <c r="D106" s="2" t="s">
        <v>1754</v>
      </c>
      <c r="E106" s="2" t="s">
        <v>51</v>
      </c>
      <c r="F106" s="2" t="s">
        <v>36</v>
      </c>
      <c r="G106" s="2" t="s">
        <v>268</v>
      </c>
      <c r="H106" s="3">
        <v>44964</v>
      </c>
      <c r="I106" s="2" t="s">
        <v>269</v>
      </c>
      <c r="J106" s="2" t="s">
        <v>172</v>
      </c>
      <c r="K106" s="2" t="s">
        <v>296</v>
      </c>
      <c r="L106" s="2" t="s">
        <v>271</v>
      </c>
      <c r="M106" s="2" t="s">
        <v>296</v>
      </c>
      <c r="N106" s="2" t="s">
        <v>1166</v>
      </c>
      <c r="O106" s="4" t="s">
        <v>142</v>
      </c>
      <c r="P106" s="2" t="s">
        <v>143</v>
      </c>
      <c r="Q106" s="252">
        <v>1000</v>
      </c>
      <c r="R106" s="252">
        <v>1000</v>
      </c>
      <c r="S106" s="153">
        <v>59</v>
      </c>
      <c r="T106" s="153">
        <v>59000</v>
      </c>
      <c r="U106" s="4" t="s">
        <v>144</v>
      </c>
      <c r="V106" s="2" t="s">
        <v>272</v>
      </c>
      <c r="W106" s="5"/>
      <c r="Z106" s="1"/>
    </row>
    <row r="107" spans="1:26" ht="13.5" x14ac:dyDescent="0.3">
      <c r="A107" s="4">
        <v>106</v>
      </c>
      <c r="B107" s="1" t="s">
        <v>136</v>
      </c>
      <c r="C107" s="1" t="s">
        <v>1756</v>
      </c>
      <c r="D107" s="2" t="s">
        <v>1754</v>
      </c>
      <c r="E107" s="2" t="s">
        <v>51</v>
      </c>
      <c r="F107" s="2" t="s">
        <v>36</v>
      </c>
      <c r="G107" s="2" t="s">
        <v>268</v>
      </c>
      <c r="H107" s="3">
        <v>44964</v>
      </c>
      <c r="I107" s="2" t="s">
        <v>269</v>
      </c>
      <c r="J107" s="2" t="s">
        <v>172</v>
      </c>
      <c r="K107" s="2" t="s">
        <v>297</v>
      </c>
      <c r="L107" s="2" t="s">
        <v>271</v>
      </c>
      <c r="M107" s="2" t="s">
        <v>297</v>
      </c>
      <c r="N107" s="2" t="s">
        <v>1166</v>
      </c>
      <c r="O107" s="4" t="s">
        <v>142</v>
      </c>
      <c r="P107" s="2" t="s">
        <v>143</v>
      </c>
      <c r="Q107" s="252">
        <v>500</v>
      </c>
      <c r="R107" s="252">
        <v>500</v>
      </c>
      <c r="S107" s="153">
        <v>65</v>
      </c>
      <c r="T107" s="153">
        <v>32500</v>
      </c>
      <c r="U107" s="4" t="s">
        <v>144</v>
      </c>
      <c r="V107" s="2" t="s">
        <v>272</v>
      </c>
      <c r="W107" s="5"/>
      <c r="Z107" s="1"/>
    </row>
    <row r="108" spans="1:26" ht="13.5" x14ac:dyDescent="0.3">
      <c r="A108" s="4">
        <v>107</v>
      </c>
      <c r="B108" s="1" t="s">
        <v>136</v>
      </c>
      <c r="C108" s="1" t="s">
        <v>1756</v>
      </c>
      <c r="D108" s="2" t="s">
        <v>1754</v>
      </c>
      <c r="E108" s="2" t="s">
        <v>51</v>
      </c>
      <c r="F108" s="2" t="s">
        <v>36</v>
      </c>
      <c r="G108" s="2" t="s">
        <v>268</v>
      </c>
      <c r="H108" s="3">
        <v>44964</v>
      </c>
      <c r="I108" s="2" t="s">
        <v>269</v>
      </c>
      <c r="J108" s="2" t="s">
        <v>172</v>
      </c>
      <c r="K108" s="2" t="s">
        <v>298</v>
      </c>
      <c r="L108" s="2" t="s">
        <v>271</v>
      </c>
      <c r="M108" s="2" t="s">
        <v>298</v>
      </c>
      <c r="N108" s="2" t="s">
        <v>1166</v>
      </c>
      <c r="O108" s="4" t="s">
        <v>142</v>
      </c>
      <c r="P108" s="2" t="s">
        <v>143</v>
      </c>
      <c r="Q108" s="252">
        <v>200</v>
      </c>
      <c r="R108" s="252">
        <v>200</v>
      </c>
      <c r="S108" s="153">
        <v>102</v>
      </c>
      <c r="T108" s="153">
        <v>20400</v>
      </c>
      <c r="U108" s="4" t="s">
        <v>144</v>
      </c>
      <c r="V108" s="2" t="s">
        <v>272</v>
      </c>
      <c r="W108" s="5"/>
      <c r="Z108" s="1"/>
    </row>
    <row r="109" spans="1:26" ht="13.5" x14ac:dyDescent="0.3">
      <c r="A109" s="4">
        <v>108</v>
      </c>
      <c r="B109" s="1" t="s">
        <v>136</v>
      </c>
      <c r="C109" s="1" t="s">
        <v>1756</v>
      </c>
      <c r="D109" s="2" t="s">
        <v>1754</v>
      </c>
      <c r="E109" s="2" t="s">
        <v>51</v>
      </c>
      <c r="F109" s="2" t="s">
        <v>36</v>
      </c>
      <c r="G109" s="2" t="s">
        <v>268</v>
      </c>
      <c r="H109" s="3">
        <v>44964</v>
      </c>
      <c r="I109" s="2" t="s">
        <v>269</v>
      </c>
      <c r="J109" s="2" t="s">
        <v>172</v>
      </c>
      <c r="K109" s="2" t="s">
        <v>299</v>
      </c>
      <c r="L109" s="2" t="s">
        <v>271</v>
      </c>
      <c r="M109" s="2" t="s">
        <v>299</v>
      </c>
      <c r="N109" s="2" t="s">
        <v>1166</v>
      </c>
      <c r="O109" s="4" t="s">
        <v>142</v>
      </c>
      <c r="P109" s="2" t="s">
        <v>143</v>
      </c>
      <c r="Q109" s="252">
        <v>400</v>
      </c>
      <c r="R109" s="252">
        <v>400</v>
      </c>
      <c r="S109" s="153">
        <v>140</v>
      </c>
      <c r="T109" s="153">
        <v>56000</v>
      </c>
      <c r="U109" s="4" t="s">
        <v>144</v>
      </c>
      <c r="V109" s="2" t="s">
        <v>272</v>
      </c>
      <c r="W109" s="5"/>
      <c r="Z109" s="1"/>
    </row>
    <row r="110" spans="1:26" ht="13.5" x14ac:dyDescent="0.3">
      <c r="A110" s="4">
        <v>109</v>
      </c>
      <c r="B110" s="1" t="s">
        <v>136</v>
      </c>
      <c r="C110" s="1" t="s">
        <v>1756</v>
      </c>
      <c r="D110" s="2" t="s">
        <v>1754</v>
      </c>
      <c r="E110" s="2" t="s">
        <v>51</v>
      </c>
      <c r="F110" s="2" t="s">
        <v>36</v>
      </c>
      <c r="G110" s="2" t="s">
        <v>268</v>
      </c>
      <c r="H110" s="3">
        <v>44964</v>
      </c>
      <c r="I110" s="2" t="s">
        <v>269</v>
      </c>
      <c r="J110" s="2" t="s">
        <v>172</v>
      </c>
      <c r="K110" s="2" t="s">
        <v>300</v>
      </c>
      <c r="L110" s="2" t="s">
        <v>271</v>
      </c>
      <c r="M110" s="2" t="s">
        <v>300</v>
      </c>
      <c r="N110" s="2" t="s">
        <v>1166</v>
      </c>
      <c r="O110" s="4" t="s">
        <v>142</v>
      </c>
      <c r="P110" s="2" t="s">
        <v>143</v>
      </c>
      <c r="Q110" s="252">
        <v>500</v>
      </c>
      <c r="R110" s="252">
        <v>500</v>
      </c>
      <c r="S110" s="153">
        <v>30</v>
      </c>
      <c r="T110" s="153">
        <v>15000</v>
      </c>
      <c r="U110" s="4" t="s">
        <v>144</v>
      </c>
      <c r="V110" s="2" t="s">
        <v>272</v>
      </c>
      <c r="W110" s="5"/>
      <c r="Z110" s="1"/>
    </row>
    <row r="111" spans="1:26" ht="13.5" x14ac:dyDescent="0.3">
      <c r="A111" s="4">
        <v>110</v>
      </c>
      <c r="B111" s="1" t="s">
        <v>136</v>
      </c>
      <c r="C111" s="1" t="s">
        <v>1756</v>
      </c>
      <c r="D111" s="2" t="s">
        <v>1754</v>
      </c>
      <c r="E111" s="2" t="s">
        <v>51</v>
      </c>
      <c r="F111" s="2" t="s">
        <v>36</v>
      </c>
      <c r="G111" s="2" t="s">
        <v>268</v>
      </c>
      <c r="H111" s="3">
        <v>44964</v>
      </c>
      <c r="I111" s="2" t="s">
        <v>269</v>
      </c>
      <c r="J111" s="2" t="s">
        <v>172</v>
      </c>
      <c r="K111" s="2" t="s">
        <v>301</v>
      </c>
      <c r="L111" s="2" t="s">
        <v>271</v>
      </c>
      <c r="M111" s="2" t="s">
        <v>301</v>
      </c>
      <c r="N111" s="2" t="s">
        <v>1166</v>
      </c>
      <c r="O111" s="4" t="s">
        <v>142</v>
      </c>
      <c r="P111" s="2" t="s">
        <v>143</v>
      </c>
      <c r="Q111" s="252">
        <v>500</v>
      </c>
      <c r="R111" s="252">
        <v>500</v>
      </c>
      <c r="S111" s="153">
        <v>43</v>
      </c>
      <c r="T111" s="153">
        <v>21500</v>
      </c>
      <c r="U111" s="4" t="s">
        <v>144</v>
      </c>
      <c r="V111" s="2" t="s">
        <v>272</v>
      </c>
      <c r="W111" s="5"/>
      <c r="Z111" s="1"/>
    </row>
    <row r="112" spans="1:26" ht="13.5" x14ac:dyDescent="0.3">
      <c r="A112" s="4">
        <v>111</v>
      </c>
      <c r="B112" s="1" t="s">
        <v>136</v>
      </c>
      <c r="C112" s="1" t="s">
        <v>1756</v>
      </c>
      <c r="D112" s="2" t="s">
        <v>1754</v>
      </c>
      <c r="E112" s="2" t="s">
        <v>51</v>
      </c>
      <c r="F112" s="2" t="s">
        <v>36</v>
      </c>
      <c r="G112" s="2" t="s">
        <v>268</v>
      </c>
      <c r="H112" s="3">
        <v>44964</v>
      </c>
      <c r="I112" s="2" t="s">
        <v>269</v>
      </c>
      <c r="J112" s="2" t="s">
        <v>172</v>
      </c>
      <c r="K112" s="2" t="s">
        <v>302</v>
      </c>
      <c r="L112" s="2" t="s">
        <v>271</v>
      </c>
      <c r="M112" s="2" t="s">
        <v>302</v>
      </c>
      <c r="N112" s="2" t="s">
        <v>1166</v>
      </c>
      <c r="O112" s="4" t="s">
        <v>142</v>
      </c>
      <c r="P112" s="2" t="s">
        <v>143</v>
      </c>
      <c r="Q112" s="252">
        <v>800</v>
      </c>
      <c r="R112" s="252">
        <v>800</v>
      </c>
      <c r="S112" s="153">
        <v>65</v>
      </c>
      <c r="T112" s="153">
        <v>52000</v>
      </c>
      <c r="U112" s="4" t="s">
        <v>144</v>
      </c>
      <c r="V112" s="2" t="s">
        <v>272</v>
      </c>
      <c r="W112" s="5"/>
      <c r="Z112" s="1"/>
    </row>
    <row r="113" spans="1:26" ht="13.5" x14ac:dyDescent="0.3">
      <c r="A113" s="4">
        <v>112</v>
      </c>
      <c r="B113" s="1" t="s">
        <v>136</v>
      </c>
      <c r="C113" s="1" t="s">
        <v>1756</v>
      </c>
      <c r="D113" s="2" t="s">
        <v>1754</v>
      </c>
      <c r="E113" s="2" t="s">
        <v>51</v>
      </c>
      <c r="F113" s="2" t="s">
        <v>36</v>
      </c>
      <c r="G113" s="2" t="s">
        <v>268</v>
      </c>
      <c r="H113" s="3">
        <v>44964</v>
      </c>
      <c r="I113" s="2" t="s">
        <v>269</v>
      </c>
      <c r="J113" s="2" t="s">
        <v>172</v>
      </c>
      <c r="K113" s="2" t="s">
        <v>303</v>
      </c>
      <c r="L113" s="2" t="s">
        <v>271</v>
      </c>
      <c r="M113" s="2" t="s">
        <v>303</v>
      </c>
      <c r="N113" s="2" t="s">
        <v>1166</v>
      </c>
      <c r="O113" s="4" t="s">
        <v>142</v>
      </c>
      <c r="P113" s="2" t="s">
        <v>143</v>
      </c>
      <c r="Q113" s="252">
        <v>600</v>
      </c>
      <c r="R113" s="252">
        <v>600</v>
      </c>
      <c r="S113" s="153">
        <v>85</v>
      </c>
      <c r="T113" s="153">
        <v>51000</v>
      </c>
      <c r="U113" s="4" t="s">
        <v>144</v>
      </c>
      <c r="V113" s="2" t="s">
        <v>272</v>
      </c>
      <c r="W113" s="5"/>
      <c r="Z113" s="1"/>
    </row>
    <row r="114" spans="1:26" ht="13.5" x14ac:dyDescent="0.3">
      <c r="A114" s="4">
        <v>113</v>
      </c>
      <c r="B114" s="1" t="s">
        <v>136</v>
      </c>
      <c r="C114" s="1" t="s">
        <v>1756</v>
      </c>
      <c r="D114" s="2" t="s">
        <v>1754</v>
      </c>
      <c r="E114" s="2" t="s">
        <v>51</v>
      </c>
      <c r="F114" s="2" t="s">
        <v>36</v>
      </c>
      <c r="G114" s="2" t="s">
        <v>268</v>
      </c>
      <c r="H114" s="3">
        <v>44964</v>
      </c>
      <c r="I114" s="2" t="s">
        <v>269</v>
      </c>
      <c r="J114" s="2" t="s">
        <v>172</v>
      </c>
      <c r="K114" s="2" t="s">
        <v>304</v>
      </c>
      <c r="L114" s="2" t="s">
        <v>271</v>
      </c>
      <c r="M114" s="2" t="s">
        <v>304</v>
      </c>
      <c r="N114" s="2" t="s">
        <v>1166</v>
      </c>
      <c r="O114" s="4" t="s">
        <v>142</v>
      </c>
      <c r="P114" s="2" t="s">
        <v>143</v>
      </c>
      <c r="Q114" s="252">
        <v>500</v>
      </c>
      <c r="R114" s="252">
        <v>500</v>
      </c>
      <c r="S114" s="153">
        <v>94</v>
      </c>
      <c r="T114" s="153">
        <v>47000</v>
      </c>
      <c r="U114" s="4" t="s">
        <v>144</v>
      </c>
      <c r="V114" s="2" t="s">
        <v>272</v>
      </c>
      <c r="W114" s="5"/>
      <c r="Z114" s="1"/>
    </row>
    <row r="115" spans="1:26" ht="13.5" x14ac:dyDescent="0.3">
      <c r="A115" s="4">
        <v>114</v>
      </c>
      <c r="B115" s="1" t="s">
        <v>136</v>
      </c>
      <c r="C115" s="1" t="s">
        <v>1756</v>
      </c>
      <c r="D115" s="2" t="s">
        <v>1754</v>
      </c>
      <c r="E115" s="2" t="s">
        <v>51</v>
      </c>
      <c r="F115" s="2" t="s">
        <v>36</v>
      </c>
      <c r="G115" s="2" t="s">
        <v>268</v>
      </c>
      <c r="H115" s="3">
        <v>44964</v>
      </c>
      <c r="I115" s="2" t="s">
        <v>269</v>
      </c>
      <c r="J115" s="2" t="s">
        <v>172</v>
      </c>
      <c r="K115" s="2" t="s">
        <v>305</v>
      </c>
      <c r="L115" s="2" t="s">
        <v>271</v>
      </c>
      <c r="M115" s="2" t="s">
        <v>305</v>
      </c>
      <c r="N115" s="2" t="s">
        <v>1166</v>
      </c>
      <c r="O115" s="4" t="s">
        <v>142</v>
      </c>
      <c r="P115" s="2" t="s">
        <v>143</v>
      </c>
      <c r="Q115" s="252">
        <v>200</v>
      </c>
      <c r="R115" s="252">
        <v>200</v>
      </c>
      <c r="S115" s="153">
        <v>3901</v>
      </c>
      <c r="T115" s="153">
        <v>780200</v>
      </c>
      <c r="U115" s="4" t="s">
        <v>144</v>
      </c>
      <c r="V115" s="2" t="s">
        <v>272</v>
      </c>
      <c r="W115" s="5"/>
      <c r="Z115" s="1"/>
    </row>
    <row r="116" spans="1:26" ht="13.5" x14ac:dyDescent="0.3">
      <c r="A116" s="4">
        <v>115</v>
      </c>
      <c r="B116" s="1" t="s">
        <v>136</v>
      </c>
      <c r="C116" s="1" t="s">
        <v>1758</v>
      </c>
      <c r="D116" s="2" t="s">
        <v>1743</v>
      </c>
      <c r="E116" s="2" t="s">
        <v>91</v>
      </c>
      <c r="F116" s="2" t="s">
        <v>34</v>
      </c>
      <c r="G116" s="2" t="s">
        <v>306</v>
      </c>
      <c r="H116" s="3">
        <v>44965</v>
      </c>
      <c r="I116" s="2" t="s">
        <v>307</v>
      </c>
      <c r="J116" s="2" t="s">
        <v>139</v>
      </c>
      <c r="K116" s="2" t="s">
        <v>308</v>
      </c>
      <c r="L116" s="2" t="s">
        <v>309</v>
      </c>
      <c r="M116" s="2" t="s">
        <v>1592</v>
      </c>
      <c r="N116" s="2" t="s">
        <v>1593</v>
      </c>
      <c r="O116" s="4" t="s">
        <v>142</v>
      </c>
      <c r="P116" s="2" t="s">
        <v>143</v>
      </c>
      <c r="Q116" s="252">
        <v>1</v>
      </c>
      <c r="R116" s="252">
        <v>1</v>
      </c>
      <c r="S116" s="153">
        <v>410000</v>
      </c>
      <c r="T116" s="153">
        <v>410000</v>
      </c>
      <c r="U116" s="4" t="s">
        <v>144</v>
      </c>
      <c r="V116" s="2"/>
      <c r="W116" s="5"/>
      <c r="Z116" s="1"/>
    </row>
    <row r="117" spans="1:26" ht="13.5" x14ac:dyDescent="0.3">
      <c r="A117" s="4">
        <v>116</v>
      </c>
      <c r="B117" s="1" t="s">
        <v>136</v>
      </c>
      <c r="C117" s="1" t="s">
        <v>1756</v>
      </c>
      <c r="D117" s="2" t="s">
        <v>1754</v>
      </c>
      <c r="E117" s="2" t="s">
        <v>51</v>
      </c>
      <c r="F117" s="2" t="s">
        <v>34</v>
      </c>
      <c r="G117" s="2" t="s">
        <v>306</v>
      </c>
      <c r="H117" s="3">
        <v>44965</v>
      </c>
      <c r="I117" s="2" t="s">
        <v>307</v>
      </c>
      <c r="J117" s="2" t="s">
        <v>139</v>
      </c>
      <c r="K117" s="2" t="s">
        <v>310</v>
      </c>
      <c r="L117" s="2" t="s">
        <v>311</v>
      </c>
      <c r="M117" s="2" t="s">
        <v>1460</v>
      </c>
      <c r="N117" s="2" t="s">
        <v>311</v>
      </c>
      <c r="O117" s="4" t="s">
        <v>142</v>
      </c>
      <c r="P117" s="2" t="s">
        <v>143</v>
      </c>
      <c r="Q117" s="252">
        <v>5000</v>
      </c>
      <c r="R117" s="252">
        <v>6000</v>
      </c>
      <c r="S117" s="153">
        <v>50</v>
      </c>
      <c r="T117" s="153">
        <v>300000</v>
      </c>
      <c r="U117" s="4" t="s">
        <v>144</v>
      </c>
      <c r="V117" s="2" t="s">
        <v>312</v>
      </c>
      <c r="W117" s="5"/>
      <c r="Z117" s="1"/>
    </row>
    <row r="118" spans="1:26" ht="13.5" x14ac:dyDescent="0.3">
      <c r="A118" s="4">
        <v>117</v>
      </c>
      <c r="B118" s="1" t="s">
        <v>136</v>
      </c>
      <c r="C118" s="1" t="s">
        <v>1758</v>
      </c>
      <c r="D118" s="2" t="s">
        <v>1743</v>
      </c>
      <c r="E118" s="2" t="s">
        <v>57</v>
      </c>
      <c r="F118" s="2" t="s">
        <v>36</v>
      </c>
      <c r="G118" s="2" t="s">
        <v>313</v>
      </c>
      <c r="H118" s="3">
        <v>44971</v>
      </c>
      <c r="I118" s="2" t="s">
        <v>314</v>
      </c>
      <c r="J118" s="2" t="s">
        <v>315</v>
      </c>
      <c r="K118" s="2" t="s">
        <v>316</v>
      </c>
      <c r="L118" s="2" t="s">
        <v>317</v>
      </c>
      <c r="M118" s="2" t="s">
        <v>1335</v>
      </c>
      <c r="N118" s="2" t="s">
        <v>1336</v>
      </c>
      <c r="O118" s="4" t="s">
        <v>142</v>
      </c>
      <c r="P118" s="2" t="s">
        <v>143</v>
      </c>
      <c r="Q118" s="252">
        <v>1</v>
      </c>
      <c r="R118" s="252">
        <v>1</v>
      </c>
      <c r="S118" s="153">
        <v>4970000</v>
      </c>
      <c r="T118" s="153">
        <v>4970000</v>
      </c>
      <c r="U118" s="4" t="s">
        <v>144</v>
      </c>
      <c r="V118" s="2"/>
      <c r="W118" s="5"/>
      <c r="Z118" s="1"/>
    </row>
    <row r="119" spans="1:26" ht="13.5" x14ac:dyDescent="0.3">
      <c r="A119" s="4">
        <v>118</v>
      </c>
      <c r="B119" s="1" t="s">
        <v>136</v>
      </c>
      <c r="C119" s="1" t="s">
        <v>1756</v>
      </c>
      <c r="D119" s="2" t="s">
        <v>1754</v>
      </c>
      <c r="E119" s="2" t="s">
        <v>51</v>
      </c>
      <c r="F119" s="2" t="s">
        <v>36</v>
      </c>
      <c r="G119" s="2" t="s">
        <v>318</v>
      </c>
      <c r="H119" s="3">
        <v>44973</v>
      </c>
      <c r="I119" s="2" t="s">
        <v>319</v>
      </c>
      <c r="J119" s="2" t="s">
        <v>172</v>
      </c>
      <c r="K119" s="2" t="s">
        <v>273</v>
      </c>
      <c r="L119" s="2" t="s">
        <v>174</v>
      </c>
      <c r="M119" s="2" t="s">
        <v>273</v>
      </c>
      <c r="N119" s="2" t="s">
        <v>1156</v>
      </c>
      <c r="O119" s="4" t="s">
        <v>142</v>
      </c>
      <c r="P119" s="2" t="s">
        <v>143</v>
      </c>
      <c r="Q119" s="252">
        <v>2000</v>
      </c>
      <c r="R119" s="252">
        <v>2000</v>
      </c>
      <c r="S119" s="153">
        <v>664</v>
      </c>
      <c r="T119" s="153">
        <v>1328000</v>
      </c>
      <c r="U119" s="4" t="s">
        <v>144</v>
      </c>
      <c r="V119" s="2" t="s">
        <v>150</v>
      </c>
      <c r="W119" s="5"/>
      <c r="Z119" s="1"/>
    </row>
    <row r="120" spans="1:26" ht="13.5" x14ac:dyDescent="0.3">
      <c r="A120" s="4">
        <v>119</v>
      </c>
      <c r="B120" s="1" t="s">
        <v>136</v>
      </c>
      <c r="C120" s="1" t="s">
        <v>1756</v>
      </c>
      <c r="D120" s="2" t="s">
        <v>1754</v>
      </c>
      <c r="E120" s="2" t="s">
        <v>51</v>
      </c>
      <c r="F120" s="2" t="s">
        <v>36</v>
      </c>
      <c r="G120" s="2" t="s">
        <v>318</v>
      </c>
      <c r="H120" s="3">
        <v>44973</v>
      </c>
      <c r="I120" s="2" t="s">
        <v>319</v>
      </c>
      <c r="J120" s="2" t="s">
        <v>172</v>
      </c>
      <c r="K120" s="2" t="s">
        <v>293</v>
      </c>
      <c r="L120" s="2" t="s">
        <v>174</v>
      </c>
      <c r="M120" s="2" t="s">
        <v>293</v>
      </c>
      <c r="N120" s="2" t="s">
        <v>1156</v>
      </c>
      <c r="O120" s="4" t="s">
        <v>142</v>
      </c>
      <c r="P120" s="2" t="s">
        <v>143</v>
      </c>
      <c r="Q120" s="252">
        <v>1000</v>
      </c>
      <c r="R120" s="252">
        <v>1000</v>
      </c>
      <c r="S120" s="153">
        <v>120</v>
      </c>
      <c r="T120" s="153">
        <v>120000</v>
      </c>
      <c r="U120" s="4" t="s">
        <v>144</v>
      </c>
      <c r="V120" s="2" t="s">
        <v>320</v>
      </c>
      <c r="W120" s="5"/>
      <c r="Z120" s="1"/>
    </row>
    <row r="121" spans="1:26" ht="13.5" x14ac:dyDescent="0.3">
      <c r="A121" s="4">
        <v>120</v>
      </c>
      <c r="B121" s="1" t="s">
        <v>136</v>
      </c>
      <c r="C121" s="1" t="s">
        <v>1756</v>
      </c>
      <c r="D121" s="2" t="s">
        <v>1754</v>
      </c>
      <c r="E121" s="2" t="s">
        <v>51</v>
      </c>
      <c r="F121" s="2" t="s">
        <v>36</v>
      </c>
      <c r="G121" s="2" t="s">
        <v>318</v>
      </c>
      <c r="H121" s="3">
        <v>44973</v>
      </c>
      <c r="I121" s="2" t="s">
        <v>319</v>
      </c>
      <c r="J121" s="2" t="s">
        <v>172</v>
      </c>
      <c r="K121" s="2" t="s">
        <v>294</v>
      </c>
      <c r="L121" s="2" t="s">
        <v>174</v>
      </c>
      <c r="M121" s="2" t="s">
        <v>294</v>
      </c>
      <c r="N121" s="2" t="s">
        <v>1156</v>
      </c>
      <c r="O121" s="4" t="s">
        <v>142</v>
      </c>
      <c r="P121" s="2" t="s">
        <v>143</v>
      </c>
      <c r="Q121" s="252">
        <v>1000</v>
      </c>
      <c r="R121" s="252">
        <v>1000</v>
      </c>
      <c r="S121" s="153">
        <v>130</v>
      </c>
      <c r="T121" s="153">
        <v>130000</v>
      </c>
      <c r="U121" s="4" t="s">
        <v>144</v>
      </c>
      <c r="V121" s="2" t="s">
        <v>320</v>
      </c>
      <c r="W121" s="5"/>
      <c r="Z121" s="1"/>
    </row>
    <row r="122" spans="1:26" ht="13.5" x14ac:dyDescent="0.3">
      <c r="A122" s="4">
        <v>121</v>
      </c>
      <c r="B122" s="1" t="s">
        <v>136</v>
      </c>
      <c r="C122" s="1" t="s">
        <v>1756</v>
      </c>
      <c r="D122" s="2" t="s">
        <v>1754</v>
      </c>
      <c r="E122" s="2" t="s">
        <v>51</v>
      </c>
      <c r="F122" s="2" t="s">
        <v>36</v>
      </c>
      <c r="G122" s="2" t="s">
        <v>318</v>
      </c>
      <c r="H122" s="3">
        <v>44973</v>
      </c>
      <c r="I122" s="2" t="s">
        <v>319</v>
      </c>
      <c r="J122" s="2" t="s">
        <v>172</v>
      </c>
      <c r="K122" s="2" t="s">
        <v>275</v>
      </c>
      <c r="L122" s="2" t="s">
        <v>174</v>
      </c>
      <c r="M122" s="2" t="s">
        <v>275</v>
      </c>
      <c r="N122" s="2" t="s">
        <v>1156</v>
      </c>
      <c r="O122" s="4" t="s">
        <v>142</v>
      </c>
      <c r="P122" s="2" t="s">
        <v>143</v>
      </c>
      <c r="Q122" s="252">
        <v>3000</v>
      </c>
      <c r="R122" s="252">
        <v>3000</v>
      </c>
      <c r="S122" s="153">
        <v>88</v>
      </c>
      <c r="T122" s="153">
        <v>264000</v>
      </c>
      <c r="U122" s="4" t="s">
        <v>144</v>
      </c>
      <c r="V122" s="2" t="s">
        <v>320</v>
      </c>
      <c r="W122" s="5"/>
      <c r="Z122" s="1"/>
    </row>
    <row r="123" spans="1:26" ht="13.5" x14ac:dyDescent="0.3">
      <c r="A123" s="4">
        <v>122</v>
      </c>
      <c r="B123" s="1" t="s">
        <v>136</v>
      </c>
      <c r="C123" s="1" t="s">
        <v>1756</v>
      </c>
      <c r="D123" s="2" t="s">
        <v>1754</v>
      </c>
      <c r="E123" s="2" t="s">
        <v>51</v>
      </c>
      <c r="F123" s="2" t="s">
        <v>36</v>
      </c>
      <c r="G123" s="2" t="s">
        <v>318</v>
      </c>
      <c r="H123" s="3">
        <v>44973</v>
      </c>
      <c r="I123" s="2" t="s">
        <v>319</v>
      </c>
      <c r="J123" s="2" t="s">
        <v>172</v>
      </c>
      <c r="K123" s="2" t="s">
        <v>278</v>
      </c>
      <c r="L123" s="2" t="s">
        <v>174</v>
      </c>
      <c r="M123" s="2" t="s">
        <v>278</v>
      </c>
      <c r="N123" s="2" t="s">
        <v>1156</v>
      </c>
      <c r="O123" s="4" t="s">
        <v>142</v>
      </c>
      <c r="P123" s="2" t="s">
        <v>143</v>
      </c>
      <c r="Q123" s="252">
        <v>800</v>
      </c>
      <c r="R123" s="252">
        <v>800</v>
      </c>
      <c r="S123" s="153">
        <v>360</v>
      </c>
      <c r="T123" s="153">
        <v>288000</v>
      </c>
      <c r="U123" s="4" t="s">
        <v>144</v>
      </c>
      <c r="V123" s="2" t="s">
        <v>320</v>
      </c>
      <c r="W123" s="5"/>
      <c r="Z123" s="1"/>
    </row>
    <row r="124" spans="1:26" ht="13.5" x14ac:dyDescent="0.3">
      <c r="A124" s="4">
        <v>123</v>
      </c>
      <c r="B124" s="1" t="s">
        <v>136</v>
      </c>
      <c r="C124" s="1" t="s">
        <v>1756</v>
      </c>
      <c r="D124" s="2" t="s">
        <v>1754</v>
      </c>
      <c r="E124" s="2" t="s">
        <v>51</v>
      </c>
      <c r="F124" s="2" t="s">
        <v>36</v>
      </c>
      <c r="G124" s="2" t="s">
        <v>318</v>
      </c>
      <c r="H124" s="3">
        <v>44973</v>
      </c>
      <c r="I124" s="2" t="s">
        <v>319</v>
      </c>
      <c r="J124" s="2" t="s">
        <v>172</v>
      </c>
      <c r="K124" s="2" t="s">
        <v>283</v>
      </c>
      <c r="L124" s="2" t="s">
        <v>174</v>
      </c>
      <c r="M124" s="2" t="s">
        <v>183</v>
      </c>
      <c r="N124" s="2" t="s">
        <v>1156</v>
      </c>
      <c r="O124" s="4" t="s">
        <v>142</v>
      </c>
      <c r="P124" s="2" t="s">
        <v>143</v>
      </c>
      <c r="Q124" s="252">
        <v>1000</v>
      </c>
      <c r="R124" s="252">
        <v>1000</v>
      </c>
      <c r="S124" s="153">
        <v>723</v>
      </c>
      <c r="T124" s="153">
        <v>723000</v>
      </c>
      <c r="U124" s="4" t="s">
        <v>144</v>
      </c>
      <c r="V124" s="2" t="s">
        <v>320</v>
      </c>
      <c r="W124" s="5"/>
      <c r="Z124" s="1"/>
    </row>
    <row r="125" spans="1:26" ht="13.5" x14ac:dyDescent="0.3">
      <c r="A125" s="4">
        <v>124</v>
      </c>
      <c r="B125" s="1" t="s">
        <v>136</v>
      </c>
      <c r="C125" s="1" t="s">
        <v>1756</v>
      </c>
      <c r="D125" s="2" t="s">
        <v>1754</v>
      </c>
      <c r="E125" s="2" t="s">
        <v>51</v>
      </c>
      <c r="F125" s="2" t="s">
        <v>36</v>
      </c>
      <c r="G125" s="2" t="s">
        <v>318</v>
      </c>
      <c r="H125" s="3">
        <v>44973</v>
      </c>
      <c r="I125" s="2" t="s">
        <v>319</v>
      </c>
      <c r="J125" s="2" t="s">
        <v>172</v>
      </c>
      <c r="K125" s="2" t="s">
        <v>286</v>
      </c>
      <c r="L125" s="2" t="s">
        <v>174</v>
      </c>
      <c r="M125" s="2" t="s">
        <v>286</v>
      </c>
      <c r="N125" s="2" t="s">
        <v>1156</v>
      </c>
      <c r="O125" s="4" t="s">
        <v>142</v>
      </c>
      <c r="P125" s="2" t="s">
        <v>143</v>
      </c>
      <c r="Q125" s="252">
        <v>3000</v>
      </c>
      <c r="R125" s="252">
        <v>3000</v>
      </c>
      <c r="S125" s="153">
        <v>24</v>
      </c>
      <c r="T125" s="153">
        <v>72000</v>
      </c>
      <c r="U125" s="4" t="s">
        <v>144</v>
      </c>
      <c r="V125" s="2" t="s">
        <v>320</v>
      </c>
      <c r="W125" s="5"/>
      <c r="Z125" s="1"/>
    </row>
    <row r="126" spans="1:26" ht="13.5" x14ac:dyDescent="0.3">
      <c r="A126" s="4">
        <v>125</v>
      </c>
      <c r="B126" s="1" t="s">
        <v>136</v>
      </c>
      <c r="C126" s="1" t="s">
        <v>1756</v>
      </c>
      <c r="D126" s="2" t="s">
        <v>1754</v>
      </c>
      <c r="E126" s="2" t="s">
        <v>51</v>
      </c>
      <c r="F126" s="2" t="s">
        <v>36</v>
      </c>
      <c r="G126" s="2" t="s">
        <v>318</v>
      </c>
      <c r="H126" s="3">
        <v>44973</v>
      </c>
      <c r="I126" s="2" t="s">
        <v>319</v>
      </c>
      <c r="J126" s="2" t="s">
        <v>172</v>
      </c>
      <c r="K126" s="2" t="s">
        <v>287</v>
      </c>
      <c r="L126" s="2" t="s">
        <v>174</v>
      </c>
      <c r="M126" s="2" t="s">
        <v>287</v>
      </c>
      <c r="N126" s="2" t="s">
        <v>1156</v>
      </c>
      <c r="O126" s="4" t="s">
        <v>142</v>
      </c>
      <c r="P126" s="2" t="s">
        <v>143</v>
      </c>
      <c r="Q126" s="252">
        <v>3000</v>
      </c>
      <c r="R126" s="252">
        <v>3000</v>
      </c>
      <c r="S126" s="153">
        <v>51</v>
      </c>
      <c r="T126" s="153">
        <v>153000</v>
      </c>
      <c r="U126" s="4" t="s">
        <v>144</v>
      </c>
      <c r="V126" s="2" t="s">
        <v>320</v>
      </c>
      <c r="W126" s="5"/>
      <c r="Z126" s="1"/>
    </row>
    <row r="127" spans="1:26" ht="13.5" x14ac:dyDescent="0.3">
      <c r="A127" s="4">
        <v>126</v>
      </c>
      <c r="B127" s="1" t="s">
        <v>136</v>
      </c>
      <c r="C127" s="1" t="s">
        <v>1756</v>
      </c>
      <c r="D127" s="2" t="s">
        <v>1754</v>
      </c>
      <c r="E127" s="2" t="s">
        <v>51</v>
      </c>
      <c r="F127" s="2" t="s">
        <v>36</v>
      </c>
      <c r="G127" s="2" t="s">
        <v>318</v>
      </c>
      <c r="H127" s="3">
        <v>44973</v>
      </c>
      <c r="I127" s="2" t="s">
        <v>319</v>
      </c>
      <c r="J127" s="2" t="s">
        <v>172</v>
      </c>
      <c r="K127" s="2" t="s">
        <v>289</v>
      </c>
      <c r="L127" s="2" t="s">
        <v>174</v>
      </c>
      <c r="M127" s="2" t="s">
        <v>289</v>
      </c>
      <c r="N127" s="2" t="s">
        <v>1156</v>
      </c>
      <c r="O127" s="4" t="s">
        <v>142</v>
      </c>
      <c r="P127" s="2" t="s">
        <v>143</v>
      </c>
      <c r="Q127" s="252">
        <v>4000</v>
      </c>
      <c r="R127" s="252">
        <v>4000</v>
      </c>
      <c r="S127" s="153">
        <v>30</v>
      </c>
      <c r="T127" s="153">
        <v>120000</v>
      </c>
      <c r="U127" s="4" t="s">
        <v>144</v>
      </c>
      <c r="V127" s="2" t="s">
        <v>320</v>
      </c>
      <c r="W127" s="5"/>
      <c r="Z127" s="1"/>
    </row>
    <row r="128" spans="1:26" ht="13.5" x14ac:dyDescent="0.3">
      <c r="A128" s="4">
        <v>127</v>
      </c>
      <c r="B128" s="1" t="s">
        <v>136</v>
      </c>
      <c r="C128" s="1" t="s">
        <v>1756</v>
      </c>
      <c r="D128" s="2" t="s">
        <v>1754</v>
      </c>
      <c r="E128" s="2" t="s">
        <v>51</v>
      </c>
      <c r="F128" s="2" t="s">
        <v>36</v>
      </c>
      <c r="G128" s="2" t="s">
        <v>318</v>
      </c>
      <c r="H128" s="3">
        <v>44973</v>
      </c>
      <c r="I128" s="2" t="s">
        <v>319</v>
      </c>
      <c r="J128" s="2" t="s">
        <v>172</v>
      </c>
      <c r="K128" s="2" t="s">
        <v>288</v>
      </c>
      <c r="L128" s="2" t="s">
        <v>174</v>
      </c>
      <c r="M128" s="2" t="s">
        <v>288</v>
      </c>
      <c r="N128" s="2" t="s">
        <v>1156</v>
      </c>
      <c r="O128" s="4" t="s">
        <v>142</v>
      </c>
      <c r="P128" s="2" t="s">
        <v>143</v>
      </c>
      <c r="Q128" s="252">
        <v>4000</v>
      </c>
      <c r="R128" s="252">
        <v>4000</v>
      </c>
      <c r="S128" s="153">
        <v>29</v>
      </c>
      <c r="T128" s="153">
        <v>116000</v>
      </c>
      <c r="U128" s="4" t="s">
        <v>144</v>
      </c>
      <c r="V128" s="2" t="s">
        <v>320</v>
      </c>
      <c r="W128" s="5"/>
      <c r="Z128" s="1"/>
    </row>
    <row r="129" spans="1:26" ht="13.5" x14ac:dyDescent="0.3">
      <c r="A129" s="4">
        <v>128</v>
      </c>
      <c r="B129" s="1" t="s">
        <v>136</v>
      </c>
      <c r="C129" s="1" t="s">
        <v>1756</v>
      </c>
      <c r="D129" s="2" t="s">
        <v>1754</v>
      </c>
      <c r="E129" s="2" t="s">
        <v>51</v>
      </c>
      <c r="F129" s="2" t="s">
        <v>36</v>
      </c>
      <c r="G129" s="2" t="s">
        <v>318</v>
      </c>
      <c r="H129" s="3">
        <v>44973</v>
      </c>
      <c r="I129" s="2" t="s">
        <v>319</v>
      </c>
      <c r="J129" s="2" t="s">
        <v>172</v>
      </c>
      <c r="K129" s="2" t="s">
        <v>290</v>
      </c>
      <c r="L129" s="2" t="s">
        <v>174</v>
      </c>
      <c r="M129" s="2" t="s">
        <v>290</v>
      </c>
      <c r="N129" s="2" t="s">
        <v>1156</v>
      </c>
      <c r="O129" s="4" t="s">
        <v>142</v>
      </c>
      <c r="P129" s="2" t="s">
        <v>143</v>
      </c>
      <c r="Q129" s="252">
        <v>3000</v>
      </c>
      <c r="R129" s="252">
        <v>3000</v>
      </c>
      <c r="S129" s="153">
        <v>39</v>
      </c>
      <c r="T129" s="153">
        <v>117000</v>
      </c>
      <c r="U129" s="4" t="s">
        <v>144</v>
      </c>
      <c r="V129" s="2" t="s">
        <v>320</v>
      </c>
      <c r="W129" s="5"/>
      <c r="Z129" s="1"/>
    </row>
    <row r="130" spans="1:26" ht="13.5" x14ac:dyDescent="0.3">
      <c r="A130" s="4">
        <v>129</v>
      </c>
      <c r="B130" s="1" t="s">
        <v>136</v>
      </c>
      <c r="C130" s="1" t="s">
        <v>1756</v>
      </c>
      <c r="D130" s="2" t="s">
        <v>1754</v>
      </c>
      <c r="E130" s="2" t="s">
        <v>51</v>
      </c>
      <c r="F130" s="2" t="s">
        <v>36</v>
      </c>
      <c r="G130" s="2" t="s">
        <v>318</v>
      </c>
      <c r="H130" s="3">
        <v>44973</v>
      </c>
      <c r="I130" s="2" t="s">
        <v>319</v>
      </c>
      <c r="J130" s="2" t="s">
        <v>172</v>
      </c>
      <c r="K130" s="2" t="s">
        <v>284</v>
      </c>
      <c r="L130" s="2" t="s">
        <v>174</v>
      </c>
      <c r="M130" s="2" t="s">
        <v>284</v>
      </c>
      <c r="N130" s="2" t="s">
        <v>1156</v>
      </c>
      <c r="O130" s="4" t="s">
        <v>142</v>
      </c>
      <c r="P130" s="2" t="s">
        <v>143</v>
      </c>
      <c r="Q130" s="252">
        <v>1500</v>
      </c>
      <c r="R130" s="252">
        <v>1500</v>
      </c>
      <c r="S130" s="153">
        <v>1121</v>
      </c>
      <c r="T130" s="153">
        <v>1681500</v>
      </c>
      <c r="U130" s="4" t="s">
        <v>144</v>
      </c>
      <c r="V130" s="2" t="s">
        <v>320</v>
      </c>
      <c r="W130" s="5"/>
      <c r="Z130" s="1"/>
    </row>
    <row r="131" spans="1:26" ht="13.5" x14ac:dyDescent="0.3">
      <c r="A131" s="4">
        <v>130</v>
      </c>
      <c r="B131" s="1" t="s">
        <v>136</v>
      </c>
      <c r="C131" s="1" t="s">
        <v>1756</v>
      </c>
      <c r="D131" s="2" t="s">
        <v>1754</v>
      </c>
      <c r="E131" s="2" t="s">
        <v>51</v>
      </c>
      <c r="F131" s="2" t="s">
        <v>36</v>
      </c>
      <c r="G131" s="2" t="s">
        <v>318</v>
      </c>
      <c r="H131" s="3">
        <v>44973</v>
      </c>
      <c r="I131" s="2" t="s">
        <v>319</v>
      </c>
      <c r="J131" s="2" t="s">
        <v>172</v>
      </c>
      <c r="K131" s="2" t="s">
        <v>291</v>
      </c>
      <c r="L131" s="2" t="s">
        <v>174</v>
      </c>
      <c r="M131" s="2" t="s">
        <v>291</v>
      </c>
      <c r="N131" s="2" t="s">
        <v>1156</v>
      </c>
      <c r="O131" s="4" t="s">
        <v>142</v>
      </c>
      <c r="P131" s="2" t="s">
        <v>143</v>
      </c>
      <c r="Q131" s="252">
        <v>1500</v>
      </c>
      <c r="R131" s="252">
        <v>1500</v>
      </c>
      <c r="S131" s="153">
        <v>93</v>
      </c>
      <c r="T131" s="153">
        <v>139500</v>
      </c>
      <c r="U131" s="4" t="s">
        <v>144</v>
      </c>
      <c r="V131" s="2" t="s">
        <v>320</v>
      </c>
      <c r="W131" s="5"/>
      <c r="Z131" s="1"/>
    </row>
    <row r="132" spans="1:26" ht="13.5" x14ac:dyDescent="0.3">
      <c r="A132" s="4">
        <v>131</v>
      </c>
      <c r="B132" s="1" t="s">
        <v>136</v>
      </c>
      <c r="C132" s="1" t="s">
        <v>1756</v>
      </c>
      <c r="D132" s="2" t="s">
        <v>1754</v>
      </c>
      <c r="E132" s="2" t="s">
        <v>51</v>
      </c>
      <c r="F132" s="2" t="s">
        <v>36</v>
      </c>
      <c r="G132" s="2" t="s">
        <v>318</v>
      </c>
      <c r="H132" s="3">
        <v>44973</v>
      </c>
      <c r="I132" s="2" t="s">
        <v>319</v>
      </c>
      <c r="J132" s="2" t="s">
        <v>172</v>
      </c>
      <c r="K132" s="2" t="s">
        <v>292</v>
      </c>
      <c r="L132" s="2" t="s">
        <v>174</v>
      </c>
      <c r="M132" s="2" t="s">
        <v>292</v>
      </c>
      <c r="N132" s="2" t="s">
        <v>1156</v>
      </c>
      <c r="O132" s="4" t="s">
        <v>142</v>
      </c>
      <c r="P132" s="2" t="s">
        <v>143</v>
      </c>
      <c r="Q132" s="252">
        <v>1500</v>
      </c>
      <c r="R132" s="252">
        <v>1500</v>
      </c>
      <c r="S132" s="153">
        <v>410</v>
      </c>
      <c r="T132" s="153">
        <v>615000</v>
      </c>
      <c r="U132" s="4" t="s">
        <v>144</v>
      </c>
      <c r="V132" s="2" t="s">
        <v>320</v>
      </c>
      <c r="W132" s="5"/>
      <c r="Z132" s="1"/>
    </row>
    <row r="133" spans="1:26" ht="13.5" x14ac:dyDescent="0.3">
      <c r="A133" s="4">
        <v>132</v>
      </c>
      <c r="B133" s="1" t="s">
        <v>136</v>
      </c>
      <c r="C133" s="1" t="s">
        <v>1756</v>
      </c>
      <c r="D133" s="2" t="s">
        <v>1754</v>
      </c>
      <c r="E133" s="2" t="s">
        <v>51</v>
      </c>
      <c r="F133" s="2" t="s">
        <v>36</v>
      </c>
      <c r="G133" s="2" t="s">
        <v>318</v>
      </c>
      <c r="H133" s="3">
        <v>44973</v>
      </c>
      <c r="I133" s="2" t="s">
        <v>319</v>
      </c>
      <c r="J133" s="2" t="s">
        <v>172</v>
      </c>
      <c r="K133" s="2" t="s">
        <v>305</v>
      </c>
      <c r="L133" s="2" t="s">
        <v>174</v>
      </c>
      <c r="M133" s="2" t="s">
        <v>305</v>
      </c>
      <c r="N133" s="2" t="s">
        <v>1156</v>
      </c>
      <c r="O133" s="4" t="s">
        <v>142</v>
      </c>
      <c r="P133" s="2" t="s">
        <v>143</v>
      </c>
      <c r="Q133" s="252">
        <v>120</v>
      </c>
      <c r="R133" s="252">
        <v>120</v>
      </c>
      <c r="S133" s="153">
        <v>3901</v>
      </c>
      <c r="T133" s="153">
        <v>468120</v>
      </c>
      <c r="U133" s="4" t="s">
        <v>144</v>
      </c>
      <c r="V133" s="2" t="s">
        <v>320</v>
      </c>
      <c r="W133" s="5"/>
      <c r="Z133" s="1"/>
    </row>
    <row r="134" spans="1:26" ht="13.5" x14ac:dyDescent="0.3">
      <c r="A134" s="4">
        <v>133</v>
      </c>
      <c r="B134" s="1" t="s">
        <v>136</v>
      </c>
      <c r="C134" s="1" t="s">
        <v>1756</v>
      </c>
      <c r="D134" s="2" t="s">
        <v>1754</v>
      </c>
      <c r="E134" s="2" t="s">
        <v>51</v>
      </c>
      <c r="F134" s="2" t="s">
        <v>36</v>
      </c>
      <c r="G134" s="2" t="s">
        <v>318</v>
      </c>
      <c r="H134" s="3">
        <v>44973</v>
      </c>
      <c r="I134" s="2" t="s">
        <v>319</v>
      </c>
      <c r="J134" s="2" t="s">
        <v>172</v>
      </c>
      <c r="K134" s="2" t="s">
        <v>276</v>
      </c>
      <c r="L134" s="2" t="s">
        <v>174</v>
      </c>
      <c r="M134" s="2" t="s">
        <v>276</v>
      </c>
      <c r="N134" s="2" t="s">
        <v>1156</v>
      </c>
      <c r="O134" s="4" t="s">
        <v>142</v>
      </c>
      <c r="P134" s="2" t="s">
        <v>143</v>
      </c>
      <c r="Q134" s="252">
        <v>5000</v>
      </c>
      <c r="R134" s="252">
        <v>5000</v>
      </c>
      <c r="S134" s="153">
        <v>111</v>
      </c>
      <c r="T134" s="153">
        <v>555000</v>
      </c>
      <c r="U134" s="4" t="s">
        <v>144</v>
      </c>
      <c r="V134" s="2" t="s">
        <v>320</v>
      </c>
      <c r="W134" s="5"/>
      <c r="Z134" s="1"/>
    </row>
    <row r="135" spans="1:26" ht="13.5" x14ac:dyDescent="0.3">
      <c r="A135" s="4">
        <v>134</v>
      </c>
      <c r="B135" s="1" t="s">
        <v>136</v>
      </c>
      <c r="C135" s="1" t="s">
        <v>1756</v>
      </c>
      <c r="D135" s="2" t="s">
        <v>1754</v>
      </c>
      <c r="E135" s="2" t="s">
        <v>51</v>
      </c>
      <c r="F135" s="2" t="s">
        <v>36</v>
      </c>
      <c r="G135" s="2" t="s">
        <v>318</v>
      </c>
      <c r="H135" s="3">
        <v>44973</v>
      </c>
      <c r="I135" s="2" t="s">
        <v>319</v>
      </c>
      <c r="J135" s="2" t="s">
        <v>172</v>
      </c>
      <c r="K135" s="2" t="s">
        <v>321</v>
      </c>
      <c r="L135" s="2" t="s">
        <v>174</v>
      </c>
      <c r="M135" s="2" t="s">
        <v>321</v>
      </c>
      <c r="N135" s="2" t="s">
        <v>1156</v>
      </c>
      <c r="O135" s="4" t="s">
        <v>142</v>
      </c>
      <c r="P135" s="2" t="s">
        <v>143</v>
      </c>
      <c r="Q135" s="252">
        <v>1000</v>
      </c>
      <c r="R135" s="252">
        <v>1000</v>
      </c>
      <c r="S135" s="153">
        <v>24</v>
      </c>
      <c r="T135" s="153">
        <v>24000</v>
      </c>
      <c r="U135" s="4" t="s">
        <v>144</v>
      </c>
      <c r="V135" s="2" t="s">
        <v>320</v>
      </c>
      <c r="W135" s="5"/>
      <c r="Z135" s="1"/>
    </row>
    <row r="136" spans="1:26" ht="13.5" x14ac:dyDescent="0.3">
      <c r="A136" s="4">
        <v>135</v>
      </c>
      <c r="B136" s="1" t="s">
        <v>136</v>
      </c>
      <c r="C136" s="1" t="s">
        <v>1756</v>
      </c>
      <c r="D136" s="2" t="s">
        <v>1754</v>
      </c>
      <c r="E136" s="2" t="s">
        <v>51</v>
      </c>
      <c r="F136" s="2" t="s">
        <v>36</v>
      </c>
      <c r="G136" s="2" t="s">
        <v>318</v>
      </c>
      <c r="H136" s="3">
        <v>44973</v>
      </c>
      <c r="I136" s="2" t="s">
        <v>319</v>
      </c>
      <c r="J136" s="2" t="s">
        <v>172</v>
      </c>
      <c r="K136" s="2" t="s">
        <v>322</v>
      </c>
      <c r="L136" s="2" t="s">
        <v>174</v>
      </c>
      <c r="M136" s="2" t="s">
        <v>322</v>
      </c>
      <c r="N136" s="2" t="s">
        <v>1156</v>
      </c>
      <c r="O136" s="4" t="s">
        <v>142</v>
      </c>
      <c r="P136" s="2" t="s">
        <v>143</v>
      </c>
      <c r="Q136" s="252">
        <v>2000</v>
      </c>
      <c r="R136" s="252">
        <v>2000</v>
      </c>
      <c r="S136" s="153">
        <v>24</v>
      </c>
      <c r="T136" s="153">
        <v>48000</v>
      </c>
      <c r="U136" s="4" t="s">
        <v>144</v>
      </c>
      <c r="V136" s="2" t="s">
        <v>320</v>
      </c>
      <c r="W136" s="5"/>
      <c r="Z136" s="1"/>
    </row>
    <row r="137" spans="1:26" ht="13.5" x14ac:dyDescent="0.3">
      <c r="A137" s="4">
        <v>136</v>
      </c>
      <c r="B137" s="1" t="s">
        <v>136</v>
      </c>
      <c r="C137" s="1" t="s">
        <v>1756</v>
      </c>
      <c r="D137" s="2" t="s">
        <v>1754</v>
      </c>
      <c r="E137" s="2" t="s">
        <v>51</v>
      </c>
      <c r="F137" s="2" t="s">
        <v>36</v>
      </c>
      <c r="G137" s="2" t="s">
        <v>318</v>
      </c>
      <c r="H137" s="3">
        <v>44973</v>
      </c>
      <c r="I137" s="2" t="s">
        <v>319</v>
      </c>
      <c r="J137" s="2" t="s">
        <v>172</v>
      </c>
      <c r="K137" s="2" t="s">
        <v>323</v>
      </c>
      <c r="L137" s="2" t="s">
        <v>174</v>
      </c>
      <c r="M137" s="2" t="s">
        <v>323</v>
      </c>
      <c r="N137" s="2" t="s">
        <v>1156</v>
      </c>
      <c r="O137" s="4" t="s">
        <v>142</v>
      </c>
      <c r="P137" s="2" t="s">
        <v>143</v>
      </c>
      <c r="Q137" s="252">
        <v>2000</v>
      </c>
      <c r="R137" s="252">
        <v>2000</v>
      </c>
      <c r="S137" s="153">
        <v>15</v>
      </c>
      <c r="T137" s="153">
        <v>30000</v>
      </c>
      <c r="U137" s="4" t="s">
        <v>144</v>
      </c>
      <c r="V137" s="2" t="s">
        <v>320</v>
      </c>
      <c r="W137" s="5"/>
      <c r="Z137" s="1"/>
    </row>
    <row r="138" spans="1:26" ht="13.5" x14ac:dyDescent="0.3">
      <c r="A138" s="4">
        <v>137</v>
      </c>
      <c r="B138" s="1" t="s">
        <v>136</v>
      </c>
      <c r="C138" s="1" t="s">
        <v>1756</v>
      </c>
      <c r="D138" s="2" t="s">
        <v>1754</v>
      </c>
      <c r="E138" s="2" t="s">
        <v>51</v>
      </c>
      <c r="F138" s="2" t="s">
        <v>36</v>
      </c>
      <c r="G138" s="2" t="s">
        <v>318</v>
      </c>
      <c r="H138" s="3">
        <v>44973</v>
      </c>
      <c r="I138" s="2" t="s">
        <v>319</v>
      </c>
      <c r="J138" s="2" t="s">
        <v>172</v>
      </c>
      <c r="K138" s="2" t="s">
        <v>279</v>
      </c>
      <c r="L138" s="2" t="s">
        <v>174</v>
      </c>
      <c r="M138" s="2" t="s">
        <v>279</v>
      </c>
      <c r="N138" s="2" t="s">
        <v>1156</v>
      </c>
      <c r="O138" s="4" t="s">
        <v>142</v>
      </c>
      <c r="P138" s="2" t="s">
        <v>143</v>
      </c>
      <c r="Q138" s="252">
        <v>1000</v>
      </c>
      <c r="R138" s="252">
        <v>1000</v>
      </c>
      <c r="S138" s="153">
        <v>448</v>
      </c>
      <c r="T138" s="153">
        <v>448000</v>
      </c>
      <c r="U138" s="4" t="s">
        <v>144</v>
      </c>
      <c r="V138" s="2" t="s">
        <v>320</v>
      </c>
      <c r="W138" s="5"/>
      <c r="Z138" s="1"/>
    </row>
    <row r="139" spans="1:26" ht="13.5" x14ac:dyDescent="0.3">
      <c r="A139" s="4">
        <v>138</v>
      </c>
      <c r="B139" s="1" t="s">
        <v>136</v>
      </c>
      <c r="C139" s="1" t="s">
        <v>1756</v>
      </c>
      <c r="D139" s="2" t="s">
        <v>1754</v>
      </c>
      <c r="E139" s="2" t="s">
        <v>51</v>
      </c>
      <c r="F139" s="2" t="s">
        <v>36</v>
      </c>
      <c r="G139" s="2" t="s">
        <v>318</v>
      </c>
      <c r="H139" s="3">
        <v>44973</v>
      </c>
      <c r="I139" s="2" t="s">
        <v>319</v>
      </c>
      <c r="J139" s="2" t="s">
        <v>172</v>
      </c>
      <c r="K139" s="2" t="s">
        <v>187</v>
      </c>
      <c r="L139" s="2" t="s">
        <v>174</v>
      </c>
      <c r="M139" s="2" t="s">
        <v>187</v>
      </c>
      <c r="N139" s="2" t="s">
        <v>1156</v>
      </c>
      <c r="O139" s="4" t="s">
        <v>142</v>
      </c>
      <c r="P139" s="2" t="s">
        <v>143</v>
      </c>
      <c r="Q139" s="252">
        <v>2000</v>
      </c>
      <c r="R139" s="252">
        <v>2000</v>
      </c>
      <c r="S139" s="153">
        <v>30</v>
      </c>
      <c r="T139" s="153">
        <v>60000</v>
      </c>
      <c r="U139" s="4" t="s">
        <v>144</v>
      </c>
      <c r="V139" s="2" t="s">
        <v>320</v>
      </c>
      <c r="W139" s="5"/>
      <c r="Z139" s="1"/>
    </row>
    <row r="140" spans="1:26" ht="13.5" x14ac:dyDescent="0.3">
      <c r="A140" s="4">
        <v>139</v>
      </c>
      <c r="B140" s="1" t="s">
        <v>136</v>
      </c>
      <c r="C140" s="1" t="s">
        <v>1756</v>
      </c>
      <c r="D140" s="2" t="s">
        <v>1754</v>
      </c>
      <c r="E140" s="2" t="s">
        <v>51</v>
      </c>
      <c r="F140" s="2" t="s">
        <v>36</v>
      </c>
      <c r="G140" s="2" t="s">
        <v>318</v>
      </c>
      <c r="H140" s="3">
        <v>44973</v>
      </c>
      <c r="I140" s="2" t="s">
        <v>319</v>
      </c>
      <c r="J140" s="2" t="s">
        <v>172</v>
      </c>
      <c r="K140" s="2" t="s">
        <v>188</v>
      </c>
      <c r="L140" s="2" t="s">
        <v>174</v>
      </c>
      <c r="M140" s="2" t="s">
        <v>188</v>
      </c>
      <c r="N140" s="2" t="s">
        <v>1156</v>
      </c>
      <c r="O140" s="4" t="s">
        <v>142</v>
      </c>
      <c r="P140" s="2" t="s">
        <v>143</v>
      </c>
      <c r="Q140" s="252">
        <v>3000</v>
      </c>
      <c r="R140" s="252">
        <v>3000</v>
      </c>
      <c r="S140" s="153">
        <v>19</v>
      </c>
      <c r="T140" s="153">
        <v>57000</v>
      </c>
      <c r="U140" s="4" t="s">
        <v>144</v>
      </c>
      <c r="V140" s="2" t="s">
        <v>320</v>
      </c>
      <c r="W140" s="5"/>
      <c r="Z140" s="1"/>
    </row>
    <row r="141" spans="1:26" ht="13.5" x14ac:dyDescent="0.3">
      <c r="A141" s="4">
        <v>140</v>
      </c>
      <c r="B141" s="1" t="s">
        <v>136</v>
      </c>
      <c r="C141" s="1" t="s">
        <v>1756</v>
      </c>
      <c r="D141" s="2" t="s">
        <v>1754</v>
      </c>
      <c r="E141" s="2" t="s">
        <v>51</v>
      </c>
      <c r="F141" s="2" t="s">
        <v>36</v>
      </c>
      <c r="G141" s="2" t="s">
        <v>318</v>
      </c>
      <c r="H141" s="3">
        <v>44973</v>
      </c>
      <c r="I141" s="2" t="s">
        <v>319</v>
      </c>
      <c r="J141" s="2" t="s">
        <v>172</v>
      </c>
      <c r="K141" s="2" t="s">
        <v>184</v>
      </c>
      <c r="L141" s="2" t="s">
        <v>174</v>
      </c>
      <c r="M141" s="2" t="s">
        <v>184</v>
      </c>
      <c r="N141" s="2" t="s">
        <v>1156</v>
      </c>
      <c r="O141" s="4" t="s">
        <v>142</v>
      </c>
      <c r="P141" s="2" t="s">
        <v>143</v>
      </c>
      <c r="Q141" s="252">
        <v>500</v>
      </c>
      <c r="R141" s="252">
        <v>500</v>
      </c>
      <c r="S141" s="153">
        <v>986</v>
      </c>
      <c r="T141" s="153">
        <v>493000</v>
      </c>
      <c r="U141" s="4" t="s">
        <v>144</v>
      </c>
      <c r="V141" s="2" t="s">
        <v>320</v>
      </c>
      <c r="W141" s="5"/>
      <c r="Z141" s="1"/>
    </row>
    <row r="142" spans="1:26" ht="13.5" x14ac:dyDescent="0.3">
      <c r="A142" s="4">
        <v>141</v>
      </c>
      <c r="B142" s="1" t="s">
        <v>136</v>
      </c>
      <c r="C142" s="1" t="s">
        <v>1758</v>
      </c>
      <c r="D142" s="2" t="s">
        <v>1743</v>
      </c>
      <c r="E142" s="2" t="s">
        <v>91</v>
      </c>
      <c r="F142" s="2" t="s">
        <v>36</v>
      </c>
      <c r="G142" s="2" t="s">
        <v>324</v>
      </c>
      <c r="H142" s="3">
        <v>44973</v>
      </c>
      <c r="I142" s="2" t="s">
        <v>325</v>
      </c>
      <c r="J142" s="2" t="s">
        <v>139</v>
      </c>
      <c r="K142" s="2" t="s">
        <v>326</v>
      </c>
      <c r="L142" s="2" t="s">
        <v>327</v>
      </c>
      <c r="M142" s="2" t="s">
        <v>1588</v>
      </c>
      <c r="N142" s="2" t="s">
        <v>1589</v>
      </c>
      <c r="O142" s="4" t="s">
        <v>142</v>
      </c>
      <c r="P142" s="2" t="s">
        <v>143</v>
      </c>
      <c r="Q142" s="252">
        <v>1</v>
      </c>
      <c r="R142" s="252">
        <v>3</v>
      </c>
      <c r="S142" s="153">
        <v>313900</v>
      </c>
      <c r="T142" s="153">
        <v>941700</v>
      </c>
      <c r="U142" s="4" t="s">
        <v>144</v>
      </c>
      <c r="V142" s="2"/>
      <c r="W142" s="5"/>
      <c r="Z142" s="1"/>
    </row>
    <row r="143" spans="1:26" ht="13.5" x14ac:dyDescent="0.3">
      <c r="A143" s="4">
        <v>142</v>
      </c>
      <c r="B143" s="1" t="s">
        <v>136</v>
      </c>
      <c r="C143" s="1" t="s">
        <v>1758</v>
      </c>
      <c r="D143" s="2" t="s">
        <v>1743</v>
      </c>
      <c r="E143" s="2" t="s">
        <v>57</v>
      </c>
      <c r="F143" s="2" t="s">
        <v>34</v>
      </c>
      <c r="G143" s="2" t="s">
        <v>328</v>
      </c>
      <c r="H143" s="3">
        <v>44973</v>
      </c>
      <c r="I143" s="2" t="s">
        <v>329</v>
      </c>
      <c r="J143" s="2" t="s">
        <v>139</v>
      </c>
      <c r="K143" s="2" t="s">
        <v>330</v>
      </c>
      <c r="L143" s="2" t="s">
        <v>331</v>
      </c>
      <c r="M143" s="2" t="s">
        <v>1364</v>
      </c>
      <c r="N143" s="2" t="s">
        <v>1230</v>
      </c>
      <c r="O143" s="4" t="s">
        <v>142</v>
      </c>
      <c r="P143" s="2" t="s">
        <v>143</v>
      </c>
      <c r="Q143" s="252">
        <v>1</v>
      </c>
      <c r="R143" s="252">
        <v>5</v>
      </c>
      <c r="S143" s="153">
        <v>92030</v>
      </c>
      <c r="T143" s="153">
        <v>460150</v>
      </c>
      <c r="U143" s="4" t="s">
        <v>144</v>
      </c>
      <c r="V143" s="2"/>
      <c r="W143" s="5"/>
      <c r="Z143" s="1"/>
    </row>
    <row r="144" spans="1:26" ht="13.5" x14ac:dyDescent="0.3">
      <c r="A144" s="4">
        <v>143</v>
      </c>
      <c r="B144" s="1" t="s">
        <v>136</v>
      </c>
      <c r="C144" s="1" t="s">
        <v>1758</v>
      </c>
      <c r="D144" s="2" t="s">
        <v>1743</v>
      </c>
      <c r="E144" s="2" t="s">
        <v>43</v>
      </c>
      <c r="F144" s="2" t="s">
        <v>37</v>
      </c>
      <c r="G144" s="2" t="s">
        <v>230</v>
      </c>
      <c r="H144" s="3">
        <v>44980</v>
      </c>
      <c r="I144" s="2" t="s">
        <v>230</v>
      </c>
      <c r="J144" s="2" t="s">
        <v>230</v>
      </c>
      <c r="K144" s="2" t="s">
        <v>332</v>
      </c>
      <c r="L144" s="2" t="s">
        <v>232</v>
      </c>
      <c r="M144" s="2" t="s">
        <v>1534</v>
      </c>
      <c r="N144" s="2" t="s">
        <v>1187</v>
      </c>
      <c r="O144" s="4" t="s">
        <v>233</v>
      </c>
      <c r="P144" s="2" t="s">
        <v>143</v>
      </c>
      <c r="Q144" s="252">
        <v>1</v>
      </c>
      <c r="R144" s="252">
        <v>1</v>
      </c>
      <c r="S144" s="153">
        <v>15585</v>
      </c>
      <c r="T144" s="153">
        <v>15585</v>
      </c>
      <c r="U144" s="4" t="s">
        <v>144</v>
      </c>
      <c r="V144" s="2"/>
      <c r="W144" s="5"/>
      <c r="Z144" s="1"/>
    </row>
    <row r="145" spans="1:26" ht="13.5" x14ac:dyDescent="0.3">
      <c r="A145" s="4">
        <v>144</v>
      </c>
      <c r="B145" s="1" t="s">
        <v>136</v>
      </c>
      <c r="C145" s="1" t="s">
        <v>1758</v>
      </c>
      <c r="D145" s="2" t="s">
        <v>1743</v>
      </c>
      <c r="E145" s="2" t="s">
        <v>43</v>
      </c>
      <c r="F145" s="2" t="s">
        <v>37</v>
      </c>
      <c r="G145" s="2" t="s">
        <v>230</v>
      </c>
      <c r="H145" s="3">
        <v>44980</v>
      </c>
      <c r="I145" s="2" t="s">
        <v>230</v>
      </c>
      <c r="J145" s="2" t="s">
        <v>230</v>
      </c>
      <c r="K145" s="2" t="s">
        <v>333</v>
      </c>
      <c r="L145" s="2" t="s">
        <v>232</v>
      </c>
      <c r="M145" s="2" t="s">
        <v>1547</v>
      </c>
      <c r="N145" s="2" t="s">
        <v>1187</v>
      </c>
      <c r="O145" s="4" t="s">
        <v>233</v>
      </c>
      <c r="P145" s="2" t="s">
        <v>143</v>
      </c>
      <c r="Q145" s="252">
        <v>1</v>
      </c>
      <c r="R145" s="252">
        <v>2</v>
      </c>
      <c r="S145" s="153">
        <v>4221</v>
      </c>
      <c r="T145" s="153">
        <v>8442</v>
      </c>
      <c r="U145" s="4" t="s">
        <v>144</v>
      </c>
      <c r="V145" s="2"/>
      <c r="W145" s="5"/>
      <c r="Z145" s="1"/>
    </row>
    <row r="146" spans="1:26" ht="13.5" x14ac:dyDescent="0.3">
      <c r="A146" s="4">
        <v>145</v>
      </c>
      <c r="B146" s="1" t="s">
        <v>136</v>
      </c>
      <c r="C146" s="1" t="s">
        <v>1758</v>
      </c>
      <c r="D146" s="2" t="s">
        <v>1743</v>
      </c>
      <c r="E146" s="2" t="s">
        <v>43</v>
      </c>
      <c r="F146" s="2" t="s">
        <v>37</v>
      </c>
      <c r="G146" s="2" t="s">
        <v>230</v>
      </c>
      <c r="H146" s="3">
        <v>44980</v>
      </c>
      <c r="I146" s="2" t="s">
        <v>230</v>
      </c>
      <c r="J146" s="2" t="s">
        <v>230</v>
      </c>
      <c r="K146" s="2" t="s">
        <v>334</v>
      </c>
      <c r="L146" s="2" t="s">
        <v>232</v>
      </c>
      <c r="M146" s="2" t="s">
        <v>1574</v>
      </c>
      <c r="N146" s="2" t="s">
        <v>1187</v>
      </c>
      <c r="O146" s="4" t="s">
        <v>233</v>
      </c>
      <c r="P146" s="2" t="s">
        <v>143</v>
      </c>
      <c r="Q146" s="252">
        <v>1</v>
      </c>
      <c r="R146" s="252">
        <v>3</v>
      </c>
      <c r="S146" s="153">
        <v>2637</v>
      </c>
      <c r="T146" s="153">
        <v>7911</v>
      </c>
      <c r="U146" s="4" t="s">
        <v>144</v>
      </c>
      <c r="V146" s="2"/>
      <c r="W146" s="5"/>
      <c r="Z146" s="1"/>
    </row>
    <row r="147" spans="1:26" ht="13.5" x14ac:dyDescent="0.3">
      <c r="A147" s="4">
        <v>146</v>
      </c>
      <c r="B147" s="1" t="s">
        <v>136</v>
      </c>
      <c r="C147" s="1" t="s">
        <v>1758</v>
      </c>
      <c r="D147" s="2" t="s">
        <v>1743</v>
      </c>
      <c r="E147" s="2" t="s">
        <v>61</v>
      </c>
      <c r="F147" s="2" t="s">
        <v>34</v>
      </c>
      <c r="G147" s="2" t="s">
        <v>335</v>
      </c>
      <c r="H147" s="3">
        <v>44980</v>
      </c>
      <c r="I147" s="2" t="s">
        <v>336</v>
      </c>
      <c r="J147" s="2" t="s">
        <v>230</v>
      </c>
      <c r="K147" s="2" t="s">
        <v>337</v>
      </c>
      <c r="L147" s="2" t="s">
        <v>338</v>
      </c>
      <c r="M147" s="2" t="s">
        <v>1290</v>
      </c>
      <c r="N147" s="2" t="s">
        <v>1288</v>
      </c>
      <c r="O147" s="4" t="s">
        <v>142</v>
      </c>
      <c r="P147" s="2" t="s">
        <v>143</v>
      </c>
      <c r="Q147" s="252">
        <v>1</v>
      </c>
      <c r="R147" s="252">
        <v>1</v>
      </c>
      <c r="S147" s="153">
        <v>18869</v>
      </c>
      <c r="T147" s="153">
        <v>18869</v>
      </c>
      <c r="U147" s="4" t="s">
        <v>144</v>
      </c>
      <c r="V147" s="2"/>
      <c r="W147" s="5"/>
      <c r="Z147" s="1"/>
    </row>
    <row r="148" spans="1:26" ht="13.5" x14ac:dyDescent="0.3">
      <c r="A148" s="4">
        <v>147</v>
      </c>
      <c r="B148" s="1" t="s">
        <v>136</v>
      </c>
      <c r="C148" s="1" t="s">
        <v>1758</v>
      </c>
      <c r="D148" s="2" t="s">
        <v>1743</v>
      </c>
      <c r="E148" s="2" t="s">
        <v>61</v>
      </c>
      <c r="F148" s="2" t="s">
        <v>34</v>
      </c>
      <c r="G148" s="2" t="s">
        <v>335</v>
      </c>
      <c r="H148" s="3">
        <v>44980</v>
      </c>
      <c r="I148" s="2" t="s">
        <v>336</v>
      </c>
      <c r="J148" s="2" t="s">
        <v>230</v>
      </c>
      <c r="K148" s="2" t="s">
        <v>339</v>
      </c>
      <c r="L148" s="2" t="s">
        <v>338</v>
      </c>
      <c r="M148" s="2" t="s">
        <v>1287</v>
      </c>
      <c r="N148" s="2" t="s">
        <v>1288</v>
      </c>
      <c r="O148" s="4" t="s">
        <v>142</v>
      </c>
      <c r="P148" s="2" t="s">
        <v>143</v>
      </c>
      <c r="Q148" s="252">
        <v>1</v>
      </c>
      <c r="R148" s="252">
        <v>1</v>
      </c>
      <c r="S148" s="153">
        <v>26283</v>
      </c>
      <c r="T148" s="153">
        <v>26283</v>
      </c>
      <c r="U148" s="4" t="s">
        <v>144</v>
      </c>
      <c r="V148" s="2"/>
      <c r="W148" s="5"/>
      <c r="Z148" s="1"/>
    </row>
    <row r="149" spans="1:26" ht="13.5" x14ac:dyDescent="0.3">
      <c r="A149" s="4">
        <v>148</v>
      </c>
      <c r="B149" s="1" t="s">
        <v>136</v>
      </c>
      <c r="C149" s="1" t="s">
        <v>1758</v>
      </c>
      <c r="D149" s="2" t="s">
        <v>1743</v>
      </c>
      <c r="E149" s="2" t="s">
        <v>57</v>
      </c>
      <c r="F149" s="2" t="s">
        <v>36</v>
      </c>
      <c r="G149" s="2" t="s">
        <v>340</v>
      </c>
      <c r="H149" s="3">
        <v>44981</v>
      </c>
      <c r="I149" s="2" t="s">
        <v>341</v>
      </c>
      <c r="J149" s="2" t="s">
        <v>139</v>
      </c>
      <c r="K149" s="2" t="s">
        <v>342</v>
      </c>
      <c r="L149" s="2" t="s">
        <v>343</v>
      </c>
      <c r="M149" s="2" t="s">
        <v>1237</v>
      </c>
      <c r="N149" s="2" t="s">
        <v>1238</v>
      </c>
      <c r="O149" s="4" t="s">
        <v>142</v>
      </c>
      <c r="P149" s="2" t="s">
        <v>143</v>
      </c>
      <c r="Q149" s="252">
        <v>1</v>
      </c>
      <c r="R149" s="252">
        <v>1</v>
      </c>
      <c r="S149" s="153">
        <v>113000</v>
      </c>
      <c r="T149" s="153">
        <v>113000</v>
      </c>
      <c r="U149" s="4" t="s">
        <v>144</v>
      </c>
      <c r="V149" s="2"/>
      <c r="W149" s="5"/>
      <c r="Z149" s="1"/>
    </row>
    <row r="150" spans="1:26" ht="13.5" x14ac:dyDescent="0.3">
      <c r="A150" s="4">
        <v>149</v>
      </c>
      <c r="B150" s="1" t="s">
        <v>136</v>
      </c>
      <c r="C150" s="1" t="s">
        <v>1758</v>
      </c>
      <c r="D150" s="2" t="s">
        <v>1743</v>
      </c>
      <c r="E150" s="2" t="s">
        <v>57</v>
      </c>
      <c r="F150" s="2" t="s">
        <v>36</v>
      </c>
      <c r="G150" s="2" t="s">
        <v>340</v>
      </c>
      <c r="H150" s="3">
        <v>44981</v>
      </c>
      <c r="I150" s="2" t="s">
        <v>341</v>
      </c>
      <c r="J150" s="2" t="s">
        <v>139</v>
      </c>
      <c r="K150" s="2" t="s">
        <v>344</v>
      </c>
      <c r="L150" s="2" t="s">
        <v>345</v>
      </c>
      <c r="M150" s="2" t="s">
        <v>1392</v>
      </c>
      <c r="N150" s="2" t="s">
        <v>1393</v>
      </c>
      <c r="O150" s="4" t="s">
        <v>142</v>
      </c>
      <c r="P150" s="2" t="s">
        <v>143</v>
      </c>
      <c r="Q150" s="252">
        <v>1</v>
      </c>
      <c r="R150" s="252">
        <v>1</v>
      </c>
      <c r="S150" s="153">
        <v>60700</v>
      </c>
      <c r="T150" s="153">
        <v>60700</v>
      </c>
      <c r="U150" s="4" t="s">
        <v>144</v>
      </c>
      <c r="V150" s="2"/>
      <c r="W150" s="5"/>
      <c r="Z150" s="1"/>
    </row>
    <row r="151" spans="1:26" ht="13.5" x14ac:dyDescent="0.3">
      <c r="A151" s="4">
        <v>150</v>
      </c>
      <c r="B151" s="1" t="s">
        <v>136</v>
      </c>
      <c r="C151" s="1" t="s">
        <v>1756</v>
      </c>
      <c r="D151" s="2" t="s">
        <v>1754</v>
      </c>
      <c r="E151" s="2" t="s">
        <v>51</v>
      </c>
      <c r="F151" s="2" t="s">
        <v>36</v>
      </c>
      <c r="G151" s="2" t="s">
        <v>268</v>
      </c>
      <c r="H151" s="3">
        <v>44988</v>
      </c>
      <c r="I151" s="2" t="s">
        <v>269</v>
      </c>
      <c r="J151" s="2" t="s">
        <v>172</v>
      </c>
      <c r="K151" s="2" t="s">
        <v>322</v>
      </c>
      <c r="L151" s="2" t="s">
        <v>271</v>
      </c>
      <c r="M151" s="2" t="s">
        <v>322</v>
      </c>
      <c r="N151" s="2" t="s">
        <v>1166</v>
      </c>
      <c r="O151" s="4" t="s">
        <v>142</v>
      </c>
      <c r="P151" s="2" t="s">
        <v>143</v>
      </c>
      <c r="Q151" s="252">
        <v>2000</v>
      </c>
      <c r="R151" s="252">
        <v>2000</v>
      </c>
      <c r="S151" s="153">
        <v>24</v>
      </c>
      <c r="T151" s="153">
        <v>48000</v>
      </c>
      <c r="U151" s="4" t="s">
        <v>144</v>
      </c>
      <c r="V151" s="2"/>
      <c r="W151" s="5"/>
      <c r="Z151" s="1"/>
    </row>
    <row r="152" spans="1:26" ht="13.5" x14ac:dyDescent="0.3">
      <c r="A152" s="4">
        <v>151</v>
      </c>
      <c r="B152" s="1" t="s">
        <v>136</v>
      </c>
      <c r="C152" s="1" t="s">
        <v>1756</v>
      </c>
      <c r="D152" s="2" t="s">
        <v>1754</v>
      </c>
      <c r="E152" s="2" t="s">
        <v>51</v>
      </c>
      <c r="F152" s="2" t="s">
        <v>36</v>
      </c>
      <c r="G152" s="2" t="s">
        <v>268</v>
      </c>
      <c r="H152" s="3">
        <v>44988</v>
      </c>
      <c r="I152" s="2" t="s">
        <v>269</v>
      </c>
      <c r="J152" s="2" t="s">
        <v>172</v>
      </c>
      <c r="K152" s="2" t="s">
        <v>323</v>
      </c>
      <c r="L152" s="2" t="s">
        <v>271</v>
      </c>
      <c r="M152" s="2" t="s">
        <v>323</v>
      </c>
      <c r="N152" s="2" t="s">
        <v>1166</v>
      </c>
      <c r="O152" s="4" t="s">
        <v>142</v>
      </c>
      <c r="P152" s="2" t="s">
        <v>143</v>
      </c>
      <c r="Q152" s="252">
        <v>2000</v>
      </c>
      <c r="R152" s="252">
        <v>2000</v>
      </c>
      <c r="S152" s="153">
        <v>15</v>
      </c>
      <c r="T152" s="153">
        <v>30000</v>
      </c>
      <c r="U152" s="4" t="s">
        <v>144</v>
      </c>
      <c r="V152" s="2"/>
      <c r="W152" s="5"/>
      <c r="Z152" s="1"/>
    </row>
    <row r="153" spans="1:26" ht="13.5" x14ac:dyDescent="0.3">
      <c r="A153" s="4">
        <v>152</v>
      </c>
      <c r="B153" s="1" t="s">
        <v>136</v>
      </c>
      <c r="C153" s="1" t="s">
        <v>1758</v>
      </c>
      <c r="D153" s="2" t="s">
        <v>1743</v>
      </c>
      <c r="E153" s="2" t="s">
        <v>55</v>
      </c>
      <c r="F153" s="2" t="s">
        <v>34</v>
      </c>
      <c r="G153" s="2" t="s">
        <v>328</v>
      </c>
      <c r="H153" s="3">
        <v>44988</v>
      </c>
      <c r="I153" s="2" t="s">
        <v>329</v>
      </c>
      <c r="J153" s="2" t="s">
        <v>139</v>
      </c>
      <c r="K153" s="2" t="s">
        <v>223</v>
      </c>
      <c r="L153" s="2" t="s">
        <v>224</v>
      </c>
      <c r="M153" s="2" t="s">
        <v>1587</v>
      </c>
      <c r="N153" s="2" t="s">
        <v>1585</v>
      </c>
      <c r="O153" s="4" t="s">
        <v>142</v>
      </c>
      <c r="P153" s="2" t="s">
        <v>169</v>
      </c>
      <c r="Q153" s="252">
        <v>46</v>
      </c>
      <c r="R153" s="252">
        <v>1</v>
      </c>
      <c r="S153" s="153">
        <v>129850</v>
      </c>
      <c r="T153" s="153">
        <v>129850</v>
      </c>
      <c r="U153" s="4" t="s">
        <v>144</v>
      </c>
      <c r="V153" s="2"/>
      <c r="W153" s="5"/>
      <c r="Z153" s="1"/>
    </row>
    <row r="154" spans="1:26" ht="13.5" x14ac:dyDescent="0.3">
      <c r="A154" s="4">
        <v>153</v>
      </c>
      <c r="B154" s="1" t="s">
        <v>136</v>
      </c>
      <c r="C154" s="1" t="s">
        <v>1758</v>
      </c>
      <c r="D154" s="2" t="s">
        <v>1743</v>
      </c>
      <c r="E154" s="2" t="s">
        <v>55</v>
      </c>
      <c r="F154" s="2" t="s">
        <v>36</v>
      </c>
      <c r="G154" s="2" t="s">
        <v>328</v>
      </c>
      <c r="H154" s="3">
        <v>44988</v>
      </c>
      <c r="I154" s="2" t="s">
        <v>329</v>
      </c>
      <c r="J154" s="2" t="s">
        <v>139</v>
      </c>
      <c r="K154" s="2" t="s">
        <v>223</v>
      </c>
      <c r="L154" s="2" t="s">
        <v>224</v>
      </c>
      <c r="M154" s="2" t="s">
        <v>1587</v>
      </c>
      <c r="N154" s="2" t="s">
        <v>1585</v>
      </c>
      <c r="O154" s="4" t="s">
        <v>142</v>
      </c>
      <c r="P154" s="2" t="s">
        <v>169</v>
      </c>
      <c r="Q154" s="252">
        <v>46</v>
      </c>
      <c r="R154" s="252">
        <v>1</v>
      </c>
      <c r="S154" s="153">
        <v>129850</v>
      </c>
      <c r="T154" s="153">
        <v>129850</v>
      </c>
      <c r="U154" s="4" t="s">
        <v>144</v>
      </c>
      <c r="V154" s="2"/>
      <c r="W154" s="5"/>
      <c r="Z154" s="1"/>
    </row>
    <row r="155" spans="1:26" ht="13.5" x14ac:dyDescent="0.3">
      <c r="A155" s="4">
        <v>154</v>
      </c>
      <c r="B155" s="1" t="s">
        <v>136</v>
      </c>
      <c r="C155" s="1" t="s">
        <v>1758</v>
      </c>
      <c r="D155" s="2" t="s">
        <v>1743</v>
      </c>
      <c r="E155" s="2" t="s">
        <v>53</v>
      </c>
      <c r="F155" s="2" t="s">
        <v>34</v>
      </c>
      <c r="G155" s="2" t="s">
        <v>328</v>
      </c>
      <c r="H155" s="3">
        <v>44988</v>
      </c>
      <c r="I155" s="2" t="s">
        <v>329</v>
      </c>
      <c r="J155" s="2" t="s">
        <v>139</v>
      </c>
      <c r="K155" s="2" t="s">
        <v>346</v>
      </c>
      <c r="L155" s="2" t="s">
        <v>347</v>
      </c>
      <c r="M155" s="2" t="s">
        <v>1551</v>
      </c>
      <c r="N155" s="2" t="s">
        <v>1158</v>
      </c>
      <c r="O155" s="4" t="s">
        <v>142</v>
      </c>
      <c r="P155" s="2" t="s">
        <v>143</v>
      </c>
      <c r="Q155" s="252">
        <v>1</v>
      </c>
      <c r="R155" s="252">
        <v>300</v>
      </c>
      <c r="S155" s="153">
        <v>330</v>
      </c>
      <c r="T155" s="153">
        <v>99000</v>
      </c>
      <c r="U155" s="4" t="s">
        <v>144</v>
      </c>
      <c r="V155" s="2"/>
      <c r="W155" s="5"/>
      <c r="Z155" s="1"/>
    </row>
    <row r="156" spans="1:26" ht="13.5" x14ac:dyDescent="0.3">
      <c r="A156" s="4">
        <v>155</v>
      </c>
      <c r="B156" s="1" t="s">
        <v>136</v>
      </c>
      <c r="C156" s="1" t="s">
        <v>1758</v>
      </c>
      <c r="D156" s="2" t="s">
        <v>1743</v>
      </c>
      <c r="E156" s="2" t="s">
        <v>53</v>
      </c>
      <c r="F156" s="2" t="s">
        <v>36</v>
      </c>
      <c r="G156" s="2" t="s">
        <v>328</v>
      </c>
      <c r="H156" s="3">
        <v>44988</v>
      </c>
      <c r="I156" s="2" t="s">
        <v>329</v>
      </c>
      <c r="J156" s="2" t="s">
        <v>139</v>
      </c>
      <c r="K156" s="2" t="s">
        <v>346</v>
      </c>
      <c r="L156" s="2" t="s">
        <v>347</v>
      </c>
      <c r="M156" s="2" t="s">
        <v>1551</v>
      </c>
      <c r="N156" s="2" t="s">
        <v>1158</v>
      </c>
      <c r="O156" s="4" t="s">
        <v>142</v>
      </c>
      <c r="P156" s="2" t="s">
        <v>143</v>
      </c>
      <c r="Q156" s="252">
        <v>1</v>
      </c>
      <c r="R156" s="252">
        <v>100</v>
      </c>
      <c r="S156" s="153">
        <v>330</v>
      </c>
      <c r="T156" s="153">
        <v>33000</v>
      </c>
      <c r="U156" s="4" t="s">
        <v>144</v>
      </c>
      <c r="V156" s="2"/>
      <c r="W156" s="5"/>
      <c r="Z156" s="1"/>
    </row>
    <row r="157" spans="1:26" ht="13.5" x14ac:dyDescent="0.3">
      <c r="A157" s="4">
        <v>156</v>
      </c>
      <c r="B157" s="1" t="s">
        <v>136</v>
      </c>
      <c r="C157" s="1" t="s">
        <v>1758</v>
      </c>
      <c r="D157" s="2" t="s">
        <v>1743</v>
      </c>
      <c r="E157" s="2" t="s">
        <v>91</v>
      </c>
      <c r="F157" s="2" t="s">
        <v>36</v>
      </c>
      <c r="G157" s="2" t="s">
        <v>328</v>
      </c>
      <c r="H157" s="3">
        <v>44988</v>
      </c>
      <c r="I157" s="2" t="s">
        <v>329</v>
      </c>
      <c r="J157" s="2" t="s">
        <v>139</v>
      </c>
      <c r="K157" s="2" t="s">
        <v>348</v>
      </c>
      <c r="L157" s="2" t="s">
        <v>349</v>
      </c>
      <c r="M157" s="2" t="s">
        <v>1580</v>
      </c>
      <c r="N157" s="2" t="s">
        <v>1581</v>
      </c>
      <c r="O157" s="4" t="s">
        <v>142</v>
      </c>
      <c r="P157" s="2" t="s">
        <v>143</v>
      </c>
      <c r="Q157" s="252">
        <v>1</v>
      </c>
      <c r="R157" s="252">
        <v>3</v>
      </c>
      <c r="S157" s="153">
        <v>5590</v>
      </c>
      <c r="T157" s="153">
        <v>16770</v>
      </c>
      <c r="U157" s="4" t="s">
        <v>144</v>
      </c>
      <c r="V157" s="2"/>
      <c r="W157" s="5"/>
      <c r="Z157" s="1"/>
    </row>
    <row r="158" spans="1:26" ht="13.5" x14ac:dyDescent="0.3">
      <c r="A158" s="4">
        <v>157</v>
      </c>
      <c r="B158" s="1" t="s">
        <v>136</v>
      </c>
      <c r="C158" s="1" t="s">
        <v>1758</v>
      </c>
      <c r="D158" s="2" t="s">
        <v>1743</v>
      </c>
      <c r="E158" s="2" t="s">
        <v>61</v>
      </c>
      <c r="F158" s="2" t="s">
        <v>34</v>
      </c>
      <c r="G158" s="2" t="s">
        <v>335</v>
      </c>
      <c r="H158" s="3">
        <v>44988</v>
      </c>
      <c r="I158" s="2" t="s">
        <v>336</v>
      </c>
      <c r="J158" s="2" t="s">
        <v>230</v>
      </c>
      <c r="K158" s="2" t="s">
        <v>337</v>
      </c>
      <c r="L158" s="2" t="s">
        <v>338</v>
      </c>
      <c r="M158" s="2" t="s">
        <v>1290</v>
      </c>
      <c r="N158" s="2" t="s">
        <v>1288</v>
      </c>
      <c r="O158" s="4" t="s">
        <v>142</v>
      </c>
      <c r="P158" s="2" t="s">
        <v>143</v>
      </c>
      <c r="Q158" s="252">
        <v>1</v>
      </c>
      <c r="R158" s="252">
        <v>1</v>
      </c>
      <c r="S158" s="153">
        <v>18869</v>
      </c>
      <c r="T158" s="153">
        <v>18869</v>
      </c>
      <c r="U158" s="4" t="s">
        <v>144</v>
      </c>
      <c r="V158" s="2"/>
      <c r="W158" s="5"/>
      <c r="Z158" s="1"/>
    </row>
    <row r="159" spans="1:26" ht="13.5" x14ac:dyDescent="0.3">
      <c r="A159" s="4">
        <v>158</v>
      </c>
      <c r="B159" s="1" t="s">
        <v>136</v>
      </c>
      <c r="C159" s="1" t="s">
        <v>1758</v>
      </c>
      <c r="D159" s="2" t="s">
        <v>1743</v>
      </c>
      <c r="E159" s="2" t="s">
        <v>61</v>
      </c>
      <c r="F159" s="2" t="s">
        <v>34</v>
      </c>
      <c r="G159" s="2" t="s">
        <v>335</v>
      </c>
      <c r="H159" s="3">
        <v>44988</v>
      </c>
      <c r="I159" s="2" t="s">
        <v>336</v>
      </c>
      <c r="J159" s="2" t="s">
        <v>230</v>
      </c>
      <c r="K159" s="2" t="s">
        <v>339</v>
      </c>
      <c r="L159" s="2" t="s">
        <v>338</v>
      </c>
      <c r="M159" s="2" t="s">
        <v>1287</v>
      </c>
      <c r="N159" s="2" t="s">
        <v>1288</v>
      </c>
      <c r="O159" s="4" t="s">
        <v>142</v>
      </c>
      <c r="P159" s="2" t="s">
        <v>143</v>
      </c>
      <c r="Q159" s="252">
        <v>1</v>
      </c>
      <c r="R159" s="252">
        <v>1</v>
      </c>
      <c r="S159" s="153">
        <v>26283</v>
      </c>
      <c r="T159" s="153">
        <v>26283</v>
      </c>
      <c r="U159" s="4" t="s">
        <v>144</v>
      </c>
      <c r="V159" s="2"/>
      <c r="W159" s="5"/>
      <c r="Z159" s="1"/>
    </row>
    <row r="160" spans="1:26" ht="13.5" x14ac:dyDescent="0.3">
      <c r="A160" s="4">
        <v>159</v>
      </c>
      <c r="B160" s="1" t="s">
        <v>136</v>
      </c>
      <c r="C160" s="1" t="s">
        <v>1758</v>
      </c>
      <c r="D160" s="2" t="s">
        <v>1743</v>
      </c>
      <c r="E160" s="2" t="s">
        <v>61</v>
      </c>
      <c r="F160" s="2" t="s">
        <v>34</v>
      </c>
      <c r="G160" s="2" t="s">
        <v>335</v>
      </c>
      <c r="H160" s="3">
        <v>44988</v>
      </c>
      <c r="I160" s="2" t="s">
        <v>336</v>
      </c>
      <c r="J160" s="2" t="s">
        <v>230</v>
      </c>
      <c r="K160" s="2" t="s">
        <v>350</v>
      </c>
      <c r="L160" s="2" t="s">
        <v>338</v>
      </c>
      <c r="M160" s="2" t="s">
        <v>1289</v>
      </c>
      <c r="N160" s="2" t="s">
        <v>1288</v>
      </c>
      <c r="O160" s="4" t="s">
        <v>142</v>
      </c>
      <c r="P160" s="2" t="s">
        <v>143</v>
      </c>
      <c r="Q160" s="252">
        <v>1</v>
      </c>
      <c r="R160" s="252">
        <v>2</v>
      </c>
      <c r="S160" s="153">
        <v>26283</v>
      </c>
      <c r="T160" s="153">
        <v>52566</v>
      </c>
      <c r="U160" s="4" t="s">
        <v>144</v>
      </c>
      <c r="V160" s="2"/>
      <c r="W160" s="5"/>
      <c r="Z160" s="1"/>
    </row>
    <row r="161" spans="1:26" ht="13.5" x14ac:dyDescent="0.3">
      <c r="A161" s="4">
        <v>160</v>
      </c>
      <c r="B161" s="1" t="s">
        <v>136</v>
      </c>
      <c r="C161" s="1" t="s">
        <v>1758</v>
      </c>
      <c r="D161" s="2" t="s">
        <v>1743</v>
      </c>
      <c r="E161" s="2" t="s">
        <v>91</v>
      </c>
      <c r="F161" s="2" t="s">
        <v>34</v>
      </c>
      <c r="G161" s="2" t="s">
        <v>351</v>
      </c>
      <c r="H161" s="3">
        <v>44991</v>
      </c>
      <c r="I161" s="2" t="s">
        <v>352</v>
      </c>
      <c r="J161" s="2" t="s">
        <v>256</v>
      </c>
      <c r="K161" s="2" t="s">
        <v>353</v>
      </c>
      <c r="L161" s="2" t="s">
        <v>353</v>
      </c>
      <c r="M161" s="2" t="s">
        <v>1182</v>
      </c>
      <c r="N161" s="2" t="s">
        <v>1183</v>
      </c>
      <c r="O161" s="4" t="s">
        <v>142</v>
      </c>
      <c r="P161" s="2" t="s">
        <v>143</v>
      </c>
      <c r="Q161" s="252">
        <v>1</v>
      </c>
      <c r="R161" s="252">
        <v>1</v>
      </c>
      <c r="S161" s="153">
        <v>1200000</v>
      </c>
      <c r="T161" s="153">
        <v>1200000</v>
      </c>
      <c r="U161" s="4" t="s">
        <v>144</v>
      </c>
      <c r="V161" s="2"/>
      <c r="W161" s="5"/>
      <c r="Z161" s="1"/>
    </row>
    <row r="162" spans="1:26" ht="13.5" x14ac:dyDescent="0.3">
      <c r="A162" s="4">
        <v>161</v>
      </c>
      <c r="B162" s="1" t="s">
        <v>136</v>
      </c>
      <c r="C162" s="1" t="s">
        <v>1758</v>
      </c>
      <c r="D162" s="2" t="s">
        <v>1743</v>
      </c>
      <c r="E162" s="2" t="s">
        <v>54</v>
      </c>
      <c r="F162" s="2" t="s">
        <v>34</v>
      </c>
      <c r="G162" s="2" t="s">
        <v>354</v>
      </c>
      <c r="H162" s="3">
        <v>44993</v>
      </c>
      <c r="I162" s="2" t="s">
        <v>355</v>
      </c>
      <c r="J162" s="2" t="s">
        <v>356</v>
      </c>
      <c r="K162" s="2" t="s">
        <v>357</v>
      </c>
      <c r="L162" s="2" t="s">
        <v>358</v>
      </c>
      <c r="M162" s="2" t="s">
        <v>1367</v>
      </c>
      <c r="N162" s="2" t="s">
        <v>1368</v>
      </c>
      <c r="O162" s="4" t="s">
        <v>359</v>
      </c>
      <c r="P162" s="2" t="s">
        <v>143</v>
      </c>
      <c r="Q162" s="252">
        <v>0</v>
      </c>
      <c r="R162" s="252">
        <v>3800</v>
      </c>
      <c r="S162" s="153">
        <v>775.52</v>
      </c>
      <c r="T162" s="153">
        <v>2946976</v>
      </c>
      <c r="U162" s="4" t="s">
        <v>144</v>
      </c>
      <c r="V162" s="2"/>
      <c r="W162" s="5"/>
      <c r="Z162" s="1"/>
    </row>
    <row r="163" spans="1:26" ht="13.5" x14ac:dyDescent="0.3">
      <c r="A163" s="4">
        <v>162</v>
      </c>
      <c r="B163" s="1" t="s">
        <v>136</v>
      </c>
      <c r="C163" s="1" t="s">
        <v>1758</v>
      </c>
      <c r="D163" s="2" t="s">
        <v>1743</v>
      </c>
      <c r="E163" s="2" t="s">
        <v>57</v>
      </c>
      <c r="F163" s="2" t="s">
        <v>36</v>
      </c>
      <c r="G163" s="2" t="s">
        <v>360</v>
      </c>
      <c r="H163" s="3">
        <v>44995</v>
      </c>
      <c r="I163" s="2" t="s">
        <v>361</v>
      </c>
      <c r="J163" s="2" t="s">
        <v>139</v>
      </c>
      <c r="K163" s="2" t="s">
        <v>362</v>
      </c>
      <c r="L163" s="2" t="s">
        <v>363</v>
      </c>
      <c r="M163" s="2" t="s">
        <v>1219</v>
      </c>
      <c r="N163" s="2" t="s">
        <v>1220</v>
      </c>
      <c r="O163" s="4" t="s">
        <v>142</v>
      </c>
      <c r="P163" s="2" t="s">
        <v>143</v>
      </c>
      <c r="Q163" s="252">
        <v>1</v>
      </c>
      <c r="R163" s="252">
        <v>1</v>
      </c>
      <c r="S163" s="153">
        <v>1106000</v>
      </c>
      <c r="T163" s="153">
        <v>1106000</v>
      </c>
      <c r="U163" s="4" t="s">
        <v>144</v>
      </c>
      <c r="V163" s="2"/>
      <c r="W163" s="5"/>
      <c r="Z163" s="1"/>
    </row>
    <row r="164" spans="1:26" ht="13.5" x14ac:dyDescent="0.3">
      <c r="A164" s="4">
        <v>163</v>
      </c>
      <c r="B164" s="1" t="s">
        <v>136</v>
      </c>
      <c r="C164" s="1" t="s">
        <v>1758</v>
      </c>
      <c r="D164" s="2" t="s">
        <v>1743</v>
      </c>
      <c r="E164" s="2" t="s">
        <v>93</v>
      </c>
      <c r="F164" s="2" t="s">
        <v>36</v>
      </c>
      <c r="G164" s="2" t="s">
        <v>360</v>
      </c>
      <c r="H164" s="3">
        <v>44995</v>
      </c>
      <c r="I164" s="2" t="s">
        <v>361</v>
      </c>
      <c r="J164" s="2" t="s">
        <v>139</v>
      </c>
      <c r="K164" s="2" t="s">
        <v>364</v>
      </c>
      <c r="L164" s="2" t="s">
        <v>365</v>
      </c>
      <c r="M164" s="2" t="s">
        <v>1347</v>
      </c>
      <c r="N164" s="2" t="s">
        <v>1444</v>
      </c>
      <c r="O164" s="4" t="s">
        <v>142</v>
      </c>
      <c r="P164" s="2" t="s">
        <v>143</v>
      </c>
      <c r="Q164" s="252">
        <v>1</v>
      </c>
      <c r="R164" s="252">
        <v>1</v>
      </c>
      <c r="S164" s="153">
        <v>143000</v>
      </c>
      <c r="T164" s="153">
        <v>143000</v>
      </c>
      <c r="U164" s="4" t="s">
        <v>144</v>
      </c>
      <c r="V164" s="2"/>
      <c r="W164" s="5"/>
      <c r="Z164" s="1"/>
    </row>
    <row r="165" spans="1:26" ht="13.5" x14ac:dyDescent="0.3">
      <c r="A165" s="4">
        <v>164</v>
      </c>
      <c r="B165" s="1" t="s">
        <v>136</v>
      </c>
      <c r="C165" s="1" t="s">
        <v>1758</v>
      </c>
      <c r="D165" s="2" t="s">
        <v>1743</v>
      </c>
      <c r="E165" s="2" t="s">
        <v>53</v>
      </c>
      <c r="F165" s="2" t="s">
        <v>36</v>
      </c>
      <c r="G165" s="2" t="s">
        <v>328</v>
      </c>
      <c r="H165" s="3">
        <v>44995</v>
      </c>
      <c r="I165" s="2" t="s">
        <v>329</v>
      </c>
      <c r="J165" s="2" t="s">
        <v>139</v>
      </c>
      <c r="K165" s="2" t="s">
        <v>366</v>
      </c>
      <c r="L165" s="2" t="s">
        <v>347</v>
      </c>
      <c r="M165" s="2" t="s">
        <v>1160</v>
      </c>
      <c r="N165" s="2" t="s">
        <v>1158</v>
      </c>
      <c r="O165" s="4" t="s">
        <v>142</v>
      </c>
      <c r="P165" s="2" t="s">
        <v>143</v>
      </c>
      <c r="Q165" s="252">
        <v>10</v>
      </c>
      <c r="R165" s="252">
        <v>10</v>
      </c>
      <c r="S165" s="153">
        <v>2260</v>
      </c>
      <c r="T165" s="153">
        <v>22600</v>
      </c>
      <c r="U165" s="4" t="s">
        <v>144</v>
      </c>
      <c r="V165" s="2"/>
      <c r="W165" s="5"/>
      <c r="Z165" s="1"/>
    </row>
    <row r="166" spans="1:26" ht="13.5" x14ac:dyDescent="0.3">
      <c r="A166" s="4">
        <v>165</v>
      </c>
      <c r="B166" s="1" t="s">
        <v>136</v>
      </c>
      <c r="C166" s="1" t="s">
        <v>1758</v>
      </c>
      <c r="D166" s="2" t="s">
        <v>1743</v>
      </c>
      <c r="E166" s="2" t="s">
        <v>53</v>
      </c>
      <c r="F166" s="2" t="s">
        <v>36</v>
      </c>
      <c r="G166" s="2" t="s">
        <v>328</v>
      </c>
      <c r="H166" s="3">
        <v>44995</v>
      </c>
      <c r="I166" s="2" t="s">
        <v>329</v>
      </c>
      <c r="J166" s="2" t="s">
        <v>139</v>
      </c>
      <c r="K166" s="2" t="s">
        <v>367</v>
      </c>
      <c r="L166" s="2" t="s">
        <v>347</v>
      </c>
      <c r="M166" s="2" t="s">
        <v>1159</v>
      </c>
      <c r="N166" s="2" t="s">
        <v>1158</v>
      </c>
      <c r="O166" s="4" t="s">
        <v>142</v>
      </c>
      <c r="P166" s="2" t="s">
        <v>143</v>
      </c>
      <c r="Q166" s="252">
        <v>10</v>
      </c>
      <c r="R166" s="252">
        <v>10</v>
      </c>
      <c r="S166" s="153">
        <v>2260</v>
      </c>
      <c r="T166" s="153">
        <v>22600</v>
      </c>
      <c r="U166" s="4" t="s">
        <v>144</v>
      </c>
      <c r="V166" s="2"/>
      <c r="W166" s="5"/>
      <c r="Z166" s="1"/>
    </row>
    <row r="167" spans="1:26" ht="13.5" x14ac:dyDescent="0.3">
      <c r="A167" s="4">
        <v>166</v>
      </c>
      <c r="B167" s="1" t="s">
        <v>136</v>
      </c>
      <c r="C167" s="1" t="s">
        <v>1758</v>
      </c>
      <c r="D167" s="2" t="s">
        <v>1743</v>
      </c>
      <c r="E167" s="2" t="s">
        <v>53</v>
      </c>
      <c r="F167" s="2" t="s">
        <v>36</v>
      </c>
      <c r="G167" s="2" t="s">
        <v>328</v>
      </c>
      <c r="H167" s="3">
        <v>44995</v>
      </c>
      <c r="I167" s="2" t="s">
        <v>329</v>
      </c>
      <c r="J167" s="2" t="s">
        <v>139</v>
      </c>
      <c r="K167" s="2" t="s">
        <v>368</v>
      </c>
      <c r="L167" s="2" t="s">
        <v>347</v>
      </c>
      <c r="M167" s="2" t="s">
        <v>1157</v>
      </c>
      <c r="N167" s="2" t="s">
        <v>1158</v>
      </c>
      <c r="O167" s="4" t="s">
        <v>142</v>
      </c>
      <c r="P167" s="2" t="s">
        <v>143</v>
      </c>
      <c r="Q167" s="252">
        <v>10</v>
      </c>
      <c r="R167" s="252">
        <v>10</v>
      </c>
      <c r="S167" s="153">
        <v>2260</v>
      </c>
      <c r="T167" s="153">
        <v>22600</v>
      </c>
      <c r="U167" s="4" t="s">
        <v>144</v>
      </c>
      <c r="V167" s="2"/>
      <c r="W167" s="5"/>
      <c r="Z167" s="1"/>
    </row>
    <row r="168" spans="1:26" ht="13.5" x14ac:dyDescent="0.3">
      <c r="A168" s="4">
        <v>167</v>
      </c>
      <c r="B168" s="1" t="s">
        <v>136</v>
      </c>
      <c r="C168" s="1" t="s">
        <v>1756</v>
      </c>
      <c r="D168" s="2" t="s">
        <v>1754</v>
      </c>
      <c r="E168" s="2" t="s">
        <v>49</v>
      </c>
      <c r="F168" s="2" t="s">
        <v>34</v>
      </c>
      <c r="G168" s="2" t="s">
        <v>369</v>
      </c>
      <c r="H168" s="3">
        <v>44995</v>
      </c>
      <c r="I168" s="2" t="s">
        <v>370</v>
      </c>
      <c r="J168" s="2" t="s">
        <v>371</v>
      </c>
      <c r="K168" s="2" t="s">
        <v>372</v>
      </c>
      <c r="L168" s="2" t="s">
        <v>373</v>
      </c>
      <c r="M168" s="2" t="s">
        <v>372</v>
      </c>
      <c r="N168" s="2" t="s">
        <v>1200</v>
      </c>
      <c r="O168" s="4" t="s">
        <v>142</v>
      </c>
      <c r="P168" s="2" t="s">
        <v>143</v>
      </c>
      <c r="Q168" s="252">
        <v>2000</v>
      </c>
      <c r="R168" s="252">
        <v>2560</v>
      </c>
      <c r="S168" s="153">
        <v>1325</v>
      </c>
      <c r="T168" s="153">
        <v>3392000</v>
      </c>
      <c r="U168" s="4" t="s">
        <v>144</v>
      </c>
      <c r="V168" s="2"/>
      <c r="W168" s="5"/>
      <c r="Z168" s="1"/>
    </row>
    <row r="169" spans="1:26" ht="13.5" x14ac:dyDescent="0.3">
      <c r="A169" s="4">
        <v>168</v>
      </c>
      <c r="B169" s="1" t="s">
        <v>136</v>
      </c>
      <c r="C169" s="1" t="s">
        <v>1756</v>
      </c>
      <c r="D169" s="2" t="s">
        <v>1754</v>
      </c>
      <c r="E169" s="2" t="s">
        <v>51</v>
      </c>
      <c r="F169" s="2" t="s">
        <v>36</v>
      </c>
      <c r="G169" s="2" t="s">
        <v>375</v>
      </c>
      <c r="H169" s="3">
        <v>45002</v>
      </c>
      <c r="I169" s="2" t="s">
        <v>376</v>
      </c>
      <c r="J169" s="2" t="s">
        <v>139</v>
      </c>
      <c r="K169" s="2" t="s">
        <v>377</v>
      </c>
      <c r="L169" s="2" t="s">
        <v>240</v>
      </c>
      <c r="M169" s="2" t="s">
        <v>1249</v>
      </c>
      <c r="N169" s="2" t="s">
        <v>1250</v>
      </c>
      <c r="O169" s="4" t="s">
        <v>142</v>
      </c>
      <c r="P169" s="2" t="s">
        <v>378</v>
      </c>
      <c r="Q169" s="252">
        <v>1</v>
      </c>
      <c r="R169" s="252">
        <v>2</v>
      </c>
      <c r="S169" s="153">
        <v>159940</v>
      </c>
      <c r="T169" s="153">
        <v>319880</v>
      </c>
      <c r="U169" s="4" t="s">
        <v>144</v>
      </c>
      <c r="V169" s="2" t="s">
        <v>320</v>
      </c>
      <c r="W169" s="5"/>
      <c r="Z169" s="1"/>
    </row>
    <row r="170" spans="1:26" ht="13.5" x14ac:dyDescent="0.3">
      <c r="A170" s="4">
        <v>169</v>
      </c>
      <c r="B170" s="1" t="s">
        <v>136</v>
      </c>
      <c r="C170" s="1" t="s">
        <v>1756</v>
      </c>
      <c r="D170" s="2" t="s">
        <v>1754</v>
      </c>
      <c r="E170" s="2" t="s">
        <v>51</v>
      </c>
      <c r="F170" s="2" t="s">
        <v>36</v>
      </c>
      <c r="G170" s="2" t="s">
        <v>375</v>
      </c>
      <c r="H170" s="3">
        <v>45002</v>
      </c>
      <c r="I170" s="2" t="s">
        <v>376</v>
      </c>
      <c r="J170" s="2" t="s">
        <v>139</v>
      </c>
      <c r="K170" s="2" t="s">
        <v>379</v>
      </c>
      <c r="L170" s="2" t="s">
        <v>240</v>
      </c>
      <c r="M170" s="2" t="s">
        <v>1251</v>
      </c>
      <c r="N170" s="2" t="s">
        <v>1250</v>
      </c>
      <c r="O170" s="4" t="s">
        <v>142</v>
      </c>
      <c r="P170" s="2" t="s">
        <v>378</v>
      </c>
      <c r="Q170" s="252">
        <v>1</v>
      </c>
      <c r="R170" s="252">
        <v>2</v>
      </c>
      <c r="S170" s="153">
        <v>159940</v>
      </c>
      <c r="T170" s="153">
        <v>319880</v>
      </c>
      <c r="U170" s="4" t="s">
        <v>144</v>
      </c>
      <c r="V170" s="2" t="s">
        <v>320</v>
      </c>
      <c r="W170" s="5"/>
      <c r="Z170" s="1"/>
    </row>
    <row r="171" spans="1:26" ht="13.5" x14ac:dyDescent="0.3">
      <c r="A171" s="4">
        <v>170</v>
      </c>
      <c r="B171" s="1" t="s">
        <v>136</v>
      </c>
      <c r="C171" s="1" t="s">
        <v>1756</v>
      </c>
      <c r="D171" s="2" t="s">
        <v>1754</v>
      </c>
      <c r="E171" s="2" t="s">
        <v>51</v>
      </c>
      <c r="F171" s="2" t="s">
        <v>36</v>
      </c>
      <c r="G171" s="2" t="s">
        <v>375</v>
      </c>
      <c r="H171" s="3">
        <v>45002</v>
      </c>
      <c r="I171" s="2" t="s">
        <v>376</v>
      </c>
      <c r="J171" s="2" t="s">
        <v>139</v>
      </c>
      <c r="K171" s="2" t="s">
        <v>380</v>
      </c>
      <c r="L171" s="2" t="s">
        <v>240</v>
      </c>
      <c r="M171" s="2" t="s">
        <v>1252</v>
      </c>
      <c r="N171" s="2" t="s">
        <v>1250</v>
      </c>
      <c r="O171" s="4" t="s">
        <v>142</v>
      </c>
      <c r="P171" s="2" t="s">
        <v>378</v>
      </c>
      <c r="Q171" s="252">
        <v>1</v>
      </c>
      <c r="R171" s="252">
        <v>2</v>
      </c>
      <c r="S171" s="153">
        <v>178760</v>
      </c>
      <c r="T171" s="153">
        <v>357520</v>
      </c>
      <c r="U171" s="4" t="s">
        <v>144</v>
      </c>
      <c r="V171" s="2" t="s">
        <v>320</v>
      </c>
      <c r="W171" s="5"/>
      <c r="Z171" s="1"/>
    </row>
    <row r="172" spans="1:26" ht="13.5" x14ac:dyDescent="0.3">
      <c r="A172" s="4">
        <v>171</v>
      </c>
      <c r="B172" s="1" t="s">
        <v>136</v>
      </c>
      <c r="C172" s="1" t="s">
        <v>1756</v>
      </c>
      <c r="D172" s="2" t="s">
        <v>1754</v>
      </c>
      <c r="E172" s="2" t="s">
        <v>51</v>
      </c>
      <c r="F172" s="2" t="s">
        <v>36</v>
      </c>
      <c r="G172" s="2" t="s">
        <v>375</v>
      </c>
      <c r="H172" s="3">
        <v>45002</v>
      </c>
      <c r="I172" s="2" t="s">
        <v>376</v>
      </c>
      <c r="J172" s="2" t="s">
        <v>139</v>
      </c>
      <c r="K172" s="2" t="s">
        <v>381</v>
      </c>
      <c r="L172" s="2" t="s">
        <v>240</v>
      </c>
      <c r="M172" s="2" t="s">
        <v>1253</v>
      </c>
      <c r="N172" s="2" t="s">
        <v>1250</v>
      </c>
      <c r="O172" s="4" t="s">
        <v>142</v>
      </c>
      <c r="P172" s="2" t="s">
        <v>378</v>
      </c>
      <c r="Q172" s="252">
        <v>1</v>
      </c>
      <c r="R172" s="252">
        <v>2</v>
      </c>
      <c r="S172" s="153">
        <v>178760</v>
      </c>
      <c r="T172" s="153">
        <v>357520</v>
      </c>
      <c r="U172" s="4" t="s">
        <v>144</v>
      </c>
      <c r="V172" s="2" t="s">
        <v>320</v>
      </c>
      <c r="W172" s="5"/>
      <c r="Z172" s="1"/>
    </row>
    <row r="173" spans="1:26" ht="13.5" x14ac:dyDescent="0.3">
      <c r="A173" s="4">
        <v>172</v>
      </c>
      <c r="B173" s="1" t="s">
        <v>136</v>
      </c>
      <c r="C173" s="1" t="s">
        <v>1756</v>
      </c>
      <c r="D173" s="2" t="s">
        <v>1754</v>
      </c>
      <c r="E173" s="2" t="s">
        <v>51</v>
      </c>
      <c r="F173" s="2" t="s">
        <v>36</v>
      </c>
      <c r="G173" s="2" t="s">
        <v>375</v>
      </c>
      <c r="H173" s="3">
        <v>45002</v>
      </c>
      <c r="I173" s="2" t="s">
        <v>376</v>
      </c>
      <c r="J173" s="2" t="s">
        <v>139</v>
      </c>
      <c r="K173" s="2" t="s">
        <v>382</v>
      </c>
      <c r="L173" s="2" t="s">
        <v>213</v>
      </c>
      <c r="M173" s="2" t="s">
        <v>1529</v>
      </c>
      <c r="N173" s="2" t="s">
        <v>1528</v>
      </c>
      <c r="O173" s="4" t="s">
        <v>142</v>
      </c>
      <c r="P173" s="2" t="s">
        <v>378</v>
      </c>
      <c r="Q173" s="252">
        <v>1</v>
      </c>
      <c r="R173" s="252">
        <v>3</v>
      </c>
      <c r="S173" s="153">
        <v>3920</v>
      </c>
      <c r="T173" s="153">
        <v>11760</v>
      </c>
      <c r="U173" s="4" t="s">
        <v>144</v>
      </c>
      <c r="V173" s="2" t="s">
        <v>320</v>
      </c>
      <c r="W173" s="5"/>
      <c r="Z173" s="1"/>
    </row>
    <row r="174" spans="1:26" ht="13.5" x14ac:dyDescent="0.3">
      <c r="A174" s="4">
        <v>173</v>
      </c>
      <c r="B174" s="1" t="s">
        <v>136</v>
      </c>
      <c r="C174" s="1" t="s">
        <v>1756</v>
      </c>
      <c r="D174" s="2" t="s">
        <v>1754</v>
      </c>
      <c r="E174" s="2" t="s">
        <v>51</v>
      </c>
      <c r="F174" s="2" t="s">
        <v>36</v>
      </c>
      <c r="G174" s="2" t="s">
        <v>375</v>
      </c>
      <c r="H174" s="3">
        <v>45002</v>
      </c>
      <c r="I174" s="2" t="s">
        <v>376</v>
      </c>
      <c r="J174" s="2" t="s">
        <v>139</v>
      </c>
      <c r="K174" s="2" t="s">
        <v>383</v>
      </c>
      <c r="L174" s="2" t="s">
        <v>213</v>
      </c>
      <c r="M174" s="2" t="s">
        <v>1530</v>
      </c>
      <c r="N174" s="2" t="s">
        <v>1528</v>
      </c>
      <c r="O174" s="4" t="s">
        <v>142</v>
      </c>
      <c r="P174" s="2" t="s">
        <v>378</v>
      </c>
      <c r="Q174" s="252">
        <v>1</v>
      </c>
      <c r="R174" s="252">
        <v>10</v>
      </c>
      <c r="S174" s="153">
        <v>7600</v>
      </c>
      <c r="T174" s="153">
        <v>76000</v>
      </c>
      <c r="U174" s="4" t="s">
        <v>144</v>
      </c>
      <c r="V174" s="2" t="s">
        <v>320</v>
      </c>
      <c r="W174" s="5"/>
      <c r="Z174" s="1"/>
    </row>
    <row r="175" spans="1:26" ht="13.5" x14ac:dyDescent="0.3">
      <c r="A175" s="4">
        <v>174</v>
      </c>
      <c r="B175" s="1" t="s">
        <v>136</v>
      </c>
      <c r="C175" s="1" t="s">
        <v>1756</v>
      </c>
      <c r="D175" s="2" t="s">
        <v>1754</v>
      </c>
      <c r="E175" s="2" t="s">
        <v>51</v>
      </c>
      <c r="F175" s="2" t="s">
        <v>36</v>
      </c>
      <c r="G175" s="2" t="s">
        <v>375</v>
      </c>
      <c r="H175" s="3">
        <v>45002</v>
      </c>
      <c r="I175" s="2" t="s">
        <v>376</v>
      </c>
      <c r="J175" s="2" t="s">
        <v>139</v>
      </c>
      <c r="K175" s="2" t="s">
        <v>384</v>
      </c>
      <c r="L175" s="2" t="s">
        <v>174</v>
      </c>
      <c r="M175" s="2" t="s">
        <v>1213</v>
      </c>
      <c r="N175" s="2" t="s">
        <v>1156</v>
      </c>
      <c r="O175" s="4" t="s">
        <v>142</v>
      </c>
      <c r="P175" s="2" t="s">
        <v>378</v>
      </c>
      <c r="Q175" s="252">
        <v>1</v>
      </c>
      <c r="R175" s="252">
        <v>2</v>
      </c>
      <c r="S175" s="153">
        <v>12250</v>
      </c>
      <c r="T175" s="153">
        <v>24500</v>
      </c>
      <c r="U175" s="4" t="s">
        <v>144</v>
      </c>
      <c r="V175" s="2" t="s">
        <v>320</v>
      </c>
      <c r="W175" s="5"/>
      <c r="Z175" s="1"/>
    </row>
    <row r="176" spans="1:26" ht="13.5" x14ac:dyDescent="0.3">
      <c r="A176" s="4">
        <v>175</v>
      </c>
      <c r="B176" s="1" t="s">
        <v>136</v>
      </c>
      <c r="C176" s="1" t="s">
        <v>1756</v>
      </c>
      <c r="D176" s="2" t="s">
        <v>1754</v>
      </c>
      <c r="E176" s="2" t="s">
        <v>51</v>
      </c>
      <c r="F176" s="2" t="s">
        <v>36</v>
      </c>
      <c r="G176" s="2" t="s">
        <v>375</v>
      </c>
      <c r="H176" s="3">
        <v>45002</v>
      </c>
      <c r="I176" s="2" t="s">
        <v>376</v>
      </c>
      <c r="J176" s="2" t="s">
        <v>139</v>
      </c>
      <c r="K176" s="2" t="s">
        <v>385</v>
      </c>
      <c r="L176" s="2" t="s">
        <v>240</v>
      </c>
      <c r="M176" s="2" t="s">
        <v>1523</v>
      </c>
      <c r="N176" s="2" t="s">
        <v>1250</v>
      </c>
      <c r="O176" s="4" t="s">
        <v>142</v>
      </c>
      <c r="P176" s="2" t="s">
        <v>378</v>
      </c>
      <c r="Q176" s="252">
        <v>1</v>
      </c>
      <c r="R176" s="252">
        <v>1</v>
      </c>
      <c r="S176" s="153">
        <v>14120</v>
      </c>
      <c r="T176" s="153">
        <v>14120</v>
      </c>
      <c r="U176" s="4" t="s">
        <v>144</v>
      </c>
      <c r="V176" s="2" t="s">
        <v>320</v>
      </c>
      <c r="W176" s="5"/>
      <c r="Z176" s="1"/>
    </row>
    <row r="177" spans="1:26" ht="13.5" x14ac:dyDescent="0.3">
      <c r="A177" s="4">
        <v>176</v>
      </c>
      <c r="B177" s="1" t="s">
        <v>136</v>
      </c>
      <c r="C177" s="1" t="s">
        <v>1756</v>
      </c>
      <c r="D177" s="2" t="s">
        <v>1754</v>
      </c>
      <c r="E177" s="2" t="s">
        <v>51</v>
      </c>
      <c r="F177" s="2" t="s">
        <v>36</v>
      </c>
      <c r="G177" s="2" t="s">
        <v>375</v>
      </c>
      <c r="H177" s="3">
        <v>45002</v>
      </c>
      <c r="I177" s="2" t="s">
        <v>376</v>
      </c>
      <c r="J177" s="2" t="s">
        <v>139</v>
      </c>
      <c r="K177" s="2" t="s">
        <v>386</v>
      </c>
      <c r="L177" s="2" t="s">
        <v>387</v>
      </c>
      <c r="M177" s="2" t="s">
        <v>1535</v>
      </c>
      <c r="N177" s="2" t="s">
        <v>1536</v>
      </c>
      <c r="O177" s="4" t="s">
        <v>142</v>
      </c>
      <c r="P177" s="2" t="s">
        <v>143</v>
      </c>
      <c r="Q177" s="252">
        <v>1</v>
      </c>
      <c r="R177" s="252">
        <v>1</v>
      </c>
      <c r="S177" s="153">
        <v>235200</v>
      </c>
      <c r="T177" s="153">
        <v>235200</v>
      </c>
      <c r="U177" s="4" t="s">
        <v>144</v>
      </c>
      <c r="V177" s="2" t="s">
        <v>320</v>
      </c>
      <c r="W177" s="5"/>
      <c r="Z177" s="1"/>
    </row>
    <row r="178" spans="1:26" ht="13.5" x14ac:dyDescent="0.3">
      <c r="A178" s="4">
        <v>177</v>
      </c>
      <c r="B178" s="1" t="s">
        <v>136</v>
      </c>
      <c r="C178" s="1" t="s">
        <v>1758</v>
      </c>
      <c r="D178" s="2" t="s">
        <v>1743</v>
      </c>
      <c r="E178" s="2" t="s">
        <v>57</v>
      </c>
      <c r="F178" s="2" t="s">
        <v>36</v>
      </c>
      <c r="G178" s="2" t="s">
        <v>375</v>
      </c>
      <c r="H178" s="3">
        <v>45002</v>
      </c>
      <c r="I178" s="2" t="s">
        <v>376</v>
      </c>
      <c r="J178" s="2" t="s">
        <v>139</v>
      </c>
      <c r="K178" s="2" t="s">
        <v>330</v>
      </c>
      <c r="L178" s="2" t="s">
        <v>388</v>
      </c>
      <c r="M178" s="2" t="s">
        <v>1364</v>
      </c>
      <c r="N178" s="2" t="s">
        <v>1306</v>
      </c>
      <c r="O178" s="4" t="s">
        <v>142</v>
      </c>
      <c r="P178" s="2" t="s">
        <v>143</v>
      </c>
      <c r="Q178" s="252">
        <v>1</v>
      </c>
      <c r="R178" s="252">
        <v>5</v>
      </c>
      <c r="S178" s="153">
        <v>92030</v>
      </c>
      <c r="T178" s="153">
        <v>460150</v>
      </c>
      <c r="U178" s="4" t="s">
        <v>144</v>
      </c>
      <c r="V178" s="2"/>
      <c r="W178" s="5"/>
      <c r="Z178" s="1"/>
    </row>
    <row r="179" spans="1:26" ht="13.5" x14ac:dyDescent="0.3">
      <c r="A179" s="4">
        <v>178</v>
      </c>
      <c r="B179" s="1" t="s">
        <v>136</v>
      </c>
      <c r="C179" s="1" t="s">
        <v>1756</v>
      </c>
      <c r="D179" s="2" t="s">
        <v>1754</v>
      </c>
      <c r="E179" s="2" t="s">
        <v>51</v>
      </c>
      <c r="F179" s="2" t="s">
        <v>36</v>
      </c>
      <c r="G179" s="2" t="s">
        <v>389</v>
      </c>
      <c r="H179" s="3">
        <v>45002</v>
      </c>
      <c r="I179" s="2" t="s">
        <v>390</v>
      </c>
      <c r="J179" s="2" t="s">
        <v>172</v>
      </c>
      <c r="K179" s="2" t="s">
        <v>391</v>
      </c>
      <c r="L179" s="2" t="s">
        <v>174</v>
      </c>
      <c r="M179" s="2" t="s">
        <v>391</v>
      </c>
      <c r="N179" s="2" t="s">
        <v>1156</v>
      </c>
      <c r="O179" s="4" t="s">
        <v>142</v>
      </c>
      <c r="P179" s="2" t="s">
        <v>143</v>
      </c>
      <c r="Q179" s="252">
        <v>400</v>
      </c>
      <c r="R179" s="252">
        <v>400</v>
      </c>
      <c r="S179" s="153">
        <v>527</v>
      </c>
      <c r="T179" s="153">
        <v>210800</v>
      </c>
      <c r="U179" s="4" t="s">
        <v>144</v>
      </c>
      <c r="V179" s="2" t="s">
        <v>320</v>
      </c>
      <c r="W179" s="5"/>
      <c r="Z179" s="1"/>
    </row>
    <row r="180" spans="1:26" ht="13.5" x14ac:dyDescent="0.3">
      <c r="A180" s="4">
        <v>179</v>
      </c>
      <c r="B180" s="1" t="s">
        <v>136</v>
      </c>
      <c r="C180" s="1" t="s">
        <v>1758</v>
      </c>
      <c r="D180" s="2" t="s">
        <v>1743</v>
      </c>
      <c r="E180" s="2" t="s">
        <v>91</v>
      </c>
      <c r="F180" s="2" t="s">
        <v>34</v>
      </c>
      <c r="G180" s="2" t="s">
        <v>392</v>
      </c>
      <c r="H180" s="3">
        <v>45002</v>
      </c>
      <c r="I180" s="2" t="s">
        <v>393</v>
      </c>
      <c r="J180" s="2" t="s">
        <v>394</v>
      </c>
      <c r="K180" s="2" t="s">
        <v>395</v>
      </c>
      <c r="L180" s="2" t="s">
        <v>396</v>
      </c>
      <c r="M180" s="2" t="s">
        <v>1514</v>
      </c>
      <c r="N180" s="2" t="s">
        <v>1515</v>
      </c>
      <c r="O180" s="4" t="s">
        <v>142</v>
      </c>
      <c r="P180" s="2" t="s">
        <v>143</v>
      </c>
      <c r="Q180" s="252">
        <v>50</v>
      </c>
      <c r="R180" s="252">
        <v>50</v>
      </c>
      <c r="S180" s="153">
        <v>500</v>
      </c>
      <c r="T180" s="153">
        <v>25000</v>
      </c>
      <c r="U180" s="4" t="s">
        <v>144</v>
      </c>
      <c r="V180" s="2"/>
      <c r="W180" s="5"/>
      <c r="Z180" s="1"/>
    </row>
    <row r="181" spans="1:26" ht="13.5" x14ac:dyDescent="0.3">
      <c r="A181" s="4">
        <v>180</v>
      </c>
      <c r="B181" s="1" t="s">
        <v>136</v>
      </c>
      <c r="C181" s="1" t="s">
        <v>1758</v>
      </c>
      <c r="D181" s="2" t="s">
        <v>1743</v>
      </c>
      <c r="E181" s="2" t="s">
        <v>61</v>
      </c>
      <c r="F181" s="2" t="s">
        <v>34</v>
      </c>
      <c r="G181" s="2" t="s">
        <v>397</v>
      </c>
      <c r="H181" s="3">
        <v>45002</v>
      </c>
      <c r="I181" s="2" t="s">
        <v>398</v>
      </c>
      <c r="J181" s="2" t="s">
        <v>230</v>
      </c>
      <c r="K181" s="2" t="s">
        <v>399</v>
      </c>
      <c r="L181" s="2" t="s">
        <v>338</v>
      </c>
      <c r="M181" s="2" t="s">
        <v>1291</v>
      </c>
      <c r="N181" s="2" t="s">
        <v>1288</v>
      </c>
      <c r="O181" s="4" t="s">
        <v>142</v>
      </c>
      <c r="P181" s="2" t="s">
        <v>243</v>
      </c>
      <c r="Q181" s="252">
        <v>1</v>
      </c>
      <c r="R181" s="252">
        <v>1</v>
      </c>
      <c r="S181" s="153">
        <v>233310</v>
      </c>
      <c r="T181" s="153">
        <v>233310</v>
      </c>
      <c r="U181" s="4" t="s">
        <v>144</v>
      </c>
      <c r="V181" s="2"/>
      <c r="W181" s="5"/>
      <c r="Z181" s="1"/>
    </row>
    <row r="182" spans="1:26" ht="13.5" x14ac:dyDescent="0.3">
      <c r="A182" s="4">
        <v>181</v>
      </c>
      <c r="B182" s="1" t="s">
        <v>136</v>
      </c>
      <c r="C182" s="1" t="s">
        <v>1758</v>
      </c>
      <c r="D182" s="2" t="s">
        <v>1743</v>
      </c>
      <c r="E182" s="2" t="s">
        <v>61</v>
      </c>
      <c r="F182" s="2" t="s">
        <v>34</v>
      </c>
      <c r="G182" s="2" t="s">
        <v>397</v>
      </c>
      <c r="H182" s="3">
        <v>45002</v>
      </c>
      <c r="I182" s="2" t="s">
        <v>398</v>
      </c>
      <c r="J182" s="2" t="s">
        <v>230</v>
      </c>
      <c r="K182" s="2" t="s">
        <v>400</v>
      </c>
      <c r="L182" s="2" t="s">
        <v>338</v>
      </c>
      <c r="M182" s="2" t="s">
        <v>1292</v>
      </c>
      <c r="N182" s="2" t="s">
        <v>1288</v>
      </c>
      <c r="O182" s="4" t="s">
        <v>142</v>
      </c>
      <c r="P182" s="2" t="s">
        <v>243</v>
      </c>
      <c r="Q182" s="252">
        <v>1</v>
      </c>
      <c r="R182" s="252">
        <v>1</v>
      </c>
      <c r="S182" s="153">
        <v>233310</v>
      </c>
      <c r="T182" s="153">
        <v>233310</v>
      </c>
      <c r="U182" s="4" t="s">
        <v>144</v>
      </c>
      <c r="V182" s="2"/>
      <c r="W182" s="5"/>
      <c r="Z182" s="1"/>
    </row>
    <row r="183" spans="1:26" ht="13.5" x14ac:dyDescent="0.3">
      <c r="A183" s="4">
        <v>182</v>
      </c>
      <c r="B183" s="1" t="s">
        <v>136</v>
      </c>
      <c r="C183" s="1" t="s">
        <v>1758</v>
      </c>
      <c r="D183" s="2" t="s">
        <v>1743</v>
      </c>
      <c r="E183" s="2" t="s">
        <v>61</v>
      </c>
      <c r="F183" s="2" t="s">
        <v>34</v>
      </c>
      <c r="G183" s="2" t="s">
        <v>397</v>
      </c>
      <c r="H183" s="3">
        <v>45002</v>
      </c>
      <c r="I183" s="2" t="s">
        <v>398</v>
      </c>
      <c r="J183" s="2" t="s">
        <v>230</v>
      </c>
      <c r="K183" s="2" t="s">
        <v>401</v>
      </c>
      <c r="L183" s="2" t="s">
        <v>338</v>
      </c>
      <c r="M183" s="2" t="s">
        <v>1293</v>
      </c>
      <c r="N183" s="2" t="s">
        <v>1288</v>
      </c>
      <c r="O183" s="4" t="s">
        <v>142</v>
      </c>
      <c r="P183" s="2" t="s">
        <v>243</v>
      </c>
      <c r="Q183" s="252">
        <v>1</v>
      </c>
      <c r="R183" s="252">
        <v>1</v>
      </c>
      <c r="S183" s="153">
        <v>233310</v>
      </c>
      <c r="T183" s="153">
        <v>233310</v>
      </c>
      <c r="U183" s="4" t="s">
        <v>144</v>
      </c>
      <c r="V183" s="2"/>
      <c r="W183" s="5"/>
      <c r="Z183" s="1"/>
    </row>
    <row r="184" spans="1:26" ht="13.5" x14ac:dyDescent="0.3">
      <c r="A184" s="4">
        <v>183</v>
      </c>
      <c r="B184" s="1" t="s">
        <v>136</v>
      </c>
      <c r="C184" s="1" t="s">
        <v>1758</v>
      </c>
      <c r="D184" s="2" t="s">
        <v>1743</v>
      </c>
      <c r="E184" s="2" t="s">
        <v>57</v>
      </c>
      <c r="F184" s="2" t="s">
        <v>36</v>
      </c>
      <c r="G184" s="2" t="s">
        <v>402</v>
      </c>
      <c r="H184" s="3">
        <v>45009</v>
      </c>
      <c r="I184" s="2" t="s">
        <v>403</v>
      </c>
      <c r="J184" s="2" t="s">
        <v>139</v>
      </c>
      <c r="K184" s="2" t="s">
        <v>404</v>
      </c>
      <c r="L184" s="2" t="s">
        <v>405</v>
      </c>
      <c r="M184" s="2" t="s">
        <v>1314</v>
      </c>
      <c r="N184" s="2" t="s">
        <v>1309</v>
      </c>
      <c r="O184" s="4" t="s">
        <v>142</v>
      </c>
      <c r="P184" s="2" t="s">
        <v>143</v>
      </c>
      <c r="Q184" s="252">
        <v>1</v>
      </c>
      <c r="R184" s="252">
        <v>10</v>
      </c>
      <c r="S184" s="153">
        <v>5200</v>
      </c>
      <c r="T184" s="153">
        <v>52000</v>
      </c>
      <c r="U184" s="4" t="s">
        <v>144</v>
      </c>
      <c r="V184" s="2"/>
      <c r="W184" s="5"/>
      <c r="Z184" s="1"/>
    </row>
    <row r="185" spans="1:26" ht="13.5" x14ac:dyDescent="0.3">
      <c r="A185" s="4">
        <v>184</v>
      </c>
      <c r="B185" s="1" t="s">
        <v>136</v>
      </c>
      <c r="C185" s="1" t="s">
        <v>1758</v>
      </c>
      <c r="D185" s="2" t="s">
        <v>1743</v>
      </c>
      <c r="E185" s="2" t="s">
        <v>57</v>
      </c>
      <c r="F185" s="2" t="s">
        <v>36</v>
      </c>
      <c r="G185" s="2" t="s">
        <v>402</v>
      </c>
      <c r="H185" s="3">
        <v>45009</v>
      </c>
      <c r="I185" s="2" t="s">
        <v>403</v>
      </c>
      <c r="J185" s="2" t="s">
        <v>139</v>
      </c>
      <c r="K185" s="2" t="s">
        <v>406</v>
      </c>
      <c r="L185" s="2" t="s">
        <v>405</v>
      </c>
      <c r="M185" s="2" t="s">
        <v>1308</v>
      </c>
      <c r="N185" s="2" t="s">
        <v>1309</v>
      </c>
      <c r="O185" s="4" t="s">
        <v>142</v>
      </c>
      <c r="P185" s="2" t="s">
        <v>143</v>
      </c>
      <c r="Q185" s="252">
        <v>1</v>
      </c>
      <c r="R185" s="252">
        <v>10</v>
      </c>
      <c r="S185" s="153">
        <v>5800</v>
      </c>
      <c r="T185" s="153">
        <v>58000</v>
      </c>
      <c r="U185" s="4" t="s">
        <v>144</v>
      </c>
      <c r="V185" s="2"/>
      <c r="W185" s="5"/>
      <c r="Z185" s="1"/>
    </row>
    <row r="186" spans="1:26" ht="13.5" x14ac:dyDescent="0.3">
      <c r="A186" s="4">
        <v>185</v>
      </c>
      <c r="B186" s="1" t="s">
        <v>136</v>
      </c>
      <c r="C186" s="1" t="s">
        <v>1758</v>
      </c>
      <c r="D186" s="2" t="s">
        <v>1743</v>
      </c>
      <c r="E186" s="2" t="s">
        <v>57</v>
      </c>
      <c r="F186" s="2" t="s">
        <v>36</v>
      </c>
      <c r="G186" s="2" t="s">
        <v>402</v>
      </c>
      <c r="H186" s="3">
        <v>45009</v>
      </c>
      <c r="I186" s="2" t="s">
        <v>403</v>
      </c>
      <c r="J186" s="2" t="s">
        <v>139</v>
      </c>
      <c r="K186" s="2" t="s">
        <v>407</v>
      </c>
      <c r="L186" s="2" t="s">
        <v>405</v>
      </c>
      <c r="M186" s="2" t="s">
        <v>1310</v>
      </c>
      <c r="N186" s="2" t="s">
        <v>1309</v>
      </c>
      <c r="O186" s="4" t="s">
        <v>142</v>
      </c>
      <c r="P186" s="2" t="s">
        <v>143</v>
      </c>
      <c r="Q186" s="252">
        <v>1</v>
      </c>
      <c r="R186" s="252">
        <v>10</v>
      </c>
      <c r="S186" s="153">
        <v>6100</v>
      </c>
      <c r="T186" s="153">
        <v>61000</v>
      </c>
      <c r="U186" s="4" t="s">
        <v>144</v>
      </c>
      <c r="V186" s="2"/>
      <c r="W186" s="5"/>
      <c r="Z186" s="1"/>
    </row>
    <row r="187" spans="1:26" ht="13.5" x14ac:dyDescent="0.3">
      <c r="A187" s="4">
        <v>186</v>
      </c>
      <c r="B187" s="1" t="s">
        <v>136</v>
      </c>
      <c r="C187" s="1" t="s">
        <v>1758</v>
      </c>
      <c r="D187" s="2" t="s">
        <v>1743</v>
      </c>
      <c r="E187" s="2" t="s">
        <v>57</v>
      </c>
      <c r="F187" s="2" t="s">
        <v>36</v>
      </c>
      <c r="G187" s="2" t="s">
        <v>402</v>
      </c>
      <c r="H187" s="3">
        <v>45009</v>
      </c>
      <c r="I187" s="2" t="s">
        <v>403</v>
      </c>
      <c r="J187" s="2" t="s">
        <v>139</v>
      </c>
      <c r="K187" s="2" t="s">
        <v>408</v>
      </c>
      <c r="L187" s="2" t="s">
        <v>405</v>
      </c>
      <c r="M187" s="2" t="s">
        <v>1311</v>
      </c>
      <c r="N187" s="2" t="s">
        <v>1309</v>
      </c>
      <c r="O187" s="4" t="s">
        <v>142</v>
      </c>
      <c r="P187" s="2" t="s">
        <v>143</v>
      </c>
      <c r="Q187" s="252">
        <v>1</v>
      </c>
      <c r="R187" s="252">
        <v>10</v>
      </c>
      <c r="S187" s="153">
        <v>6400</v>
      </c>
      <c r="T187" s="153">
        <v>64000</v>
      </c>
      <c r="U187" s="4" t="s">
        <v>144</v>
      </c>
      <c r="V187" s="2"/>
      <c r="W187" s="5"/>
      <c r="Z187" s="1"/>
    </row>
    <row r="188" spans="1:26" ht="13.5" x14ac:dyDescent="0.3">
      <c r="A188" s="4">
        <v>187</v>
      </c>
      <c r="B188" s="1" t="s">
        <v>136</v>
      </c>
      <c r="C188" s="1" t="s">
        <v>1758</v>
      </c>
      <c r="D188" s="2" t="s">
        <v>1743</v>
      </c>
      <c r="E188" s="2" t="s">
        <v>57</v>
      </c>
      <c r="F188" s="2" t="s">
        <v>36</v>
      </c>
      <c r="G188" s="2" t="s">
        <v>402</v>
      </c>
      <c r="H188" s="3">
        <v>45009</v>
      </c>
      <c r="I188" s="2" t="s">
        <v>403</v>
      </c>
      <c r="J188" s="2" t="s">
        <v>139</v>
      </c>
      <c r="K188" s="2" t="s">
        <v>409</v>
      </c>
      <c r="L188" s="2" t="s">
        <v>405</v>
      </c>
      <c r="M188" s="2" t="s">
        <v>1312</v>
      </c>
      <c r="N188" s="2" t="s">
        <v>1309</v>
      </c>
      <c r="O188" s="4" t="s">
        <v>142</v>
      </c>
      <c r="P188" s="2" t="s">
        <v>143</v>
      </c>
      <c r="Q188" s="252">
        <v>1</v>
      </c>
      <c r="R188" s="252">
        <v>10</v>
      </c>
      <c r="S188" s="153">
        <v>6900</v>
      </c>
      <c r="T188" s="153">
        <v>69000</v>
      </c>
      <c r="U188" s="4" t="s">
        <v>144</v>
      </c>
      <c r="V188" s="2"/>
      <c r="W188" s="5"/>
      <c r="Z188" s="1"/>
    </row>
    <row r="189" spans="1:26" ht="13.5" x14ac:dyDescent="0.3">
      <c r="A189" s="4">
        <v>188</v>
      </c>
      <c r="B189" s="1" t="s">
        <v>136</v>
      </c>
      <c r="C189" s="1" t="s">
        <v>1758</v>
      </c>
      <c r="D189" s="2" t="s">
        <v>1743</v>
      </c>
      <c r="E189" s="2" t="s">
        <v>57</v>
      </c>
      <c r="F189" s="2" t="s">
        <v>36</v>
      </c>
      <c r="G189" s="2" t="s">
        <v>402</v>
      </c>
      <c r="H189" s="3">
        <v>45009</v>
      </c>
      <c r="I189" s="2" t="s">
        <v>403</v>
      </c>
      <c r="J189" s="2" t="s">
        <v>139</v>
      </c>
      <c r="K189" s="2" t="s">
        <v>410</v>
      </c>
      <c r="L189" s="2" t="s">
        <v>405</v>
      </c>
      <c r="M189" s="2" t="s">
        <v>1313</v>
      </c>
      <c r="N189" s="2" t="s">
        <v>1309</v>
      </c>
      <c r="O189" s="4" t="s">
        <v>142</v>
      </c>
      <c r="P189" s="2" t="s">
        <v>143</v>
      </c>
      <c r="Q189" s="252">
        <v>1</v>
      </c>
      <c r="R189" s="252">
        <v>5</v>
      </c>
      <c r="S189" s="153">
        <v>9200</v>
      </c>
      <c r="T189" s="153">
        <v>46000</v>
      </c>
      <c r="U189" s="4" t="s">
        <v>144</v>
      </c>
      <c r="V189" s="2"/>
      <c r="W189" s="5"/>
      <c r="Z189" s="1"/>
    </row>
    <row r="190" spans="1:26" ht="13.5" x14ac:dyDescent="0.3">
      <c r="A190" s="4">
        <v>189</v>
      </c>
      <c r="B190" s="1" t="s">
        <v>136</v>
      </c>
      <c r="C190" s="1" t="s">
        <v>1758</v>
      </c>
      <c r="D190" s="2" t="s">
        <v>1743</v>
      </c>
      <c r="E190" s="2" t="s">
        <v>57</v>
      </c>
      <c r="F190" s="2" t="s">
        <v>36</v>
      </c>
      <c r="G190" s="2" t="s">
        <v>402</v>
      </c>
      <c r="H190" s="3">
        <v>45009</v>
      </c>
      <c r="I190" s="2" t="s">
        <v>403</v>
      </c>
      <c r="J190" s="2" t="s">
        <v>139</v>
      </c>
      <c r="K190" s="2" t="s">
        <v>411</v>
      </c>
      <c r="L190" s="2" t="s">
        <v>388</v>
      </c>
      <c r="M190" s="2" t="s">
        <v>1357</v>
      </c>
      <c r="N190" s="2" t="s">
        <v>1306</v>
      </c>
      <c r="O190" s="4" t="s">
        <v>142</v>
      </c>
      <c r="P190" s="2" t="s">
        <v>143</v>
      </c>
      <c r="Q190" s="252">
        <v>1</v>
      </c>
      <c r="R190" s="252">
        <v>5</v>
      </c>
      <c r="S190" s="153">
        <v>45000</v>
      </c>
      <c r="T190" s="153">
        <v>225000</v>
      </c>
      <c r="U190" s="4" t="s">
        <v>144</v>
      </c>
      <c r="V190" s="2"/>
      <c r="W190" s="5"/>
      <c r="Z190" s="1"/>
    </row>
    <row r="191" spans="1:26" ht="13.5" x14ac:dyDescent="0.3">
      <c r="A191" s="4">
        <v>190</v>
      </c>
      <c r="B191" s="1" t="s">
        <v>136</v>
      </c>
      <c r="C191" s="1" t="s">
        <v>1758</v>
      </c>
      <c r="D191" s="2" t="s">
        <v>1743</v>
      </c>
      <c r="E191" s="2" t="s">
        <v>57</v>
      </c>
      <c r="F191" s="2" t="s">
        <v>36</v>
      </c>
      <c r="G191" s="2" t="s">
        <v>402</v>
      </c>
      <c r="H191" s="3">
        <v>45009</v>
      </c>
      <c r="I191" s="2" t="s">
        <v>403</v>
      </c>
      <c r="J191" s="2" t="s">
        <v>139</v>
      </c>
      <c r="K191" s="2" t="s">
        <v>412</v>
      </c>
      <c r="L191" s="2" t="s">
        <v>388</v>
      </c>
      <c r="M191" s="2" t="s">
        <v>1317</v>
      </c>
      <c r="N191" s="2" t="s">
        <v>1306</v>
      </c>
      <c r="O191" s="4" t="s">
        <v>142</v>
      </c>
      <c r="P191" s="2" t="s">
        <v>143</v>
      </c>
      <c r="Q191" s="252">
        <v>1</v>
      </c>
      <c r="R191" s="252">
        <v>3</v>
      </c>
      <c r="S191" s="153">
        <v>230000</v>
      </c>
      <c r="T191" s="153">
        <v>690000</v>
      </c>
      <c r="U191" s="4" t="s">
        <v>144</v>
      </c>
      <c r="V191" s="2"/>
      <c r="W191" s="5"/>
      <c r="Z191" s="1"/>
    </row>
    <row r="192" spans="1:26" ht="13.5" x14ac:dyDescent="0.3">
      <c r="A192" s="4">
        <v>191</v>
      </c>
      <c r="B192" s="1" t="s">
        <v>136</v>
      </c>
      <c r="C192" s="1" t="s">
        <v>1758</v>
      </c>
      <c r="D192" s="2" t="s">
        <v>1743</v>
      </c>
      <c r="E192" s="2" t="s">
        <v>57</v>
      </c>
      <c r="F192" s="2" t="s">
        <v>36</v>
      </c>
      <c r="G192" s="2" t="s">
        <v>402</v>
      </c>
      <c r="H192" s="3">
        <v>45009</v>
      </c>
      <c r="I192" s="2" t="s">
        <v>403</v>
      </c>
      <c r="J192" s="2" t="s">
        <v>139</v>
      </c>
      <c r="K192" s="2" t="s">
        <v>413</v>
      </c>
      <c r="L192" s="2" t="s">
        <v>388</v>
      </c>
      <c r="M192" s="2" t="s">
        <v>1305</v>
      </c>
      <c r="N192" s="2" t="s">
        <v>1306</v>
      </c>
      <c r="O192" s="4" t="s">
        <v>142</v>
      </c>
      <c r="P192" s="2" t="s">
        <v>143</v>
      </c>
      <c r="Q192" s="252">
        <v>1</v>
      </c>
      <c r="R192" s="252">
        <v>2</v>
      </c>
      <c r="S192" s="153">
        <v>104000</v>
      </c>
      <c r="T192" s="153">
        <v>208000</v>
      </c>
      <c r="U192" s="4" t="s">
        <v>144</v>
      </c>
      <c r="V192" s="2"/>
      <c r="W192" s="5"/>
      <c r="Z192" s="1"/>
    </row>
    <row r="193" spans="1:26" ht="13.5" x14ac:dyDescent="0.3">
      <c r="A193" s="4">
        <v>192</v>
      </c>
      <c r="B193" s="1" t="s">
        <v>136</v>
      </c>
      <c r="C193" s="1" t="s">
        <v>1758</v>
      </c>
      <c r="D193" s="2" t="s">
        <v>1743</v>
      </c>
      <c r="E193" s="2" t="s">
        <v>57</v>
      </c>
      <c r="F193" s="2" t="s">
        <v>36</v>
      </c>
      <c r="G193" s="2" t="s">
        <v>402</v>
      </c>
      <c r="H193" s="3">
        <v>45009</v>
      </c>
      <c r="I193" s="2" t="s">
        <v>403</v>
      </c>
      <c r="J193" s="2" t="s">
        <v>139</v>
      </c>
      <c r="K193" s="2" t="s">
        <v>414</v>
      </c>
      <c r="L193" s="2" t="s">
        <v>388</v>
      </c>
      <c r="M193" s="2" t="s">
        <v>1307</v>
      </c>
      <c r="N193" s="2" t="s">
        <v>1306</v>
      </c>
      <c r="O193" s="4" t="s">
        <v>142</v>
      </c>
      <c r="P193" s="2" t="s">
        <v>143</v>
      </c>
      <c r="Q193" s="252">
        <v>1</v>
      </c>
      <c r="R193" s="252">
        <v>1</v>
      </c>
      <c r="S193" s="153">
        <v>161000</v>
      </c>
      <c r="T193" s="153">
        <v>161000</v>
      </c>
      <c r="U193" s="4" t="s">
        <v>144</v>
      </c>
      <c r="V193" s="2"/>
      <c r="W193" s="5"/>
      <c r="Z193" s="1"/>
    </row>
    <row r="194" spans="1:26" ht="13.5" x14ac:dyDescent="0.3">
      <c r="A194" s="4">
        <v>193</v>
      </c>
      <c r="B194" s="1" t="s">
        <v>136</v>
      </c>
      <c r="C194" s="1" t="s">
        <v>1758</v>
      </c>
      <c r="D194" s="2" t="s">
        <v>1743</v>
      </c>
      <c r="E194" s="2" t="s">
        <v>57</v>
      </c>
      <c r="F194" s="2" t="s">
        <v>36</v>
      </c>
      <c r="G194" s="2" t="s">
        <v>402</v>
      </c>
      <c r="H194" s="3">
        <v>45009</v>
      </c>
      <c r="I194" s="2" t="s">
        <v>403</v>
      </c>
      <c r="J194" s="2" t="s">
        <v>139</v>
      </c>
      <c r="K194" s="2" t="s">
        <v>415</v>
      </c>
      <c r="L194" s="2" t="s">
        <v>416</v>
      </c>
      <c r="M194" s="2" t="s">
        <v>1377</v>
      </c>
      <c r="N194" s="2" t="s">
        <v>1378</v>
      </c>
      <c r="O194" s="4" t="s">
        <v>142</v>
      </c>
      <c r="P194" s="2" t="s">
        <v>143</v>
      </c>
      <c r="Q194" s="252">
        <v>1</v>
      </c>
      <c r="R194" s="252">
        <v>50</v>
      </c>
      <c r="S194" s="153">
        <v>900</v>
      </c>
      <c r="T194" s="153">
        <v>45000</v>
      </c>
      <c r="U194" s="4" t="s">
        <v>144</v>
      </c>
      <c r="V194" s="2"/>
      <c r="W194" s="5"/>
      <c r="Z194" s="1"/>
    </row>
    <row r="195" spans="1:26" ht="13.5" x14ac:dyDescent="0.3">
      <c r="A195" s="4">
        <v>194</v>
      </c>
      <c r="B195" s="1" t="s">
        <v>136</v>
      </c>
      <c r="C195" s="1" t="s">
        <v>1758</v>
      </c>
      <c r="D195" s="2" t="s">
        <v>1743</v>
      </c>
      <c r="E195" s="2" t="s">
        <v>57</v>
      </c>
      <c r="F195" s="2" t="s">
        <v>36</v>
      </c>
      <c r="G195" s="2" t="s">
        <v>402</v>
      </c>
      <c r="H195" s="3">
        <v>45009</v>
      </c>
      <c r="I195" s="2" t="s">
        <v>403</v>
      </c>
      <c r="J195" s="2" t="s">
        <v>139</v>
      </c>
      <c r="K195" s="2" t="s">
        <v>417</v>
      </c>
      <c r="L195" s="2" t="s">
        <v>416</v>
      </c>
      <c r="M195" s="2" t="s">
        <v>1381</v>
      </c>
      <c r="N195" s="2" t="s">
        <v>1378</v>
      </c>
      <c r="O195" s="4" t="s">
        <v>142</v>
      </c>
      <c r="P195" s="2" t="s">
        <v>143</v>
      </c>
      <c r="Q195" s="252">
        <v>1</v>
      </c>
      <c r="R195" s="252">
        <v>30</v>
      </c>
      <c r="S195" s="153">
        <v>2200</v>
      </c>
      <c r="T195" s="153">
        <v>66000</v>
      </c>
      <c r="U195" s="4" t="s">
        <v>144</v>
      </c>
      <c r="V195" s="2"/>
      <c r="W195" s="5"/>
      <c r="Z195" s="1"/>
    </row>
    <row r="196" spans="1:26" ht="13.5" x14ac:dyDescent="0.3">
      <c r="A196" s="4">
        <v>195</v>
      </c>
      <c r="B196" s="1" t="s">
        <v>136</v>
      </c>
      <c r="C196" s="1" t="s">
        <v>1756</v>
      </c>
      <c r="D196" s="2" t="s">
        <v>1754</v>
      </c>
      <c r="E196" s="2" t="s">
        <v>51</v>
      </c>
      <c r="F196" s="2" t="s">
        <v>36</v>
      </c>
      <c r="G196" s="2" t="s">
        <v>402</v>
      </c>
      <c r="H196" s="3">
        <v>45009</v>
      </c>
      <c r="I196" s="2" t="s">
        <v>403</v>
      </c>
      <c r="J196" s="2" t="s">
        <v>139</v>
      </c>
      <c r="K196" s="2" t="s">
        <v>418</v>
      </c>
      <c r="L196" s="2" t="s">
        <v>387</v>
      </c>
      <c r="M196" s="2" t="s">
        <v>1539</v>
      </c>
      <c r="N196" s="2" t="s">
        <v>1536</v>
      </c>
      <c r="O196" s="4" t="s">
        <v>142</v>
      </c>
      <c r="P196" s="2" t="s">
        <v>143</v>
      </c>
      <c r="Q196" s="252">
        <v>1</v>
      </c>
      <c r="R196" s="252">
        <v>1</v>
      </c>
      <c r="S196" s="153">
        <v>136400</v>
      </c>
      <c r="T196" s="153">
        <v>136400</v>
      </c>
      <c r="U196" s="4" t="s">
        <v>144</v>
      </c>
      <c r="V196" s="2" t="s">
        <v>320</v>
      </c>
      <c r="W196" s="5"/>
      <c r="Z196" s="1"/>
    </row>
    <row r="197" spans="1:26" ht="13.5" x14ac:dyDescent="0.3">
      <c r="A197" s="4">
        <v>196</v>
      </c>
      <c r="B197" s="1" t="s">
        <v>136</v>
      </c>
      <c r="C197" s="1" t="s">
        <v>1756</v>
      </c>
      <c r="D197" s="2" t="s">
        <v>1754</v>
      </c>
      <c r="E197" s="2" t="s">
        <v>51</v>
      </c>
      <c r="F197" s="2" t="s">
        <v>34</v>
      </c>
      <c r="G197" s="2" t="s">
        <v>375</v>
      </c>
      <c r="H197" s="3">
        <v>45022</v>
      </c>
      <c r="I197" s="2" t="s">
        <v>376</v>
      </c>
      <c r="J197" s="2" t="s">
        <v>139</v>
      </c>
      <c r="K197" s="2" t="s">
        <v>419</v>
      </c>
      <c r="L197" s="2" t="s">
        <v>420</v>
      </c>
      <c r="M197" s="2" t="s">
        <v>1298</v>
      </c>
      <c r="N197" s="2" t="s">
        <v>1299</v>
      </c>
      <c r="O197" s="4" t="s">
        <v>142</v>
      </c>
      <c r="P197" s="2" t="s">
        <v>143</v>
      </c>
      <c r="Q197" s="252">
        <v>1</v>
      </c>
      <c r="R197" s="252">
        <v>3</v>
      </c>
      <c r="S197" s="153">
        <v>69200</v>
      </c>
      <c r="T197" s="153">
        <v>207600</v>
      </c>
      <c r="U197" s="4" t="s">
        <v>144</v>
      </c>
      <c r="V197" s="2"/>
      <c r="W197" s="5"/>
      <c r="Z197" s="1"/>
    </row>
    <row r="198" spans="1:26" ht="13.5" x14ac:dyDescent="0.3">
      <c r="A198" s="4">
        <v>197</v>
      </c>
      <c r="B198" s="1" t="s">
        <v>136</v>
      </c>
      <c r="C198" s="1" t="s">
        <v>1756</v>
      </c>
      <c r="D198" s="2" t="s">
        <v>1754</v>
      </c>
      <c r="E198" s="2" t="s">
        <v>51</v>
      </c>
      <c r="F198" s="2" t="s">
        <v>34</v>
      </c>
      <c r="G198" s="2" t="s">
        <v>421</v>
      </c>
      <c r="H198" s="3">
        <v>45022</v>
      </c>
      <c r="I198" s="2" t="s">
        <v>422</v>
      </c>
      <c r="J198" s="2" t="s">
        <v>139</v>
      </c>
      <c r="K198" s="2" t="s">
        <v>423</v>
      </c>
      <c r="L198" s="2" t="s">
        <v>420</v>
      </c>
      <c r="M198" s="2" t="s">
        <v>1300</v>
      </c>
      <c r="N198" s="2" t="s">
        <v>1299</v>
      </c>
      <c r="O198" s="4" t="s">
        <v>142</v>
      </c>
      <c r="P198" s="2" t="s">
        <v>143</v>
      </c>
      <c r="Q198" s="252">
        <v>1</v>
      </c>
      <c r="R198" s="252">
        <v>3</v>
      </c>
      <c r="S198" s="153">
        <v>64400</v>
      </c>
      <c r="T198" s="153">
        <v>193200</v>
      </c>
      <c r="U198" s="4" t="s">
        <v>144</v>
      </c>
      <c r="V198" s="2"/>
      <c r="W198" s="5"/>
      <c r="Z198" s="1"/>
    </row>
    <row r="199" spans="1:26" ht="13.5" x14ac:dyDescent="0.3">
      <c r="A199" s="4">
        <v>198</v>
      </c>
      <c r="B199" s="1" t="s">
        <v>136</v>
      </c>
      <c r="C199" s="1" t="s">
        <v>1756</v>
      </c>
      <c r="D199" s="2" t="s">
        <v>1754</v>
      </c>
      <c r="E199" s="2" t="s">
        <v>51</v>
      </c>
      <c r="F199" s="2" t="s">
        <v>34</v>
      </c>
      <c r="G199" s="2" t="s">
        <v>421</v>
      </c>
      <c r="H199" s="3">
        <v>45022</v>
      </c>
      <c r="I199" s="2" t="s">
        <v>422</v>
      </c>
      <c r="J199" s="2" t="s">
        <v>139</v>
      </c>
      <c r="K199" s="2" t="s">
        <v>424</v>
      </c>
      <c r="L199" s="2" t="s">
        <v>420</v>
      </c>
      <c r="M199" s="2" t="s">
        <v>1412</v>
      </c>
      <c r="N199" s="2" t="s">
        <v>1299</v>
      </c>
      <c r="O199" s="4" t="s">
        <v>142</v>
      </c>
      <c r="P199" s="2" t="s">
        <v>143</v>
      </c>
      <c r="Q199" s="252">
        <v>1</v>
      </c>
      <c r="R199" s="252">
        <v>3</v>
      </c>
      <c r="S199" s="153">
        <v>3600</v>
      </c>
      <c r="T199" s="153">
        <v>10800</v>
      </c>
      <c r="U199" s="4" t="s">
        <v>144</v>
      </c>
      <c r="V199" s="2"/>
      <c r="W199" s="5"/>
      <c r="Z199" s="1"/>
    </row>
    <row r="200" spans="1:26" ht="13.5" x14ac:dyDescent="0.3">
      <c r="A200" s="4">
        <v>199</v>
      </c>
      <c r="B200" s="1" t="s">
        <v>136</v>
      </c>
      <c r="C200" s="1" t="s">
        <v>1758</v>
      </c>
      <c r="D200" s="2" t="s">
        <v>1743</v>
      </c>
      <c r="E200" s="2" t="s">
        <v>91</v>
      </c>
      <c r="F200" s="2" t="s">
        <v>36</v>
      </c>
      <c r="G200" s="2" t="s">
        <v>421</v>
      </c>
      <c r="H200" s="3">
        <v>45022</v>
      </c>
      <c r="I200" s="2" t="s">
        <v>422</v>
      </c>
      <c r="J200" s="2" t="s">
        <v>139</v>
      </c>
      <c r="K200" s="2" t="s">
        <v>425</v>
      </c>
      <c r="L200" s="2" t="s">
        <v>426</v>
      </c>
      <c r="M200" s="2" t="s">
        <v>1358</v>
      </c>
      <c r="N200" s="2" t="s">
        <v>1359</v>
      </c>
      <c r="O200" s="4" t="s">
        <v>142</v>
      </c>
      <c r="P200" s="2" t="s">
        <v>143</v>
      </c>
      <c r="Q200" s="252">
        <v>1</v>
      </c>
      <c r="R200" s="252">
        <v>1</v>
      </c>
      <c r="S200" s="153">
        <v>91400</v>
      </c>
      <c r="T200" s="153">
        <v>91400</v>
      </c>
      <c r="U200" s="4" t="s">
        <v>144</v>
      </c>
      <c r="V200" s="2"/>
      <c r="W200" s="5"/>
      <c r="Z200" s="1"/>
    </row>
    <row r="201" spans="1:26" ht="13.5" x14ac:dyDescent="0.3">
      <c r="A201" s="4">
        <v>200</v>
      </c>
      <c r="B201" s="1" t="s">
        <v>136</v>
      </c>
      <c r="C201" s="1" t="s">
        <v>1758</v>
      </c>
      <c r="D201" s="2" t="s">
        <v>1743</v>
      </c>
      <c r="E201" s="2" t="s">
        <v>55</v>
      </c>
      <c r="F201" s="2" t="s">
        <v>34</v>
      </c>
      <c r="G201" s="2" t="s">
        <v>375</v>
      </c>
      <c r="H201" s="3">
        <v>45022</v>
      </c>
      <c r="I201" s="2" t="s">
        <v>376</v>
      </c>
      <c r="J201" s="2" t="s">
        <v>139</v>
      </c>
      <c r="K201" s="2" t="s">
        <v>220</v>
      </c>
      <c r="L201" s="2" t="s">
        <v>221</v>
      </c>
      <c r="M201" s="2" t="s">
        <v>1318</v>
      </c>
      <c r="N201" s="2" t="s">
        <v>1319</v>
      </c>
      <c r="O201" s="4" t="s">
        <v>142</v>
      </c>
      <c r="P201" s="2" t="s">
        <v>222</v>
      </c>
      <c r="Q201" s="252">
        <v>1</v>
      </c>
      <c r="R201" s="252">
        <v>1</v>
      </c>
      <c r="S201" s="153">
        <v>18620</v>
      </c>
      <c r="T201" s="153">
        <v>18620</v>
      </c>
      <c r="U201" s="4" t="s">
        <v>144</v>
      </c>
      <c r="V201" s="2"/>
      <c r="W201" s="5"/>
      <c r="Z201" s="1"/>
    </row>
    <row r="202" spans="1:26" ht="13.5" x14ac:dyDescent="0.3">
      <c r="A202" s="4">
        <v>201</v>
      </c>
      <c r="B202" s="1" t="s">
        <v>136</v>
      </c>
      <c r="C202" s="1" t="s">
        <v>1758</v>
      </c>
      <c r="D202" s="2" t="s">
        <v>1743</v>
      </c>
      <c r="E202" s="2" t="s">
        <v>55</v>
      </c>
      <c r="F202" s="2" t="s">
        <v>36</v>
      </c>
      <c r="G202" s="2" t="s">
        <v>375</v>
      </c>
      <c r="H202" s="3">
        <v>45022</v>
      </c>
      <c r="I202" s="2" t="s">
        <v>376</v>
      </c>
      <c r="J202" s="2" t="s">
        <v>139</v>
      </c>
      <c r="K202" s="2" t="s">
        <v>220</v>
      </c>
      <c r="L202" s="2" t="s">
        <v>221</v>
      </c>
      <c r="M202" s="2" t="s">
        <v>1318</v>
      </c>
      <c r="N202" s="2" t="s">
        <v>1319</v>
      </c>
      <c r="O202" s="4" t="s">
        <v>142</v>
      </c>
      <c r="P202" s="2" t="s">
        <v>222</v>
      </c>
      <c r="Q202" s="252">
        <v>1</v>
      </c>
      <c r="R202" s="252">
        <v>1</v>
      </c>
      <c r="S202" s="153">
        <v>18620</v>
      </c>
      <c r="T202" s="153">
        <v>18620</v>
      </c>
      <c r="U202" s="4" t="s">
        <v>144</v>
      </c>
      <c r="V202" s="2"/>
      <c r="W202" s="5"/>
      <c r="Z202" s="1"/>
    </row>
    <row r="203" spans="1:26" ht="13.5" x14ac:dyDescent="0.3">
      <c r="A203" s="4">
        <v>202</v>
      </c>
      <c r="B203" s="1" t="s">
        <v>136</v>
      </c>
      <c r="C203" s="1" t="s">
        <v>1756</v>
      </c>
      <c r="D203" s="2" t="s">
        <v>1754</v>
      </c>
      <c r="E203" s="2" t="s">
        <v>51</v>
      </c>
      <c r="F203" s="2" t="s">
        <v>36</v>
      </c>
      <c r="G203" s="2" t="s">
        <v>427</v>
      </c>
      <c r="H203" s="3">
        <v>45028</v>
      </c>
      <c r="I203" s="2" t="s">
        <v>428</v>
      </c>
      <c r="J203" s="2" t="s">
        <v>172</v>
      </c>
      <c r="K203" s="2" t="s">
        <v>429</v>
      </c>
      <c r="L203" s="2" t="s">
        <v>174</v>
      </c>
      <c r="M203" s="2" t="s">
        <v>429</v>
      </c>
      <c r="N203" s="2" t="s">
        <v>1156</v>
      </c>
      <c r="O203" s="4" t="s">
        <v>142</v>
      </c>
      <c r="P203" s="2" t="s">
        <v>143</v>
      </c>
      <c r="Q203" s="252">
        <v>1000</v>
      </c>
      <c r="R203" s="252">
        <v>1000</v>
      </c>
      <c r="S203" s="153">
        <v>20</v>
      </c>
      <c r="T203" s="153">
        <v>20000</v>
      </c>
      <c r="U203" s="4" t="s">
        <v>144</v>
      </c>
      <c r="V203" s="2" t="s">
        <v>320</v>
      </c>
      <c r="W203" s="5"/>
      <c r="Z203" s="1"/>
    </row>
    <row r="204" spans="1:26" ht="13.5" x14ac:dyDescent="0.3">
      <c r="A204" s="4">
        <v>203</v>
      </c>
      <c r="B204" s="1" t="s">
        <v>136</v>
      </c>
      <c r="C204" s="1" t="s">
        <v>1756</v>
      </c>
      <c r="D204" s="2" t="s">
        <v>1754</v>
      </c>
      <c r="E204" s="2" t="s">
        <v>51</v>
      </c>
      <c r="F204" s="2" t="s">
        <v>36</v>
      </c>
      <c r="G204" s="2" t="s">
        <v>427</v>
      </c>
      <c r="H204" s="3">
        <v>45028</v>
      </c>
      <c r="I204" s="2" t="s">
        <v>428</v>
      </c>
      <c r="J204" s="2" t="s">
        <v>172</v>
      </c>
      <c r="K204" s="2" t="s">
        <v>430</v>
      </c>
      <c r="L204" s="2" t="s">
        <v>174</v>
      </c>
      <c r="M204" s="2" t="s">
        <v>430</v>
      </c>
      <c r="N204" s="2" t="s">
        <v>1156</v>
      </c>
      <c r="O204" s="4" t="s">
        <v>142</v>
      </c>
      <c r="P204" s="2" t="s">
        <v>143</v>
      </c>
      <c r="Q204" s="252">
        <v>1000</v>
      </c>
      <c r="R204" s="252">
        <v>1000</v>
      </c>
      <c r="S204" s="153">
        <v>20</v>
      </c>
      <c r="T204" s="153">
        <v>20000</v>
      </c>
      <c r="U204" s="4" t="s">
        <v>144</v>
      </c>
      <c r="V204" s="2" t="s">
        <v>320</v>
      </c>
      <c r="W204" s="5"/>
      <c r="Z204" s="1"/>
    </row>
    <row r="205" spans="1:26" ht="13.5" x14ac:dyDescent="0.3">
      <c r="A205" s="4">
        <v>204</v>
      </c>
      <c r="B205" s="1" t="s">
        <v>136</v>
      </c>
      <c r="C205" s="1" t="s">
        <v>1756</v>
      </c>
      <c r="D205" s="2" t="s">
        <v>1754</v>
      </c>
      <c r="E205" s="2" t="s">
        <v>51</v>
      </c>
      <c r="F205" s="2" t="s">
        <v>36</v>
      </c>
      <c r="G205" s="2" t="s">
        <v>427</v>
      </c>
      <c r="H205" s="3">
        <v>45028</v>
      </c>
      <c r="I205" s="2" t="s">
        <v>428</v>
      </c>
      <c r="J205" s="2" t="s">
        <v>172</v>
      </c>
      <c r="K205" s="2" t="s">
        <v>431</v>
      </c>
      <c r="L205" s="2" t="s">
        <v>174</v>
      </c>
      <c r="M205" s="2" t="s">
        <v>431</v>
      </c>
      <c r="N205" s="2" t="s">
        <v>1156</v>
      </c>
      <c r="O205" s="4" t="s">
        <v>142</v>
      </c>
      <c r="P205" s="2" t="s">
        <v>143</v>
      </c>
      <c r="Q205" s="252">
        <v>1000</v>
      </c>
      <c r="R205" s="252">
        <v>1000</v>
      </c>
      <c r="S205" s="153">
        <v>97</v>
      </c>
      <c r="T205" s="153">
        <v>97000</v>
      </c>
      <c r="U205" s="4" t="s">
        <v>144</v>
      </c>
      <c r="V205" s="2" t="s">
        <v>320</v>
      </c>
      <c r="W205" s="5"/>
      <c r="Z205" s="1"/>
    </row>
    <row r="206" spans="1:26" ht="13.5" x14ac:dyDescent="0.3">
      <c r="A206" s="4">
        <v>205</v>
      </c>
      <c r="B206" s="1" t="s">
        <v>136</v>
      </c>
      <c r="C206" s="1" t="s">
        <v>1756</v>
      </c>
      <c r="D206" s="2" t="s">
        <v>1754</v>
      </c>
      <c r="E206" s="2" t="s">
        <v>51</v>
      </c>
      <c r="F206" s="2" t="s">
        <v>36</v>
      </c>
      <c r="G206" s="2" t="s">
        <v>427</v>
      </c>
      <c r="H206" s="3">
        <v>45028</v>
      </c>
      <c r="I206" s="2" t="s">
        <v>428</v>
      </c>
      <c r="J206" s="2" t="s">
        <v>172</v>
      </c>
      <c r="K206" s="2" t="s">
        <v>321</v>
      </c>
      <c r="L206" s="2" t="s">
        <v>174</v>
      </c>
      <c r="M206" s="2" t="s">
        <v>321</v>
      </c>
      <c r="N206" s="2" t="s">
        <v>1156</v>
      </c>
      <c r="O206" s="4" t="s">
        <v>142</v>
      </c>
      <c r="P206" s="2" t="s">
        <v>143</v>
      </c>
      <c r="Q206" s="252">
        <v>2000</v>
      </c>
      <c r="R206" s="252">
        <v>2000</v>
      </c>
      <c r="S206" s="153">
        <v>24</v>
      </c>
      <c r="T206" s="153">
        <v>48000</v>
      </c>
      <c r="U206" s="4" t="s">
        <v>144</v>
      </c>
      <c r="V206" s="2" t="s">
        <v>320</v>
      </c>
      <c r="W206" s="5"/>
      <c r="Z206" s="1"/>
    </row>
    <row r="207" spans="1:26" ht="13.5" x14ac:dyDescent="0.3">
      <c r="A207" s="4">
        <v>206</v>
      </c>
      <c r="B207" s="1" t="s">
        <v>136</v>
      </c>
      <c r="C207" s="1" t="s">
        <v>1756</v>
      </c>
      <c r="D207" s="2" t="s">
        <v>1754</v>
      </c>
      <c r="E207" s="2" t="s">
        <v>51</v>
      </c>
      <c r="F207" s="2" t="s">
        <v>34</v>
      </c>
      <c r="G207" s="2" t="s">
        <v>432</v>
      </c>
      <c r="H207" s="3">
        <v>45028</v>
      </c>
      <c r="I207" s="2" t="s">
        <v>433</v>
      </c>
      <c r="J207" s="2" t="s">
        <v>434</v>
      </c>
      <c r="K207" s="2" t="s">
        <v>435</v>
      </c>
      <c r="L207" s="2" t="s">
        <v>436</v>
      </c>
      <c r="M207" s="2" t="s">
        <v>1416</v>
      </c>
      <c r="N207" s="2" t="s">
        <v>1417</v>
      </c>
      <c r="O207" s="4" t="s">
        <v>142</v>
      </c>
      <c r="P207" s="2" t="s">
        <v>143</v>
      </c>
      <c r="Q207" s="252">
        <v>1000</v>
      </c>
      <c r="R207" s="252">
        <v>3000</v>
      </c>
      <c r="S207" s="153">
        <v>120</v>
      </c>
      <c r="T207" s="153">
        <v>360000</v>
      </c>
      <c r="U207" s="4" t="s">
        <v>144</v>
      </c>
      <c r="V207" s="2"/>
      <c r="W207" s="5"/>
      <c r="Z207" s="1"/>
    </row>
    <row r="208" spans="1:26" ht="13.5" x14ac:dyDescent="0.3">
      <c r="A208" s="4">
        <v>207</v>
      </c>
      <c r="B208" s="1" t="s">
        <v>136</v>
      </c>
      <c r="C208" s="1" t="s">
        <v>1758</v>
      </c>
      <c r="D208" s="2" t="s">
        <v>1743</v>
      </c>
      <c r="E208" s="2" t="s">
        <v>91</v>
      </c>
      <c r="F208" s="2" t="s">
        <v>34</v>
      </c>
      <c r="G208" s="2" t="s">
        <v>437</v>
      </c>
      <c r="H208" s="3">
        <v>45028</v>
      </c>
      <c r="I208" s="2" t="s">
        <v>438</v>
      </c>
      <c r="J208" s="2" t="s">
        <v>139</v>
      </c>
      <c r="K208" s="2" t="s">
        <v>439</v>
      </c>
      <c r="L208" s="2" t="s">
        <v>440</v>
      </c>
      <c r="M208" s="2" t="s">
        <v>1272</v>
      </c>
      <c r="N208" s="2" t="s">
        <v>1273</v>
      </c>
      <c r="O208" s="4" t="s">
        <v>142</v>
      </c>
      <c r="P208" s="2" t="s">
        <v>143</v>
      </c>
      <c r="Q208" s="252">
        <v>300</v>
      </c>
      <c r="R208" s="252">
        <v>300</v>
      </c>
      <c r="S208" s="153">
        <v>3500</v>
      </c>
      <c r="T208" s="153">
        <v>1050000</v>
      </c>
      <c r="U208" s="4" t="s">
        <v>144</v>
      </c>
      <c r="V208" s="2"/>
      <c r="W208" s="5"/>
      <c r="Z208" s="1"/>
    </row>
    <row r="209" spans="1:26" ht="13.5" x14ac:dyDescent="0.3">
      <c r="A209" s="4">
        <v>208</v>
      </c>
      <c r="B209" s="1" t="s">
        <v>136</v>
      </c>
      <c r="C209" s="1" t="s">
        <v>1758</v>
      </c>
      <c r="D209" s="2" t="s">
        <v>1743</v>
      </c>
      <c r="E209" s="2" t="s">
        <v>55</v>
      </c>
      <c r="F209" s="2" t="s">
        <v>37</v>
      </c>
      <c r="G209" s="2" t="s">
        <v>437</v>
      </c>
      <c r="H209" s="3">
        <v>45028</v>
      </c>
      <c r="I209" s="2" t="s">
        <v>438</v>
      </c>
      <c r="J209" s="2" t="s">
        <v>139</v>
      </c>
      <c r="K209" s="2" t="s">
        <v>441</v>
      </c>
      <c r="L209" s="2" t="s">
        <v>442</v>
      </c>
      <c r="M209" s="2" t="s">
        <v>1414</v>
      </c>
      <c r="N209" s="2" t="s">
        <v>1415</v>
      </c>
      <c r="O209" s="4" t="s">
        <v>142</v>
      </c>
      <c r="P209" s="2" t="s">
        <v>378</v>
      </c>
      <c r="Q209" s="252">
        <v>1</v>
      </c>
      <c r="R209" s="252">
        <v>1</v>
      </c>
      <c r="S209" s="153">
        <v>3900</v>
      </c>
      <c r="T209" s="153">
        <v>3900</v>
      </c>
      <c r="U209" s="4" t="s">
        <v>144</v>
      </c>
      <c r="V209" s="2"/>
      <c r="W209" s="5"/>
      <c r="Z209" s="1"/>
    </row>
    <row r="210" spans="1:26" ht="13.5" x14ac:dyDescent="0.3">
      <c r="A210" s="4">
        <v>209</v>
      </c>
      <c r="B210" s="1" t="s">
        <v>136</v>
      </c>
      <c r="C210" s="1" t="s">
        <v>1756</v>
      </c>
      <c r="D210" s="2" t="s">
        <v>1754</v>
      </c>
      <c r="E210" s="2" t="s">
        <v>49</v>
      </c>
      <c r="F210" s="2" t="s">
        <v>36</v>
      </c>
      <c r="G210" s="2" t="s">
        <v>437</v>
      </c>
      <c r="H210" s="3">
        <v>45037</v>
      </c>
      <c r="I210" s="2" t="s">
        <v>438</v>
      </c>
      <c r="J210" s="2" t="s">
        <v>139</v>
      </c>
      <c r="K210" s="2" t="s">
        <v>241</v>
      </c>
      <c r="L210" s="2" t="s">
        <v>242</v>
      </c>
      <c r="M210" s="2" t="s">
        <v>1556</v>
      </c>
      <c r="N210" s="2" t="s">
        <v>1555</v>
      </c>
      <c r="O210" s="4" t="s">
        <v>142</v>
      </c>
      <c r="P210" s="2" t="s">
        <v>243</v>
      </c>
      <c r="Q210" s="252">
        <v>4</v>
      </c>
      <c r="R210" s="252">
        <v>4</v>
      </c>
      <c r="S210" s="153">
        <v>43710</v>
      </c>
      <c r="T210" s="153">
        <v>174840</v>
      </c>
      <c r="U210" s="4" t="s">
        <v>144</v>
      </c>
      <c r="V210" s="2"/>
      <c r="W210" s="5"/>
      <c r="Z210" s="1"/>
    </row>
    <row r="211" spans="1:26" ht="13.5" x14ac:dyDescent="0.3">
      <c r="A211" s="4">
        <v>210</v>
      </c>
      <c r="B211" s="1" t="s">
        <v>136</v>
      </c>
      <c r="C211" s="1" t="s">
        <v>1756</v>
      </c>
      <c r="D211" s="2" t="s">
        <v>1754</v>
      </c>
      <c r="E211" s="2" t="s">
        <v>49</v>
      </c>
      <c r="F211" s="2" t="s">
        <v>34</v>
      </c>
      <c r="G211" s="2" t="s">
        <v>437</v>
      </c>
      <c r="H211" s="3">
        <v>45037</v>
      </c>
      <c r="I211" s="2" t="s">
        <v>438</v>
      </c>
      <c r="J211" s="2" t="s">
        <v>139</v>
      </c>
      <c r="K211" s="2" t="s">
        <v>241</v>
      </c>
      <c r="L211" s="2" t="s">
        <v>242</v>
      </c>
      <c r="M211" s="2" t="s">
        <v>1556</v>
      </c>
      <c r="N211" s="2" t="s">
        <v>1555</v>
      </c>
      <c r="O211" s="4" t="s">
        <v>142</v>
      </c>
      <c r="P211" s="2" t="s">
        <v>243</v>
      </c>
      <c r="Q211" s="252">
        <v>4</v>
      </c>
      <c r="R211" s="252">
        <v>8</v>
      </c>
      <c r="S211" s="153">
        <v>43710</v>
      </c>
      <c r="T211" s="153">
        <v>349680</v>
      </c>
      <c r="U211" s="4" t="s">
        <v>144</v>
      </c>
      <c r="V211" s="2"/>
      <c r="W211" s="5"/>
      <c r="Z211" s="1"/>
    </row>
    <row r="212" spans="1:26" ht="13.5" x14ac:dyDescent="0.3">
      <c r="A212" s="4">
        <v>211</v>
      </c>
      <c r="B212" s="1" t="s">
        <v>136</v>
      </c>
      <c r="C212" s="1" t="s">
        <v>1758</v>
      </c>
      <c r="D212" s="2" t="s">
        <v>1743</v>
      </c>
      <c r="E212" s="2" t="s">
        <v>55</v>
      </c>
      <c r="F212" s="2" t="s">
        <v>36</v>
      </c>
      <c r="G212" s="2" t="s">
        <v>437</v>
      </c>
      <c r="H212" s="3">
        <v>45037</v>
      </c>
      <c r="I212" s="2" t="s">
        <v>438</v>
      </c>
      <c r="J212" s="2" t="s">
        <v>139</v>
      </c>
      <c r="K212" s="2" t="s">
        <v>443</v>
      </c>
      <c r="L212" s="2" t="s">
        <v>444</v>
      </c>
      <c r="M212" s="2" t="s">
        <v>1239</v>
      </c>
      <c r="N212" s="2" t="s">
        <v>1240</v>
      </c>
      <c r="O212" s="4" t="s">
        <v>142</v>
      </c>
      <c r="P212" s="2" t="s">
        <v>143</v>
      </c>
      <c r="Q212" s="252">
        <v>1</v>
      </c>
      <c r="R212" s="252">
        <v>5</v>
      </c>
      <c r="S212" s="153">
        <v>1870</v>
      </c>
      <c r="T212" s="153">
        <v>9350</v>
      </c>
      <c r="U212" s="4" t="s">
        <v>144</v>
      </c>
      <c r="V212" s="2"/>
      <c r="W212" s="5"/>
      <c r="Z212" s="1"/>
    </row>
    <row r="213" spans="1:26" ht="13.5" x14ac:dyDescent="0.3">
      <c r="A213" s="4">
        <v>212</v>
      </c>
      <c r="B213" s="1" t="s">
        <v>136</v>
      </c>
      <c r="C213" s="1" t="s">
        <v>1758</v>
      </c>
      <c r="D213" s="2" t="s">
        <v>1743</v>
      </c>
      <c r="E213" s="2" t="s">
        <v>53</v>
      </c>
      <c r="F213" s="2" t="s">
        <v>34</v>
      </c>
      <c r="G213" s="2" t="s">
        <v>437</v>
      </c>
      <c r="H213" s="3">
        <v>45037</v>
      </c>
      <c r="I213" s="2" t="s">
        <v>438</v>
      </c>
      <c r="J213" s="2" t="s">
        <v>139</v>
      </c>
      <c r="K213" s="2" t="s">
        <v>346</v>
      </c>
      <c r="L213" s="2" t="s">
        <v>347</v>
      </c>
      <c r="M213" s="2" t="s">
        <v>1551</v>
      </c>
      <c r="N213" s="2" t="s">
        <v>1158</v>
      </c>
      <c r="O213" s="4" t="s">
        <v>142</v>
      </c>
      <c r="P213" s="2" t="s">
        <v>143</v>
      </c>
      <c r="Q213" s="252">
        <v>1</v>
      </c>
      <c r="R213" s="252">
        <v>300</v>
      </c>
      <c r="S213" s="153">
        <v>330</v>
      </c>
      <c r="T213" s="153">
        <v>99000</v>
      </c>
      <c r="U213" s="4" t="s">
        <v>144</v>
      </c>
      <c r="V213" s="2"/>
      <c r="W213" s="5"/>
      <c r="Z213" s="1"/>
    </row>
    <row r="214" spans="1:26" ht="13.5" x14ac:dyDescent="0.3">
      <c r="A214" s="4">
        <v>213</v>
      </c>
      <c r="B214" s="1" t="s">
        <v>136</v>
      </c>
      <c r="C214" s="1" t="s">
        <v>1758</v>
      </c>
      <c r="D214" s="2" t="s">
        <v>1743</v>
      </c>
      <c r="E214" s="2" t="s">
        <v>53</v>
      </c>
      <c r="F214" s="2" t="s">
        <v>36</v>
      </c>
      <c r="G214" s="2" t="s">
        <v>437</v>
      </c>
      <c r="H214" s="3">
        <v>45037</v>
      </c>
      <c r="I214" s="2" t="s">
        <v>438</v>
      </c>
      <c r="J214" s="2" t="s">
        <v>139</v>
      </c>
      <c r="K214" s="2" t="s">
        <v>346</v>
      </c>
      <c r="L214" s="2" t="s">
        <v>347</v>
      </c>
      <c r="M214" s="2" t="s">
        <v>1551</v>
      </c>
      <c r="N214" s="2" t="s">
        <v>1158</v>
      </c>
      <c r="O214" s="4" t="s">
        <v>142</v>
      </c>
      <c r="P214" s="2" t="s">
        <v>143</v>
      </c>
      <c r="Q214" s="252">
        <v>1</v>
      </c>
      <c r="R214" s="252">
        <v>100</v>
      </c>
      <c r="S214" s="153">
        <v>330</v>
      </c>
      <c r="T214" s="153">
        <v>33000</v>
      </c>
      <c r="U214" s="4" t="s">
        <v>144</v>
      </c>
      <c r="V214" s="2"/>
      <c r="W214" s="5"/>
      <c r="Z214" s="1"/>
    </row>
    <row r="215" spans="1:26" ht="13.5" x14ac:dyDescent="0.3">
      <c r="A215" s="4">
        <v>214</v>
      </c>
      <c r="B215" s="1" t="s">
        <v>136</v>
      </c>
      <c r="C215" s="1" t="s">
        <v>1758</v>
      </c>
      <c r="D215" s="2" t="s">
        <v>1743</v>
      </c>
      <c r="E215" s="2" t="s">
        <v>53</v>
      </c>
      <c r="F215" s="2" t="s">
        <v>34</v>
      </c>
      <c r="G215" s="2" t="s">
        <v>437</v>
      </c>
      <c r="H215" s="3">
        <v>45037</v>
      </c>
      <c r="I215" s="2" t="s">
        <v>438</v>
      </c>
      <c r="J215" s="2" t="s">
        <v>139</v>
      </c>
      <c r="K215" s="2" t="s">
        <v>445</v>
      </c>
      <c r="L215" s="2" t="s">
        <v>347</v>
      </c>
      <c r="M215" s="2" t="s">
        <v>1550</v>
      </c>
      <c r="N215" s="2" t="s">
        <v>1158</v>
      </c>
      <c r="O215" s="4" t="s">
        <v>142</v>
      </c>
      <c r="P215" s="2" t="s">
        <v>143</v>
      </c>
      <c r="Q215" s="252">
        <v>1</v>
      </c>
      <c r="R215" s="252">
        <v>150</v>
      </c>
      <c r="S215" s="153">
        <v>330</v>
      </c>
      <c r="T215" s="153">
        <v>49500</v>
      </c>
      <c r="U215" s="4" t="s">
        <v>144</v>
      </c>
      <c r="V215" s="2"/>
      <c r="W215" s="5"/>
      <c r="Z215" s="1"/>
    </row>
    <row r="216" spans="1:26" ht="13.5" x14ac:dyDescent="0.3">
      <c r="A216" s="4">
        <v>215</v>
      </c>
      <c r="B216" s="1" t="s">
        <v>136</v>
      </c>
      <c r="C216" s="1" t="s">
        <v>1758</v>
      </c>
      <c r="D216" s="2" t="s">
        <v>1743</v>
      </c>
      <c r="E216" s="2" t="s">
        <v>53</v>
      </c>
      <c r="F216" s="2" t="s">
        <v>36</v>
      </c>
      <c r="G216" s="2" t="s">
        <v>437</v>
      </c>
      <c r="H216" s="3">
        <v>45037</v>
      </c>
      <c r="I216" s="2" t="s">
        <v>438</v>
      </c>
      <c r="J216" s="2" t="s">
        <v>139</v>
      </c>
      <c r="K216" s="2" t="s">
        <v>445</v>
      </c>
      <c r="L216" s="2" t="s">
        <v>347</v>
      </c>
      <c r="M216" s="2" t="s">
        <v>1550</v>
      </c>
      <c r="N216" s="2" t="s">
        <v>1158</v>
      </c>
      <c r="O216" s="4" t="s">
        <v>142</v>
      </c>
      <c r="P216" s="2" t="s">
        <v>143</v>
      </c>
      <c r="Q216" s="252">
        <v>1</v>
      </c>
      <c r="R216" s="252">
        <v>100</v>
      </c>
      <c r="S216" s="153">
        <v>330</v>
      </c>
      <c r="T216" s="153">
        <v>33000</v>
      </c>
      <c r="U216" s="4" t="s">
        <v>144</v>
      </c>
      <c r="V216" s="2"/>
      <c r="W216" s="5"/>
      <c r="Z216" s="1"/>
    </row>
    <row r="217" spans="1:26" ht="13.5" x14ac:dyDescent="0.3">
      <c r="A217" s="4">
        <v>216</v>
      </c>
      <c r="B217" s="1" t="s">
        <v>136</v>
      </c>
      <c r="C217" s="1" t="s">
        <v>1756</v>
      </c>
      <c r="D217" s="2" t="s">
        <v>1754</v>
      </c>
      <c r="E217" s="2" t="s">
        <v>49</v>
      </c>
      <c r="F217" s="2" t="s">
        <v>36</v>
      </c>
      <c r="G217" s="2" t="s">
        <v>446</v>
      </c>
      <c r="H217" s="3">
        <v>45037</v>
      </c>
      <c r="I217" s="2" t="s">
        <v>447</v>
      </c>
      <c r="J217" s="2" t="s">
        <v>204</v>
      </c>
      <c r="K217" s="2" t="s">
        <v>448</v>
      </c>
      <c r="L217" s="2" t="s">
        <v>449</v>
      </c>
      <c r="M217" s="2" t="s">
        <v>1170</v>
      </c>
      <c r="N217" s="2" t="s">
        <v>374</v>
      </c>
      <c r="O217" s="4" t="s">
        <v>142</v>
      </c>
      <c r="P217" s="2" t="s">
        <v>143</v>
      </c>
      <c r="Q217" s="252">
        <v>100</v>
      </c>
      <c r="R217" s="252">
        <v>150</v>
      </c>
      <c r="S217" s="153">
        <v>1050</v>
      </c>
      <c r="T217" s="153">
        <v>157500</v>
      </c>
      <c r="U217" s="4" t="s">
        <v>144</v>
      </c>
      <c r="V217" s="2"/>
      <c r="W217" s="5"/>
      <c r="Z217" s="1"/>
    </row>
    <row r="218" spans="1:26" ht="13.5" x14ac:dyDescent="0.3">
      <c r="A218" s="4">
        <v>217</v>
      </c>
      <c r="B218" s="1" t="s">
        <v>136</v>
      </c>
      <c r="C218" s="1" t="s">
        <v>1758</v>
      </c>
      <c r="D218" s="2" t="s">
        <v>1743</v>
      </c>
      <c r="E218" s="2" t="s">
        <v>1742</v>
      </c>
      <c r="F218" s="2" t="s">
        <v>36</v>
      </c>
      <c r="G218" s="2" t="s">
        <v>446</v>
      </c>
      <c r="H218" s="3">
        <v>45037</v>
      </c>
      <c r="I218" s="2" t="s">
        <v>447</v>
      </c>
      <c r="J218" s="2" t="s">
        <v>204</v>
      </c>
      <c r="K218" s="2" t="s">
        <v>364</v>
      </c>
      <c r="L218" s="2" t="s">
        <v>450</v>
      </c>
      <c r="M218" s="2" t="s">
        <v>1347</v>
      </c>
      <c r="N218" s="2" t="s">
        <v>374</v>
      </c>
      <c r="O218" s="4" t="s">
        <v>142</v>
      </c>
      <c r="P218" s="2" t="s">
        <v>143</v>
      </c>
      <c r="Q218" s="252">
        <v>1</v>
      </c>
      <c r="R218" s="252">
        <v>1</v>
      </c>
      <c r="S218" s="153">
        <v>100000</v>
      </c>
      <c r="T218" s="153">
        <v>100000</v>
      </c>
      <c r="U218" s="4" t="s">
        <v>144</v>
      </c>
      <c r="V218" s="2"/>
      <c r="W218" s="5"/>
      <c r="Z218" s="1"/>
    </row>
    <row r="219" spans="1:26" ht="13.5" x14ac:dyDescent="0.3">
      <c r="A219" s="4">
        <v>218</v>
      </c>
      <c r="B219" s="1" t="s">
        <v>136</v>
      </c>
      <c r="C219" s="1" t="s">
        <v>1758</v>
      </c>
      <c r="D219" s="2" t="s">
        <v>1743</v>
      </c>
      <c r="E219" s="2" t="s">
        <v>93</v>
      </c>
      <c r="F219" s="2" t="s">
        <v>34</v>
      </c>
      <c r="G219" s="2" t="s">
        <v>451</v>
      </c>
      <c r="H219" s="3">
        <v>45037</v>
      </c>
      <c r="I219" s="2" t="s">
        <v>452</v>
      </c>
      <c r="J219" s="2" t="s">
        <v>394</v>
      </c>
      <c r="K219" s="2" t="s">
        <v>364</v>
      </c>
      <c r="L219" s="2" t="s">
        <v>453</v>
      </c>
      <c r="M219" s="2" t="s">
        <v>1347</v>
      </c>
      <c r="N219" s="2" t="s">
        <v>374</v>
      </c>
      <c r="O219" s="4" t="s">
        <v>142</v>
      </c>
      <c r="P219" s="2" t="s">
        <v>143</v>
      </c>
      <c r="Q219" s="252">
        <v>1</v>
      </c>
      <c r="R219" s="252">
        <v>1</v>
      </c>
      <c r="S219" s="153">
        <v>6000</v>
      </c>
      <c r="T219" s="153">
        <v>6000</v>
      </c>
      <c r="U219" s="4" t="s">
        <v>144</v>
      </c>
      <c r="V219" s="2"/>
      <c r="W219" s="5"/>
      <c r="Z219" s="1"/>
    </row>
    <row r="220" spans="1:26" ht="13.5" x14ac:dyDescent="0.3">
      <c r="A220" s="4">
        <v>219</v>
      </c>
      <c r="B220" s="1" t="s">
        <v>136</v>
      </c>
      <c r="C220" s="1" t="s">
        <v>1758</v>
      </c>
      <c r="D220" s="2" t="s">
        <v>1743</v>
      </c>
      <c r="E220" s="2" t="s">
        <v>43</v>
      </c>
      <c r="F220" s="2" t="s">
        <v>37</v>
      </c>
      <c r="G220" s="2" t="s">
        <v>230</v>
      </c>
      <c r="H220" s="3">
        <v>45042</v>
      </c>
      <c r="I220" s="2" t="s">
        <v>230</v>
      </c>
      <c r="J220" s="2" t="s">
        <v>230</v>
      </c>
      <c r="K220" s="2" t="s">
        <v>454</v>
      </c>
      <c r="L220" s="2" t="s">
        <v>232</v>
      </c>
      <c r="M220" s="2" t="s">
        <v>1371</v>
      </c>
      <c r="N220" s="2" t="s">
        <v>1187</v>
      </c>
      <c r="O220" s="4" t="s">
        <v>233</v>
      </c>
      <c r="P220" s="2" t="s">
        <v>243</v>
      </c>
      <c r="Q220" s="252">
        <v>1</v>
      </c>
      <c r="R220" s="252">
        <v>2</v>
      </c>
      <c r="S220" s="153">
        <v>20295</v>
      </c>
      <c r="T220" s="153">
        <v>40590</v>
      </c>
      <c r="U220" s="4" t="s">
        <v>144</v>
      </c>
      <c r="V220" s="2"/>
      <c r="W220" s="5"/>
      <c r="Z220" s="1"/>
    </row>
    <row r="221" spans="1:26" ht="13.5" x14ac:dyDescent="0.3">
      <c r="A221" s="4">
        <v>220</v>
      </c>
      <c r="B221" s="1" t="s">
        <v>136</v>
      </c>
      <c r="C221" s="1" t="s">
        <v>1758</v>
      </c>
      <c r="D221" s="2" t="s">
        <v>1743</v>
      </c>
      <c r="E221" s="2" t="s">
        <v>43</v>
      </c>
      <c r="F221" s="2" t="s">
        <v>37</v>
      </c>
      <c r="G221" s="2" t="s">
        <v>230</v>
      </c>
      <c r="H221" s="3">
        <v>45042</v>
      </c>
      <c r="I221" s="2" t="s">
        <v>230</v>
      </c>
      <c r="J221" s="2" t="s">
        <v>230</v>
      </c>
      <c r="K221" s="2" t="s">
        <v>455</v>
      </c>
      <c r="L221" s="2" t="s">
        <v>232</v>
      </c>
      <c r="M221" s="2" t="s">
        <v>1373</v>
      </c>
      <c r="N221" s="2" t="s">
        <v>1187</v>
      </c>
      <c r="O221" s="4" t="s">
        <v>233</v>
      </c>
      <c r="P221" s="2" t="s">
        <v>456</v>
      </c>
      <c r="Q221" s="252">
        <v>1</v>
      </c>
      <c r="R221" s="252">
        <v>1</v>
      </c>
      <c r="S221" s="153">
        <v>3326</v>
      </c>
      <c r="T221" s="153">
        <v>3326</v>
      </c>
      <c r="U221" s="4" t="s">
        <v>144</v>
      </c>
      <c r="V221" s="2"/>
      <c r="W221" s="5"/>
      <c r="Z221" s="1"/>
    </row>
    <row r="222" spans="1:26" ht="13.5" x14ac:dyDescent="0.3">
      <c r="A222" s="4">
        <v>221</v>
      </c>
      <c r="B222" s="1" t="s">
        <v>136</v>
      </c>
      <c r="C222" s="1" t="s">
        <v>1758</v>
      </c>
      <c r="D222" s="2" t="s">
        <v>1743</v>
      </c>
      <c r="E222" s="2" t="s">
        <v>43</v>
      </c>
      <c r="F222" s="2" t="s">
        <v>37</v>
      </c>
      <c r="G222" s="2" t="s">
        <v>230</v>
      </c>
      <c r="H222" s="3">
        <v>45042</v>
      </c>
      <c r="I222" s="2" t="s">
        <v>230</v>
      </c>
      <c r="J222" s="2" t="s">
        <v>230</v>
      </c>
      <c r="K222" s="2" t="s">
        <v>457</v>
      </c>
      <c r="L222" s="2" t="s">
        <v>232</v>
      </c>
      <c r="M222" s="2" t="s">
        <v>1376</v>
      </c>
      <c r="N222" s="2" t="s">
        <v>1187</v>
      </c>
      <c r="O222" s="4" t="s">
        <v>233</v>
      </c>
      <c r="P222" s="2" t="s">
        <v>456</v>
      </c>
      <c r="Q222" s="252">
        <v>1</v>
      </c>
      <c r="R222" s="252">
        <v>1</v>
      </c>
      <c r="S222" s="153">
        <v>3326</v>
      </c>
      <c r="T222" s="153">
        <v>3326</v>
      </c>
      <c r="U222" s="4" t="s">
        <v>144</v>
      </c>
      <c r="V222" s="2"/>
      <c r="W222" s="5"/>
      <c r="Z222" s="1"/>
    </row>
    <row r="223" spans="1:26" ht="13.5" x14ac:dyDescent="0.3">
      <c r="A223" s="4">
        <v>222</v>
      </c>
      <c r="B223" s="1" t="s">
        <v>136</v>
      </c>
      <c r="C223" s="1" t="s">
        <v>1758</v>
      </c>
      <c r="D223" s="2" t="s">
        <v>1743</v>
      </c>
      <c r="E223" s="2" t="s">
        <v>43</v>
      </c>
      <c r="F223" s="2" t="s">
        <v>37</v>
      </c>
      <c r="G223" s="2" t="s">
        <v>230</v>
      </c>
      <c r="H223" s="3">
        <v>45042</v>
      </c>
      <c r="I223" s="2" t="s">
        <v>230</v>
      </c>
      <c r="J223" s="2" t="s">
        <v>230</v>
      </c>
      <c r="K223" s="2" t="s">
        <v>458</v>
      </c>
      <c r="L223" s="2" t="s">
        <v>232</v>
      </c>
      <c r="M223" s="2" t="s">
        <v>1375</v>
      </c>
      <c r="N223" s="2" t="s">
        <v>1187</v>
      </c>
      <c r="O223" s="4" t="s">
        <v>233</v>
      </c>
      <c r="P223" s="2" t="s">
        <v>456</v>
      </c>
      <c r="Q223" s="252">
        <v>1</v>
      </c>
      <c r="R223" s="252">
        <v>1</v>
      </c>
      <c r="S223" s="153">
        <v>3326</v>
      </c>
      <c r="T223" s="153">
        <v>3326</v>
      </c>
      <c r="U223" s="4" t="s">
        <v>144</v>
      </c>
      <c r="V223" s="2"/>
      <c r="W223" s="5"/>
      <c r="Z223" s="1"/>
    </row>
    <row r="224" spans="1:26" ht="13.5" x14ac:dyDescent="0.3">
      <c r="A224" s="4">
        <v>223</v>
      </c>
      <c r="B224" s="1" t="s">
        <v>136</v>
      </c>
      <c r="C224" s="1" t="s">
        <v>1758</v>
      </c>
      <c r="D224" s="2" t="s">
        <v>1743</v>
      </c>
      <c r="E224" s="2" t="s">
        <v>43</v>
      </c>
      <c r="F224" s="2" t="s">
        <v>34</v>
      </c>
      <c r="G224" s="2" t="s">
        <v>230</v>
      </c>
      <c r="H224" s="3">
        <v>45042</v>
      </c>
      <c r="I224" s="2" t="s">
        <v>230</v>
      </c>
      <c r="J224" s="2" t="s">
        <v>230</v>
      </c>
      <c r="K224" s="2" t="s">
        <v>459</v>
      </c>
      <c r="L224" s="2" t="s">
        <v>460</v>
      </c>
      <c r="M224" s="2" t="s">
        <v>1186</v>
      </c>
      <c r="N224" s="2" t="s">
        <v>1187</v>
      </c>
      <c r="O224" s="4" t="s">
        <v>233</v>
      </c>
      <c r="P224" s="2" t="s">
        <v>243</v>
      </c>
      <c r="Q224" s="252">
        <v>1</v>
      </c>
      <c r="R224" s="252">
        <v>1</v>
      </c>
      <c r="S224" s="153">
        <v>14841</v>
      </c>
      <c r="T224" s="153">
        <v>14841</v>
      </c>
      <c r="U224" s="4" t="s">
        <v>144</v>
      </c>
      <c r="V224" s="2"/>
      <c r="W224" s="5"/>
      <c r="Z224" s="1"/>
    </row>
    <row r="225" spans="1:26" ht="13.5" x14ac:dyDescent="0.3">
      <c r="A225" s="4">
        <v>224</v>
      </c>
      <c r="B225" s="1" t="s">
        <v>136</v>
      </c>
      <c r="C225" s="1" t="s">
        <v>1758</v>
      </c>
      <c r="D225" s="2" t="s">
        <v>1743</v>
      </c>
      <c r="E225" s="2" t="s">
        <v>43</v>
      </c>
      <c r="F225" s="2" t="s">
        <v>36</v>
      </c>
      <c r="G225" s="2" t="s">
        <v>230</v>
      </c>
      <c r="H225" s="3">
        <v>45042</v>
      </c>
      <c r="I225" s="2" t="s">
        <v>230</v>
      </c>
      <c r="J225" s="2" t="s">
        <v>230</v>
      </c>
      <c r="K225" s="2" t="s">
        <v>461</v>
      </c>
      <c r="L225" s="2" t="s">
        <v>232</v>
      </c>
      <c r="M225" s="2" t="s">
        <v>1568</v>
      </c>
      <c r="N225" s="2" t="s">
        <v>1187</v>
      </c>
      <c r="O225" s="4" t="s">
        <v>233</v>
      </c>
      <c r="P225" s="2" t="s">
        <v>143</v>
      </c>
      <c r="Q225" s="252">
        <v>1</v>
      </c>
      <c r="R225" s="252">
        <v>5</v>
      </c>
      <c r="S225" s="153">
        <v>1721</v>
      </c>
      <c r="T225" s="153">
        <v>8605</v>
      </c>
      <c r="U225" s="4" t="s">
        <v>144</v>
      </c>
      <c r="V225" s="2"/>
      <c r="W225" s="5"/>
      <c r="Z225" s="1"/>
    </row>
    <row r="226" spans="1:26" ht="13.5" x14ac:dyDescent="0.3">
      <c r="A226" s="4">
        <v>225</v>
      </c>
      <c r="B226" s="1" t="s">
        <v>136</v>
      </c>
      <c r="C226" s="1" t="s">
        <v>1758</v>
      </c>
      <c r="D226" s="2" t="s">
        <v>1743</v>
      </c>
      <c r="E226" s="2" t="s">
        <v>91</v>
      </c>
      <c r="F226" s="2" t="s">
        <v>34</v>
      </c>
      <c r="G226" s="2" t="s">
        <v>462</v>
      </c>
      <c r="H226" s="3">
        <v>45043</v>
      </c>
      <c r="I226" s="2" t="s">
        <v>463</v>
      </c>
      <c r="J226" s="2" t="s">
        <v>434</v>
      </c>
      <c r="K226" s="2" t="s">
        <v>464</v>
      </c>
      <c r="L226" s="2" t="s">
        <v>465</v>
      </c>
      <c r="M226" s="2" t="s">
        <v>1596</v>
      </c>
      <c r="N226" s="2" t="s">
        <v>1597</v>
      </c>
      <c r="O226" s="4" t="s">
        <v>142</v>
      </c>
      <c r="P226" s="2" t="s">
        <v>143</v>
      </c>
      <c r="Q226" s="252">
        <v>20</v>
      </c>
      <c r="R226" s="252">
        <v>20</v>
      </c>
      <c r="S226" s="153">
        <v>3000</v>
      </c>
      <c r="T226" s="153">
        <v>60000</v>
      </c>
      <c r="U226" s="4" t="s">
        <v>144</v>
      </c>
      <c r="V226" s="2"/>
      <c r="W226" s="5"/>
      <c r="Z226" s="1"/>
    </row>
    <row r="227" spans="1:26" ht="13.5" x14ac:dyDescent="0.3">
      <c r="A227" s="4">
        <v>226</v>
      </c>
      <c r="B227" s="1" t="s">
        <v>136</v>
      </c>
      <c r="C227" s="1" t="s">
        <v>1758</v>
      </c>
      <c r="D227" s="2" t="s">
        <v>1743</v>
      </c>
      <c r="E227" s="2" t="s">
        <v>91</v>
      </c>
      <c r="F227" s="2" t="s">
        <v>34</v>
      </c>
      <c r="G227" s="2" t="s">
        <v>462</v>
      </c>
      <c r="H227" s="3">
        <v>45043</v>
      </c>
      <c r="I227" s="2" t="s">
        <v>463</v>
      </c>
      <c r="J227" s="2" t="s">
        <v>434</v>
      </c>
      <c r="K227" s="2" t="s">
        <v>466</v>
      </c>
      <c r="L227" s="2" t="s">
        <v>465</v>
      </c>
      <c r="M227" s="2" t="s">
        <v>1598</v>
      </c>
      <c r="N227" s="2" t="s">
        <v>1597</v>
      </c>
      <c r="O227" s="4" t="s">
        <v>142</v>
      </c>
      <c r="P227" s="2" t="s">
        <v>143</v>
      </c>
      <c r="Q227" s="252">
        <v>20</v>
      </c>
      <c r="R227" s="252">
        <v>20</v>
      </c>
      <c r="S227" s="153">
        <v>3500</v>
      </c>
      <c r="T227" s="153">
        <v>70000</v>
      </c>
      <c r="U227" s="4" t="s">
        <v>144</v>
      </c>
      <c r="V227" s="2"/>
      <c r="W227" s="5"/>
      <c r="Z227" s="1"/>
    </row>
    <row r="228" spans="1:26" ht="13.5" x14ac:dyDescent="0.3">
      <c r="A228" s="4">
        <v>227</v>
      </c>
      <c r="B228" s="1" t="s">
        <v>136</v>
      </c>
      <c r="C228" s="1" t="s">
        <v>1758</v>
      </c>
      <c r="D228" s="2" t="s">
        <v>1743</v>
      </c>
      <c r="E228" s="2" t="s">
        <v>91</v>
      </c>
      <c r="F228" s="2" t="s">
        <v>34</v>
      </c>
      <c r="G228" s="2" t="s">
        <v>462</v>
      </c>
      <c r="H228" s="3">
        <v>45043</v>
      </c>
      <c r="I228" s="2" t="s">
        <v>463</v>
      </c>
      <c r="J228" s="2" t="s">
        <v>434</v>
      </c>
      <c r="K228" s="2" t="s">
        <v>467</v>
      </c>
      <c r="L228" s="2" t="s">
        <v>465</v>
      </c>
      <c r="M228" s="2" t="s">
        <v>1599</v>
      </c>
      <c r="N228" s="2" t="s">
        <v>1597</v>
      </c>
      <c r="O228" s="4" t="s">
        <v>142</v>
      </c>
      <c r="P228" s="2" t="s">
        <v>143</v>
      </c>
      <c r="Q228" s="252">
        <v>20</v>
      </c>
      <c r="R228" s="252">
        <v>20</v>
      </c>
      <c r="S228" s="153">
        <v>3500</v>
      </c>
      <c r="T228" s="153">
        <v>70000</v>
      </c>
      <c r="U228" s="4" t="s">
        <v>144</v>
      </c>
      <c r="V228" s="2"/>
      <c r="W228" s="5"/>
      <c r="Z228" s="1"/>
    </row>
    <row r="229" spans="1:26" ht="13.5" x14ac:dyDescent="0.3">
      <c r="A229" s="4">
        <v>228</v>
      </c>
      <c r="B229" s="1" t="s">
        <v>136</v>
      </c>
      <c r="C229" s="1" t="s">
        <v>1758</v>
      </c>
      <c r="D229" s="2" t="s">
        <v>1743</v>
      </c>
      <c r="E229" s="2" t="s">
        <v>91</v>
      </c>
      <c r="F229" s="2" t="s">
        <v>36</v>
      </c>
      <c r="G229" s="2" t="s">
        <v>468</v>
      </c>
      <c r="H229" s="3">
        <v>45043</v>
      </c>
      <c r="I229" s="2" t="s">
        <v>469</v>
      </c>
      <c r="J229" s="2" t="s">
        <v>470</v>
      </c>
      <c r="K229" s="2" t="s">
        <v>471</v>
      </c>
      <c r="L229" s="2" t="s">
        <v>472</v>
      </c>
      <c r="M229" s="2" t="s">
        <v>1490</v>
      </c>
      <c r="N229" s="2" t="s">
        <v>1466</v>
      </c>
      <c r="O229" s="4" t="s">
        <v>473</v>
      </c>
      <c r="P229" s="2" t="s">
        <v>143</v>
      </c>
      <c r="Q229" s="252">
        <v>1</v>
      </c>
      <c r="R229" s="252">
        <v>1</v>
      </c>
      <c r="S229" s="153">
        <v>295000</v>
      </c>
      <c r="T229" s="153">
        <v>295000</v>
      </c>
      <c r="U229" s="4" t="s">
        <v>144</v>
      </c>
      <c r="V229" s="2"/>
      <c r="W229" s="5"/>
      <c r="Z229" s="1"/>
    </row>
    <row r="230" spans="1:26" ht="13.5" x14ac:dyDescent="0.3">
      <c r="A230" s="4">
        <v>229</v>
      </c>
      <c r="B230" s="1" t="s">
        <v>136</v>
      </c>
      <c r="C230" s="1" t="s">
        <v>1758</v>
      </c>
      <c r="D230" s="2" t="s">
        <v>1743</v>
      </c>
      <c r="E230" s="2" t="s">
        <v>54</v>
      </c>
      <c r="F230" s="2" t="s">
        <v>34</v>
      </c>
      <c r="G230" s="2" t="s">
        <v>437</v>
      </c>
      <c r="H230" s="3">
        <v>45043</v>
      </c>
      <c r="I230" s="2" t="s">
        <v>438</v>
      </c>
      <c r="J230" s="2" t="s">
        <v>139</v>
      </c>
      <c r="K230" s="2" t="s">
        <v>474</v>
      </c>
      <c r="L230" s="2" t="s">
        <v>475</v>
      </c>
      <c r="M230" s="2" t="s">
        <v>474</v>
      </c>
      <c r="N230" s="2" t="s">
        <v>1201</v>
      </c>
      <c r="O230" s="4" t="s">
        <v>142</v>
      </c>
      <c r="P230" s="2" t="s">
        <v>143</v>
      </c>
      <c r="Q230" s="252">
        <v>26220</v>
      </c>
      <c r="R230" s="252">
        <v>26220</v>
      </c>
      <c r="S230" s="153">
        <v>71.500381388253246</v>
      </c>
      <c r="T230" s="153">
        <v>1874740</v>
      </c>
      <c r="U230" s="4" t="s">
        <v>144</v>
      </c>
      <c r="V230" s="2" t="s">
        <v>476</v>
      </c>
      <c r="W230" s="5"/>
      <c r="Z230" s="1"/>
    </row>
    <row r="231" spans="1:26" ht="13.5" x14ac:dyDescent="0.3">
      <c r="A231" s="4">
        <v>230</v>
      </c>
      <c r="B231" s="1" t="s">
        <v>136</v>
      </c>
      <c r="C231" s="1" t="s">
        <v>1758</v>
      </c>
      <c r="D231" s="2" t="s">
        <v>1743</v>
      </c>
      <c r="E231" s="2" t="s">
        <v>91</v>
      </c>
      <c r="F231" s="2" t="s">
        <v>36</v>
      </c>
      <c r="G231" s="2" t="s">
        <v>477</v>
      </c>
      <c r="H231" s="3">
        <v>45043</v>
      </c>
      <c r="I231" s="2" t="s">
        <v>478</v>
      </c>
      <c r="J231" s="2" t="s">
        <v>479</v>
      </c>
      <c r="K231" s="2" t="s">
        <v>480</v>
      </c>
      <c r="L231" s="2" t="s">
        <v>481</v>
      </c>
      <c r="M231" s="2" t="s">
        <v>1236</v>
      </c>
      <c r="N231" s="2" t="s">
        <v>481</v>
      </c>
      <c r="O231" s="4" t="s">
        <v>142</v>
      </c>
      <c r="P231" s="2" t="s">
        <v>143</v>
      </c>
      <c r="Q231" s="252">
        <v>1</v>
      </c>
      <c r="R231" s="252">
        <v>1</v>
      </c>
      <c r="S231" s="153">
        <v>5700000</v>
      </c>
      <c r="T231" s="153">
        <v>5700000</v>
      </c>
      <c r="U231" s="4" t="s">
        <v>144</v>
      </c>
      <c r="V231" s="2"/>
      <c r="W231" s="5"/>
      <c r="Z231" s="1"/>
    </row>
    <row r="232" spans="1:26" ht="13.5" x14ac:dyDescent="0.3">
      <c r="A232" s="4">
        <v>231</v>
      </c>
      <c r="B232" s="1" t="s">
        <v>136</v>
      </c>
      <c r="C232" s="1" t="s">
        <v>1756</v>
      </c>
      <c r="D232" s="2" t="s">
        <v>1754</v>
      </c>
      <c r="E232" s="2" t="s">
        <v>51</v>
      </c>
      <c r="F232" s="2" t="s">
        <v>36</v>
      </c>
      <c r="G232" s="2" t="s">
        <v>482</v>
      </c>
      <c r="H232" s="3">
        <v>45044</v>
      </c>
      <c r="I232" s="2" t="s">
        <v>483</v>
      </c>
      <c r="J232" s="2" t="s">
        <v>172</v>
      </c>
      <c r="K232" s="2" t="s">
        <v>191</v>
      </c>
      <c r="L232" s="2" t="s">
        <v>174</v>
      </c>
      <c r="M232" s="2" t="s">
        <v>191</v>
      </c>
      <c r="N232" s="2" t="s">
        <v>1156</v>
      </c>
      <c r="O232" s="4" t="s">
        <v>142</v>
      </c>
      <c r="P232" s="2" t="s">
        <v>143</v>
      </c>
      <c r="Q232" s="252">
        <v>6500</v>
      </c>
      <c r="R232" s="252">
        <v>6500</v>
      </c>
      <c r="S232" s="153">
        <v>58</v>
      </c>
      <c r="T232" s="153">
        <v>377000</v>
      </c>
      <c r="U232" s="4" t="s">
        <v>144</v>
      </c>
      <c r="V232" s="2"/>
      <c r="W232" s="5"/>
      <c r="Z232" s="1"/>
    </row>
    <row r="233" spans="1:26" ht="13.5" x14ac:dyDescent="0.3">
      <c r="A233" s="4">
        <v>232</v>
      </c>
      <c r="B233" s="1" t="s">
        <v>136</v>
      </c>
      <c r="C233" s="1" t="s">
        <v>1756</v>
      </c>
      <c r="D233" s="2" t="s">
        <v>1754</v>
      </c>
      <c r="E233" s="2" t="s">
        <v>51</v>
      </c>
      <c r="F233" s="2" t="s">
        <v>36</v>
      </c>
      <c r="G233" s="2" t="s">
        <v>482</v>
      </c>
      <c r="H233" s="3">
        <v>45044</v>
      </c>
      <c r="I233" s="2" t="s">
        <v>483</v>
      </c>
      <c r="J233" s="2" t="s">
        <v>172</v>
      </c>
      <c r="K233" s="2" t="s">
        <v>190</v>
      </c>
      <c r="L233" s="2" t="s">
        <v>174</v>
      </c>
      <c r="M233" s="2" t="s">
        <v>190</v>
      </c>
      <c r="N233" s="2" t="s">
        <v>1156</v>
      </c>
      <c r="O233" s="4" t="s">
        <v>142</v>
      </c>
      <c r="P233" s="2" t="s">
        <v>143</v>
      </c>
      <c r="Q233" s="252">
        <v>4000</v>
      </c>
      <c r="R233" s="252">
        <v>4000</v>
      </c>
      <c r="S233" s="153">
        <v>66</v>
      </c>
      <c r="T233" s="153">
        <v>264000</v>
      </c>
      <c r="U233" s="4" t="s">
        <v>144</v>
      </c>
      <c r="V233" s="2"/>
      <c r="W233" s="5"/>
      <c r="Z233" s="1"/>
    </row>
    <row r="234" spans="1:26" ht="13.5" x14ac:dyDescent="0.3">
      <c r="A234" s="4">
        <v>233</v>
      </c>
      <c r="B234" s="1" t="s">
        <v>136</v>
      </c>
      <c r="C234" s="1" t="s">
        <v>1756</v>
      </c>
      <c r="D234" s="2" t="s">
        <v>1754</v>
      </c>
      <c r="E234" s="2" t="s">
        <v>51</v>
      </c>
      <c r="F234" s="2" t="s">
        <v>36</v>
      </c>
      <c r="G234" s="2" t="s">
        <v>482</v>
      </c>
      <c r="H234" s="3">
        <v>45044</v>
      </c>
      <c r="I234" s="2" t="s">
        <v>483</v>
      </c>
      <c r="J234" s="2" t="s">
        <v>172</v>
      </c>
      <c r="K234" s="2" t="s">
        <v>283</v>
      </c>
      <c r="L234" s="2" t="s">
        <v>174</v>
      </c>
      <c r="M234" s="2" t="s">
        <v>183</v>
      </c>
      <c r="N234" s="2" t="s">
        <v>1156</v>
      </c>
      <c r="O234" s="4" t="s">
        <v>142</v>
      </c>
      <c r="P234" s="2" t="s">
        <v>143</v>
      </c>
      <c r="Q234" s="252">
        <v>3000</v>
      </c>
      <c r="R234" s="252">
        <v>3000</v>
      </c>
      <c r="S234" s="153">
        <v>723</v>
      </c>
      <c r="T234" s="153">
        <v>2169000</v>
      </c>
      <c r="U234" s="4" t="s">
        <v>144</v>
      </c>
      <c r="V234" s="2"/>
      <c r="W234" s="5"/>
      <c r="Z234" s="1"/>
    </row>
    <row r="235" spans="1:26" ht="13.5" x14ac:dyDescent="0.3">
      <c r="A235" s="4">
        <v>234</v>
      </c>
      <c r="B235" s="1" t="s">
        <v>136</v>
      </c>
      <c r="C235" s="1" t="s">
        <v>1756</v>
      </c>
      <c r="D235" s="2" t="s">
        <v>1754</v>
      </c>
      <c r="E235" s="2" t="s">
        <v>51</v>
      </c>
      <c r="F235" s="2" t="s">
        <v>36</v>
      </c>
      <c r="G235" s="2" t="s">
        <v>484</v>
      </c>
      <c r="H235" s="3">
        <v>45044</v>
      </c>
      <c r="I235" s="2" t="s">
        <v>485</v>
      </c>
      <c r="J235" s="2" t="s">
        <v>486</v>
      </c>
      <c r="K235" s="2" t="s">
        <v>487</v>
      </c>
      <c r="L235" s="2" t="s">
        <v>488</v>
      </c>
      <c r="M235" s="2" t="s">
        <v>487</v>
      </c>
      <c r="N235" s="2" t="s">
        <v>1283</v>
      </c>
      <c r="O235" s="4" t="s">
        <v>142</v>
      </c>
      <c r="P235" s="2" t="s">
        <v>143</v>
      </c>
      <c r="Q235" s="252">
        <v>1000</v>
      </c>
      <c r="R235" s="252">
        <v>1000</v>
      </c>
      <c r="S235" s="153">
        <v>57</v>
      </c>
      <c r="T235" s="153">
        <v>57000</v>
      </c>
      <c r="U235" s="4" t="s">
        <v>144</v>
      </c>
      <c r="V235" s="2" t="s">
        <v>489</v>
      </c>
      <c r="W235" s="5"/>
      <c r="Z235" s="1"/>
    </row>
    <row r="236" spans="1:26" ht="13.5" x14ac:dyDescent="0.3">
      <c r="A236" s="4">
        <v>235</v>
      </c>
      <c r="B236" s="1" t="s">
        <v>136</v>
      </c>
      <c r="C236" s="1" t="s">
        <v>1756</v>
      </c>
      <c r="D236" s="2" t="s">
        <v>1754</v>
      </c>
      <c r="E236" s="2" t="s">
        <v>51</v>
      </c>
      <c r="F236" s="2" t="s">
        <v>36</v>
      </c>
      <c r="G236" s="2" t="s">
        <v>484</v>
      </c>
      <c r="H236" s="3">
        <v>45044</v>
      </c>
      <c r="I236" s="2" t="s">
        <v>485</v>
      </c>
      <c r="J236" s="2" t="s">
        <v>486</v>
      </c>
      <c r="K236" s="2" t="s">
        <v>490</v>
      </c>
      <c r="L236" s="2" t="s">
        <v>488</v>
      </c>
      <c r="M236" s="2" t="s">
        <v>490</v>
      </c>
      <c r="N236" s="2" t="s">
        <v>1283</v>
      </c>
      <c r="O236" s="4" t="s">
        <v>142</v>
      </c>
      <c r="P236" s="2" t="s">
        <v>143</v>
      </c>
      <c r="Q236" s="252">
        <v>1000</v>
      </c>
      <c r="R236" s="252">
        <v>1000</v>
      </c>
      <c r="S236" s="153">
        <v>66</v>
      </c>
      <c r="T236" s="153">
        <v>66000</v>
      </c>
      <c r="U236" s="4" t="s">
        <v>144</v>
      </c>
      <c r="V236" s="2" t="s">
        <v>489</v>
      </c>
      <c r="W236" s="5"/>
      <c r="Z236" s="1"/>
    </row>
    <row r="237" spans="1:26" ht="13.5" x14ac:dyDescent="0.3">
      <c r="A237" s="4">
        <v>236</v>
      </c>
      <c r="B237" s="1" t="s">
        <v>136</v>
      </c>
      <c r="C237" s="1" t="s">
        <v>1756</v>
      </c>
      <c r="D237" s="2" t="s">
        <v>1754</v>
      </c>
      <c r="E237" s="2" t="s">
        <v>51</v>
      </c>
      <c r="F237" s="2" t="s">
        <v>36</v>
      </c>
      <c r="G237" s="2" t="s">
        <v>484</v>
      </c>
      <c r="H237" s="3">
        <v>45044</v>
      </c>
      <c r="I237" s="2" t="s">
        <v>485</v>
      </c>
      <c r="J237" s="2" t="s">
        <v>486</v>
      </c>
      <c r="K237" s="2" t="s">
        <v>491</v>
      </c>
      <c r="L237" s="2" t="s">
        <v>488</v>
      </c>
      <c r="M237" s="2" t="s">
        <v>491</v>
      </c>
      <c r="N237" s="2" t="s">
        <v>1283</v>
      </c>
      <c r="O237" s="4" t="s">
        <v>142</v>
      </c>
      <c r="P237" s="2" t="s">
        <v>143</v>
      </c>
      <c r="Q237" s="252">
        <v>1000</v>
      </c>
      <c r="R237" s="252">
        <v>1000</v>
      </c>
      <c r="S237" s="153">
        <v>62</v>
      </c>
      <c r="T237" s="153">
        <v>62000</v>
      </c>
      <c r="U237" s="4" t="s">
        <v>144</v>
      </c>
      <c r="V237" s="2" t="s">
        <v>489</v>
      </c>
      <c r="W237" s="5"/>
      <c r="Z237" s="1"/>
    </row>
    <row r="238" spans="1:26" ht="13.5" x14ac:dyDescent="0.3">
      <c r="A238" s="4">
        <v>237</v>
      </c>
      <c r="B238" s="1" t="s">
        <v>136</v>
      </c>
      <c r="C238" s="1" t="s">
        <v>1756</v>
      </c>
      <c r="D238" s="2" t="s">
        <v>1754</v>
      </c>
      <c r="E238" s="2" t="s">
        <v>51</v>
      </c>
      <c r="F238" s="2" t="s">
        <v>36</v>
      </c>
      <c r="G238" s="2" t="s">
        <v>484</v>
      </c>
      <c r="H238" s="3">
        <v>45044</v>
      </c>
      <c r="I238" s="2" t="s">
        <v>485</v>
      </c>
      <c r="J238" s="2" t="s">
        <v>486</v>
      </c>
      <c r="K238" s="2" t="s">
        <v>492</v>
      </c>
      <c r="L238" s="2" t="s">
        <v>488</v>
      </c>
      <c r="M238" s="2" t="s">
        <v>492</v>
      </c>
      <c r="N238" s="2" t="s">
        <v>1283</v>
      </c>
      <c r="O238" s="4" t="s">
        <v>142</v>
      </c>
      <c r="P238" s="2" t="s">
        <v>143</v>
      </c>
      <c r="Q238" s="252">
        <v>1000</v>
      </c>
      <c r="R238" s="252">
        <v>1000</v>
      </c>
      <c r="S238" s="153">
        <v>42</v>
      </c>
      <c r="T238" s="153">
        <v>42000</v>
      </c>
      <c r="U238" s="4" t="s">
        <v>144</v>
      </c>
      <c r="V238" s="2" t="s">
        <v>489</v>
      </c>
      <c r="W238" s="5"/>
      <c r="Z238" s="1"/>
    </row>
    <row r="239" spans="1:26" ht="13.5" x14ac:dyDescent="0.3">
      <c r="A239" s="4">
        <v>238</v>
      </c>
      <c r="B239" s="1" t="s">
        <v>136</v>
      </c>
      <c r="C239" s="1" t="s">
        <v>1756</v>
      </c>
      <c r="D239" s="2" t="s">
        <v>1754</v>
      </c>
      <c r="E239" s="2" t="s">
        <v>51</v>
      </c>
      <c r="F239" s="2" t="s">
        <v>36</v>
      </c>
      <c r="G239" s="2" t="s">
        <v>484</v>
      </c>
      <c r="H239" s="3">
        <v>45044</v>
      </c>
      <c r="I239" s="2" t="s">
        <v>485</v>
      </c>
      <c r="J239" s="2" t="s">
        <v>486</v>
      </c>
      <c r="K239" s="2" t="s">
        <v>493</v>
      </c>
      <c r="L239" s="2" t="s">
        <v>488</v>
      </c>
      <c r="M239" s="2" t="s">
        <v>493</v>
      </c>
      <c r="N239" s="2" t="s">
        <v>1283</v>
      </c>
      <c r="O239" s="4" t="s">
        <v>142</v>
      </c>
      <c r="P239" s="2" t="s">
        <v>143</v>
      </c>
      <c r="Q239" s="252">
        <v>500</v>
      </c>
      <c r="R239" s="252">
        <v>500</v>
      </c>
      <c r="S239" s="153">
        <v>60</v>
      </c>
      <c r="T239" s="153">
        <v>30000</v>
      </c>
      <c r="U239" s="4" t="s">
        <v>144</v>
      </c>
      <c r="V239" s="2" t="s">
        <v>489</v>
      </c>
      <c r="W239" s="5"/>
      <c r="Z239" s="1"/>
    </row>
    <row r="240" spans="1:26" ht="13.5" x14ac:dyDescent="0.3">
      <c r="A240" s="4">
        <v>239</v>
      </c>
      <c r="B240" s="1" t="s">
        <v>136</v>
      </c>
      <c r="C240" s="1" t="s">
        <v>1758</v>
      </c>
      <c r="D240" s="2" t="s">
        <v>1743</v>
      </c>
      <c r="E240" s="2" t="s">
        <v>91</v>
      </c>
      <c r="F240" s="2" t="s">
        <v>34</v>
      </c>
      <c r="G240" s="2" t="s">
        <v>494</v>
      </c>
      <c r="H240" s="3">
        <v>45049</v>
      </c>
      <c r="I240" s="2" t="s">
        <v>495</v>
      </c>
      <c r="J240" s="2" t="s">
        <v>496</v>
      </c>
      <c r="K240" s="2" t="s">
        <v>497</v>
      </c>
      <c r="L240" s="2" t="s">
        <v>498</v>
      </c>
      <c r="M240" s="2" t="s">
        <v>1344</v>
      </c>
      <c r="N240" s="2" t="s">
        <v>1345</v>
      </c>
      <c r="O240" s="4" t="s">
        <v>142</v>
      </c>
      <c r="P240" s="2" t="s">
        <v>143</v>
      </c>
      <c r="Q240" s="252">
        <v>1</v>
      </c>
      <c r="R240" s="252">
        <v>4</v>
      </c>
      <c r="S240" s="153">
        <v>207500</v>
      </c>
      <c r="T240" s="153">
        <v>830000</v>
      </c>
      <c r="U240" s="4" t="s">
        <v>144</v>
      </c>
      <c r="V240" s="2"/>
      <c r="W240" s="5"/>
      <c r="Z240" s="1"/>
    </row>
    <row r="241" spans="1:26" ht="13.5" x14ac:dyDescent="0.3">
      <c r="A241" s="4">
        <v>240</v>
      </c>
      <c r="B241" s="1" t="s">
        <v>136</v>
      </c>
      <c r="C241" s="1" t="s">
        <v>1758</v>
      </c>
      <c r="D241" s="2" t="s">
        <v>1743</v>
      </c>
      <c r="E241" s="2" t="s">
        <v>499</v>
      </c>
      <c r="F241" s="2" t="s">
        <v>36</v>
      </c>
      <c r="G241" s="2" t="s">
        <v>500</v>
      </c>
      <c r="H241" s="3">
        <v>45056</v>
      </c>
      <c r="I241" s="2" t="s">
        <v>501</v>
      </c>
      <c r="J241" s="2" t="s">
        <v>502</v>
      </c>
      <c r="K241" s="2" t="s">
        <v>503</v>
      </c>
      <c r="L241" s="2" t="s">
        <v>504</v>
      </c>
      <c r="M241" s="2" t="s">
        <v>1493</v>
      </c>
      <c r="N241" s="2" t="s">
        <v>1494</v>
      </c>
      <c r="O241" s="4" t="s">
        <v>142</v>
      </c>
      <c r="P241" s="2" t="s">
        <v>143</v>
      </c>
      <c r="Q241" s="252">
        <v>1</v>
      </c>
      <c r="R241" s="252">
        <v>1</v>
      </c>
      <c r="S241" s="153">
        <v>12918400</v>
      </c>
      <c r="T241" s="153">
        <v>12918400</v>
      </c>
      <c r="U241" s="4" t="s">
        <v>144</v>
      </c>
      <c r="V241" s="2"/>
      <c r="W241" s="5"/>
      <c r="Z241" s="1"/>
    </row>
    <row r="242" spans="1:26" ht="13.5" x14ac:dyDescent="0.3">
      <c r="A242" s="4">
        <v>241</v>
      </c>
      <c r="B242" s="1" t="s">
        <v>136</v>
      </c>
      <c r="C242" s="1" t="s">
        <v>1756</v>
      </c>
      <c r="D242" s="2" t="s">
        <v>1754</v>
      </c>
      <c r="E242" s="2" t="s">
        <v>49</v>
      </c>
      <c r="F242" s="2" t="s">
        <v>36</v>
      </c>
      <c r="G242" s="2" t="s">
        <v>437</v>
      </c>
      <c r="H242" s="3">
        <v>45057</v>
      </c>
      <c r="I242" s="2" t="s">
        <v>438</v>
      </c>
      <c r="J242" s="2" t="s">
        <v>139</v>
      </c>
      <c r="K242" s="2" t="s">
        <v>505</v>
      </c>
      <c r="L242" s="2" t="s">
        <v>506</v>
      </c>
      <c r="M242" s="2" t="s">
        <v>1499</v>
      </c>
      <c r="N242" s="2" t="s">
        <v>1496</v>
      </c>
      <c r="O242" s="4" t="s">
        <v>142</v>
      </c>
      <c r="P242" s="2" t="s">
        <v>222</v>
      </c>
      <c r="Q242" s="252">
        <v>1</v>
      </c>
      <c r="R242" s="252">
        <v>10</v>
      </c>
      <c r="S242" s="153">
        <v>940</v>
      </c>
      <c r="T242" s="153">
        <v>9400</v>
      </c>
      <c r="U242" s="4" t="s">
        <v>144</v>
      </c>
      <c r="V242" s="2"/>
      <c r="W242" s="5"/>
      <c r="Z242" s="1"/>
    </row>
    <row r="243" spans="1:26" ht="13.5" x14ac:dyDescent="0.3">
      <c r="A243" s="4">
        <v>242</v>
      </c>
      <c r="B243" s="1" t="s">
        <v>136</v>
      </c>
      <c r="C243" s="1" t="s">
        <v>1756</v>
      </c>
      <c r="D243" s="2" t="s">
        <v>1754</v>
      </c>
      <c r="E243" s="2" t="s">
        <v>49</v>
      </c>
      <c r="F243" s="2" t="s">
        <v>36</v>
      </c>
      <c r="G243" s="2" t="s">
        <v>437</v>
      </c>
      <c r="H243" s="3">
        <v>45057</v>
      </c>
      <c r="I243" s="2" t="s">
        <v>438</v>
      </c>
      <c r="J243" s="2" t="s">
        <v>139</v>
      </c>
      <c r="K243" s="2" t="s">
        <v>507</v>
      </c>
      <c r="L243" s="2" t="s">
        <v>506</v>
      </c>
      <c r="M243" s="2" t="s">
        <v>1495</v>
      </c>
      <c r="N243" s="2" t="s">
        <v>1496</v>
      </c>
      <c r="O243" s="4" t="s">
        <v>142</v>
      </c>
      <c r="P243" s="2" t="s">
        <v>222</v>
      </c>
      <c r="Q243" s="252">
        <v>1</v>
      </c>
      <c r="R243" s="252">
        <v>10</v>
      </c>
      <c r="S243" s="153">
        <v>4610</v>
      </c>
      <c r="T243" s="153">
        <v>46100</v>
      </c>
      <c r="U243" s="4" t="s">
        <v>144</v>
      </c>
      <c r="V243" s="2"/>
      <c r="W243" s="5"/>
      <c r="Z243" s="1"/>
    </row>
    <row r="244" spans="1:26" ht="13.5" x14ac:dyDescent="0.3">
      <c r="A244" s="4">
        <v>243</v>
      </c>
      <c r="B244" s="1" t="s">
        <v>136</v>
      </c>
      <c r="C244" s="1" t="s">
        <v>1756</v>
      </c>
      <c r="D244" s="2" t="s">
        <v>1754</v>
      </c>
      <c r="E244" s="2" t="s">
        <v>49</v>
      </c>
      <c r="F244" s="2" t="s">
        <v>36</v>
      </c>
      <c r="G244" s="2" t="s">
        <v>437</v>
      </c>
      <c r="H244" s="3">
        <v>45057</v>
      </c>
      <c r="I244" s="2" t="s">
        <v>438</v>
      </c>
      <c r="J244" s="2" t="s">
        <v>139</v>
      </c>
      <c r="K244" s="2" t="s">
        <v>508</v>
      </c>
      <c r="L244" s="2" t="s">
        <v>506</v>
      </c>
      <c r="M244" s="2" t="s">
        <v>1497</v>
      </c>
      <c r="N244" s="2" t="s">
        <v>1496</v>
      </c>
      <c r="O244" s="4" t="s">
        <v>142</v>
      </c>
      <c r="P244" s="2" t="s">
        <v>222</v>
      </c>
      <c r="Q244" s="252">
        <v>1</v>
      </c>
      <c r="R244" s="252">
        <v>10</v>
      </c>
      <c r="S244" s="153">
        <v>4810</v>
      </c>
      <c r="T244" s="153">
        <v>48100</v>
      </c>
      <c r="U244" s="4" t="s">
        <v>144</v>
      </c>
      <c r="V244" s="2"/>
      <c r="W244" s="5"/>
      <c r="Z244" s="1"/>
    </row>
    <row r="245" spans="1:26" ht="13.5" x14ac:dyDescent="0.3">
      <c r="A245" s="4">
        <v>244</v>
      </c>
      <c r="B245" s="1" t="s">
        <v>136</v>
      </c>
      <c r="C245" s="1" t="s">
        <v>1756</v>
      </c>
      <c r="D245" s="2" t="s">
        <v>1754</v>
      </c>
      <c r="E245" s="2" t="s">
        <v>49</v>
      </c>
      <c r="F245" s="2" t="s">
        <v>36</v>
      </c>
      <c r="G245" s="2" t="s">
        <v>437</v>
      </c>
      <c r="H245" s="3">
        <v>45057</v>
      </c>
      <c r="I245" s="2" t="s">
        <v>438</v>
      </c>
      <c r="J245" s="2" t="s">
        <v>139</v>
      </c>
      <c r="K245" s="2" t="s">
        <v>509</v>
      </c>
      <c r="L245" s="2" t="s">
        <v>506</v>
      </c>
      <c r="M245" s="2" t="s">
        <v>1498</v>
      </c>
      <c r="N245" s="2" t="s">
        <v>1496</v>
      </c>
      <c r="O245" s="4" t="s">
        <v>142</v>
      </c>
      <c r="P245" s="2" t="s">
        <v>222</v>
      </c>
      <c r="Q245" s="252">
        <v>1</v>
      </c>
      <c r="R245" s="252">
        <v>10</v>
      </c>
      <c r="S245" s="153">
        <v>25000</v>
      </c>
      <c r="T245" s="153">
        <v>250000</v>
      </c>
      <c r="U245" s="4" t="s">
        <v>144</v>
      </c>
      <c r="V245" s="2"/>
      <c r="W245" s="5"/>
      <c r="Z245" s="1"/>
    </row>
    <row r="246" spans="1:26" ht="13.5" x14ac:dyDescent="0.3">
      <c r="A246" s="4">
        <v>245</v>
      </c>
      <c r="B246" s="1" t="s">
        <v>136</v>
      </c>
      <c r="C246" s="1" t="s">
        <v>1758</v>
      </c>
      <c r="D246" s="2" t="s">
        <v>1743</v>
      </c>
      <c r="E246" s="2" t="s">
        <v>55</v>
      </c>
      <c r="F246" s="2" t="s">
        <v>34</v>
      </c>
      <c r="G246" s="2" t="s">
        <v>437</v>
      </c>
      <c r="H246" s="3">
        <v>45057</v>
      </c>
      <c r="I246" s="2" t="s">
        <v>438</v>
      </c>
      <c r="J246" s="2" t="s">
        <v>139</v>
      </c>
      <c r="K246" s="2" t="s">
        <v>510</v>
      </c>
      <c r="L246" s="2" t="s">
        <v>511</v>
      </c>
      <c r="M246" s="2" t="s">
        <v>1586</v>
      </c>
      <c r="N246" s="2" t="s">
        <v>1585</v>
      </c>
      <c r="O246" s="4" t="s">
        <v>142</v>
      </c>
      <c r="P246" s="2" t="s">
        <v>169</v>
      </c>
      <c r="Q246" s="252">
        <v>50</v>
      </c>
      <c r="R246" s="252">
        <v>1</v>
      </c>
      <c r="S246" s="153">
        <v>136420</v>
      </c>
      <c r="T246" s="153">
        <v>136420</v>
      </c>
      <c r="U246" s="4" t="s">
        <v>144</v>
      </c>
      <c r="V246" s="2"/>
      <c r="W246" s="5"/>
      <c r="Z246" s="1"/>
    </row>
    <row r="247" spans="1:26" ht="13.5" x14ac:dyDescent="0.3">
      <c r="A247" s="4">
        <v>246</v>
      </c>
      <c r="B247" s="1" t="s">
        <v>136</v>
      </c>
      <c r="C247" s="1" t="s">
        <v>1758</v>
      </c>
      <c r="D247" s="2" t="s">
        <v>1743</v>
      </c>
      <c r="E247" s="2" t="s">
        <v>55</v>
      </c>
      <c r="F247" s="2" t="s">
        <v>34</v>
      </c>
      <c r="G247" s="2" t="s">
        <v>437</v>
      </c>
      <c r="H247" s="3">
        <v>45057</v>
      </c>
      <c r="I247" s="2" t="s">
        <v>438</v>
      </c>
      <c r="J247" s="2" t="s">
        <v>139</v>
      </c>
      <c r="K247" s="2" t="s">
        <v>223</v>
      </c>
      <c r="L247" s="2" t="s">
        <v>512</v>
      </c>
      <c r="M247" s="2" t="s">
        <v>1587</v>
      </c>
      <c r="N247" s="2" t="s">
        <v>1585</v>
      </c>
      <c r="O247" s="4" t="s">
        <v>142</v>
      </c>
      <c r="P247" s="2" t="s">
        <v>169</v>
      </c>
      <c r="Q247" s="252">
        <v>46</v>
      </c>
      <c r="R247" s="252">
        <v>1</v>
      </c>
      <c r="S247" s="153">
        <v>129850</v>
      </c>
      <c r="T247" s="153">
        <v>129850</v>
      </c>
      <c r="U247" s="4" t="s">
        <v>144</v>
      </c>
      <c r="V247" s="2"/>
      <c r="W247" s="5"/>
      <c r="Z247" s="1"/>
    </row>
    <row r="248" spans="1:26" ht="13.5" x14ac:dyDescent="0.3">
      <c r="A248" s="4">
        <v>247</v>
      </c>
      <c r="B248" s="1" t="s">
        <v>136</v>
      </c>
      <c r="C248" s="1" t="s">
        <v>1758</v>
      </c>
      <c r="D248" s="2" t="s">
        <v>1743</v>
      </c>
      <c r="E248" s="2" t="s">
        <v>55</v>
      </c>
      <c r="F248" s="2" t="s">
        <v>34</v>
      </c>
      <c r="G248" s="2" t="s">
        <v>437</v>
      </c>
      <c r="H248" s="3">
        <v>45057</v>
      </c>
      <c r="I248" s="2" t="s">
        <v>438</v>
      </c>
      <c r="J248" s="2" t="s">
        <v>139</v>
      </c>
      <c r="K248" s="2" t="s">
        <v>216</v>
      </c>
      <c r="L248" s="2" t="s">
        <v>217</v>
      </c>
      <c r="M248" s="2" t="s">
        <v>1438</v>
      </c>
      <c r="N248" s="2" t="s">
        <v>1439</v>
      </c>
      <c r="O248" s="4" t="s">
        <v>142</v>
      </c>
      <c r="P248" s="2" t="s">
        <v>218</v>
      </c>
      <c r="Q248" s="252">
        <v>1</v>
      </c>
      <c r="R248" s="252">
        <v>2</v>
      </c>
      <c r="S248" s="153">
        <v>23000</v>
      </c>
      <c r="T248" s="153">
        <v>46000</v>
      </c>
      <c r="U248" s="4" t="s">
        <v>144</v>
      </c>
      <c r="V248" s="2"/>
      <c r="W248" s="5"/>
      <c r="Z248" s="1"/>
    </row>
    <row r="249" spans="1:26" ht="13.5" x14ac:dyDescent="0.3">
      <c r="A249" s="4">
        <v>248</v>
      </c>
      <c r="B249" s="1" t="s">
        <v>136</v>
      </c>
      <c r="C249" s="1" t="s">
        <v>1758</v>
      </c>
      <c r="D249" s="2" t="s">
        <v>1743</v>
      </c>
      <c r="E249" s="2" t="s">
        <v>55</v>
      </c>
      <c r="F249" s="2" t="s">
        <v>36</v>
      </c>
      <c r="G249" s="2" t="s">
        <v>437</v>
      </c>
      <c r="H249" s="3">
        <v>45057</v>
      </c>
      <c r="I249" s="2" t="s">
        <v>438</v>
      </c>
      <c r="J249" s="2" t="s">
        <v>139</v>
      </c>
      <c r="K249" s="2" t="s">
        <v>216</v>
      </c>
      <c r="L249" s="2" t="s">
        <v>217</v>
      </c>
      <c r="M249" s="2" t="s">
        <v>1438</v>
      </c>
      <c r="N249" s="2" t="s">
        <v>1439</v>
      </c>
      <c r="O249" s="4" t="s">
        <v>142</v>
      </c>
      <c r="P249" s="2" t="s">
        <v>218</v>
      </c>
      <c r="Q249" s="252">
        <v>1</v>
      </c>
      <c r="R249" s="252">
        <v>2</v>
      </c>
      <c r="S249" s="153">
        <v>23000</v>
      </c>
      <c r="T249" s="153">
        <v>46000</v>
      </c>
      <c r="U249" s="4" t="s">
        <v>144</v>
      </c>
      <c r="V249" s="2"/>
      <c r="W249" s="5"/>
      <c r="Z249" s="1"/>
    </row>
    <row r="250" spans="1:26" ht="13.5" x14ac:dyDescent="0.3">
      <c r="A250" s="4">
        <v>249</v>
      </c>
      <c r="B250" s="1" t="s">
        <v>136</v>
      </c>
      <c r="C250" s="1" t="s">
        <v>1758</v>
      </c>
      <c r="D250" s="2" t="s">
        <v>1743</v>
      </c>
      <c r="E250" s="2" t="s">
        <v>55</v>
      </c>
      <c r="F250" s="2" t="s">
        <v>34</v>
      </c>
      <c r="G250" s="2" t="s">
        <v>437</v>
      </c>
      <c r="H250" s="3">
        <v>45057</v>
      </c>
      <c r="I250" s="2" t="s">
        <v>438</v>
      </c>
      <c r="J250" s="2" t="s">
        <v>139</v>
      </c>
      <c r="K250" s="2" t="s">
        <v>513</v>
      </c>
      <c r="L250" s="2" t="s">
        <v>514</v>
      </c>
      <c r="M250" s="2" t="s">
        <v>1543</v>
      </c>
      <c r="N250" s="2" t="s">
        <v>1544</v>
      </c>
      <c r="O250" s="4" t="s">
        <v>142</v>
      </c>
      <c r="P250" s="2" t="s">
        <v>218</v>
      </c>
      <c r="Q250" s="252">
        <v>1</v>
      </c>
      <c r="R250" s="252">
        <v>1</v>
      </c>
      <c r="S250" s="153">
        <v>44200</v>
      </c>
      <c r="T250" s="153">
        <v>44200</v>
      </c>
      <c r="U250" s="4" t="s">
        <v>144</v>
      </c>
      <c r="V250" s="2"/>
      <c r="W250" s="5"/>
      <c r="Z250" s="1"/>
    </row>
    <row r="251" spans="1:26" ht="13.5" x14ac:dyDescent="0.3">
      <c r="A251" s="4">
        <v>250</v>
      </c>
      <c r="B251" s="1" t="s">
        <v>136</v>
      </c>
      <c r="C251" s="1" t="s">
        <v>1758</v>
      </c>
      <c r="D251" s="2" t="s">
        <v>1743</v>
      </c>
      <c r="E251" s="2" t="s">
        <v>53</v>
      </c>
      <c r="F251" s="2" t="s">
        <v>34</v>
      </c>
      <c r="G251" s="2" t="s">
        <v>437</v>
      </c>
      <c r="H251" s="3">
        <v>45057</v>
      </c>
      <c r="I251" s="2" t="s">
        <v>438</v>
      </c>
      <c r="J251" s="2" t="s">
        <v>139</v>
      </c>
      <c r="K251" s="2" t="s">
        <v>445</v>
      </c>
      <c r="L251" s="2" t="s">
        <v>347</v>
      </c>
      <c r="M251" s="2" t="s">
        <v>1550</v>
      </c>
      <c r="N251" s="2" t="s">
        <v>1158</v>
      </c>
      <c r="O251" s="4" t="s">
        <v>142</v>
      </c>
      <c r="P251" s="2" t="s">
        <v>143</v>
      </c>
      <c r="Q251" s="252">
        <v>1</v>
      </c>
      <c r="R251" s="252">
        <v>400</v>
      </c>
      <c r="S251" s="153">
        <v>330</v>
      </c>
      <c r="T251" s="153">
        <v>132000</v>
      </c>
      <c r="U251" s="4" t="s">
        <v>144</v>
      </c>
      <c r="V251" s="2"/>
      <c r="W251" s="5"/>
      <c r="Z251" s="1"/>
    </row>
    <row r="252" spans="1:26" ht="13.5" x14ac:dyDescent="0.3">
      <c r="A252" s="4">
        <v>251</v>
      </c>
      <c r="B252" s="1" t="s">
        <v>136</v>
      </c>
      <c r="C252" s="1" t="s">
        <v>1758</v>
      </c>
      <c r="D252" s="2" t="s">
        <v>1743</v>
      </c>
      <c r="E252" s="2" t="s">
        <v>53</v>
      </c>
      <c r="F252" s="2" t="s">
        <v>36</v>
      </c>
      <c r="G252" s="2" t="s">
        <v>437</v>
      </c>
      <c r="H252" s="3">
        <v>45057</v>
      </c>
      <c r="I252" s="2" t="s">
        <v>438</v>
      </c>
      <c r="J252" s="2" t="s">
        <v>139</v>
      </c>
      <c r="K252" s="2" t="s">
        <v>445</v>
      </c>
      <c r="L252" s="2" t="s">
        <v>347</v>
      </c>
      <c r="M252" s="2" t="s">
        <v>1550</v>
      </c>
      <c r="N252" s="2" t="s">
        <v>1158</v>
      </c>
      <c r="O252" s="4" t="s">
        <v>142</v>
      </c>
      <c r="P252" s="2" t="s">
        <v>143</v>
      </c>
      <c r="Q252" s="252">
        <v>1</v>
      </c>
      <c r="R252" s="252">
        <v>100</v>
      </c>
      <c r="S252" s="153">
        <v>330</v>
      </c>
      <c r="T252" s="153">
        <v>33000</v>
      </c>
      <c r="U252" s="4" t="s">
        <v>144</v>
      </c>
      <c r="V252" s="2"/>
      <c r="W252" s="5"/>
      <c r="Z252" s="1"/>
    </row>
    <row r="253" spans="1:26" ht="13.5" x14ac:dyDescent="0.3">
      <c r="A253" s="4">
        <v>252</v>
      </c>
      <c r="B253" s="1" t="s">
        <v>136</v>
      </c>
      <c r="C253" s="1" t="s">
        <v>1758</v>
      </c>
      <c r="D253" s="2" t="s">
        <v>1743</v>
      </c>
      <c r="E253" s="2" t="s">
        <v>53</v>
      </c>
      <c r="F253" s="2" t="s">
        <v>36</v>
      </c>
      <c r="G253" s="2" t="s">
        <v>437</v>
      </c>
      <c r="H253" s="3">
        <v>45057</v>
      </c>
      <c r="I253" s="2" t="s">
        <v>438</v>
      </c>
      <c r="J253" s="2" t="s">
        <v>139</v>
      </c>
      <c r="K253" s="2" t="s">
        <v>366</v>
      </c>
      <c r="L253" s="2" t="s">
        <v>347</v>
      </c>
      <c r="M253" s="2" t="s">
        <v>1160</v>
      </c>
      <c r="N253" s="2" t="s">
        <v>1158</v>
      </c>
      <c r="O253" s="4" t="s">
        <v>142</v>
      </c>
      <c r="P253" s="2" t="s">
        <v>143</v>
      </c>
      <c r="Q253" s="252">
        <v>1</v>
      </c>
      <c r="R253" s="252">
        <v>10</v>
      </c>
      <c r="S253" s="153">
        <v>2260</v>
      </c>
      <c r="T253" s="153">
        <v>22600</v>
      </c>
      <c r="U253" s="4" t="s">
        <v>144</v>
      </c>
      <c r="V253" s="2"/>
      <c r="W253" s="5"/>
      <c r="Z253" s="1"/>
    </row>
    <row r="254" spans="1:26" ht="13.5" x14ac:dyDescent="0.3">
      <c r="A254" s="4">
        <v>253</v>
      </c>
      <c r="B254" s="1" t="s">
        <v>136</v>
      </c>
      <c r="C254" s="1" t="s">
        <v>1758</v>
      </c>
      <c r="D254" s="2" t="s">
        <v>1743</v>
      </c>
      <c r="E254" s="2" t="s">
        <v>53</v>
      </c>
      <c r="F254" s="2" t="s">
        <v>36</v>
      </c>
      <c r="G254" s="2" t="s">
        <v>437</v>
      </c>
      <c r="H254" s="3">
        <v>45057</v>
      </c>
      <c r="I254" s="2" t="s">
        <v>438</v>
      </c>
      <c r="J254" s="2" t="s">
        <v>139</v>
      </c>
      <c r="K254" s="2" t="s">
        <v>367</v>
      </c>
      <c r="L254" s="2" t="s">
        <v>347</v>
      </c>
      <c r="M254" s="2" t="s">
        <v>1159</v>
      </c>
      <c r="N254" s="2" t="s">
        <v>1158</v>
      </c>
      <c r="O254" s="4" t="s">
        <v>142</v>
      </c>
      <c r="P254" s="2" t="s">
        <v>143</v>
      </c>
      <c r="Q254" s="252">
        <v>1</v>
      </c>
      <c r="R254" s="252">
        <v>10</v>
      </c>
      <c r="S254" s="153">
        <v>2260</v>
      </c>
      <c r="T254" s="153">
        <v>22600</v>
      </c>
      <c r="U254" s="4" t="s">
        <v>144</v>
      </c>
      <c r="V254" s="2"/>
      <c r="W254" s="5"/>
      <c r="Z254" s="1"/>
    </row>
    <row r="255" spans="1:26" ht="13.5" x14ac:dyDescent="0.3">
      <c r="A255" s="4">
        <v>254</v>
      </c>
      <c r="B255" s="1" t="s">
        <v>136</v>
      </c>
      <c r="C255" s="1" t="s">
        <v>1758</v>
      </c>
      <c r="D255" s="2" t="s">
        <v>1743</v>
      </c>
      <c r="E255" s="2" t="s">
        <v>53</v>
      </c>
      <c r="F255" s="2" t="s">
        <v>36</v>
      </c>
      <c r="G255" s="2" t="s">
        <v>437</v>
      </c>
      <c r="H255" s="3">
        <v>45057</v>
      </c>
      <c r="I255" s="2" t="s">
        <v>438</v>
      </c>
      <c r="J255" s="2" t="s">
        <v>139</v>
      </c>
      <c r="K255" s="2" t="s">
        <v>368</v>
      </c>
      <c r="L255" s="2" t="s">
        <v>347</v>
      </c>
      <c r="M255" s="2" t="s">
        <v>1157</v>
      </c>
      <c r="N255" s="2" t="s">
        <v>1158</v>
      </c>
      <c r="O255" s="4" t="s">
        <v>142</v>
      </c>
      <c r="P255" s="2" t="s">
        <v>143</v>
      </c>
      <c r="Q255" s="252">
        <v>1</v>
      </c>
      <c r="R255" s="252">
        <v>10</v>
      </c>
      <c r="S255" s="153">
        <v>2260</v>
      </c>
      <c r="T255" s="153">
        <v>22600</v>
      </c>
      <c r="U255" s="4" t="s">
        <v>144</v>
      </c>
      <c r="V255" s="2"/>
      <c r="W255" s="5"/>
      <c r="Z255" s="1"/>
    </row>
    <row r="256" spans="1:26" ht="13.5" x14ac:dyDescent="0.3">
      <c r="A256" s="4">
        <v>255</v>
      </c>
      <c r="B256" s="1" t="s">
        <v>136</v>
      </c>
      <c r="C256" s="1" t="s">
        <v>1756</v>
      </c>
      <c r="D256" s="2" t="s">
        <v>1754</v>
      </c>
      <c r="E256" s="2" t="s">
        <v>51</v>
      </c>
      <c r="F256" s="2" t="s">
        <v>36</v>
      </c>
      <c r="G256" s="2" t="s">
        <v>515</v>
      </c>
      <c r="H256" s="3">
        <v>45064</v>
      </c>
      <c r="I256" s="2" t="s">
        <v>516</v>
      </c>
      <c r="J256" s="2" t="s">
        <v>139</v>
      </c>
      <c r="K256" s="2" t="s">
        <v>382</v>
      </c>
      <c r="L256" s="2" t="s">
        <v>213</v>
      </c>
      <c r="M256" s="2" t="s">
        <v>1529</v>
      </c>
      <c r="N256" s="2" t="s">
        <v>1528</v>
      </c>
      <c r="O256" s="4" t="s">
        <v>142</v>
      </c>
      <c r="P256" s="2" t="s">
        <v>378</v>
      </c>
      <c r="Q256" s="252">
        <v>1</v>
      </c>
      <c r="R256" s="252">
        <v>10</v>
      </c>
      <c r="S256" s="153">
        <v>3920</v>
      </c>
      <c r="T256" s="153">
        <v>39200</v>
      </c>
      <c r="U256" s="4" t="s">
        <v>144</v>
      </c>
      <c r="V256" s="2" t="s">
        <v>320</v>
      </c>
      <c r="W256" s="5"/>
      <c r="Z256" s="1"/>
    </row>
    <row r="257" spans="1:26" ht="13.5" x14ac:dyDescent="0.3">
      <c r="A257" s="4">
        <v>256</v>
      </c>
      <c r="B257" s="1" t="s">
        <v>136</v>
      </c>
      <c r="C257" s="1" t="s">
        <v>1756</v>
      </c>
      <c r="D257" s="2" t="s">
        <v>1754</v>
      </c>
      <c r="E257" s="2" t="s">
        <v>51</v>
      </c>
      <c r="F257" s="2" t="s">
        <v>36</v>
      </c>
      <c r="G257" s="2" t="s">
        <v>515</v>
      </c>
      <c r="H257" s="3">
        <v>45064</v>
      </c>
      <c r="I257" s="2" t="s">
        <v>516</v>
      </c>
      <c r="J257" s="2" t="s">
        <v>139</v>
      </c>
      <c r="K257" s="2" t="s">
        <v>384</v>
      </c>
      <c r="L257" s="2" t="s">
        <v>174</v>
      </c>
      <c r="M257" s="2" t="s">
        <v>1213</v>
      </c>
      <c r="N257" s="2" t="s">
        <v>1156</v>
      </c>
      <c r="O257" s="4" t="s">
        <v>142</v>
      </c>
      <c r="P257" s="2" t="s">
        <v>378</v>
      </c>
      <c r="Q257" s="252">
        <v>1</v>
      </c>
      <c r="R257" s="252">
        <v>2</v>
      </c>
      <c r="S257" s="153">
        <v>12250</v>
      </c>
      <c r="T257" s="153">
        <v>24500</v>
      </c>
      <c r="U257" s="4" t="s">
        <v>144</v>
      </c>
      <c r="V257" s="2" t="s">
        <v>320</v>
      </c>
      <c r="W257" s="5"/>
      <c r="Z257" s="1"/>
    </row>
    <row r="258" spans="1:26" ht="13.5" x14ac:dyDescent="0.3">
      <c r="A258" s="4">
        <v>257</v>
      </c>
      <c r="B258" s="1" t="s">
        <v>136</v>
      </c>
      <c r="C258" s="1" t="s">
        <v>1758</v>
      </c>
      <c r="D258" s="2" t="s">
        <v>1743</v>
      </c>
      <c r="E258" s="2" t="s">
        <v>91</v>
      </c>
      <c r="F258" s="2" t="s">
        <v>34</v>
      </c>
      <c r="G258" s="2" t="s">
        <v>517</v>
      </c>
      <c r="H258" s="3">
        <v>45064</v>
      </c>
      <c r="I258" s="2" t="s">
        <v>518</v>
      </c>
      <c r="J258" s="2" t="s">
        <v>139</v>
      </c>
      <c r="K258" s="2" t="s">
        <v>519</v>
      </c>
      <c r="L258" s="2" t="s">
        <v>520</v>
      </c>
      <c r="M258" s="2" t="s">
        <v>1279</v>
      </c>
      <c r="N258" s="2" t="s">
        <v>1280</v>
      </c>
      <c r="O258" s="4" t="s">
        <v>142</v>
      </c>
      <c r="P258" s="2" t="s">
        <v>143</v>
      </c>
      <c r="Q258" s="252">
        <v>1</v>
      </c>
      <c r="R258" s="252">
        <v>1</v>
      </c>
      <c r="S258" s="153">
        <v>96000</v>
      </c>
      <c r="T258" s="153">
        <v>96000</v>
      </c>
      <c r="U258" s="4" t="s">
        <v>144</v>
      </c>
      <c r="V258" s="2"/>
      <c r="W258" s="5"/>
      <c r="Z258" s="1"/>
    </row>
    <row r="259" spans="1:26" ht="13.5" x14ac:dyDescent="0.3">
      <c r="A259" s="4">
        <v>258</v>
      </c>
      <c r="B259" s="1" t="s">
        <v>136</v>
      </c>
      <c r="C259" s="1" t="s">
        <v>1758</v>
      </c>
      <c r="D259" s="2" t="s">
        <v>1743</v>
      </c>
      <c r="E259" s="2" t="s">
        <v>91</v>
      </c>
      <c r="F259" s="2" t="s">
        <v>36</v>
      </c>
      <c r="G259" s="2" t="s">
        <v>517</v>
      </c>
      <c r="H259" s="3">
        <v>45064</v>
      </c>
      <c r="I259" s="2" t="s">
        <v>518</v>
      </c>
      <c r="J259" s="2" t="s">
        <v>139</v>
      </c>
      <c r="K259" s="2" t="s">
        <v>521</v>
      </c>
      <c r="L259" s="2" t="s">
        <v>522</v>
      </c>
      <c r="M259" s="2" t="s">
        <v>1429</v>
      </c>
      <c r="N259" s="2" t="s">
        <v>1430</v>
      </c>
      <c r="O259" s="4" t="s">
        <v>142</v>
      </c>
      <c r="P259" s="2" t="s">
        <v>143</v>
      </c>
      <c r="Q259" s="252">
        <v>1</v>
      </c>
      <c r="R259" s="252">
        <v>5</v>
      </c>
      <c r="S259" s="153">
        <v>6000</v>
      </c>
      <c r="T259" s="153">
        <v>30000</v>
      </c>
      <c r="U259" s="4" t="s">
        <v>144</v>
      </c>
      <c r="V259" s="2"/>
      <c r="W259" s="5"/>
      <c r="Z259" s="1"/>
    </row>
    <row r="260" spans="1:26" ht="13.5" x14ac:dyDescent="0.3">
      <c r="A260" s="4">
        <v>259</v>
      </c>
      <c r="B260" s="1" t="s">
        <v>136</v>
      </c>
      <c r="C260" s="1" t="s">
        <v>1758</v>
      </c>
      <c r="D260" s="2" t="s">
        <v>1743</v>
      </c>
      <c r="E260" s="2" t="s">
        <v>57</v>
      </c>
      <c r="F260" s="2" t="s">
        <v>36</v>
      </c>
      <c r="G260" s="2" t="s">
        <v>517</v>
      </c>
      <c r="H260" s="3">
        <v>45064</v>
      </c>
      <c r="I260" s="2" t="s">
        <v>518</v>
      </c>
      <c r="J260" s="2" t="s">
        <v>139</v>
      </c>
      <c r="K260" s="2" t="s">
        <v>362</v>
      </c>
      <c r="L260" s="2" t="s">
        <v>363</v>
      </c>
      <c r="M260" s="2" t="s">
        <v>1219</v>
      </c>
      <c r="N260" s="2" t="s">
        <v>1220</v>
      </c>
      <c r="O260" s="4" t="s">
        <v>142</v>
      </c>
      <c r="P260" s="2" t="s">
        <v>143</v>
      </c>
      <c r="Q260" s="252">
        <v>1</v>
      </c>
      <c r="R260" s="252">
        <v>1</v>
      </c>
      <c r="S260" s="153">
        <v>1106000</v>
      </c>
      <c r="T260" s="153">
        <v>1106000</v>
      </c>
      <c r="U260" s="4" t="s">
        <v>144</v>
      </c>
      <c r="V260" s="2"/>
      <c r="W260" s="5"/>
      <c r="Z260" s="1"/>
    </row>
    <row r="261" spans="1:26" ht="13.5" x14ac:dyDescent="0.3">
      <c r="A261" s="4">
        <v>260</v>
      </c>
      <c r="B261" s="1" t="s">
        <v>136</v>
      </c>
      <c r="C261" s="1" t="s">
        <v>1758</v>
      </c>
      <c r="D261" s="2" t="s">
        <v>1743</v>
      </c>
      <c r="E261" s="2" t="s">
        <v>93</v>
      </c>
      <c r="F261" s="2" t="s">
        <v>36</v>
      </c>
      <c r="G261" s="2" t="s">
        <v>517</v>
      </c>
      <c r="H261" s="3">
        <v>45064</v>
      </c>
      <c r="I261" s="2" t="s">
        <v>518</v>
      </c>
      <c r="J261" s="2" t="s">
        <v>139</v>
      </c>
      <c r="K261" s="2" t="s">
        <v>364</v>
      </c>
      <c r="L261" s="2" t="s">
        <v>365</v>
      </c>
      <c r="M261" s="2" t="s">
        <v>1347</v>
      </c>
      <c r="N261" s="2" t="s">
        <v>1444</v>
      </c>
      <c r="O261" s="4" t="s">
        <v>142</v>
      </c>
      <c r="P261" s="2" t="s">
        <v>143</v>
      </c>
      <c r="Q261" s="252">
        <v>1</v>
      </c>
      <c r="R261" s="252">
        <v>1</v>
      </c>
      <c r="S261" s="153">
        <v>143000</v>
      </c>
      <c r="T261" s="153">
        <v>143000</v>
      </c>
      <c r="U261" s="4" t="s">
        <v>144</v>
      </c>
      <c r="V261" s="2"/>
      <c r="W261" s="5"/>
      <c r="Z261" s="1"/>
    </row>
    <row r="262" spans="1:26" ht="13.5" x14ac:dyDescent="0.3">
      <c r="A262" s="4">
        <v>261</v>
      </c>
      <c r="B262" s="1" t="s">
        <v>136</v>
      </c>
      <c r="C262" s="1" t="s">
        <v>1756</v>
      </c>
      <c r="D262" s="2" t="s">
        <v>1754</v>
      </c>
      <c r="E262" s="2" t="s">
        <v>51</v>
      </c>
      <c r="F262" s="2" t="s">
        <v>36</v>
      </c>
      <c r="G262" s="2" t="s">
        <v>523</v>
      </c>
      <c r="H262" s="3">
        <v>45064</v>
      </c>
      <c r="I262" s="2" t="s">
        <v>524</v>
      </c>
      <c r="J262" s="2" t="s">
        <v>159</v>
      </c>
      <c r="K262" s="2" t="s">
        <v>160</v>
      </c>
      <c r="L262" s="2" t="s">
        <v>161</v>
      </c>
      <c r="M262" s="2" t="s">
        <v>1266</v>
      </c>
      <c r="N262" s="2" t="s">
        <v>1267</v>
      </c>
      <c r="O262" s="4" t="s">
        <v>142</v>
      </c>
      <c r="P262" s="2" t="s">
        <v>143</v>
      </c>
      <c r="Q262" s="252">
        <v>100</v>
      </c>
      <c r="R262" s="252">
        <v>100</v>
      </c>
      <c r="S262" s="153">
        <v>2000</v>
      </c>
      <c r="T262" s="153">
        <v>200000</v>
      </c>
      <c r="U262" s="4" t="s">
        <v>144</v>
      </c>
      <c r="V262" s="2" t="s">
        <v>320</v>
      </c>
      <c r="W262" s="5"/>
      <c r="Z262" s="1"/>
    </row>
    <row r="263" spans="1:26" ht="13.5" x14ac:dyDescent="0.3">
      <c r="A263" s="4">
        <v>262</v>
      </c>
      <c r="B263" s="1" t="s">
        <v>136</v>
      </c>
      <c r="C263" s="1" t="s">
        <v>1756</v>
      </c>
      <c r="D263" s="2" t="s">
        <v>1754</v>
      </c>
      <c r="E263" s="2" t="s">
        <v>51</v>
      </c>
      <c r="F263" s="2" t="s">
        <v>36</v>
      </c>
      <c r="G263" s="2" t="s">
        <v>525</v>
      </c>
      <c r="H263" s="3">
        <v>45064</v>
      </c>
      <c r="I263" s="2" t="s">
        <v>526</v>
      </c>
      <c r="J263" s="2" t="s">
        <v>172</v>
      </c>
      <c r="K263" s="2" t="s">
        <v>270</v>
      </c>
      <c r="L263" s="2" t="s">
        <v>174</v>
      </c>
      <c r="M263" s="2" t="s">
        <v>270</v>
      </c>
      <c r="N263" s="2" t="s">
        <v>1156</v>
      </c>
      <c r="O263" s="4" t="s">
        <v>142</v>
      </c>
      <c r="P263" s="2" t="s">
        <v>143</v>
      </c>
      <c r="Q263" s="252">
        <v>1000</v>
      </c>
      <c r="R263" s="252">
        <v>2000</v>
      </c>
      <c r="S263" s="153">
        <v>20</v>
      </c>
      <c r="T263" s="153">
        <v>40000</v>
      </c>
      <c r="U263" s="4" t="s">
        <v>144</v>
      </c>
      <c r="V263" s="2" t="s">
        <v>320</v>
      </c>
      <c r="W263" s="5"/>
      <c r="Z263" s="1"/>
    </row>
    <row r="264" spans="1:26" ht="13.5" x14ac:dyDescent="0.3">
      <c r="A264" s="4">
        <v>263</v>
      </c>
      <c r="B264" s="1" t="s">
        <v>136</v>
      </c>
      <c r="C264" s="1" t="s">
        <v>1756</v>
      </c>
      <c r="D264" s="2" t="s">
        <v>1754</v>
      </c>
      <c r="E264" s="2" t="s">
        <v>51</v>
      </c>
      <c r="F264" s="2" t="s">
        <v>36</v>
      </c>
      <c r="G264" s="2" t="s">
        <v>525</v>
      </c>
      <c r="H264" s="3">
        <v>45064</v>
      </c>
      <c r="I264" s="2" t="s">
        <v>526</v>
      </c>
      <c r="J264" s="2" t="s">
        <v>172</v>
      </c>
      <c r="K264" s="2" t="s">
        <v>430</v>
      </c>
      <c r="L264" s="2" t="s">
        <v>174</v>
      </c>
      <c r="M264" s="2" t="s">
        <v>430</v>
      </c>
      <c r="N264" s="2" t="s">
        <v>1156</v>
      </c>
      <c r="O264" s="4" t="s">
        <v>142</v>
      </c>
      <c r="P264" s="2" t="s">
        <v>143</v>
      </c>
      <c r="Q264" s="252">
        <v>1000</v>
      </c>
      <c r="R264" s="252">
        <v>2000</v>
      </c>
      <c r="S264" s="153">
        <v>20</v>
      </c>
      <c r="T264" s="153">
        <v>40000</v>
      </c>
      <c r="U264" s="4" t="s">
        <v>144</v>
      </c>
      <c r="V264" s="2" t="s">
        <v>320</v>
      </c>
      <c r="W264" s="5"/>
      <c r="Z264" s="1"/>
    </row>
    <row r="265" spans="1:26" ht="13.5" x14ac:dyDescent="0.3">
      <c r="A265" s="4">
        <v>264</v>
      </c>
      <c r="B265" s="1" t="s">
        <v>136</v>
      </c>
      <c r="C265" s="1" t="s">
        <v>1756</v>
      </c>
      <c r="D265" s="2" t="s">
        <v>1754</v>
      </c>
      <c r="E265" s="2" t="s">
        <v>51</v>
      </c>
      <c r="F265" s="2" t="s">
        <v>36</v>
      </c>
      <c r="G265" s="2" t="s">
        <v>525</v>
      </c>
      <c r="H265" s="3">
        <v>45064</v>
      </c>
      <c r="I265" s="2" t="s">
        <v>526</v>
      </c>
      <c r="J265" s="2" t="s">
        <v>172</v>
      </c>
      <c r="K265" s="2" t="s">
        <v>527</v>
      </c>
      <c r="L265" s="2" t="s">
        <v>174</v>
      </c>
      <c r="M265" s="2" t="s">
        <v>527</v>
      </c>
      <c r="N265" s="2" t="s">
        <v>1156</v>
      </c>
      <c r="O265" s="4" t="s">
        <v>142</v>
      </c>
      <c r="P265" s="2" t="s">
        <v>143</v>
      </c>
      <c r="Q265" s="252">
        <v>500</v>
      </c>
      <c r="R265" s="252">
        <v>500</v>
      </c>
      <c r="S265" s="153">
        <v>33</v>
      </c>
      <c r="T265" s="153">
        <v>16500</v>
      </c>
      <c r="U265" s="4" t="s">
        <v>144</v>
      </c>
      <c r="V265" s="2" t="s">
        <v>320</v>
      </c>
      <c r="W265" s="5"/>
      <c r="Z265" s="1"/>
    </row>
    <row r="266" spans="1:26" ht="13.5" x14ac:dyDescent="0.3">
      <c r="A266" s="4">
        <v>265</v>
      </c>
      <c r="B266" s="1" t="s">
        <v>136</v>
      </c>
      <c r="C266" s="1" t="s">
        <v>1756</v>
      </c>
      <c r="D266" s="2" t="s">
        <v>1754</v>
      </c>
      <c r="E266" s="2" t="s">
        <v>51</v>
      </c>
      <c r="F266" s="2" t="s">
        <v>36</v>
      </c>
      <c r="G266" s="2" t="s">
        <v>525</v>
      </c>
      <c r="H266" s="3">
        <v>45064</v>
      </c>
      <c r="I266" s="2" t="s">
        <v>526</v>
      </c>
      <c r="J266" s="2" t="s">
        <v>172</v>
      </c>
      <c r="K266" s="2" t="s">
        <v>528</v>
      </c>
      <c r="L266" s="2" t="s">
        <v>174</v>
      </c>
      <c r="M266" s="2" t="s">
        <v>528</v>
      </c>
      <c r="N266" s="2" t="s">
        <v>1156</v>
      </c>
      <c r="O266" s="4" t="s">
        <v>142</v>
      </c>
      <c r="P266" s="2" t="s">
        <v>143</v>
      </c>
      <c r="Q266" s="252">
        <v>2000</v>
      </c>
      <c r="R266" s="252">
        <v>2000</v>
      </c>
      <c r="S266" s="153">
        <v>20</v>
      </c>
      <c r="T266" s="153">
        <v>40000</v>
      </c>
      <c r="U266" s="4" t="s">
        <v>144</v>
      </c>
      <c r="V266" s="2" t="s">
        <v>320</v>
      </c>
      <c r="W266" s="5"/>
      <c r="Z266" s="1"/>
    </row>
    <row r="267" spans="1:26" ht="13.5" x14ac:dyDescent="0.3">
      <c r="A267" s="4">
        <v>266</v>
      </c>
      <c r="B267" s="1" t="s">
        <v>136</v>
      </c>
      <c r="C267" s="1" t="s">
        <v>1756</v>
      </c>
      <c r="D267" s="2" t="s">
        <v>1754</v>
      </c>
      <c r="E267" s="2" t="s">
        <v>51</v>
      </c>
      <c r="F267" s="2" t="s">
        <v>36</v>
      </c>
      <c r="G267" s="2" t="s">
        <v>525</v>
      </c>
      <c r="H267" s="3">
        <v>45064</v>
      </c>
      <c r="I267" s="2" t="s">
        <v>526</v>
      </c>
      <c r="J267" s="2" t="s">
        <v>172</v>
      </c>
      <c r="K267" s="2" t="s">
        <v>529</v>
      </c>
      <c r="L267" s="2" t="s">
        <v>174</v>
      </c>
      <c r="M267" s="2" t="s">
        <v>529</v>
      </c>
      <c r="N267" s="2" t="s">
        <v>1156</v>
      </c>
      <c r="O267" s="4" t="s">
        <v>142</v>
      </c>
      <c r="P267" s="2" t="s">
        <v>143</v>
      </c>
      <c r="Q267" s="252">
        <v>1000</v>
      </c>
      <c r="R267" s="252">
        <v>1000</v>
      </c>
      <c r="S267" s="153">
        <v>37</v>
      </c>
      <c r="T267" s="153">
        <v>37000</v>
      </c>
      <c r="U267" s="4" t="s">
        <v>144</v>
      </c>
      <c r="V267" s="2" t="s">
        <v>320</v>
      </c>
      <c r="W267" s="5"/>
      <c r="Z267" s="1"/>
    </row>
    <row r="268" spans="1:26" ht="13.5" x14ac:dyDescent="0.3">
      <c r="A268" s="4">
        <v>267</v>
      </c>
      <c r="B268" s="1" t="s">
        <v>136</v>
      </c>
      <c r="C268" s="1" t="s">
        <v>1758</v>
      </c>
      <c r="D268" s="2" t="s">
        <v>1743</v>
      </c>
      <c r="E268" s="2" t="s">
        <v>91</v>
      </c>
      <c r="F268" s="2" t="s">
        <v>36</v>
      </c>
      <c r="G268" s="2" t="s">
        <v>530</v>
      </c>
      <c r="H268" s="3">
        <v>45064</v>
      </c>
      <c r="I268" s="2" t="s">
        <v>531</v>
      </c>
      <c r="J268" s="2" t="s">
        <v>315</v>
      </c>
      <c r="K268" s="2" t="s">
        <v>532</v>
      </c>
      <c r="L268" s="2" t="s">
        <v>533</v>
      </c>
      <c r="M268" s="2" t="s">
        <v>1502</v>
      </c>
      <c r="N268" s="2" t="s">
        <v>1503</v>
      </c>
      <c r="O268" s="4" t="s">
        <v>142</v>
      </c>
      <c r="P268" s="2" t="s">
        <v>143</v>
      </c>
      <c r="Q268" s="252">
        <v>1</v>
      </c>
      <c r="R268" s="252">
        <v>1</v>
      </c>
      <c r="S268" s="153">
        <v>220000</v>
      </c>
      <c r="T268" s="153">
        <v>220000</v>
      </c>
      <c r="U268" s="4" t="s">
        <v>144</v>
      </c>
      <c r="V268" s="2"/>
      <c r="W268" s="5"/>
      <c r="Z268" s="1"/>
    </row>
    <row r="269" spans="1:26" ht="13.5" x14ac:dyDescent="0.3">
      <c r="A269" s="4">
        <v>268</v>
      </c>
      <c r="B269" s="1" t="s">
        <v>136</v>
      </c>
      <c r="C269" s="1" t="s">
        <v>1758</v>
      </c>
      <c r="D269" s="2" t="s">
        <v>1743</v>
      </c>
      <c r="E269" s="2" t="s">
        <v>57</v>
      </c>
      <c r="F269" s="2" t="s">
        <v>36</v>
      </c>
      <c r="G269" s="2" t="s">
        <v>534</v>
      </c>
      <c r="H269" s="3">
        <v>45070</v>
      </c>
      <c r="I269" s="2" t="s">
        <v>535</v>
      </c>
      <c r="J269" s="2" t="s">
        <v>536</v>
      </c>
      <c r="K269" s="2" t="s">
        <v>537</v>
      </c>
      <c r="M269" s="2" t="s">
        <v>1196</v>
      </c>
      <c r="N269" s="2" t="s">
        <v>1197</v>
      </c>
      <c r="O269" s="4" t="s">
        <v>142</v>
      </c>
      <c r="P269" s="2" t="s">
        <v>143</v>
      </c>
      <c r="Q269" s="252">
        <v>1</v>
      </c>
      <c r="R269" s="252">
        <v>1</v>
      </c>
      <c r="S269" s="153">
        <v>1480000</v>
      </c>
      <c r="T269" s="153">
        <v>1480000</v>
      </c>
      <c r="U269" s="4" t="s">
        <v>144</v>
      </c>
      <c r="V269" s="2"/>
      <c r="W269" s="5"/>
      <c r="Z269" s="1"/>
    </row>
    <row r="270" spans="1:26" ht="13.5" x14ac:dyDescent="0.3">
      <c r="A270" s="4">
        <v>269</v>
      </c>
      <c r="B270" s="1" t="s">
        <v>136</v>
      </c>
      <c r="C270" s="1" t="s">
        <v>1758</v>
      </c>
      <c r="D270" s="2" t="s">
        <v>1743</v>
      </c>
      <c r="E270" s="2" t="s">
        <v>57</v>
      </c>
      <c r="F270" s="2" t="s">
        <v>36</v>
      </c>
      <c r="G270" s="2" t="s">
        <v>538</v>
      </c>
      <c r="H270" s="3">
        <v>45070</v>
      </c>
      <c r="I270" s="2" t="s">
        <v>539</v>
      </c>
      <c r="J270" s="2" t="s">
        <v>470</v>
      </c>
      <c r="K270" s="2" t="s">
        <v>540</v>
      </c>
      <c r="M270" s="2" t="s">
        <v>1491</v>
      </c>
      <c r="N270" s="2" t="s">
        <v>1197</v>
      </c>
      <c r="O270" s="4" t="s">
        <v>142</v>
      </c>
      <c r="P270" s="2" t="s">
        <v>143</v>
      </c>
      <c r="Q270" s="252">
        <v>1</v>
      </c>
      <c r="R270" s="252">
        <v>1</v>
      </c>
      <c r="S270" s="153">
        <v>3600000</v>
      </c>
      <c r="T270" s="153">
        <v>3600000</v>
      </c>
      <c r="U270" s="4" t="s">
        <v>144</v>
      </c>
      <c r="V270" s="2"/>
      <c r="W270" s="5"/>
      <c r="Z270" s="1"/>
    </row>
    <row r="271" spans="1:26" ht="13.5" x14ac:dyDescent="0.3">
      <c r="A271" s="4">
        <v>270</v>
      </c>
      <c r="B271" s="1" t="s">
        <v>136</v>
      </c>
      <c r="C271" s="1" t="s">
        <v>1758</v>
      </c>
      <c r="D271" s="2" t="s">
        <v>1743</v>
      </c>
      <c r="E271" s="2" t="s">
        <v>43</v>
      </c>
      <c r="F271" s="2" t="s">
        <v>37</v>
      </c>
      <c r="G271" s="2" t="s">
        <v>230</v>
      </c>
      <c r="H271" s="3">
        <v>45070</v>
      </c>
      <c r="I271" s="2" t="s">
        <v>230</v>
      </c>
      <c r="J271" s="2" t="s">
        <v>230</v>
      </c>
      <c r="K271" s="2" t="s">
        <v>541</v>
      </c>
      <c r="L271" s="2" t="s">
        <v>232</v>
      </c>
      <c r="M271" s="2" t="s">
        <v>1518</v>
      </c>
      <c r="N271" s="2" t="s">
        <v>1187</v>
      </c>
      <c r="O271" s="4" t="s">
        <v>233</v>
      </c>
      <c r="P271" s="2" t="s">
        <v>143</v>
      </c>
      <c r="Q271" s="252">
        <v>1</v>
      </c>
      <c r="R271" s="252">
        <v>5</v>
      </c>
      <c r="S271" s="153">
        <v>1524</v>
      </c>
      <c r="T271" s="153">
        <v>7620</v>
      </c>
      <c r="U271" s="4" t="s">
        <v>144</v>
      </c>
      <c r="V271" s="2"/>
      <c r="W271" s="5"/>
      <c r="Z271" s="1"/>
    </row>
    <row r="272" spans="1:26" ht="13.5" x14ac:dyDescent="0.3">
      <c r="A272" s="4">
        <v>271</v>
      </c>
      <c r="B272" s="1" t="s">
        <v>136</v>
      </c>
      <c r="C272" s="1" t="s">
        <v>1758</v>
      </c>
      <c r="D272" s="2" t="s">
        <v>1743</v>
      </c>
      <c r="E272" s="2" t="s">
        <v>43</v>
      </c>
      <c r="F272" s="2" t="s">
        <v>37</v>
      </c>
      <c r="G272" s="2" t="s">
        <v>230</v>
      </c>
      <c r="H272" s="3">
        <v>45070</v>
      </c>
      <c r="I272" s="2" t="s">
        <v>230</v>
      </c>
      <c r="J272" s="2" t="s">
        <v>230</v>
      </c>
      <c r="K272" s="2" t="s">
        <v>542</v>
      </c>
      <c r="L272" s="2" t="s">
        <v>232</v>
      </c>
      <c r="M272" s="2" t="s">
        <v>1516</v>
      </c>
      <c r="N272" s="2" t="s">
        <v>1187</v>
      </c>
      <c r="O272" s="4" t="s">
        <v>233</v>
      </c>
      <c r="P272" s="2" t="s">
        <v>143</v>
      </c>
      <c r="Q272" s="252">
        <v>1</v>
      </c>
      <c r="R272" s="252">
        <v>5</v>
      </c>
      <c r="S272" s="153">
        <v>1545</v>
      </c>
      <c r="T272" s="153">
        <v>7725</v>
      </c>
      <c r="U272" s="4" t="s">
        <v>144</v>
      </c>
      <c r="V272" s="2"/>
      <c r="W272" s="5"/>
      <c r="Z272" s="1"/>
    </row>
    <row r="273" spans="1:26" ht="13.5" x14ac:dyDescent="0.3">
      <c r="A273" s="4">
        <v>272</v>
      </c>
      <c r="B273" s="1" t="s">
        <v>136</v>
      </c>
      <c r="C273" s="1" t="s">
        <v>1758</v>
      </c>
      <c r="D273" s="2" t="s">
        <v>1743</v>
      </c>
      <c r="E273" s="2" t="s">
        <v>43</v>
      </c>
      <c r="F273" s="2" t="s">
        <v>37</v>
      </c>
      <c r="G273" s="2" t="s">
        <v>230</v>
      </c>
      <c r="H273" s="3">
        <v>45070</v>
      </c>
      <c r="I273" s="2" t="s">
        <v>230</v>
      </c>
      <c r="J273" s="2" t="s">
        <v>230</v>
      </c>
      <c r="K273" s="2" t="s">
        <v>543</v>
      </c>
      <c r="L273" s="2" t="s">
        <v>232</v>
      </c>
      <c r="M273" s="2" t="s">
        <v>1546</v>
      </c>
      <c r="N273" s="2" t="s">
        <v>1187</v>
      </c>
      <c r="O273" s="4" t="s">
        <v>233</v>
      </c>
      <c r="P273" s="2" t="s">
        <v>456</v>
      </c>
      <c r="Q273" s="252">
        <v>1</v>
      </c>
      <c r="R273" s="252">
        <v>2</v>
      </c>
      <c r="S273" s="153">
        <v>578</v>
      </c>
      <c r="T273" s="153">
        <v>1156</v>
      </c>
      <c r="U273" s="4" t="s">
        <v>144</v>
      </c>
      <c r="V273" s="2"/>
      <c r="W273" s="5"/>
      <c r="Z273" s="1"/>
    </row>
    <row r="274" spans="1:26" ht="13.5" x14ac:dyDescent="0.3">
      <c r="A274" s="4">
        <v>273</v>
      </c>
      <c r="B274" s="1" t="s">
        <v>136</v>
      </c>
      <c r="C274" s="1" t="s">
        <v>1758</v>
      </c>
      <c r="D274" s="2" t="s">
        <v>1743</v>
      </c>
      <c r="E274" s="2" t="s">
        <v>43</v>
      </c>
      <c r="F274" s="2" t="s">
        <v>37</v>
      </c>
      <c r="G274" s="2" t="s">
        <v>230</v>
      </c>
      <c r="H274" s="3">
        <v>45070</v>
      </c>
      <c r="I274" s="2" t="s">
        <v>230</v>
      </c>
      <c r="J274" s="2" t="s">
        <v>230</v>
      </c>
      <c r="K274" s="2" t="s">
        <v>544</v>
      </c>
      <c r="L274" s="2" t="s">
        <v>232</v>
      </c>
      <c r="M274" s="2" t="s">
        <v>1276</v>
      </c>
      <c r="N274" s="2" t="s">
        <v>1187</v>
      </c>
      <c r="O274" s="4" t="s">
        <v>233</v>
      </c>
      <c r="P274" s="2" t="s">
        <v>456</v>
      </c>
      <c r="Q274" s="252">
        <v>1</v>
      </c>
      <c r="R274" s="252">
        <v>1</v>
      </c>
      <c r="S274" s="153">
        <v>9679</v>
      </c>
      <c r="T274" s="153">
        <v>9679</v>
      </c>
      <c r="U274" s="4" t="s">
        <v>144</v>
      </c>
      <c r="V274" s="2"/>
      <c r="W274" s="5"/>
      <c r="Z274" s="1"/>
    </row>
    <row r="275" spans="1:26" ht="13.5" x14ac:dyDescent="0.3">
      <c r="A275" s="4">
        <v>274</v>
      </c>
      <c r="B275" s="1" t="s">
        <v>136</v>
      </c>
      <c r="C275" s="1" t="s">
        <v>1758</v>
      </c>
      <c r="D275" s="2" t="s">
        <v>1743</v>
      </c>
      <c r="E275" s="2" t="s">
        <v>43</v>
      </c>
      <c r="F275" s="2" t="s">
        <v>37</v>
      </c>
      <c r="G275" s="2" t="s">
        <v>230</v>
      </c>
      <c r="H275" s="3">
        <v>45070</v>
      </c>
      <c r="I275" s="2" t="s">
        <v>230</v>
      </c>
      <c r="J275" s="2" t="s">
        <v>230</v>
      </c>
      <c r="K275" s="2" t="s">
        <v>545</v>
      </c>
      <c r="L275" s="2" t="s">
        <v>232</v>
      </c>
      <c r="M275" s="2" t="s">
        <v>1275</v>
      </c>
      <c r="N275" s="2" t="s">
        <v>1187</v>
      </c>
      <c r="O275" s="4" t="s">
        <v>233</v>
      </c>
      <c r="P275" s="2" t="s">
        <v>456</v>
      </c>
      <c r="Q275" s="252">
        <v>1</v>
      </c>
      <c r="R275" s="252">
        <v>1</v>
      </c>
      <c r="S275" s="153">
        <v>6875</v>
      </c>
      <c r="T275" s="153">
        <v>6875</v>
      </c>
      <c r="U275" s="4" t="s">
        <v>144</v>
      </c>
      <c r="V275" s="2"/>
      <c r="W275" s="5"/>
      <c r="Z275" s="1"/>
    </row>
    <row r="276" spans="1:26" ht="13.5" x14ac:dyDescent="0.3">
      <c r="A276" s="4">
        <v>275</v>
      </c>
      <c r="B276" s="1" t="s">
        <v>136</v>
      </c>
      <c r="C276" s="1" t="s">
        <v>1758</v>
      </c>
      <c r="D276" s="2" t="s">
        <v>1743</v>
      </c>
      <c r="E276" s="2" t="s">
        <v>43</v>
      </c>
      <c r="F276" s="2" t="s">
        <v>37</v>
      </c>
      <c r="G276" s="2" t="s">
        <v>230</v>
      </c>
      <c r="H276" s="3">
        <v>45070</v>
      </c>
      <c r="I276" s="2" t="s">
        <v>230</v>
      </c>
      <c r="J276" s="2" t="s">
        <v>230</v>
      </c>
      <c r="K276" s="2" t="s">
        <v>546</v>
      </c>
      <c r="L276" s="2" t="s">
        <v>232</v>
      </c>
      <c r="M276" s="2" t="s">
        <v>1274</v>
      </c>
      <c r="N276" s="2" t="s">
        <v>1187</v>
      </c>
      <c r="O276" s="4" t="s">
        <v>233</v>
      </c>
      <c r="P276" s="2" t="s">
        <v>456</v>
      </c>
      <c r="Q276" s="252">
        <v>1</v>
      </c>
      <c r="R276" s="252">
        <v>1</v>
      </c>
      <c r="S276" s="153">
        <v>4319</v>
      </c>
      <c r="T276" s="153">
        <v>4319</v>
      </c>
      <c r="U276" s="4" t="s">
        <v>144</v>
      </c>
      <c r="V276" s="2"/>
      <c r="W276" s="5"/>
      <c r="Z276" s="1"/>
    </row>
    <row r="277" spans="1:26" ht="13.5" x14ac:dyDescent="0.3">
      <c r="A277" s="4">
        <v>276</v>
      </c>
      <c r="B277" s="1" t="s">
        <v>136</v>
      </c>
      <c r="C277" s="1" t="s">
        <v>1758</v>
      </c>
      <c r="D277" s="2" t="s">
        <v>1743</v>
      </c>
      <c r="E277" s="2" t="s">
        <v>57</v>
      </c>
      <c r="F277" s="2" t="s">
        <v>36</v>
      </c>
      <c r="G277" s="2" t="s">
        <v>547</v>
      </c>
      <c r="H277" s="3">
        <v>45071</v>
      </c>
      <c r="I277" s="2" t="s">
        <v>548</v>
      </c>
      <c r="J277" s="2" t="s">
        <v>139</v>
      </c>
      <c r="K277" s="2" t="s">
        <v>549</v>
      </c>
      <c r="L277" s="2" t="s">
        <v>550</v>
      </c>
      <c r="M277" s="2" t="s">
        <v>1360</v>
      </c>
      <c r="N277" s="2" t="s">
        <v>1361</v>
      </c>
      <c r="O277" s="4" t="s">
        <v>142</v>
      </c>
      <c r="P277" s="2" t="s">
        <v>143</v>
      </c>
      <c r="Q277" s="252">
        <v>1</v>
      </c>
      <c r="R277" s="252">
        <v>1</v>
      </c>
      <c r="S277" s="153">
        <v>92030</v>
      </c>
      <c r="T277" s="153">
        <v>92030</v>
      </c>
      <c r="U277" s="4" t="s">
        <v>144</v>
      </c>
      <c r="V277" s="2"/>
      <c r="W277" s="5"/>
      <c r="Z277" s="1"/>
    </row>
    <row r="278" spans="1:26" ht="13.5" x14ac:dyDescent="0.3">
      <c r="A278" s="4">
        <v>277</v>
      </c>
      <c r="B278" s="1" t="s">
        <v>136</v>
      </c>
      <c r="C278" s="1" t="s">
        <v>1758</v>
      </c>
      <c r="D278" s="2" t="s">
        <v>1743</v>
      </c>
      <c r="E278" s="2" t="s">
        <v>55</v>
      </c>
      <c r="F278" s="2" t="s">
        <v>34</v>
      </c>
      <c r="G278" s="2" t="s">
        <v>547</v>
      </c>
      <c r="H278" s="3">
        <v>45071</v>
      </c>
      <c r="I278" s="2" t="s">
        <v>548</v>
      </c>
      <c r="J278" s="2" t="s">
        <v>139</v>
      </c>
      <c r="K278" s="2" t="s">
        <v>551</v>
      </c>
      <c r="L278" s="2" t="s">
        <v>221</v>
      </c>
      <c r="M278" s="2" t="s">
        <v>1318</v>
      </c>
      <c r="N278" s="2" t="s">
        <v>1319</v>
      </c>
      <c r="O278" s="4" t="s">
        <v>142</v>
      </c>
      <c r="P278" s="2" t="s">
        <v>222</v>
      </c>
      <c r="Q278" s="252">
        <v>1</v>
      </c>
      <c r="R278" s="252">
        <v>1</v>
      </c>
      <c r="S278" s="153">
        <v>18620</v>
      </c>
      <c r="T278" s="153">
        <v>18620</v>
      </c>
      <c r="U278" s="4" t="s">
        <v>144</v>
      </c>
      <c r="V278" s="2"/>
      <c r="W278" s="5"/>
      <c r="Z278" s="1"/>
    </row>
    <row r="279" spans="1:26" ht="13.5" x14ac:dyDescent="0.3">
      <c r="A279" s="4">
        <v>278</v>
      </c>
      <c r="B279" s="1" t="s">
        <v>136</v>
      </c>
      <c r="C279" s="1" t="s">
        <v>1758</v>
      </c>
      <c r="D279" s="2" t="s">
        <v>1743</v>
      </c>
      <c r="E279" s="2" t="s">
        <v>55</v>
      </c>
      <c r="F279" s="2" t="s">
        <v>36</v>
      </c>
      <c r="G279" s="2" t="s">
        <v>547</v>
      </c>
      <c r="H279" s="3">
        <v>45071</v>
      </c>
      <c r="I279" s="2" t="s">
        <v>548</v>
      </c>
      <c r="J279" s="2" t="s">
        <v>139</v>
      </c>
      <c r="K279" s="2" t="s">
        <v>551</v>
      </c>
      <c r="L279" s="2" t="s">
        <v>221</v>
      </c>
      <c r="M279" s="2" t="s">
        <v>1318</v>
      </c>
      <c r="N279" s="2" t="s">
        <v>1319</v>
      </c>
      <c r="O279" s="4" t="s">
        <v>142</v>
      </c>
      <c r="P279" s="2" t="s">
        <v>222</v>
      </c>
      <c r="Q279" s="252">
        <v>1</v>
      </c>
      <c r="R279" s="252">
        <v>1</v>
      </c>
      <c r="S279" s="153">
        <v>18620</v>
      </c>
      <c r="T279" s="153">
        <v>18620</v>
      </c>
      <c r="U279" s="4" t="s">
        <v>144</v>
      </c>
      <c r="V279" s="2"/>
      <c r="W279" s="5"/>
      <c r="Z279" s="1"/>
    </row>
    <row r="280" spans="1:26" ht="13.5" x14ac:dyDescent="0.3">
      <c r="A280" s="4">
        <v>279</v>
      </c>
      <c r="B280" s="1" t="s">
        <v>136</v>
      </c>
      <c r="C280" s="1" t="s">
        <v>1756</v>
      </c>
      <c r="D280" s="2" t="s">
        <v>1754</v>
      </c>
      <c r="E280" s="2" t="s">
        <v>49</v>
      </c>
      <c r="F280" s="2" t="s">
        <v>36</v>
      </c>
      <c r="G280" s="2" t="s">
        <v>547</v>
      </c>
      <c r="H280" s="3">
        <v>45071</v>
      </c>
      <c r="I280" s="2" t="s">
        <v>548</v>
      </c>
      <c r="J280" s="2" t="s">
        <v>139</v>
      </c>
      <c r="K280" s="2" t="s">
        <v>552</v>
      </c>
      <c r="L280" s="2" t="s">
        <v>553</v>
      </c>
      <c r="M280" s="2" t="s">
        <v>1431</v>
      </c>
      <c r="N280" s="2" t="s">
        <v>1432</v>
      </c>
      <c r="O280" s="4" t="s">
        <v>142</v>
      </c>
      <c r="P280" s="2" t="s">
        <v>143</v>
      </c>
      <c r="Q280" s="252">
        <v>1</v>
      </c>
      <c r="R280" s="252">
        <v>1</v>
      </c>
      <c r="S280" s="153">
        <v>21270</v>
      </c>
      <c r="T280" s="153">
        <v>21270</v>
      </c>
      <c r="U280" s="4" t="s">
        <v>144</v>
      </c>
      <c r="V280" s="2"/>
      <c r="W280" s="5"/>
      <c r="Z280" s="1"/>
    </row>
    <row r="281" spans="1:26" ht="13.5" x14ac:dyDescent="0.3">
      <c r="A281" s="4">
        <v>280</v>
      </c>
      <c r="B281" s="1" t="s">
        <v>136</v>
      </c>
      <c r="C281" s="1" t="s">
        <v>1756</v>
      </c>
      <c r="D281" s="2" t="s">
        <v>1754</v>
      </c>
      <c r="E281" s="2" t="s">
        <v>49</v>
      </c>
      <c r="F281" s="2" t="s">
        <v>34</v>
      </c>
      <c r="G281" s="2" t="s">
        <v>547</v>
      </c>
      <c r="H281" s="3">
        <v>45071</v>
      </c>
      <c r="I281" s="2" t="s">
        <v>548</v>
      </c>
      <c r="J281" s="2" t="s">
        <v>139</v>
      </c>
      <c r="K281" s="2" t="s">
        <v>552</v>
      </c>
      <c r="L281" s="2" t="s">
        <v>553</v>
      </c>
      <c r="M281" s="2" t="s">
        <v>1431</v>
      </c>
      <c r="N281" s="2" t="s">
        <v>1432</v>
      </c>
      <c r="O281" s="4" t="s">
        <v>142</v>
      </c>
      <c r="P281" s="2" t="s">
        <v>143</v>
      </c>
      <c r="Q281" s="252">
        <v>1</v>
      </c>
      <c r="R281" s="252">
        <v>1</v>
      </c>
      <c r="S281" s="153">
        <v>21270</v>
      </c>
      <c r="T281" s="153">
        <v>21270</v>
      </c>
      <c r="U281" s="4" t="s">
        <v>144</v>
      </c>
      <c r="V281" s="2"/>
      <c r="W281" s="5"/>
      <c r="Z281" s="1"/>
    </row>
    <row r="282" spans="1:26" ht="13.5" x14ac:dyDescent="0.3">
      <c r="A282" s="4">
        <v>281</v>
      </c>
      <c r="B282" s="1" t="s">
        <v>136</v>
      </c>
      <c r="C282" s="1" t="s">
        <v>1758</v>
      </c>
      <c r="D282" s="2" t="s">
        <v>1743</v>
      </c>
      <c r="E282" s="2" t="s">
        <v>55</v>
      </c>
      <c r="F282" s="2" t="s">
        <v>34</v>
      </c>
      <c r="G282" s="2" t="s">
        <v>547</v>
      </c>
      <c r="H282" s="3">
        <v>45071</v>
      </c>
      <c r="I282" s="2" t="s">
        <v>548</v>
      </c>
      <c r="J282" s="2" t="s">
        <v>139</v>
      </c>
      <c r="K282" s="2" t="s">
        <v>554</v>
      </c>
      <c r="L282" s="2" t="s">
        <v>555</v>
      </c>
      <c r="M282" s="2" t="s">
        <v>1333</v>
      </c>
      <c r="N282" s="2" t="s">
        <v>1334</v>
      </c>
      <c r="O282" s="4" t="s">
        <v>142</v>
      </c>
      <c r="P282" s="2" t="s">
        <v>218</v>
      </c>
      <c r="Q282" s="252">
        <v>1</v>
      </c>
      <c r="R282" s="252">
        <v>1</v>
      </c>
      <c r="S282" s="153">
        <v>38710</v>
      </c>
      <c r="T282" s="153">
        <v>38710</v>
      </c>
      <c r="U282" s="4" t="s">
        <v>144</v>
      </c>
      <c r="V282" s="2"/>
      <c r="W282" s="5"/>
      <c r="Z282" s="1"/>
    </row>
    <row r="283" spans="1:26" ht="13.5" x14ac:dyDescent="0.3">
      <c r="A283" s="4">
        <v>282</v>
      </c>
      <c r="B283" s="1" t="s">
        <v>136</v>
      </c>
      <c r="C283" s="1" t="s">
        <v>1758</v>
      </c>
      <c r="D283" s="2" t="s">
        <v>1743</v>
      </c>
      <c r="E283" s="2" t="s">
        <v>57</v>
      </c>
      <c r="F283" s="2" t="s">
        <v>34</v>
      </c>
      <c r="G283" s="2" t="s">
        <v>556</v>
      </c>
      <c r="H283" s="3">
        <v>45076</v>
      </c>
      <c r="I283" s="2" t="s">
        <v>557</v>
      </c>
      <c r="J283" s="2" t="s">
        <v>558</v>
      </c>
      <c r="K283" s="2" t="s">
        <v>559</v>
      </c>
      <c r="L283" s="2" t="s">
        <v>560</v>
      </c>
      <c r="M283" s="2" t="s">
        <v>1248</v>
      </c>
      <c r="N283" s="2">
        <v>0</v>
      </c>
      <c r="O283" s="4" t="s">
        <v>142</v>
      </c>
      <c r="P283" s="2" t="s">
        <v>143</v>
      </c>
      <c r="Q283" s="252">
        <v>1</v>
      </c>
      <c r="R283" s="252">
        <v>1</v>
      </c>
      <c r="S283" s="153">
        <v>5990000</v>
      </c>
      <c r="T283" s="153">
        <v>5990000</v>
      </c>
      <c r="U283" s="4" t="s">
        <v>144</v>
      </c>
      <c r="V283" s="2"/>
      <c r="W283" s="5"/>
      <c r="Z283" s="1"/>
    </row>
    <row r="284" spans="1:26" ht="13.5" x14ac:dyDescent="0.3">
      <c r="A284" s="4">
        <v>283</v>
      </c>
      <c r="B284" s="1" t="s">
        <v>136</v>
      </c>
      <c r="C284" s="1" t="s">
        <v>1756</v>
      </c>
      <c r="D284" s="2" t="s">
        <v>1754</v>
      </c>
      <c r="E284" s="2" t="s">
        <v>49</v>
      </c>
      <c r="F284" s="2" t="s">
        <v>34</v>
      </c>
      <c r="G284" s="2" t="s">
        <v>561</v>
      </c>
      <c r="H284" s="3">
        <v>45077</v>
      </c>
      <c r="I284" s="2" t="s">
        <v>562</v>
      </c>
      <c r="J284" s="2" t="s">
        <v>204</v>
      </c>
      <c r="K284" s="2" t="s">
        <v>207</v>
      </c>
      <c r="L284" s="2" t="s">
        <v>208</v>
      </c>
      <c r="M284" s="2" t="s">
        <v>1221</v>
      </c>
      <c r="N284" s="2" t="s">
        <v>1222</v>
      </c>
      <c r="O284" s="4" t="s">
        <v>142</v>
      </c>
      <c r="P284" s="2" t="s">
        <v>143</v>
      </c>
      <c r="Q284" s="252">
        <v>300</v>
      </c>
      <c r="R284" s="252">
        <v>600</v>
      </c>
      <c r="S284" s="153">
        <v>860</v>
      </c>
      <c r="T284" s="153">
        <v>516000</v>
      </c>
      <c r="U284" s="4" t="s">
        <v>144</v>
      </c>
      <c r="V284" s="2"/>
      <c r="W284" s="5"/>
      <c r="Z284" s="1"/>
    </row>
    <row r="285" spans="1:26" ht="13.5" x14ac:dyDescent="0.3">
      <c r="A285" s="4">
        <v>284</v>
      </c>
      <c r="B285" s="1" t="s">
        <v>136</v>
      </c>
      <c r="C285" s="1" t="s">
        <v>1758</v>
      </c>
      <c r="D285" s="2" t="s">
        <v>1743</v>
      </c>
      <c r="E285" s="2" t="s">
        <v>93</v>
      </c>
      <c r="F285" s="2" t="s">
        <v>34</v>
      </c>
      <c r="G285" s="2" t="s">
        <v>561</v>
      </c>
      <c r="H285" s="3">
        <v>45077</v>
      </c>
      <c r="I285" s="2" t="s">
        <v>562</v>
      </c>
      <c r="J285" s="2" t="s">
        <v>204</v>
      </c>
      <c r="K285" s="2" t="s">
        <v>563</v>
      </c>
      <c r="L285" s="2" t="s">
        <v>564</v>
      </c>
      <c r="M285" s="2" t="s">
        <v>1331</v>
      </c>
      <c r="N285" s="2" t="s">
        <v>1332</v>
      </c>
      <c r="O285" s="4" t="s">
        <v>142</v>
      </c>
      <c r="P285" s="2" t="s">
        <v>143</v>
      </c>
      <c r="Q285" s="252">
        <v>1</v>
      </c>
      <c r="R285" s="252">
        <v>1</v>
      </c>
      <c r="S285" s="153">
        <v>100000</v>
      </c>
      <c r="T285" s="153">
        <v>100000</v>
      </c>
      <c r="U285" s="4" t="s">
        <v>144</v>
      </c>
      <c r="V285" s="2"/>
      <c r="W285" s="5"/>
      <c r="Z285" s="1"/>
    </row>
    <row r="286" spans="1:26" ht="13.5" x14ac:dyDescent="0.3">
      <c r="A286" s="4">
        <v>285</v>
      </c>
      <c r="B286" s="1" t="s">
        <v>136</v>
      </c>
      <c r="C286" s="1" t="s">
        <v>1756</v>
      </c>
      <c r="D286" s="2" t="s">
        <v>1754</v>
      </c>
      <c r="E286" s="2" t="s">
        <v>49</v>
      </c>
      <c r="F286" s="2" t="s">
        <v>34</v>
      </c>
      <c r="G286" s="2" t="s">
        <v>565</v>
      </c>
      <c r="H286" s="3">
        <v>45077</v>
      </c>
      <c r="I286" s="2" t="s">
        <v>566</v>
      </c>
      <c r="J286" s="2" t="s">
        <v>227</v>
      </c>
      <c r="K286" s="2" t="s">
        <v>228</v>
      </c>
      <c r="L286" s="2" t="s">
        <v>567</v>
      </c>
      <c r="M286" s="2" t="s">
        <v>1559</v>
      </c>
      <c r="N286" s="2" t="s">
        <v>374</v>
      </c>
      <c r="O286" s="4" t="s">
        <v>142</v>
      </c>
      <c r="P286" s="2" t="s">
        <v>143</v>
      </c>
      <c r="Q286" s="252">
        <v>200</v>
      </c>
      <c r="R286" s="252">
        <v>200</v>
      </c>
      <c r="S286" s="153">
        <v>14000</v>
      </c>
      <c r="T286" s="153">
        <v>2800000</v>
      </c>
      <c r="U286" s="4" t="s">
        <v>144</v>
      </c>
      <c r="V286" s="2" t="s">
        <v>150</v>
      </c>
      <c r="W286" s="5"/>
      <c r="Z286" s="1"/>
    </row>
    <row r="287" spans="1:26" ht="13.5" x14ac:dyDescent="0.3">
      <c r="A287" s="4">
        <v>286</v>
      </c>
      <c r="B287" s="1" t="s">
        <v>136</v>
      </c>
      <c r="C287" s="1" t="s">
        <v>1756</v>
      </c>
      <c r="D287" s="2" t="s">
        <v>1754</v>
      </c>
      <c r="E287" s="2" t="s">
        <v>49</v>
      </c>
      <c r="F287" s="2" t="s">
        <v>34</v>
      </c>
      <c r="G287" s="2" t="s">
        <v>568</v>
      </c>
      <c r="H287" s="3">
        <v>45078</v>
      </c>
      <c r="I287" s="2" t="s">
        <v>569</v>
      </c>
      <c r="J287" s="2" t="s">
        <v>195</v>
      </c>
      <c r="K287" s="2" t="s">
        <v>196</v>
      </c>
      <c r="L287" s="2" t="s">
        <v>197</v>
      </c>
      <c r="M287" s="2" t="s">
        <v>196</v>
      </c>
      <c r="N287" s="2" t="s">
        <v>1194</v>
      </c>
      <c r="O287" s="4" t="s">
        <v>142</v>
      </c>
      <c r="P287" s="2" t="s">
        <v>143</v>
      </c>
      <c r="Q287" s="252">
        <v>720</v>
      </c>
      <c r="R287" s="252">
        <v>720</v>
      </c>
      <c r="S287" s="153">
        <v>102</v>
      </c>
      <c r="T287" s="153">
        <v>73440</v>
      </c>
      <c r="U287" s="4" t="s">
        <v>144</v>
      </c>
      <c r="V287" s="2" t="s">
        <v>150</v>
      </c>
      <c r="W287" s="5"/>
      <c r="Z287" s="1"/>
    </row>
    <row r="288" spans="1:26" ht="13.5" x14ac:dyDescent="0.3">
      <c r="A288" s="4">
        <v>287</v>
      </c>
      <c r="B288" s="1" t="s">
        <v>136</v>
      </c>
      <c r="C288" s="1" t="s">
        <v>1756</v>
      </c>
      <c r="D288" s="2" t="s">
        <v>1754</v>
      </c>
      <c r="E288" s="2" t="s">
        <v>49</v>
      </c>
      <c r="F288" s="2" t="s">
        <v>34</v>
      </c>
      <c r="G288" s="2" t="s">
        <v>568</v>
      </c>
      <c r="H288" s="3">
        <v>45078</v>
      </c>
      <c r="I288" s="2" t="s">
        <v>569</v>
      </c>
      <c r="J288" s="2" t="s">
        <v>195</v>
      </c>
      <c r="K288" s="2" t="s">
        <v>198</v>
      </c>
      <c r="L288" s="2" t="s">
        <v>197</v>
      </c>
      <c r="M288" s="2" t="s">
        <v>198</v>
      </c>
      <c r="N288" s="2" t="s">
        <v>1194</v>
      </c>
      <c r="O288" s="4" t="s">
        <v>142</v>
      </c>
      <c r="P288" s="2" t="s">
        <v>143</v>
      </c>
      <c r="Q288" s="252">
        <v>360</v>
      </c>
      <c r="R288" s="252">
        <v>360</v>
      </c>
      <c r="S288" s="153">
        <v>699</v>
      </c>
      <c r="T288" s="153">
        <v>251640</v>
      </c>
      <c r="U288" s="4" t="s">
        <v>144</v>
      </c>
      <c r="V288" s="2" t="s">
        <v>150</v>
      </c>
      <c r="W288" s="5"/>
      <c r="Z288" s="1"/>
    </row>
    <row r="289" spans="1:26" ht="13.5" x14ac:dyDescent="0.3">
      <c r="A289" s="4">
        <v>288</v>
      </c>
      <c r="B289" s="1" t="s">
        <v>136</v>
      </c>
      <c r="C289" s="1" t="s">
        <v>1756</v>
      </c>
      <c r="D289" s="2" t="s">
        <v>1754</v>
      </c>
      <c r="E289" s="2" t="s">
        <v>49</v>
      </c>
      <c r="F289" s="2" t="s">
        <v>34</v>
      </c>
      <c r="G289" s="2" t="s">
        <v>568</v>
      </c>
      <c r="H289" s="3">
        <v>45078</v>
      </c>
      <c r="I289" s="2" t="s">
        <v>569</v>
      </c>
      <c r="J289" s="2" t="s">
        <v>195</v>
      </c>
      <c r="K289" s="2" t="s">
        <v>199</v>
      </c>
      <c r="L289" s="2" t="s">
        <v>197</v>
      </c>
      <c r="M289" s="2" t="s">
        <v>199</v>
      </c>
      <c r="N289" s="2" t="s">
        <v>1194</v>
      </c>
      <c r="O289" s="4" t="s">
        <v>142</v>
      </c>
      <c r="P289" s="2" t="s">
        <v>143</v>
      </c>
      <c r="Q289" s="252">
        <v>240</v>
      </c>
      <c r="R289" s="252">
        <v>240</v>
      </c>
      <c r="S289" s="153">
        <v>1882</v>
      </c>
      <c r="T289" s="153">
        <v>451680</v>
      </c>
      <c r="U289" s="4" t="s">
        <v>144</v>
      </c>
      <c r="V289" s="2" t="s">
        <v>150</v>
      </c>
      <c r="W289" s="5"/>
      <c r="Z289" s="1"/>
    </row>
    <row r="290" spans="1:26" ht="13.5" x14ac:dyDescent="0.3">
      <c r="A290" s="4">
        <v>289</v>
      </c>
      <c r="B290" s="1" t="s">
        <v>136</v>
      </c>
      <c r="C290" s="1" t="s">
        <v>1756</v>
      </c>
      <c r="D290" s="2" t="s">
        <v>1754</v>
      </c>
      <c r="E290" s="2" t="s">
        <v>49</v>
      </c>
      <c r="F290" s="2" t="s">
        <v>34</v>
      </c>
      <c r="G290" s="2" t="s">
        <v>568</v>
      </c>
      <c r="H290" s="3">
        <v>45078</v>
      </c>
      <c r="I290" s="2" t="s">
        <v>569</v>
      </c>
      <c r="J290" s="2" t="s">
        <v>195</v>
      </c>
      <c r="K290" s="2" t="s">
        <v>200</v>
      </c>
      <c r="L290" s="2" t="s">
        <v>197</v>
      </c>
      <c r="M290" s="2" t="s">
        <v>200</v>
      </c>
      <c r="N290" s="2" t="s">
        <v>1194</v>
      </c>
      <c r="O290" s="4" t="s">
        <v>142</v>
      </c>
      <c r="P290" s="2" t="s">
        <v>143</v>
      </c>
      <c r="Q290" s="252">
        <v>240</v>
      </c>
      <c r="R290" s="252">
        <v>240</v>
      </c>
      <c r="S290" s="153">
        <v>3663</v>
      </c>
      <c r="T290" s="153">
        <v>879120</v>
      </c>
      <c r="U290" s="4" t="s">
        <v>144</v>
      </c>
      <c r="V290" s="2" t="s">
        <v>150</v>
      </c>
      <c r="W290" s="5"/>
      <c r="Z290" s="1"/>
    </row>
    <row r="291" spans="1:26" ht="13.5" x14ac:dyDescent="0.3">
      <c r="A291" s="4">
        <v>290</v>
      </c>
      <c r="B291" s="1" t="s">
        <v>136</v>
      </c>
      <c r="C291" s="1" t="s">
        <v>1756</v>
      </c>
      <c r="D291" s="2" t="s">
        <v>1754</v>
      </c>
      <c r="E291" s="2" t="s">
        <v>49</v>
      </c>
      <c r="F291" s="2" t="s">
        <v>34</v>
      </c>
      <c r="G291" s="2" t="s">
        <v>568</v>
      </c>
      <c r="H291" s="3">
        <v>45078</v>
      </c>
      <c r="I291" s="2" t="s">
        <v>569</v>
      </c>
      <c r="J291" s="2" t="s">
        <v>195</v>
      </c>
      <c r="K291" s="2" t="s">
        <v>201</v>
      </c>
      <c r="L291" s="2" t="s">
        <v>197</v>
      </c>
      <c r="M291" s="2" t="s">
        <v>201</v>
      </c>
      <c r="N291" s="2" t="s">
        <v>1194</v>
      </c>
      <c r="O291" s="4" t="s">
        <v>142</v>
      </c>
      <c r="P291" s="2" t="s">
        <v>143</v>
      </c>
      <c r="Q291" s="252">
        <v>240</v>
      </c>
      <c r="R291" s="252">
        <v>240</v>
      </c>
      <c r="S291" s="153">
        <v>6266</v>
      </c>
      <c r="T291" s="153">
        <v>1503840</v>
      </c>
      <c r="U291" s="4" t="s">
        <v>144</v>
      </c>
      <c r="V291" s="2" t="s">
        <v>150</v>
      </c>
      <c r="W291" s="5"/>
      <c r="Z291" s="1"/>
    </row>
    <row r="292" spans="1:26" ht="13.5" x14ac:dyDescent="0.3">
      <c r="A292" s="4">
        <v>291</v>
      </c>
      <c r="B292" s="1" t="s">
        <v>136</v>
      </c>
      <c r="C292" s="1" t="s">
        <v>1758</v>
      </c>
      <c r="D292" s="2" t="s">
        <v>1743</v>
      </c>
      <c r="E292" s="2" t="s">
        <v>91</v>
      </c>
      <c r="F292" s="2" t="s">
        <v>34</v>
      </c>
      <c r="G292" s="2" t="s">
        <v>570</v>
      </c>
      <c r="H292" s="3">
        <v>45078</v>
      </c>
      <c r="I292" s="2" t="s">
        <v>571</v>
      </c>
      <c r="J292" s="2" t="s">
        <v>572</v>
      </c>
      <c r="K292" s="2" t="s">
        <v>573</v>
      </c>
      <c r="L292" s="2" t="s">
        <v>574</v>
      </c>
      <c r="M292" s="2" t="s">
        <v>1343</v>
      </c>
      <c r="N292" s="2" t="s">
        <v>1342</v>
      </c>
      <c r="O292" s="4" t="s">
        <v>142</v>
      </c>
      <c r="P292" s="2" t="s">
        <v>143</v>
      </c>
      <c r="Q292" s="252">
        <v>1</v>
      </c>
      <c r="R292" s="252">
        <v>1</v>
      </c>
      <c r="S292" s="153">
        <v>300000</v>
      </c>
      <c r="T292" s="153">
        <v>300000</v>
      </c>
      <c r="U292" s="4" t="s">
        <v>144</v>
      </c>
      <c r="V292" s="2"/>
      <c r="W292" s="5"/>
      <c r="Z292" s="1"/>
    </row>
    <row r="293" spans="1:26" ht="13.5" x14ac:dyDescent="0.3">
      <c r="A293" s="4">
        <v>292</v>
      </c>
      <c r="B293" s="1" t="s">
        <v>136</v>
      </c>
      <c r="C293" s="1" t="s">
        <v>1758</v>
      </c>
      <c r="D293" s="2" t="s">
        <v>1743</v>
      </c>
      <c r="E293" s="2" t="s">
        <v>91</v>
      </c>
      <c r="F293" s="2" t="s">
        <v>34</v>
      </c>
      <c r="G293" s="2" t="s">
        <v>570</v>
      </c>
      <c r="H293" s="3">
        <v>45078</v>
      </c>
      <c r="I293" s="2" t="s">
        <v>571</v>
      </c>
      <c r="J293" s="2" t="s">
        <v>572</v>
      </c>
      <c r="K293" s="2" t="s">
        <v>575</v>
      </c>
      <c r="L293" s="2" t="s">
        <v>574</v>
      </c>
      <c r="M293" s="2" t="s">
        <v>1341</v>
      </c>
      <c r="N293" s="2" t="s">
        <v>1342</v>
      </c>
      <c r="O293" s="4" t="s">
        <v>142</v>
      </c>
      <c r="P293" s="2" t="s">
        <v>143</v>
      </c>
      <c r="Q293" s="252">
        <v>1</v>
      </c>
      <c r="R293" s="252">
        <v>2</v>
      </c>
      <c r="S293" s="153">
        <v>100000</v>
      </c>
      <c r="T293" s="153">
        <v>200000</v>
      </c>
      <c r="U293" s="4" t="s">
        <v>144</v>
      </c>
      <c r="V293" s="2"/>
      <c r="W293" s="5"/>
      <c r="Z293" s="1"/>
    </row>
    <row r="294" spans="1:26" ht="13.5" x14ac:dyDescent="0.3">
      <c r="A294" s="4">
        <v>293</v>
      </c>
      <c r="B294" s="1" t="s">
        <v>136</v>
      </c>
      <c r="C294" s="1" t="s">
        <v>1758</v>
      </c>
      <c r="D294" s="2" t="s">
        <v>1743</v>
      </c>
      <c r="E294" s="2" t="s">
        <v>91</v>
      </c>
      <c r="F294" s="2" t="s">
        <v>34</v>
      </c>
      <c r="G294" s="2" t="s">
        <v>570</v>
      </c>
      <c r="H294" s="3">
        <v>45078</v>
      </c>
      <c r="I294" s="2" t="s">
        <v>571</v>
      </c>
      <c r="J294" s="2" t="s">
        <v>572</v>
      </c>
      <c r="K294" s="2" t="s">
        <v>576</v>
      </c>
      <c r="L294" s="2" t="s">
        <v>577</v>
      </c>
      <c r="M294" s="2" t="s">
        <v>1246</v>
      </c>
      <c r="N294" s="2" t="s">
        <v>1247</v>
      </c>
      <c r="O294" s="4" t="s">
        <v>142</v>
      </c>
      <c r="P294" s="2" t="s">
        <v>143</v>
      </c>
      <c r="Q294" s="252">
        <v>1</v>
      </c>
      <c r="R294" s="252">
        <v>1</v>
      </c>
      <c r="S294" s="153">
        <v>50000</v>
      </c>
      <c r="T294" s="153">
        <v>50000</v>
      </c>
      <c r="U294" s="4" t="s">
        <v>144</v>
      </c>
      <c r="V294" s="2"/>
      <c r="W294" s="5"/>
      <c r="Z294" s="1"/>
    </row>
    <row r="295" spans="1:26" ht="13.5" x14ac:dyDescent="0.3">
      <c r="A295" s="4">
        <v>294</v>
      </c>
      <c r="B295" s="1" t="s">
        <v>136</v>
      </c>
      <c r="C295" s="1" t="s">
        <v>1758</v>
      </c>
      <c r="D295" s="2" t="s">
        <v>1743</v>
      </c>
      <c r="E295" s="2" t="s">
        <v>91</v>
      </c>
      <c r="F295" s="2" t="s">
        <v>36</v>
      </c>
      <c r="G295" s="2" t="s">
        <v>578</v>
      </c>
      <c r="H295" s="3">
        <v>45078</v>
      </c>
      <c r="I295" s="2" t="s">
        <v>579</v>
      </c>
      <c r="J295" s="2" t="s">
        <v>580</v>
      </c>
      <c r="K295" s="2" t="s">
        <v>581</v>
      </c>
      <c r="L295" s="2" t="s">
        <v>582</v>
      </c>
      <c r="M295" s="2" t="s">
        <v>1422</v>
      </c>
      <c r="N295" s="2" t="s">
        <v>1423</v>
      </c>
      <c r="O295" s="4" t="s">
        <v>142</v>
      </c>
      <c r="P295" s="2" t="s">
        <v>143</v>
      </c>
      <c r="Q295" s="252">
        <v>1</v>
      </c>
      <c r="R295" s="252">
        <v>1</v>
      </c>
      <c r="S295" s="153">
        <v>70000</v>
      </c>
      <c r="T295" s="153">
        <v>70000</v>
      </c>
      <c r="U295" s="4" t="s">
        <v>144</v>
      </c>
      <c r="V295" s="2"/>
      <c r="W295" s="5"/>
      <c r="Z295" s="1"/>
    </row>
    <row r="296" spans="1:26" ht="13.5" x14ac:dyDescent="0.3">
      <c r="A296" s="4">
        <v>295</v>
      </c>
      <c r="B296" s="1" t="s">
        <v>136</v>
      </c>
      <c r="C296" s="1" t="s">
        <v>1758</v>
      </c>
      <c r="D296" s="2" t="s">
        <v>1743</v>
      </c>
      <c r="E296" s="2" t="s">
        <v>91</v>
      </c>
      <c r="F296" s="2" t="s">
        <v>36</v>
      </c>
      <c r="G296" s="2" t="s">
        <v>583</v>
      </c>
      <c r="H296" s="3">
        <v>45078</v>
      </c>
      <c r="I296" s="2" t="s">
        <v>584</v>
      </c>
      <c r="J296" s="2" t="s">
        <v>139</v>
      </c>
      <c r="K296" s="2" t="s">
        <v>585</v>
      </c>
      <c r="L296" s="2" t="s">
        <v>586</v>
      </c>
      <c r="M296" s="2" t="s">
        <v>1565</v>
      </c>
      <c r="N296" s="2" t="s">
        <v>1566</v>
      </c>
      <c r="O296" s="4" t="s">
        <v>142</v>
      </c>
      <c r="P296" s="2" t="s">
        <v>143</v>
      </c>
      <c r="Q296" s="252">
        <v>1</v>
      </c>
      <c r="R296" s="252">
        <v>30</v>
      </c>
      <c r="S296" s="153">
        <v>1400</v>
      </c>
      <c r="T296" s="153">
        <v>42000</v>
      </c>
      <c r="U296" s="4" t="s">
        <v>144</v>
      </c>
      <c r="V296" s="2"/>
      <c r="W296" s="5"/>
      <c r="Z296" s="1"/>
    </row>
    <row r="297" spans="1:26" ht="13.5" x14ac:dyDescent="0.3">
      <c r="A297" s="4">
        <v>296</v>
      </c>
      <c r="B297" s="1" t="s">
        <v>136</v>
      </c>
      <c r="C297" s="1" t="s">
        <v>1758</v>
      </c>
      <c r="D297" s="2" t="s">
        <v>1743</v>
      </c>
      <c r="E297" s="2" t="s">
        <v>91</v>
      </c>
      <c r="F297" s="2" t="s">
        <v>34</v>
      </c>
      <c r="G297" s="2" t="s">
        <v>583</v>
      </c>
      <c r="H297" s="3">
        <v>45078</v>
      </c>
      <c r="I297" s="2" t="s">
        <v>584</v>
      </c>
      <c r="J297" s="2" t="s">
        <v>139</v>
      </c>
      <c r="K297" s="2" t="s">
        <v>308</v>
      </c>
      <c r="L297" s="2" t="s">
        <v>309</v>
      </c>
      <c r="M297" s="2" t="s">
        <v>1592</v>
      </c>
      <c r="N297" s="2" t="s">
        <v>1593</v>
      </c>
      <c r="O297" s="4" t="s">
        <v>142</v>
      </c>
      <c r="P297" s="2" t="s">
        <v>143</v>
      </c>
      <c r="Q297" s="252">
        <v>1</v>
      </c>
      <c r="R297" s="252">
        <v>1</v>
      </c>
      <c r="S297" s="153">
        <v>410000</v>
      </c>
      <c r="T297" s="153">
        <v>410000</v>
      </c>
      <c r="U297" s="4" t="s">
        <v>144</v>
      </c>
      <c r="V297" s="2"/>
      <c r="W297" s="5"/>
      <c r="Z297" s="1"/>
    </row>
    <row r="298" spans="1:26" ht="13.5" x14ac:dyDescent="0.3">
      <c r="A298" s="4">
        <v>297</v>
      </c>
      <c r="B298" s="1" t="s">
        <v>136</v>
      </c>
      <c r="C298" s="1" t="s">
        <v>1756</v>
      </c>
      <c r="D298" s="2" t="s">
        <v>1754</v>
      </c>
      <c r="E298" s="2" t="s">
        <v>51</v>
      </c>
      <c r="F298" s="2" t="s">
        <v>36</v>
      </c>
      <c r="G298" s="2" t="s">
        <v>547</v>
      </c>
      <c r="H298" s="3">
        <v>45085</v>
      </c>
      <c r="I298" s="2" t="s">
        <v>548</v>
      </c>
      <c r="J298" s="2" t="s">
        <v>139</v>
      </c>
      <c r="K298" s="2" t="s">
        <v>587</v>
      </c>
      <c r="L298" s="2" t="s">
        <v>588</v>
      </c>
      <c r="M298" s="2" t="s">
        <v>1462</v>
      </c>
      <c r="N298" s="2" t="s">
        <v>1263</v>
      </c>
      <c r="O298" s="4" t="s">
        <v>142</v>
      </c>
      <c r="P298" s="2" t="s">
        <v>143</v>
      </c>
      <c r="Q298" s="252">
        <v>1</v>
      </c>
      <c r="R298" s="252">
        <v>10</v>
      </c>
      <c r="S298" s="153">
        <v>1500</v>
      </c>
      <c r="T298" s="153">
        <v>15000</v>
      </c>
      <c r="U298" s="4" t="s">
        <v>144</v>
      </c>
      <c r="V298" s="2"/>
      <c r="W298" s="5"/>
      <c r="Z298" s="1"/>
    </row>
    <row r="299" spans="1:26" ht="13.5" x14ac:dyDescent="0.3">
      <c r="A299" s="4">
        <v>298</v>
      </c>
      <c r="B299" s="1" t="s">
        <v>136</v>
      </c>
      <c r="C299" s="1" t="s">
        <v>1758</v>
      </c>
      <c r="D299" s="2" t="s">
        <v>1743</v>
      </c>
      <c r="E299" s="2" t="s">
        <v>57</v>
      </c>
      <c r="F299" s="2" t="s">
        <v>36</v>
      </c>
      <c r="G299" s="2" t="s">
        <v>547</v>
      </c>
      <c r="H299" s="3">
        <v>45085</v>
      </c>
      <c r="I299" s="2" t="s">
        <v>548</v>
      </c>
      <c r="J299" s="2" t="s">
        <v>139</v>
      </c>
      <c r="K299" s="2" t="s">
        <v>589</v>
      </c>
      <c r="L299" s="2" t="s">
        <v>588</v>
      </c>
      <c r="M299" s="2" t="s">
        <v>1262</v>
      </c>
      <c r="N299" s="2" t="s">
        <v>1263</v>
      </c>
      <c r="O299" s="4" t="s">
        <v>142</v>
      </c>
      <c r="P299" s="2" t="s">
        <v>143</v>
      </c>
      <c r="Q299" s="252">
        <v>1</v>
      </c>
      <c r="R299" s="252">
        <v>10</v>
      </c>
      <c r="S299" s="153">
        <v>2200</v>
      </c>
      <c r="T299" s="153">
        <v>22000</v>
      </c>
      <c r="U299" s="4" t="s">
        <v>144</v>
      </c>
      <c r="V299" s="2"/>
      <c r="W299" s="5"/>
      <c r="Z299" s="1"/>
    </row>
    <row r="300" spans="1:26" ht="13.5" x14ac:dyDescent="0.3">
      <c r="A300" s="4">
        <v>299</v>
      </c>
      <c r="B300" s="1" t="s">
        <v>136</v>
      </c>
      <c r="C300" s="1" t="s">
        <v>1758</v>
      </c>
      <c r="D300" s="2" t="s">
        <v>1743</v>
      </c>
      <c r="E300" s="2" t="s">
        <v>91</v>
      </c>
      <c r="F300" s="2" t="s">
        <v>36</v>
      </c>
      <c r="G300" s="2" t="s">
        <v>547</v>
      </c>
      <c r="H300" s="3">
        <v>45085</v>
      </c>
      <c r="I300" s="2" t="s">
        <v>548</v>
      </c>
      <c r="J300" s="2" t="s">
        <v>139</v>
      </c>
      <c r="K300" s="2" t="s">
        <v>590</v>
      </c>
      <c r="L300" s="2" t="s">
        <v>591</v>
      </c>
      <c r="M300" s="2" t="s">
        <v>1385</v>
      </c>
      <c r="N300" s="2" t="s">
        <v>1386</v>
      </c>
      <c r="O300" s="4" t="s">
        <v>142</v>
      </c>
      <c r="P300" s="2" t="s">
        <v>143</v>
      </c>
      <c r="Q300" s="252">
        <v>1</v>
      </c>
      <c r="R300" s="252">
        <v>10</v>
      </c>
      <c r="S300" s="153">
        <v>1500</v>
      </c>
      <c r="T300" s="153">
        <v>15000</v>
      </c>
      <c r="U300" s="4" t="s">
        <v>144</v>
      </c>
      <c r="V300" s="2"/>
      <c r="W300" s="5"/>
      <c r="Z300" s="1"/>
    </row>
    <row r="301" spans="1:26" ht="13.5" x14ac:dyDescent="0.3">
      <c r="A301" s="4">
        <v>300</v>
      </c>
      <c r="B301" s="1" t="s">
        <v>136</v>
      </c>
      <c r="C301" s="1" t="s">
        <v>1756</v>
      </c>
      <c r="D301" s="2" t="s">
        <v>1754</v>
      </c>
      <c r="E301" s="2" t="s">
        <v>51</v>
      </c>
      <c r="F301" s="2" t="s">
        <v>36</v>
      </c>
      <c r="G301" s="2" t="s">
        <v>547</v>
      </c>
      <c r="H301" s="3">
        <v>45085</v>
      </c>
      <c r="I301" s="2" t="s">
        <v>548</v>
      </c>
      <c r="J301" s="2" t="s">
        <v>139</v>
      </c>
      <c r="K301" s="2" t="s">
        <v>239</v>
      </c>
      <c r="L301" s="2" t="s">
        <v>240</v>
      </c>
      <c r="M301" s="2" t="s">
        <v>1297</v>
      </c>
      <c r="N301" s="2" t="s">
        <v>1250</v>
      </c>
      <c r="O301" s="4" t="s">
        <v>142</v>
      </c>
      <c r="P301" s="2" t="s">
        <v>143</v>
      </c>
      <c r="Q301" s="252">
        <v>1</v>
      </c>
      <c r="R301" s="252">
        <v>4</v>
      </c>
      <c r="S301" s="153">
        <v>47040</v>
      </c>
      <c r="T301" s="153">
        <v>188160</v>
      </c>
      <c r="U301" s="4" t="s">
        <v>144</v>
      </c>
      <c r="V301" s="2" t="s">
        <v>320</v>
      </c>
      <c r="W301" s="5"/>
      <c r="Z301" s="1"/>
    </row>
    <row r="302" spans="1:26" ht="13.5" x14ac:dyDescent="0.3">
      <c r="A302" s="4">
        <v>301</v>
      </c>
      <c r="B302" s="1" t="s">
        <v>136</v>
      </c>
      <c r="C302" s="1" t="s">
        <v>1758</v>
      </c>
      <c r="D302" s="2" t="s">
        <v>1743</v>
      </c>
      <c r="E302" s="2" t="s">
        <v>55</v>
      </c>
      <c r="F302" s="2" t="s">
        <v>34</v>
      </c>
      <c r="G302" s="2" t="s">
        <v>547</v>
      </c>
      <c r="H302" s="3">
        <v>45085</v>
      </c>
      <c r="I302" s="2" t="s">
        <v>548</v>
      </c>
      <c r="J302" s="2" t="s">
        <v>139</v>
      </c>
      <c r="K302" s="2" t="s">
        <v>216</v>
      </c>
      <c r="L302" s="2" t="s">
        <v>217</v>
      </c>
      <c r="M302" s="2" t="s">
        <v>1438</v>
      </c>
      <c r="N302" s="2" t="s">
        <v>1439</v>
      </c>
      <c r="O302" s="4" t="s">
        <v>142</v>
      </c>
      <c r="P302" s="2" t="s">
        <v>218</v>
      </c>
      <c r="Q302" s="252">
        <v>1</v>
      </c>
      <c r="R302" s="252">
        <v>3</v>
      </c>
      <c r="S302" s="153">
        <v>23000</v>
      </c>
      <c r="T302" s="153">
        <v>69000</v>
      </c>
      <c r="U302" s="4" t="s">
        <v>144</v>
      </c>
      <c r="V302" s="2"/>
      <c r="W302" s="5"/>
      <c r="Z302" s="1"/>
    </row>
    <row r="303" spans="1:26" ht="13.5" x14ac:dyDescent="0.3">
      <c r="A303" s="4">
        <v>302</v>
      </c>
      <c r="B303" s="1" t="s">
        <v>136</v>
      </c>
      <c r="C303" s="1" t="s">
        <v>1758</v>
      </c>
      <c r="D303" s="2" t="s">
        <v>1743</v>
      </c>
      <c r="E303" s="2" t="s">
        <v>55</v>
      </c>
      <c r="F303" s="2" t="s">
        <v>36</v>
      </c>
      <c r="G303" s="2" t="s">
        <v>547</v>
      </c>
      <c r="H303" s="3">
        <v>45085</v>
      </c>
      <c r="I303" s="2" t="s">
        <v>548</v>
      </c>
      <c r="J303" s="2" t="s">
        <v>139</v>
      </c>
      <c r="K303" s="2" t="s">
        <v>216</v>
      </c>
      <c r="L303" s="2" t="s">
        <v>217</v>
      </c>
      <c r="M303" s="2" t="s">
        <v>1438</v>
      </c>
      <c r="N303" s="2" t="s">
        <v>1439</v>
      </c>
      <c r="O303" s="4" t="s">
        <v>142</v>
      </c>
      <c r="P303" s="2" t="s">
        <v>218</v>
      </c>
      <c r="Q303" s="252">
        <v>1</v>
      </c>
      <c r="R303" s="252">
        <v>2</v>
      </c>
      <c r="S303" s="153">
        <v>23000</v>
      </c>
      <c r="T303" s="153">
        <v>46000</v>
      </c>
      <c r="U303" s="4" t="s">
        <v>144</v>
      </c>
      <c r="V303" s="2"/>
      <c r="W303" s="5"/>
      <c r="Z303" s="1"/>
    </row>
    <row r="304" spans="1:26" ht="13.5" x14ac:dyDescent="0.3">
      <c r="A304" s="4">
        <v>303</v>
      </c>
      <c r="B304" s="1" t="s">
        <v>136</v>
      </c>
      <c r="C304" s="1" t="s">
        <v>1756</v>
      </c>
      <c r="D304" s="2" t="s">
        <v>1754</v>
      </c>
      <c r="E304" s="2" t="s">
        <v>49</v>
      </c>
      <c r="F304" s="2" t="s">
        <v>34</v>
      </c>
      <c r="G304" s="2" t="s">
        <v>547</v>
      </c>
      <c r="H304" s="3">
        <v>45085</v>
      </c>
      <c r="I304" s="2" t="s">
        <v>548</v>
      </c>
      <c r="J304" s="2" t="s">
        <v>139</v>
      </c>
      <c r="K304" s="2" t="s">
        <v>592</v>
      </c>
      <c r="L304" s="2" t="s">
        <v>593</v>
      </c>
      <c r="M304" s="2" t="s">
        <v>1350</v>
      </c>
      <c r="N304" s="2" t="s">
        <v>1351</v>
      </c>
      <c r="O304" s="4" t="s">
        <v>142</v>
      </c>
      <c r="P304" s="2" t="s">
        <v>594</v>
      </c>
      <c r="Q304" s="252">
        <v>1</v>
      </c>
      <c r="R304" s="252">
        <v>10</v>
      </c>
      <c r="S304" s="153">
        <v>16170</v>
      </c>
      <c r="T304" s="153">
        <v>161700</v>
      </c>
      <c r="U304" s="4" t="s">
        <v>144</v>
      </c>
      <c r="V304" s="2"/>
      <c r="W304" s="5"/>
      <c r="Z304" s="1"/>
    </row>
    <row r="305" spans="1:26" ht="13.5" x14ac:dyDescent="0.3">
      <c r="A305" s="4">
        <v>304</v>
      </c>
      <c r="B305" s="1" t="s">
        <v>136</v>
      </c>
      <c r="C305" s="1" t="s">
        <v>1756</v>
      </c>
      <c r="D305" s="2" t="s">
        <v>1754</v>
      </c>
      <c r="E305" s="2" t="s">
        <v>49</v>
      </c>
      <c r="F305" s="2" t="s">
        <v>36</v>
      </c>
      <c r="G305" s="2" t="s">
        <v>547</v>
      </c>
      <c r="H305" s="3">
        <v>45085</v>
      </c>
      <c r="I305" s="2" t="s">
        <v>548</v>
      </c>
      <c r="J305" s="2" t="s">
        <v>139</v>
      </c>
      <c r="K305" s="2" t="s">
        <v>241</v>
      </c>
      <c r="L305" s="2" t="s">
        <v>242</v>
      </c>
      <c r="M305" s="2" t="s">
        <v>1556</v>
      </c>
      <c r="N305" s="2" t="s">
        <v>1555</v>
      </c>
      <c r="O305" s="4" t="s">
        <v>142</v>
      </c>
      <c r="P305" s="2" t="s">
        <v>218</v>
      </c>
      <c r="Q305" s="252">
        <v>4</v>
      </c>
      <c r="R305" s="252">
        <v>4</v>
      </c>
      <c r="S305" s="153">
        <v>43710</v>
      </c>
      <c r="T305" s="153">
        <v>174840</v>
      </c>
      <c r="U305" s="4" t="s">
        <v>144</v>
      </c>
      <c r="V305" s="2"/>
      <c r="W305" s="5"/>
      <c r="Z305" s="1"/>
    </row>
    <row r="306" spans="1:26" ht="13.5" x14ac:dyDescent="0.3">
      <c r="A306" s="4">
        <v>305</v>
      </c>
      <c r="B306" s="1" t="s">
        <v>136</v>
      </c>
      <c r="C306" s="1" t="s">
        <v>1756</v>
      </c>
      <c r="D306" s="2" t="s">
        <v>1754</v>
      </c>
      <c r="E306" s="2" t="s">
        <v>49</v>
      </c>
      <c r="F306" s="2" t="s">
        <v>34</v>
      </c>
      <c r="G306" s="2" t="s">
        <v>547</v>
      </c>
      <c r="H306" s="3">
        <v>45085</v>
      </c>
      <c r="I306" s="2" t="s">
        <v>548</v>
      </c>
      <c r="J306" s="2" t="s">
        <v>139</v>
      </c>
      <c r="K306" s="2" t="s">
        <v>241</v>
      </c>
      <c r="L306" s="2" t="s">
        <v>242</v>
      </c>
      <c r="M306" s="2" t="s">
        <v>1556</v>
      </c>
      <c r="N306" s="2" t="s">
        <v>1555</v>
      </c>
      <c r="O306" s="4" t="s">
        <v>142</v>
      </c>
      <c r="P306" s="2" t="s">
        <v>218</v>
      </c>
      <c r="Q306" s="252">
        <v>4</v>
      </c>
      <c r="R306" s="252">
        <v>8</v>
      </c>
      <c r="S306" s="153">
        <v>43710</v>
      </c>
      <c r="T306" s="153">
        <v>349680</v>
      </c>
      <c r="U306" s="4" t="s">
        <v>144</v>
      </c>
      <c r="V306" s="2"/>
      <c r="W306" s="5"/>
      <c r="Z306" s="1"/>
    </row>
    <row r="307" spans="1:26" ht="13.5" x14ac:dyDescent="0.3">
      <c r="A307" s="4">
        <v>306</v>
      </c>
      <c r="B307" s="1" t="s">
        <v>136</v>
      </c>
      <c r="C307" s="1" t="s">
        <v>1758</v>
      </c>
      <c r="D307" s="2" t="s">
        <v>1743</v>
      </c>
      <c r="E307" s="2" t="s">
        <v>91</v>
      </c>
      <c r="F307" s="2" t="s">
        <v>36</v>
      </c>
      <c r="G307" s="2" t="s">
        <v>595</v>
      </c>
      <c r="H307" s="3">
        <v>45092</v>
      </c>
      <c r="I307" s="2" t="s">
        <v>596</v>
      </c>
      <c r="J307" s="2" t="s">
        <v>470</v>
      </c>
      <c r="K307" s="2" t="s">
        <v>597</v>
      </c>
      <c r="L307" s="2" t="s">
        <v>598</v>
      </c>
      <c r="M307" s="2" t="s">
        <v>1394</v>
      </c>
      <c r="N307" s="2" t="s">
        <v>1164</v>
      </c>
      <c r="O307" s="4" t="s">
        <v>142</v>
      </c>
      <c r="P307" s="2" t="s">
        <v>143</v>
      </c>
      <c r="Q307" s="252">
        <v>1</v>
      </c>
      <c r="R307" s="252">
        <v>2</v>
      </c>
      <c r="S307" s="153">
        <v>265000</v>
      </c>
      <c r="T307" s="153">
        <v>530000</v>
      </c>
      <c r="U307" s="4" t="s">
        <v>144</v>
      </c>
      <c r="V307" s="2"/>
      <c r="W307" s="5"/>
      <c r="Z307" s="1"/>
    </row>
    <row r="308" spans="1:26" ht="13.5" x14ac:dyDescent="0.3">
      <c r="A308" s="4">
        <v>307</v>
      </c>
      <c r="B308" s="1" t="s">
        <v>136</v>
      </c>
      <c r="C308" s="1" t="s">
        <v>1758</v>
      </c>
      <c r="D308" s="2" t="s">
        <v>1743</v>
      </c>
      <c r="E308" s="2" t="s">
        <v>91</v>
      </c>
      <c r="F308" s="2" t="s">
        <v>36</v>
      </c>
      <c r="G308" s="2" t="s">
        <v>595</v>
      </c>
      <c r="H308" s="3">
        <v>45092</v>
      </c>
      <c r="I308" s="2" t="s">
        <v>596</v>
      </c>
      <c r="J308" s="2" t="s">
        <v>470</v>
      </c>
      <c r="K308" s="2" t="s">
        <v>599</v>
      </c>
      <c r="L308" s="2" t="s">
        <v>598</v>
      </c>
      <c r="M308" s="2" t="s">
        <v>1549</v>
      </c>
      <c r="N308" s="2" t="s">
        <v>1164</v>
      </c>
      <c r="O308" s="4" t="s">
        <v>142</v>
      </c>
      <c r="P308" s="2" t="s">
        <v>143</v>
      </c>
      <c r="Q308" s="252">
        <v>1</v>
      </c>
      <c r="R308" s="252">
        <v>2</v>
      </c>
      <c r="S308" s="153">
        <v>20000</v>
      </c>
      <c r="T308" s="153">
        <v>40000</v>
      </c>
      <c r="U308" s="4" t="s">
        <v>144</v>
      </c>
      <c r="V308" s="2"/>
      <c r="W308" s="5"/>
      <c r="Z308" s="1"/>
    </row>
    <row r="309" spans="1:26" ht="13.5" x14ac:dyDescent="0.3">
      <c r="A309" s="4">
        <v>308</v>
      </c>
      <c r="B309" s="1" t="s">
        <v>136</v>
      </c>
      <c r="C309" s="1" t="s">
        <v>1758</v>
      </c>
      <c r="D309" s="2" t="s">
        <v>1743</v>
      </c>
      <c r="E309" s="2" t="s">
        <v>91</v>
      </c>
      <c r="F309" s="2" t="s">
        <v>36</v>
      </c>
      <c r="G309" s="2" t="s">
        <v>595</v>
      </c>
      <c r="H309" s="3">
        <v>45092</v>
      </c>
      <c r="I309" s="2" t="s">
        <v>596</v>
      </c>
      <c r="J309" s="2" t="s">
        <v>470</v>
      </c>
      <c r="K309" s="2" t="s">
        <v>600</v>
      </c>
      <c r="L309" s="2" t="s">
        <v>601</v>
      </c>
      <c r="M309" s="2" t="s">
        <v>1163</v>
      </c>
      <c r="N309" s="2" t="s">
        <v>1164</v>
      </c>
      <c r="O309" s="4" t="s">
        <v>142</v>
      </c>
      <c r="P309" s="2" t="s">
        <v>143</v>
      </c>
      <c r="Q309" s="252">
        <v>1</v>
      </c>
      <c r="R309" s="252">
        <v>1</v>
      </c>
      <c r="S309" s="153">
        <v>235000</v>
      </c>
      <c r="T309" s="153">
        <v>235000</v>
      </c>
      <c r="U309" s="4" t="s">
        <v>144</v>
      </c>
      <c r="V309" s="2"/>
      <c r="W309" s="5"/>
      <c r="Z309" s="1"/>
    </row>
    <row r="310" spans="1:26" ht="13.5" x14ac:dyDescent="0.3">
      <c r="A310" s="4">
        <v>309</v>
      </c>
      <c r="B310" s="1" t="s">
        <v>136</v>
      </c>
      <c r="C310" s="1" t="s">
        <v>1758</v>
      </c>
      <c r="D310" s="2" t="s">
        <v>1743</v>
      </c>
      <c r="E310" s="2" t="s">
        <v>91</v>
      </c>
      <c r="F310" s="2" t="s">
        <v>36</v>
      </c>
      <c r="G310" s="2" t="s">
        <v>595</v>
      </c>
      <c r="H310" s="3">
        <v>45092</v>
      </c>
      <c r="I310" s="2" t="s">
        <v>596</v>
      </c>
      <c r="J310" s="2" t="s">
        <v>470</v>
      </c>
      <c r="K310" s="2" t="s">
        <v>602</v>
      </c>
      <c r="L310" s="2" t="s">
        <v>601</v>
      </c>
      <c r="M310" s="2" t="s">
        <v>1469</v>
      </c>
      <c r="N310" s="2" t="s">
        <v>1164</v>
      </c>
      <c r="O310" s="4" t="s">
        <v>142</v>
      </c>
      <c r="P310" s="2" t="s">
        <v>143</v>
      </c>
      <c r="Q310" s="252">
        <v>1</v>
      </c>
      <c r="R310" s="252">
        <v>1</v>
      </c>
      <c r="S310" s="153">
        <v>150000</v>
      </c>
      <c r="T310" s="153">
        <v>150000</v>
      </c>
      <c r="U310" s="4" t="s">
        <v>144</v>
      </c>
      <c r="V310" s="2"/>
      <c r="W310" s="5"/>
      <c r="Z310" s="1"/>
    </row>
    <row r="311" spans="1:26" ht="13.5" x14ac:dyDescent="0.3">
      <c r="A311" s="4">
        <v>310</v>
      </c>
      <c r="B311" s="1" t="s">
        <v>136</v>
      </c>
      <c r="C311" s="1" t="s">
        <v>1758</v>
      </c>
      <c r="D311" s="2" t="s">
        <v>1743</v>
      </c>
      <c r="E311" s="2" t="s">
        <v>91</v>
      </c>
      <c r="F311" s="2" t="s">
        <v>34</v>
      </c>
      <c r="G311" s="2" t="s">
        <v>603</v>
      </c>
      <c r="H311" s="3">
        <v>45092</v>
      </c>
      <c r="I311" s="2" t="s">
        <v>604</v>
      </c>
      <c r="J311" s="2" t="s">
        <v>496</v>
      </c>
      <c r="K311" s="2" t="s">
        <v>605</v>
      </c>
      <c r="L311" s="2" t="s">
        <v>606</v>
      </c>
      <c r="M311" s="2" t="s">
        <v>1198</v>
      </c>
      <c r="N311" s="2" t="s">
        <v>1199</v>
      </c>
      <c r="O311" s="4" t="s">
        <v>142</v>
      </c>
      <c r="P311" s="2" t="s">
        <v>143</v>
      </c>
      <c r="Q311" s="252">
        <v>4</v>
      </c>
      <c r="R311" s="252">
        <v>4</v>
      </c>
      <c r="S311" s="153">
        <v>45000</v>
      </c>
      <c r="T311" s="153">
        <v>180000</v>
      </c>
      <c r="U311" s="4" t="s">
        <v>144</v>
      </c>
      <c r="V311" s="2"/>
      <c r="W311" s="5"/>
      <c r="Z311" s="1"/>
    </row>
    <row r="312" spans="1:26" ht="13.5" x14ac:dyDescent="0.3">
      <c r="A312" s="4">
        <v>311</v>
      </c>
      <c r="B312" s="1" t="s">
        <v>136</v>
      </c>
      <c r="C312" s="1" t="s">
        <v>1756</v>
      </c>
      <c r="D312" s="2" t="s">
        <v>1754</v>
      </c>
      <c r="E312" s="2" t="s">
        <v>49</v>
      </c>
      <c r="F312" s="2" t="s">
        <v>34</v>
      </c>
      <c r="G312" s="2" t="s">
        <v>607</v>
      </c>
      <c r="H312" s="3">
        <v>45092</v>
      </c>
      <c r="I312" s="2" t="s">
        <v>608</v>
      </c>
      <c r="J312" s="2" t="s">
        <v>609</v>
      </c>
      <c r="K312" s="2" t="s">
        <v>610</v>
      </c>
      <c r="L312" s="2" t="s">
        <v>611</v>
      </c>
      <c r="M312" s="2" t="s">
        <v>1578</v>
      </c>
      <c r="N312" s="2" t="s">
        <v>1579</v>
      </c>
      <c r="O312" s="4" t="s">
        <v>142</v>
      </c>
      <c r="P312" s="2" t="s">
        <v>143</v>
      </c>
      <c r="Q312" s="252">
        <v>1</v>
      </c>
      <c r="R312" s="252">
        <v>5</v>
      </c>
      <c r="S312" s="153">
        <v>16300</v>
      </c>
      <c r="T312" s="153">
        <v>81500</v>
      </c>
      <c r="U312" s="4" t="s">
        <v>144</v>
      </c>
      <c r="V312" s="2"/>
      <c r="W312" s="5"/>
      <c r="Z312" s="1"/>
    </row>
    <row r="313" spans="1:26" ht="13.5" x14ac:dyDescent="0.3">
      <c r="A313" s="4">
        <v>312</v>
      </c>
      <c r="B313" s="1" t="s">
        <v>136</v>
      </c>
      <c r="C313" s="1" t="s">
        <v>1756</v>
      </c>
      <c r="D313" s="2" t="s">
        <v>1754</v>
      </c>
      <c r="E313" s="2" t="s">
        <v>49</v>
      </c>
      <c r="F313" s="2" t="s">
        <v>36</v>
      </c>
      <c r="G313" s="2" t="s">
        <v>607</v>
      </c>
      <c r="H313" s="3">
        <v>45092</v>
      </c>
      <c r="I313" s="2" t="s">
        <v>608</v>
      </c>
      <c r="J313" s="2" t="s">
        <v>609</v>
      </c>
      <c r="K313" s="2" t="s">
        <v>612</v>
      </c>
      <c r="L313" s="2" t="s">
        <v>232</v>
      </c>
      <c r="M313" s="2" t="s">
        <v>1577</v>
      </c>
      <c r="N313" s="2" t="s">
        <v>1187</v>
      </c>
      <c r="O313" s="4" t="s">
        <v>142</v>
      </c>
      <c r="P313" s="2" t="s">
        <v>143</v>
      </c>
      <c r="Q313" s="252">
        <v>1</v>
      </c>
      <c r="R313" s="252">
        <v>1</v>
      </c>
      <c r="S313" s="153">
        <v>16800</v>
      </c>
      <c r="T313" s="153">
        <v>16800</v>
      </c>
      <c r="U313" s="4" t="s">
        <v>144</v>
      </c>
      <c r="V313" s="2"/>
      <c r="W313" s="5"/>
      <c r="Z313" s="1"/>
    </row>
    <row r="314" spans="1:26" ht="13.5" x14ac:dyDescent="0.3">
      <c r="A314" s="4">
        <v>313</v>
      </c>
      <c r="B314" s="1" t="s">
        <v>136</v>
      </c>
      <c r="C314" s="1" t="s">
        <v>1758</v>
      </c>
      <c r="D314" s="2" t="s">
        <v>1743</v>
      </c>
      <c r="E314" s="2" t="s">
        <v>55</v>
      </c>
      <c r="F314" s="2" t="s">
        <v>34</v>
      </c>
      <c r="G314" s="2" t="s">
        <v>607</v>
      </c>
      <c r="H314" s="3">
        <v>45092</v>
      </c>
      <c r="I314" s="2" t="s">
        <v>608</v>
      </c>
      <c r="J314" s="2" t="s">
        <v>609</v>
      </c>
      <c r="K314" s="2" t="s">
        <v>220</v>
      </c>
      <c r="L314" s="2" t="s">
        <v>221</v>
      </c>
      <c r="M314" s="2" t="s">
        <v>1318</v>
      </c>
      <c r="N314" s="2" t="s">
        <v>1319</v>
      </c>
      <c r="O314" s="4" t="s">
        <v>142</v>
      </c>
      <c r="P314" s="2" t="s">
        <v>222</v>
      </c>
      <c r="Q314" s="252">
        <v>1</v>
      </c>
      <c r="R314" s="252">
        <v>1</v>
      </c>
      <c r="S314" s="153">
        <v>18040</v>
      </c>
      <c r="T314" s="153">
        <v>18040</v>
      </c>
      <c r="U314" s="4" t="s">
        <v>144</v>
      </c>
      <c r="V314" s="2"/>
      <c r="W314" s="5"/>
      <c r="Z314" s="1"/>
    </row>
    <row r="315" spans="1:26" ht="13.5" x14ac:dyDescent="0.3">
      <c r="A315" s="4">
        <v>314</v>
      </c>
      <c r="B315" s="1" t="s">
        <v>136</v>
      </c>
      <c r="C315" s="1" t="s">
        <v>1758</v>
      </c>
      <c r="D315" s="2" t="s">
        <v>1743</v>
      </c>
      <c r="E315" s="2" t="s">
        <v>55</v>
      </c>
      <c r="F315" s="2" t="s">
        <v>36</v>
      </c>
      <c r="G315" s="2" t="s">
        <v>607</v>
      </c>
      <c r="H315" s="3">
        <v>45092</v>
      </c>
      <c r="I315" s="2" t="s">
        <v>608</v>
      </c>
      <c r="J315" s="2" t="s">
        <v>609</v>
      </c>
      <c r="K315" s="2" t="s">
        <v>220</v>
      </c>
      <c r="L315" s="2" t="s">
        <v>221</v>
      </c>
      <c r="M315" s="2" t="s">
        <v>1318</v>
      </c>
      <c r="N315" s="2" t="s">
        <v>1319</v>
      </c>
      <c r="O315" s="4" t="s">
        <v>142</v>
      </c>
      <c r="P315" s="2" t="s">
        <v>222</v>
      </c>
      <c r="Q315" s="252">
        <v>1</v>
      </c>
      <c r="R315" s="252">
        <v>1</v>
      </c>
      <c r="S315" s="153">
        <v>18040</v>
      </c>
      <c r="T315" s="153">
        <v>18040</v>
      </c>
      <c r="U315" s="4" t="s">
        <v>144</v>
      </c>
      <c r="V315" s="2"/>
      <c r="W315" s="5"/>
      <c r="Z315" s="1"/>
    </row>
    <row r="316" spans="1:26" ht="13.5" x14ac:dyDescent="0.3">
      <c r="A316" s="4">
        <v>315</v>
      </c>
      <c r="B316" s="1" t="s">
        <v>136</v>
      </c>
      <c r="C316" s="1" t="s">
        <v>1756</v>
      </c>
      <c r="D316" s="2" t="s">
        <v>1754</v>
      </c>
      <c r="E316" s="2" t="s">
        <v>51</v>
      </c>
      <c r="F316" s="2" t="s">
        <v>36</v>
      </c>
      <c r="G316" s="2" t="s">
        <v>613</v>
      </c>
      <c r="H316" s="3">
        <v>45099</v>
      </c>
      <c r="I316" s="2" t="s">
        <v>614</v>
      </c>
      <c r="J316" s="2" t="s">
        <v>615</v>
      </c>
      <c r="K316" s="2" t="s">
        <v>616</v>
      </c>
      <c r="L316" s="2" t="s">
        <v>617</v>
      </c>
      <c r="M316" s="2" t="s">
        <v>1397</v>
      </c>
      <c r="N316" s="2" t="s">
        <v>1396</v>
      </c>
      <c r="O316" s="4" t="s">
        <v>142</v>
      </c>
      <c r="P316" s="2" t="s">
        <v>143</v>
      </c>
      <c r="Q316" s="252">
        <v>1</v>
      </c>
      <c r="R316" s="252">
        <v>5</v>
      </c>
      <c r="S316" s="153">
        <v>12339</v>
      </c>
      <c r="T316" s="153">
        <v>61695</v>
      </c>
      <c r="U316" s="4" t="s">
        <v>144</v>
      </c>
      <c r="V316" s="2"/>
      <c r="W316" s="5"/>
      <c r="Z316" s="1"/>
    </row>
    <row r="317" spans="1:26" ht="13.5" x14ac:dyDescent="0.3">
      <c r="A317" s="4">
        <v>316</v>
      </c>
      <c r="B317" s="1" t="s">
        <v>136</v>
      </c>
      <c r="C317" s="1" t="s">
        <v>1756</v>
      </c>
      <c r="D317" s="2" t="s">
        <v>1754</v>
      </c>
      <c r="E317" s="2" t="s">
        <v>51</v>
      </c>
      <c r="F317" s="2" t="s">
        <v>36</v>
      </c>
      <c r="G317" s="2" t="s">
        <v>618</v>
      </c>
      <c r="H317" s="3">
        <v>45099</v>
      </c>
      <c r="I317" s="2" t="s">
        <v>619</v>
      </c>
      <c r="J317" s="2" t="s">
        <v>172</v>
      </c>
      <c r="K317" s="2" t="s">
        <v>286</v>
      </c>
      <c r="L317" s="2" t="s">
        <v>174</v>
      </c>
      <c r="M317" s="2" t="s">
        <v>286</v>
      </c>
      <c r="N317" s="2" t="s">
        <v>1156</v>
      </c>
      <c r="O317" s="4" t="s">
        <v>142</v>
      </c>
      <c r="P317" s="2" t="s">
        <v>143</v>
      </c>
      <c r="Q317" s="252">
        <v>5000</v>
      </c>
      <c r="R317" s="252">
        <v>5000</v>
      </c>
      <c r="S317" s="153">
        <v>24</v>
      </c>
      <c r="T317" s="153">
        <v>120000</v>
      </c>
      <c r="U317" s="4" t="s">
        <v>144</v>
      </c>
      <c r="V317" s="2"/>
      <c r="W317" s="5"/>
      <c r="Z317" s="1"/>
    </row>
    <row r="318" spans="1:26" ht="13.5" x14ac:dyDescent="0.3">
      <c r="A318" s="4">
        <v>317</v>
      </c>
      <c r="B318" s="1" t="s">
        <v>136</v>
      </c>
      <c r="C318" s="1" t="s">
        <v>1756</v>
      </c>
      <c r="D318" s="2" t="s">
        <v>1754</v>
      </c>
      <c r="E318" s="2" t="s">
        <v>51</v>
      </c>
      <c r="F318" s="2" t="s">
        <v>36</v>
      </c>
      <c r="G318" s="2" t="s">
        <v>618</v>
      </c>
      <c r="H318" s="3">
        <v>45099</v>
      </c>
      <c r="I318" s="2" t="s">
        <v>619</v>
      </c>
      <c r="J318" s="2" t="s">
        <v>172</v>
      </c>
      <c r="K318" s="2" t="s">
        <v>620</v>
      </c>
      <c r="L318" s="2" t="s">
        <v>174</v>
      </c>
      <c r="M318" s="2" t="s">
        <v>620</v>
      </c>
      <c r="N318" s="2" t="s">
        <v>1156</v>
      </c>
      <c r="O318" s="4" t="s">
        <v>142</v>
      </c>
      <c r="P318" s="2" t="s">
        <v>143</v>
      </c>
      <c r="Q318" s="252">
        <v>5000</v>
      </c>
      <c r="R318" s="252">
        <v>5000</v>
      </c>
      <c r="S318" s="153">
        <v>34</v>
      </c>
      <c r="T318" s="153">
        <v>170000</v>
      </c>
      <c r="U318" s="4" t="s">
        <v>144</v>
      </c>
      <c r="V318" s="2"/>
      <c r="W318" s="5"/>
      <c r="Z318" s="1"/>
    </row>
    <row r="319" spans="1:26" ht="13.5" x14ac:dyDescent="0.3">
      <c r="A319" s="4">
        <v>318</v>
      </c>
      <c r="B319" s="1" t="s">
        <v>136</v>
      </c>
      <c r="C319" s="1" t="s">
        <v>1756</v>
      </c>
      <c r="D319" s="2" t="s">
        <v>1754</v>
      </c>
      <c r="E319" s="2" t="s">
        <v>51</v>
      </c>
      <c r="F319" s="2" t="s">
        <v>36</v>
      </c>
      <c r="G319" s="2" t="s">
        <v>618</v>
      </c>
      <c r="H319" s="3">
        <v>45099</v>
      </c>
      <c r="I319" s="2" t="s">
        <v>619</v>
      </c>
      <c r="J319" s="2" t="s">
        <v>172</v>
      </c>
      <c r="K319" s="2" t="s">
        <v>621</v>
      </c>
      <c r="L319" s="2" t="s">
        <v>174</v>
      </c>
      <c r="M319" s="2" t="s">
        <v>621</v>
      </c>
      <c r="N319" s="2" t="s">
        <v>1156</v>
      </c>
      <c r="O319" s="4" t="s">
        <v>142</v>
      </c>
      <c r="P319" s="2" t="s">
        <v>143</v>
      </c>
      <c r="Q319" s="252">
        <v>1000</v>
      </c>
      <c r="R319" s="252">
        <v>1000</v>
      </c>
      <c r="S319" s="153">
        <v>480</v>
      </c>
      <c r="T319" s="153">
        <v>480000</v>
      </c>
      <c r="U319" s="4" t="s">
        <v>144</v>
      </c>
      <c r="V319" s="2"/>
      <c r="W319" s="5"/>
      <c r="Z319" s="1"/>
    </row>
    <row r="320" spans="1:26" ht="13.5" x14ac:dyDescent="0.3">
      <c r="A320" s="4">
        <v>319</v>
      </c>
      <c r="B320" s="1" t="s">
        <v>136</v>
      </c>
      <c r="C320" s="1" t="s">
        <v>1756</v>
      </c>
      <c r="D320" s="2" t="s">
        <v>1754</v>
      </c>
      <c r="E320" s="2" t="s">
        <v>51</v>
      </c>
      <c r="F320" s="2" t="s">
        <v>36</v>
      </c>
      <c r="G320" s="2" t="s">
        <v>618</v>
      </c>
      <c r="H320" s="3">
        <v>45099</v>
      </c>
      <c r="I320" s="2" t="s">
        <v>619</v>
      </c>
      <c r="J320" s="2" t="s">
        <v>172</v>
      </c>
      <c r="K320" s="2" t="s">
        <v>183</v>
      </c>
      <c r="L320" s="2" t="s">
        <v>174</v>
      </c>
      <c r="M320" s="2" t="s">
        <v>183</v>
      </c>
      <c r="N320" s="2" t="s">
        <v>1156</v>
      </c>
      <c r="O320" s="4" t="s">
        <v>142</v>
      </c>
      <c r="P320" s="2" t="s">
        <v>143</v>
      </c>
      <c r="Q320" s="252">
        <v>500</v>
      </c>
      <c r="R320" s="252">
        <v>500</v>
      </c>
      <c r="S320" s="153">
        <v>723</v>
      </c>
      <c r="T320" s="153">
        <v>361500</v>
      </c>
      <c r="U320" s="4" t="s">
        <v>144</v>
      </c>
      <c r="V320" s="2"/>
      <c r="W320" s="5"/>
      <c r="Z320" s="1"/>
    </row>
    <row r="321" spans="1:26" ht="13.5" x14ac:dyDescent="0.3">
      <c r="A321" s="4">
        <v>320</v>
      </c>
      <c r="B321" s="1" t="s">
        <v>136</v>
      </c>
      <c r="C321" s="1" t="s">
        <v>1758</v>
      </c>
      <c r="D321" s="2" t="s">
        <v>1743</v>
      </c>
      <c r="E321" s="2" t="s">
        <v>1746</v>
      </c>
      <c r="F321" s="2" t="s">
        <v>36</v>
      </c>
      <c r="G321" s="2" t="s">
        <v>622</v>
      </c>
      <c r="H321" s="3">
        <v>45106</v>
      </c>
      <c r="I321" s="2" t="s">
        <v>623</v>
      </c>
      <c r="J321" s="2" t="s">
        <v>609</v>
      </c>
      <c r="K321" s="2" t="s">
        <v>624</v>
      </c>
      <c r="L321" s="2" t="s">
        <v>625</v>
      </c>
      <c r="M321" s="2" t="s">
        <v>1542</v>
      </c>
      <c r="N321" s="2" t="s">
        <v>1457</v>
      </c>
      <c r="O321" s="4" t="s">
        <v>142</v>
      </c>
      <c r="P321" s="2" t="s">
        <v>143</v>
      </c>
      <c r="Q321" s="252">
        <v>10</v>
      </c>
      <c r="R321" s="252">
        <v>10</v>
      </c>
      <c r="S321" s="153">
        <v>2900</v>
      </c>
      <c r="T321" s="153">
        <v>29000</v>
      </c>
      <c r="U321" s="4" t="s">
        <v>144</v>
      </c>
      <c r="V321" s="2"/>
      <c r="W321" s="5"/>
      <c r="Z321" s="1"/>
    </row>
    <row r="322" spans="1:26" ht="13.5" x14ac:dyDescent="0.3">
      <c r="A322" s="4">
        <v>321</v>
      </c>
      <c r="B322" s="1" t="s">
        <v>136</v>
      </c>
      <c r="C322" s="1" t="s">
        <v>1756</v>
      </c>
      <c r="D322" s="2" t="s">
        <v>1754</v>
      </c>
      <c r="E322" s="2" t="s">
        <v>51</v>
      </c>
      <c r="F322" s="2" t="s">
        <v>34</v>
      </c>
      <c r="G322" s="2" t="s">
        <v>622</v>
      </c>
      <c r="H322" s="3">
        <v>45106</v>
      </c>
      <c r="I322" s="2" t="s">
        <v>623</v>
      </c>
      <c r="J322" s="2" t="s">
        <v>609</v>
      </c>
      <c r="K322" s="2" t="s">
        <v>626</v>
      </c>
      <c r="L322" s="2" t="s">
        <v>627</v>
      </c>
      <c r="M322" s="2" t="s">
        <v>1525</v>
      </c>
      <c r="N322" s="2" t="s">
        <v>374</v>
      </c>
      <c r="O322" s="4" t="s">
        <v>142</v>
      </c>
      <c r="P322" s="2" t="s">
        <v>378</v>
      </c>
      <c r="Q322" s="252">
        <v>1</v>
      </c>
      <c r="R322" s="252">
        <v>18</v>
      </c>
      <c r="S322" s="153">
        <v>2800</v>
      </c>
      <c r="T322" s="153">
        <v>50400</v>
      </c>
      <c r="U322" s="4" t="s">
        <v>144</v>
      </c>
      <c r="V322" s="2"/>
      <c r="W322" s="5"/>
      <c r="Z322" s="1"/>
    </row>
    <row r="323" spans="1:26" ht="13.5" x14ac:dyDescent="0.3">
      <c r="A323" s="4">
        <v>322</v>
      </c>
      <c r="B323" s="1" t="s">
        <v>136</v>
      </c>
      <c r="C323" s="1" t="s">
        <v>1758</v>
      </c>
      <c r="D323" s="2" t="s">
        <v>1743</v>
      </c>
      <c r="E323" s="2" t="s">
        <v>91</v>
      </c>
      <c r="F323" s="2" t="s">
        <v>34</v>
      </c>
      <c r="G323" s="2" t="s">
        <v>622</v>
      </c>
      <c r="H323" s="3">
        <v>45106</v>
      </c>
      <c r="I323" s="2" t="s">
        <v>623</v>
      </c>
      <c r="J323" s="2" t="s">
        <v>609</v>
      </c>
      <c r="K323" s="2" t="s">
        <v>628</v>
      </c>
      <c r="L323" s="2" t="s">
        <v>629</v>
      </c>
      <c r="M323" s="2" t="s">
        <v>1484</v>
      </c>
      <c r="N323" s="2" t="s">
        <v>1485</v>
      </c>
      <c r="O323" s="4" t="s">
        <v>142</v>
      </c>
      <c r="P323" s="2" t="s">
        <v>218</v>
      </c>
      <c r="Q323" s="252">
        <v>1</v>
      </c>
      <c r="R323" s="252">
        <v>1</v>
      </c>
      <c r="S323" s="153">
        <v>12780</v>
      </c>
      <c r="T323" s="153">
        <v>12780</v>
      </c>
      <c r="U323" s="4" t="s">
        <v>144</v>
      </c>
      <c r="V323" s="2"/>
      <c r="W323" s="5"/>
      <c r="Z323" s="1"/>
    </row>
    <row r="324" spans="1:26" ht="13.5" x14ac:dyDescent="0.3">
      <c r="A324" s="4">
        <v>323</v>
      </c>
      <c r="B324" s="1" t="s">
        <v>136</v>
      </c>
      <c r="C324" s="1" t="s">
        <v>1758</v>
      </c>
      <c r="D324" s="2" t="s">
        <v>1743</v>
      </c>
      <c r="E324" s="2" t="s">
        <v>55</v>
      </c>
      <c r="F324" s="2" t="s">
        <v>34</v>
      </c>
      <c r="G324" s="2" t="s">
        <v>630</v>
      </c>
      <c r="H324" s="3">
        <v>45106</v>
      </c>
      <c r="I324" s="2" t="s">
        <v>631</v>
      </c>
      <c r="J324" s="2" t="s">
        <v>139</v>
      </c>
      <c r="K324" s="2" t="s">
        <v>510</v>
      </c>
      <c r="L324" s="2" t="s">
        <v>511</v>
      </c>
      <c r="M324" s="2" t="s">
        <v>1586</v>
      </c>
      <c r="N324" s="2" t="s">
        <v>1585</v>
      </c>
      <c r="O324" s="4" t="s">
        <v>142</v>
      </c>
      <c r="P324" s="2" t="s">
        <v>169</v>
      </c>
      <c r="Q324" s="252">
        <v>50</v>
      </c>
      <c r="R324" s="252">
        <v>1</v>
      </c>
      <c r="S324" s="153">
        <v>175000</v>
      </c>
      <c r="T324" s="153">
        <v>175000</v>
      </c>
      <c r="U324" s="4" t="s">
        <v>144</v>
      </c>
      <c r="V324" s="2"/>
      <c r="W324" s="5"/>
      <c r="Z324" s="1"/>
    </row>
    <row r="325" spans="1:26" ht="13.5" x14ac:dyDescent="0.3">
      <c r="A325" s="4">
        <v>324</v>
      </c>
      <c r="B325" s="1" t="s">
        <v>136</v>
      </c>
      <c r="C325" s="1" t="s">
        <v>1758</v>
      </c>
      <c r="D325" s="2" t="s">
        <v>1743</v>
      </c>
      <c r="E325" s="2" t="s">
        <v>55</v>
      </c>
      <c r="F325" s="2" t="s">
        <v>34</v>
      </c>
      <c r="G325" s="2" t="s">
        <v>630</v>
      </c>
      <c r="H325" s="3">
        <v>45106</v>
      </c>
      <c r="I325" s="2" t="s">
        <v>631</v>
      </c>
      <c r="J325" s="2" t="s">
        <v>139</v>
      </c>
      <c r="K325" s="2" t="s">
        <v>223</v>
      </c>
      <c r="L325" s="2" t="s">
        <v>512</v>
      </c>
      <c r="M325" s="2" t="s">
        <v>1587</v>
      </c>
      <c r="N325" s="2" t="s">
        <v>1585</v>
      </c>
      <c r="O325" s="4" t="s">
        <v>142</v>
      </c>
      <c r="P325" s="2" t="s">
        <v>169</v>
      </c>
      <c r="Q325" s="252">
        <v>46</v>
      </c>
      <c r="R325" s="252">
        <v>1</v>
      </c>
      <c r="S325" s="153">
        <v>165600</v>
      </c>
      <c r="T325" s="153">
        <v>165600</v>
      </c>
      <c r="U325" s="4" t="s">
        <v>144</v>
      </c>
      <c r="V325" s="2"/>
      <c r="W325" s="5"/>
      <c r="Z325" s="1"/>
    </row>
    <row r="326" spans="1:26" ht="13.5" x14ac:dyDescent="0.3">
      <c r="A326" s="4">
        <v>325</v>
      </c>
      <c r="B326" s="1" t="s">
        <v>136</v>
      </c>
      <c r="C326" s="1" t="s">
        <v>1758</v>
      </c>
      <c r="D326" s="2" t="s">
        <v>1743</v>
      </c>
      <c r="E326" s="2" t="s">
        <v>55</v>
      </c>
      <c r="F326" s="2" t="s">
        <v>36</v>
      </c>
      <c r="G326" s="2" t="s">
        <v>630</v>
      </c>
      <c r="H326" s="3">
        <v>45106</v>
      </c>
      <c r="I326" s="2" t="s">
        <v>631</v>
      </c>
      <c r="J326" s="2" t="s">
        <v>139</v>
      </c>
      <c r="K326" s="2" t="s">
        <v>223</v>
      </c>
      <c r="L326" s="2" t="s">
        <v>512</v>
      </c>
      <c r="M326" s="2" t="s">
        <v>1587</v>
      </c>
      <c r="N326" s="2" t="s">
        <v>1585</v>
      </c>
      <c r="O326" s="4" t="s">
        <v>142</v>
      </c>
      <c r="P326" s="2" t="s">
        <v>169</v>
      </c>
      <c r="Q326" s="252">
        <v>46</v>
      </c>
      <c r="R326" s="252">
        <v>1</v>
      </c>
      <c r="S326" s="153">
        <v>165600</v>
      </c>
      <c r="T326" s="153">
        <v>165600</v>
      </c>
      <c r="U326" s="4" t="s">
        <v>144</v>
      </c>
      <c r="V326" s="2"/>
      <c r="W326" s="5"/>
      <c r="Z326" s="1"/>
    </row>
    <row r="327" spans="1:26" ht="13.5" x14ac:dyDescent="0.3">
      <c r="A327" s="4">
        <v>326</v>
      </c>
      <c r="B327" s="1" t="s">
        <v>136</v>
      </c>
      <c r="C327" s="1" t="s">
        <v>1758</v>
      </c>
      <c r="D327" s="2" t="s">
        <v>1141</v>
      </c>
      <c r="E327" s="2" t="s">
        <v>1746</v>
      </c>
      <c r="F327" s="2" t="s">
        <v>36</v>
      </c>
      <c r="G327" s="2" t="s">
        <v>632</v>
      </c>
      <c r="H327" s="3">
        <v>45106</v>
      </c>
      <c r="I327" s="2" t="s">
        <v>633</v>
      </c>
      <c r="J327" s="2" t="s">
        <v>634</v>
      </c>
      <c r="K327" s="2" t="s">
        <v>635</v>
      </c>
      <c r="L327" s="2" t="s">
        <v>625</v>
      </c>
      <c r="M327" s="2" t="s">
        <v>1459</v>
      </c>
      <c r="N327" s="2" t="s">
        <v>1457</v>
      </c>
      <c r="O327" s="4" t="s">
        <v>142</v>
      </c>
      <c r="P327" s="2" t="s">
        <v>218</v>
      </c>
      <c r="Q327" s="252">
        <v>20</v>
      </c>
      <c r="R327" s="252">
        <v>4</v>
      </c>
      <c r="S327" s="153">
        <v>28420</v>
      </c>
      <c r="T327" s="153">
        <v>113680</v>
      </c>
      <c r="U327" s="4" t="s">
        <v>144</v>
      </c>
      <c r="V327" s="2"/>
      <c r="W327" s="5"/>
      <c r="Z327" s="1"/>
    </row>
    <row r="328" spans="1:26" ht="13.5" x14ac:dyDescent="0.3">
      <c r="A328" s="4">
        <v>327</v>
      </c>
      <c r="B328" s="1" t="s">
        <v>136</v>
      </c>
      <c r="C328" s="1" t="s">
        <v>1758</v>
      </c>
      <c r="D328" s="2" t="s">
        <v>1141</v>
      </c>
      <c r="E328" s="2" t="s">
        <v>1746</v>
      </c>
      <c r="F328" s="2" t="s">
        <v>36</v>
      </c>
      <c r="G328" s="2" t="s">
        <v>632</v>
      </c>
      <c r="H328" s="3">
        <v>45106</v>
      </c>
      <c r="I328" s="2" t="s">
        <v>633</v>
      </c>
      <c r="J328" s="2" t="s">
        <v>634</v>
      </c>
      <c r="K328" s="2" t="s">
        <v>636</v>
      </c>
      <c r="L328" s="2" t="s">
        <v>625</v>
      </c>
      <c r="M328" s="2" t="s">
        <v>1458</v>
      </c>
      <c r="N328" s="2" t="s">
        <v>1457</v>
      </c>
      <c r="O328" s="4" t="s">
        <v>142</v>
      </c>
      <c r="P328" s="2" t="s">
        <v>218</v>
      </c>
      <c r="Q328" s="252">
        <v>20</v>
      </c>
      <c r="R328" s="252">
        <v>4</v>
      </c>
      <c r="S328" s="153">
        <v>20330</v>
      </c>
      <c r="T328" s="153">
        <v>81320</v>
      </c>
      <c r="U328" s="4" t="s">
        <v>144</v>
      </c>
      <c r="V328" s="2"/>
      <c r="W328" s="5"/>
      <c r="Z328" s="1"/>
    </row>
    <row r="329" spans="1:26" ht="13.5" x14ac:dyDescent="0.3">
      <c r="A329" s="4">
        <v>328</v>
      </c>
      <c r="B329" s="1" t="s">
        <v>136</v>
      </c>
      <c r="C329" s="1" t="s">
        <v>1758</v>
      </c>
      <c r="D329" s="2" t="s">
        <v>1141</v>
      </c>
      <c r="E329" s="2" t="s">
        <v>1746</v>
      </c>
      <c r="F329" s="2" t="s">
        <v>36</v>
      </c>
      <c r="G329" s="2" t="s">
        <v>632</v>
      </c>
      <c r="H329" s="3">
        <v>45106</v>
      </c>
      <c r="I329" s="2" t="s">
        <v>633</v>
      </c>
      <c r="J329" s="2" t="s">
        <v>634</v>
      </c>
      <c r="K329" s="2" t="s">
        <v>637</v>
      </c>
      <c r="L329" s="2" t="s">
        <v>625</v>
      </c>
      <c r="M329" s="2" t="s">
        <v>1456</v>
      </c>
      <c r="N329" s="2" t="s">
        <v>1457</v>
      </c>
      <c r="O329" s="4" t="s">
        <v>142</v>
      </c>
      <c r="P329" s="2" t="s">
        <v>218</v>
      </c>
      <c r="Q329" s="252">
        <v>20</v>
      </c>
      <c r="R329" s="252">
        <v>3</v>
      </c>
      <c r="S329" s="153">
        <v>19450</v>
      </c>
      <c r="T329" s="153">
        <v>58350</v>
      </c>
      <c r="U329" s="4" t="s">
        <v>144</v>
      </c>
      <c r="V329" s="2"/>
      <c r="W329" s="5"/>
      <c r="Z329" s="1"/>
    </row>
    <row r="330" spans="1:26" ht="13.5" x14ac:dyDescent="0.3">
      <c r="A330" s="4">
        <v>329</v>
      </c>
      <c r="B330" s="1" t="s">
        <v>136</v>
      </c>
      <c r="C330" s="1" t="s">
        <v>1758</v>
      </c>
      <c r="D330" s="2" t="s">
        <v>1743</v>
      </c>
      <c r="E330" s="2" t="s">
        <v>61</v>
      </c>
      <c r="F330" s="2" t="s">
        <v>34</v>
      </c>
      <c r="G330" s="2" t="s">
        <v>638</v>
      </c>
      <c r="H330" s="3">
        <v>45107</v>
      </c>
      <c r="I330" s="2" t="s">
        <v>639</v>
      </c>
      <c r="J330" s="2" t="s">
        <v>230</v>
      </c>
      <c r="K330" s="2" t="s">
        <v>640</v>
      </c>
      <c r="L330" s="2" t="s">
        <v>338</v>
      </c>
      <c r="M330" s="2" t="s">
        <v>1294</v>
      </c>
      <c r="N330" s="2" t="s">
        <v>1288</v>
      </c>
      <c r="O330" s="4" t="s">
        <v>142</v>
      </c>
      <c r="P330" s="2" t="s">
        <v>243</v>
      </c>
      <c r="Q330" s="252">
        <v>1</v>
      </c>
      <c r="R330" s="252">
        <v>1</v>
      </c>
      <c r="S330" s="153">
        <v>233310</v>
      </c>
      <c r="T330" s="153">
        <v>233310</v>
      </c>
      <c r="U330" s="4" t="s">
        <v>144</v>
      </c>
      <c r="V330" s="2"/>
      <c r="W330" s="5"/>
      <c r="Z330" s="1"/>
    </row>
    <row r="331" spans="1:26" ht="13.5" x14ac:dyDescent="0.3">
      <c r="A331" s="4">
        <v>330</v>
      </c>
      <c r="B331" s="1" t="s">
        <v>136</v>
      </c>
      <c r="C331" s="1" t="s">
        <v>1758</v>
      </c>
      <c r="D331" s="2" t="s">
        <v>1743</v>
      </c>
      <c r="E331" s="2" t="s">
        <v>53</v>
      </c>
      <c r="F331" s="2" t="s">
        <v>34</v>
      </c>
      <c r="G331" s="2" t="s">
        <v>622</v>
      </c>
      <c r="H331" s="3">
        <v>45114</v>
      </c>
      <c r="I331" s="2" t="s">
        <v>623</v>
      </c>
      <c r="J331" s="2" t="s">
        <v>609</v>
      </c>
      <c r="K331" s="2" t="s">
        <v>346</v>
      </c>
      <c r="L331" s="2" t="s">
        <v>347</v>
      </c>
      <c r="M331" s="2" t="s">
        <v>1551</v>
      </c>
      <c r="N331" s="2" t="s">
        <v>1158</v>
      </c>
      <c r="O331" s="4" t="s">
        <v>142</v>
      </c>
      <c r="P331" s="2" t="s">
        <v>143</v>
      </c>
      <c r="Q331" s="252">
        <v>500</v>
      </c>
      <c r="R331" s="252">
        <v>380</v>
      </c>
      <c r="S331" s="153">
        <v>260</v>
      </c>
      <c r="T331" s="153">
        <v>98800</v>
      </c>
      <c r="U331" s="4" t="s">
        <v>144</v>
      </c>
      <c r="V331" s="2"/>
      <c r="W331" s="5"/>
      <c r="Z331" s="1"/>
    </row>
    <row r="332" spans="1:26" ht="13.5" x14ac:dyDescent="0.3">
      <c r="A332" s="4">
        <v>331</v>
      </c>
      <c r="B332" s="1" t="s">
        <v>136</v>
      </c>
      <c r="C332" s="1" t="s">
        <v>1758</v>
      </c>
      <c r="D332" s="2" t="s">
        <v>1743</v>
      </c>
      <c r="E332" s="2" t="s">
        <v>53</v>
      </c>
      <c r="F332" s="2" t="s">
        <v>36</v>
      </c>
      <c r="G332" s="2" t="s">
        <v>622</v>
      </c>
      <c r="H332" s="3">
        <v>45114</v>
      </c>
      <c r="I332" s="2" t="s">
        <v>623</v>
      </c>
      <c r="J332" s="2" t="s">
        <v>609</v>
      </c>
      <c r="K332" s="2" t="s">
        <v>346</v>
      </c>
      <c r="L332" s="2" t="s">
        <v>347</v>
      </c>
      <c r="M332" s="2" t="s">
        <v>1551</v>
      </c>
      <c r="N332" s="2" t="s">
        <v>1158</v>
      </c>
      <c r="O332" s="4" t="s">
        <v>142</v>
      </c>
      <c r="P332" s="2" t="s">
        <v>143</v>
      </c>
      <c r="Q332" s="252">
        <v>500</v>
      </c>
      <c r="R332" s="252">
        <v>120</v>
      </c>
      <c r="S332" s="153">
        <v>260</v>
      </c>
      <c r="T332" s="153">
        <v>31200</v>
      </c>
      <c r="U332" s="4" t="s">
        <v>144</v>
      </c>
      <c r="V332" s="2"/>
      <c r="W332" s="5"/>
      <c r="Z332" s="1"/>
    </row>
    <row r="333" spans="1:26" ht="13.5" x14ac:dyDescent="0.3">
      <c r="A333" s="4">
        <v>332</v>
      </c>
      <c r="B333" s="1" t="s">
        <v>136</v>
      </c>
      <c r="C333" s="1" t="s">
        <v>1756</v>
      </c>
      <c r="D333" s="2" t="s">
        <v>1754</v>
      </c>
      <c r="E333" s="2" t="s">
        <v>51</v>
      </c>
      <c r="F333" s="2" t="s">
        <v>36</v>
      </c>
      <c r="G333" s="2" t="s">
        <v>641</v>
      </c>
      <c r="H333" s="3">
        <v>45114</v>
      </c>
      <c r="I333" s="2" t="s">
        <v>642</v>
      </c>
      <c r="J333" s="2" t="s">
        <v>139</v>
      </c>
      <c r="K333" s="2" t="s">
        <v>643</v>
      </c>
      <c r="L333" s="2" t="s">
        <v>644</v>
      </c>
      <c r="M333" s="2" t="s">
        <v>1295</v>
      </c>
      <c r="N333" s="2" t="s">
        <v>1296</v>
      </c>
      <c r="O333" s="4" t="s">
        <v>142</v>
      </c>
      <c r="P333" s="2" t="s">
        <v>143</v>
      </c>
      <c r="Q333" s="252">
        <v>1</v>
      </c>
      <c r="R333" s="252">
        <v>2</v>
      </c>
      <c r="S333" s="153">
        <v>15000</v>
      </c>
      <c r="T333" s="153">
        <v>30000</v>
      </c>
      <c r="U333" s="4" t="s">
        <v>144</v>
      </c>
      <c r="V333" s="2" t="s">
        <v>320</v>
      </c>
      <c r="W333" s="5"/>
      <c r="Z333" s="1"/>
    </row>
    <row r="334" spans="1:26" ht="13.5" x14ac:dyDescent="0.3">
      <c r="A334" s="4">
        <v>333</v>
      </c>
      <c r="B334" s="1" t="s">
        <v>136</v>
      </c>
      <c r="C334" s="1" t="s">
        <v>1758</v>
      </c>
      <c r="D334" s="2" t="s">
        <v>1743</v>
      </c>
      <c r="E334" s="2" t="s">
        <v>57</v>
      </c>
      <c r="F334" s="2" t="s">
        <v>36</v>
      </c>
      <c r="G334" s="2" t="s">
        <v>641</v>
      </c>
      <c r="H334" s="3">
        <v>45114</v>
      </c>
      <c r="I334" s="2" t="s">
        <v>642</v>
      </c>
      <c r="J334" s="2" t="s">
        <v>139</v>
      </c>
      <c r="K334" s="2" t="s">
        <v>645</v>
      </c>
      <c r="L334" s="2" t="s">
        <v>646</v>
      </c>
      <c r="M334" s="2" t="s">
        <v>1329</v>
      </c>
      <c r="N334" s="2" t="s">
        <v>1230</v>
      </c>
      <c r="O334" s="4" t="s">
        <v>142</v>
      </c>
      <c r="P334" s="2" t="s">
        <v>143</v>
      </c>
      <c r="Q334" s="252">
        <v>1</v>
      </c>
      <c r="R334" s="252">
        <v>2</v>
      </c>
      <c r="S334" s="153">
        <v>9500</v>
      </c>
      <c r="T334" s="153">
        <v>19000</v>
      </c>
      <c r="U334" s="4" t="s">
        <v>144</v>
      </c>
      <c r="V334" s="2" t="s">
        <v>320</v>
      </c>
      <c r="W334" s="5"/>
      <c r="Z334" s="1"/>
    </row>
    <row r="335" spans="1:26" ht="13.5" x14ac:dyDescent="0.3">
      <c r="A335" s="4">
        <v>334</v>
      </c>
      <c r="B335" s="1" t="s">
        <v>136</v>
      </c>
      <c r="C335" s="1" t="s">
        <v>1758</v>
      </c>
      <c r="D335" s="2" t="s">
        <v>1743</v>
      </c>
      <c r="E335" s="2" t="s">
        <v>57</v>
      </c>
      <c r="F335" s="2" t="s">
        <v>36</v>
      </c>
      <c r="G335" s="2" t="s">
        <v>641</v>
      </c>
      <c r="H335" s="3">
        <v>45114</v>
      </c>
      <c r="I335" s="2" t="s">
        <v>642</v>
      </c>
      <c r="J335" s="2" t="s">
        <v>139</v>
      </c>
      <c r="K335" s="2" t="s">
        <v>647</v>
      </c>
      <c r="L335" s="2" t="s">
        <v>646</v>
      </c>
      <c r="M335" s="2" t="s">
        <v>1330</v>
      </c>
      <c r="N335" s="2" t="s">
        <v>1230</v>
      </c>
      <c r="O335" s="4" t="s">
        <v>142</v>
      </c>
      <c r="P335" s="2" t="s">
        <v>143</v>
      </c>
      <c r="Q335" s="252">
        <v>1</v>
      </c>
      <c r="R335" s="252">
        <v>2</v>
      </c>
      <c r="S335" s="153">
        <v>0</v>
      </c>
      <c r="T335" s="153">
        <v>0</v>
      </c>
      <c r="U335" s="4" t="s">
        <v>144</v>
      </c>
      <c r="V335" s="2" t="s">
        <v>320</v>
      </c>
      <c r="W335" s="5"/>
      <c r="Z335" s="1"/>
    </row>
    <row r="336" spans="1:26" ht="13.5" x14ac:dyDescent="0.3">
      <c r="A336" s="4">
        <v>335</v>
      </c>
      <c r="B336" s="1" t="s">
        <v>136</v>
      </c>
      <c r="C336" s="1" t="s">
        <v>1758</v>
      </c>
      <c r="D336" s="2" t="s">
        <v>1743</v>
      </c>
      <c r="E336" s="2" t="s">
        <v>57</v>
      </c>
      <c r="F336" s="2" t="s">
        <v>36</v>
      </c>
      <c r="G336" s="2" t="s">
        <v>641</v>
      </c>
      <c r="H336" s="3">
        <v>45114</v>
      </c>
      <c r="I336" s="2" t="s">
        <v>642</v>
      </c>
      <c r="J336" s="2" t="s">
        <v>139</v>
      </c>
      <c r="K336" s="2" t="s">
        <v>648</v>
      </c>
      <c r="L336" s="2" t="s">
        <v>646</v>
      </c>
      <c r="M336" s="2" t="s">
        <v>1256</v>
      </c>
      <c r="N336" s="2" t="s">
        <v>1230</v>
      </c>
      <c r="O336" s="4" t="s">
        <v>142</v>
      </c>
      <c r="P336" s="2" t="s">
        <v>143</v>
      </c>
      <c r="Q336" s="252">
        <v>1</v>
      </c>
      <c r="R336" s="252">
        <v>10</v>
      </c>
      <c r="S336" s="153">
        <v>0</v>
      </c>
      <c r="T336" s="153">
        <v>0</v>
      </c>
      <c r="U336" s="4" t="s">
        <v>144</v>
      </c>
      <c r="V336" s="2" t="s">
        <v>320</v>
      </c>
      <c r="W336" s="5"/>
      <c r="Z336" s="1"/>
    </row>
    <row r="337" spans="1:26" ht="13.5" x14ac:dyDescent="0.3">
      <c r="A337" s="4">
        <v>336</v>
      </c>
      <c r="B337" s="1" t="s">
        <v>136</v>
      </c>
      <c r="C337" s="1" t="s">
        <v>1758</v>
      </c>
      <c r="D337" s="2" t="s">
        <v>1743</v>
      </c>
      <c r="E337" s="2" t="s">
        <v>57</v>
      </c>
      <c r="F337" s="2" t="s">
        <v>36</v>
      </c>
      <c r="G337" s="2" t="s">
        <v>641</v>
      </c>
      <c r="H337" s="3">
        <v>45114</v>
      </c>
      <c r="I337" s="2" t="s">
        <v>642</v>
      </c>
      <c r="J337" s="2" t="s">
        <v>139</v>
      </c>
      <c r="K337" s="2" t="s">
        <v>649</v>
      </c>
      <c r="L337" s="2" t="s">
        <v>646</v>
      </c>
      <c r="M337" s="2" t="s">
        <v>1257</v>
      </c>
      <c r="N337" s="2" t="s">
        <v>1230</v>
      </c>
      <c r="O337" s="4" t="s">
        <v>142</v>
      </c>
      <c r="P337" s="2" t="s">
        <v>143</v>
      </c>
      <c r="Q337" s="252">
        <v>1</v>
      </c>
      <c r="R337" s="252">
        <v>5</v>
      </c>
      <c r="S337" s="153">
        <v>5500</v>
      </c>
      <c r="T337" s="153">
        <v>27500</v>
      </c>
      <c r="U337" s="4" t="s">
        <v>144</v>
      </c>
      <c r="V337" s="2" t="s">
        <v>320</v>
      </c>
      <c r="W337" s="5"/>
      <c r="Z337" s="1"/>
    </row>
    <row r="338" spans="1:26" ht="13.5" x14ac:dyDescent="0.3">
      <c r="A338" s="4">
        <v>337</v>
      </c>
      <c r="B338" s="1" t="s">
        <v>136</v>
      </c>
      <c r="C338" s="1" t="s">
        <v>1758</v>
      </c>
      <c r="D338" s="2" t="s">
        <v>1743</v>
      </c>
      <c r="E338" s="2" t="s">
        <v>57</v>
      </c>
      <c r="F338" s="2" t="s">
        <v>36</v>
      </c>
      <c r="G338" s="2" t="s">
        <v>641</v>
      </c>
      <c r="H338" s="3">
        <v>45114</v>
      </c>
      <c r="I338" s="2" t="s">
        <v>642</v>
      </c>
      <c r="J338" s="2" t="s">
        <v>139</v>
      </c>
      <c r="K338" s="2" t="s">
        <v>650</v>
      </c>
      <c r="L338" s="2" t="s">
        <v>646</v>
      </c>
      <c r="M338" s="2" t="s">
        <v>1428</v>
      </c>
      <c r="N338" s="2" t="s">
        <v>1230</v>
      </c>
      <c r="O338" s="4" t="s">
        <v>142</v>
      </c>
      <c r="P338" s="2" t="s">
        <v>651</v>
      </c>
      <c r="Q338" s="252">
        <v>1</v>
      </c>
      <c r="R338" s="252">
        <v>1</v>
      </c>
      <c r="S338" s="153">
        <v>39500</v>
      </c>
      <c r="T338" s="153">
        <v>39500</v>
      </c>
      <c r="U338" s="4" t="s">
        <v>144</v>
      </c>
      <c r="V338" s="2" t="s">
        <v>320</v>
      </c>
      <c r="W338" s="5"/>
      <c r="Z338" s="1"/>
    </row>
    <row r="339" spans="1:26" ht="13.5" x14ac:dyDescent="0.3">
      <c r="A339" s="4">
        <v>338</v>
      </c>
      <c r="B339" s="1" t="s">
        <v>136</v>
      </c>
      <c r="C339" s="1" t="s">
        <v>1758</v>
      </c>
      <c r="D339" s="2" t="s">
        <v>1743</v>
      </c>
      <c r="E339" s="2" t="s">
        <v>57</v>
      </c>
      <c r="F339" s="2" t="s">
        <v>36</v>
      </c>
      <c r="G339" s="2" t="s">
        <v>641</v>
      </c>
      <c r="H339" s="3">
        <v>45114</v>
      </c>
      <c r="I339" s="2" t="s">
        <v>642</v>
      </c>
      <c r="J339" s="2" t="s">
        <v>139</v>
      </c>
      <c r="K339" s="2" t="s">
        <v>652</v>
      </c>
      <c r="L339" s="2" t="s">
        <v>646</v>
      </c>
      <c r="M339" s="2" t="s">
        <v>1372</v>
      </c>
      <c r="N339" s="2" t="s">
        <v>1230</v>
      </c>
      <c r="O339" s="4" t="s">
        <v>142</v>
      </c>
      <c r="P339" s="2" t="s">
        <v>143</v>
      </c>
      <c r="Q339" s="252">
        <v>1</v>
      </c>
      <c r="R339" s="252">
        <v>5</v>
      </c>
      <c r="S339" s="153">
        <v>2000</v>
      </c>
      <c r="T339" s="153">
        <v>10000</v>
      </c>
      <c r="U339" s="4" t="s">
        <v>144</v>
      </c>
      <c r="V339" s="2" t="s">
        <v>320</v>
      </c>
      <c r="W339" s="5"/>
      <c r="Z339" s="1"/>
    </row>
    <row r="340" spans="1:26" ht="13.5" x14ac:dyDescent="0.3">
      <c r="A340" s="4">
        <v>339</v>
      </c>
      <c r="B340" s="1" t="s">
        <v>136</v>
      </c>
      <c r="C340" s="1" t="s">
        <v>1756</v>
      </c>
      <c r="D340" s="2" t="s">
        <v>1754</v>
      </c>
      <c r="E340" s="2" t="s">
        <v>49</v>
      </c>
      <c r="F340" s="2" t="s">
        <v>34</v>
      </c>
      <c r="G340" s="2" t="s">
        <v>653</v>
      </c>
      <c r="H340" s="3">
        <v>45119</v>
      </c>
      <c r="I340" s="2" t="s">
        <v>654</v>
      </c>
      <c r="J340" s="2" t="s">
        <v>195</v>
      </c>
      <c r="K340" s="2" t="s">
        <v>196</v>
      </c>
      <c r="L340" s="2" t="s">
        <v>197</v>
      </c>
      <c r="M340" s="2" t="s">
        <v>196</v>
      </c>
      <c r="N340" s="2" t="s">
        <v>1194</v>
      </c>
      <c r="O340" s="4" t="s">
        <v>142</v>
      </c>
      <c r="P340" s="2" t="s">
        <v>143</v>
      </c>
      <c r="Q340" s="252">
        <v>2736</v>
      </c>
      <c r="R340" s="252">
        <v>2736</v>
      </c>
      <c r="S340" s="153">
        <v>102</v>
      </c>
      <c r="T340" s="153">
        <v>279072</v>
      </c>
      <c r="U340" s="4" t="s">
        <v>144</v>
      </c>
      <c r="V340" s="2" t="s">
        <v>655</v>
      </c>
      <c r="W340" s="5"/>
      <c r="Z340" s="1"/>
    </row>
    <row r="341" spans="1:26" ht="13.5" x14ac:dyDescent="0.3">
      <c r="A341" s="4">
        <v>340</v>
      </c>
      <c r="B341" s="1" t="s">
        <v>136</v>
      </c>
      <c r="C341" s="1" t="s">
        <v>1756</v>
      </c>
      <c r="D341" s="2" t="s">
        <v>1754</v>
      </c>
      <c r="E341" s="2" t="s">
        <v>49</v>
      </c>
      <c r="F341" s="2" t="s">
        <v>34</v>
      </c>
      <c r="G341" s="2" t="s">
        <v>653</v>
      </c>
      <c r="H341" s="3">
        <v>45119</v>
      </c>
      <c r="I341" s="2" t="s">
        <v>654</v>
      </c>
      <c r="J341" s="2" t="s">
        <v>195</v>
      </c>
      <c r="K341" s="2" t="s">
        <v>198</v>
      </c>
      <c r="L341" s="2" t="s">
        <v>197</v>
      </c>
      <c r="M341" s="2" t="s">
        <v>198</v>
      </c>
      <c r="N341" s="2" t="s">
        <v>1194</v>
      </c>
      <c r="O341" s="4" t="s">
        <v>142</v>
      </c>
      <c r="P341" s="2" t="s">
        <v>143</v>
      </c>
      <c r="Q341" s="252">
        <v>1368</v>
      </c>
      <c r="R341" s="252">
        <v>1368</v>
      </c>
      <c r="S341" s="153">
        <v>699</v>
      </c>
      <c r="T341" s="153">
        <v>956232</v>
      </c>
      <c r="U341" s="4" t="s">
        <v>144</v>
      </c>
      <c r="V341" s="2" t="s">
        <v>655</v>
      </c>
      <c r="W341" s="5"/>
      <c r="Z341" s="1"/>
    </row>
    <row r="342" spans="1:26" ht="13.5" x14ac:dyDescent="0.3">
      <c r="A342" s="4">
        <v>341</v>
      </c>
      <c r="B342" s="1" t="s">
        <v>136</v>
      </c>
      <c r="C342" s="1" t="s">
        <v>1756</v>
      </c>
      <c r="D342" s="2" t="s">
        <v>1754</v>
      </c>
      <c r="E342" s="2" t="s">
        <v>49</v>
      </c>
      <c r="F342" s="2" t="s">
        <v>34</v>
      </c>
      <c r="G342" s="2" t="s">
        <v>653</v>
      </c>
      <c r="H342" s="3">
        <v>45119</v>
      </c>
      <c r="I342" s="2" t="s">
        <v>654</v>
      </c>
      <c r="J342" s="2" t="s">
        <v>195</v>
      </c>
      <c r="K342" s="2" t="s">
        <v>199</v>
      </c>
      <c r="L342" s="2" t="s">
        <v>197</v>
      </c>
      <c r="M342" s="2" t="s">
        <v>199</v>
      </c>
      <c r="N342" s="2" t="s">
        <v>1194</v>
      </c>
      <c r="O342" s="4" t="s">
        <v>142</v>
      </c>
      <c r="P342" s="2" t="s">
        <v>143</v>
      </c>
      <c r="Q342" s="252">
        <v>912</v>
      </c>
      <c r="R342" s="252">
        <v>912</v>
      </c>
      <c r="S342" s="153">
        <v>1882</v>
      </c>
      <c r="T342" s="153">
        <v>1716384</v>
      </c>
      <c r="U342" s="4" t="s">
        <v>144</v>
      </c>
      <c r="V342" s="2" t="s">
        <v>655</v>
      </c>
      <c r="W342" s="5"/>
      <c r="Z342" s="1"/>
    </row>
    <row r="343" spans="1:26" ht="13.5" x14ac:dyDescent="0.3">
      <c r="A343" s="4">
        <v>342</v>
      </c>
      <c r="B343" s="1" t="s">
        <v>136</v>
      </c>
      <c r="C343" s="1" t="s">
        <v>1756</v>
      </c>
      <c r="D343" s="2" t="s">
        <v>1754</v>
      </c>
      <c r="E343" s="2" t="s">
        <v>49</v>
      </c>
      <c r="F343" s="2" t="s">
        <v>34</v>
      </c>
      <c r="G343" s="2" t="s">
        <v>653</v>
      </c>
      <c r="H343" s="3">
        <v>45119</v>
      </c>
      <c r="I343" s="2" t="s">
        <v>654</v>
      </c>
      <c r="J343" s="2" t="s">
        <v>195</v>
      </c>
      <c r="K343" s="2" t="s">
        <v>200</v>
      </c>
      <c r="L343" s="2" t="s">
        <v>197</v>
      </c>
      <c r="M343" s="2" t="s">
        <v>200</v>
      </c>
      <c r="N343" s="2" t="s">
        <v>1194</v>
      </c>
      <c r="O343" s="4" t="s">
        <v>142</v>
      </c>
      <c r="P343" s="2" t="s">
        <v>143</v>
      </c>
      <c r="Q343" s="252">
        <v>912</v>
      </c>
      <c r="R343" s="252">
        <v>912</v>
      </c>
      <c r="S343" s="153">
        <v>3663</v>
      </c>
      <c r="T343" s="153">
        <v>3340656</v>
      </c>
      <c r="U343" s="4" t="s">
        <v>144</v>
      </c>
      <c r="V343" s="2" t="s">
        <v>655</v>
      </c>
      <c r="W343" s="5"/>
      <c r="Z343" s="1"/>
    </row>
    <row r="344" spans="1:26" ht="13.5" x14ac:dyDescent="0.3">
      <c r="A344" s="4">
        <v>343</v>
      </c>
      <c r="B344" s="1" t="s">
        <v>136</v>
      </c>
      <c r="C344" s="1" t="s">
        <v>1756</v>
      </c>
      <c r="D344" s="2" t="s">
        <v>1754</v>
      </c>
      <c r="E344" s="2" t="s">
        <v>49</v>
      </c>
      <c r="F344" s="2" t="s">
        <v>34</v>
      </c>
      <c r="G344" s="2" t="s">
        <v>653</v>
      </c>
      <c r="H344" s="3">
        <v>45119</v>
      </c>
      <c r="I344" s="2" t="s">
        <v>654</v>
      </c>
      <c r="J344" s="2" t="s">
        <v>195</v>
      </c>
      <c r="K344" s="2" t="s">
        <v>201</v>
      </c>
      <c r="L344" s="2" t="s">
        <v>197</v>
      </c>
      <c r="M344" s="2" t="s">
        <v>201</v>
      </c>
      <c r="N344" s="2" t="s">
        <v>1194</v>
      </c>
      <c r="O344" s="4" t="s">
        <v>142</v>
      </c>
      <c r="P344" s="2" t="s">
        <v>143</v>
      </c>
      <c r="Q344" s="252">
        <v>912</v>
      </c>
      <c r="R344" s="252">
        <v>912</v>
      </c>
      <c r="S344" s="153">
        <v>6266</v>
      </c>
      <c r="T344" s="153">
        <v>5714592</v>
      </c>
      <c r="U344" s="4" t="s">
        <v>144</v>
      </c>
      <c r="V344" s="2" t="s">
        <v>655</v>
      </c>
      <c r="W344" s="5"/>
      <c r="Z344" s="1"/>
    </row>
    <row r="345" spans="1:26" ht="13.5" x14ac:dyDescent="0.3">
      <c r="A345" s="4">
        <v>344</v>
      </c>
      <c r="B345" s="1" t="s">
        <v>136</v>
      </c>
      <c r="C345" s="1" t="s">
        <v>1756</v>
      </c>
      <c r="D345" s="2" t="s">
        <v>1754</v>
      </c>
      <c r="E345" s="2" t="s">
        <v>49</v>
      </c>
      <c r="F345" s="2" t="s">
        <v>34</v>
      </c>
      <c r="G345" s="2" t="s">
        <v>656</v>
      </c>
      <c r="H345" s="3">
        <v>45120</v>
      </c>
      <c r="I345" s="2" t="s">
        <v>657</v>
      </c>
      <c r="J345" s="2" t="s">
        <v>204</v>
      </c>
      <c r="K345" s="2" t="s">
        <v>205</v>
      </c>
      <c r="L345" s="2" t="s">
        <v>206</v>
      </c>
      <c r="M345" s="2" t="s">
        <v>1168</v>
      </c>
      <c r="N345" s="2" t="s">
        <v>1169</v>
      </c>
      <c r="O345" s="4" t="s">
        <v>142</v>
      </c>
      <c r="P345" s="2" t="s">
        <v>143</v>
      </c>
      <c r="Q345" s="252">
        <v>320</v>
      </c>
      <c r="R345" s="252">
        <v>72</v>
      </c>
      <c r="S345" s="153">
        <v>16890</v>
      </c>
      <c r="T345" s="153">
        <v>1216080</v>
      </c>
      <c r="U345" s="4" t="s">
        <v>144</v>
      </c>
      <c r="V345" s="2" t="s">
        <v>655</v>
      </c>
      <c r="W345" s="5"/>
      <c r="Z345" s="1"/>
    </row>
    <row r="346" spans="1:26" ht="13.5" x14ac:dyDescent="0.3">
      <c r="A346" s="4">
        <v>345</v>
      </c>
      <c r="B346" s="1" t="s">
        <v>136</v>
      </c>
      <c r="C346" s="1" t="s">
        <v>1756</v>
      </c>
      <c r="D346" s="2" t="s">
        <v>1754</v>
      </c>
      <c r="E346" s="2" t="s">
        <v>49</v>
      </c>
      <c r="F346" s="2" t="s">
        <v>34</v>
      </c>
      <c r="G346" s="2" t="s">
        <v>658</v>
      </c>
      <c r="H346" s="3">
        <v>45120</v>
      </c>
      <c r="I346" s="2" t="s">
        <v>659</v>
      </c>
      <c r="J346" s="2" t="s">
        <v>227</v>
      </c>
      <c r="K346" s="2" t="s">
        <v>228</v>
      </c>
      <c r="L346" s="2" t="s">
        <v>567</v>
      </c>
      <c r="M346" s="2" t="s">
        <v>1559</v>
      </c>
      <c r="N346" s="2" t="s">
        <v>374</v>
      </c>
      <c r="O346" s="4" t="s">
        <v>142</v>
      </c>
      <c r="P346" s="2" t="s">
        <v>143</v>
      </c>
      <c r="Q346" s="252">
        <v>200</v>
      </c>
      <c r="R346" s="252">
        <v>228</v>
      </c>
      <c r="S346" s="153">
        <v>14000</v>
      </c>
      <c r="T346" s="153">
        <v>3192000</v>
      </c>
      <c r="U346" s="4" t="s">
        <v>144</v>
      </c>
      <c r="V346" s="2" t="s">
        <v>655</v>
      </c>
      <c r="W346" s="5"/>
      <c r="Z346" s="1"/>
    </row>
    <row r="347" spans="1:26" ht="13.5" x14ac:dyDescent="0.3">
      <c r="A347" s="4">
        <v>346</v>
      </c>
      <c r="B347" s="1" t="s">
        <v>136</v>
      </c>
      <c r="C347" s="1" t="s">
        <v>1756</v>
      </c>
      <c r="D347" s="2" t="s">
        <v>1754</v>
      </c>
      <c r="E347" s="2" t="s">
        <v>51</v>
      </c>
      <c r="F347" s="2" t="s">
        <v>36</v>
      </c>
      <c r="G347" s="2" t="s">
        <v>660</v>
      </c>
      <c r="H347" s="3">
        <v>45120</v>
      </c>
      <c r="I347" s="2" t="s">
        <v>661</v>
      </c>
      <c r="J347" s="2" t="s">
        <v>172</v>
      </c>
      <c r="K347" s="2" t="s">
        <v>662</v>
      </c>
      <c r="L347" s="2" t="s">
        <v>174</v>
      </c>
      <c r="M347" s="2" t="s">
        <v>662</v>
      </c>
      <c r="N347" s="2" t="s">
        <v>1156</v>
      </c>
      <c r="O347" s="4" t="s">
        <v>142</v>
      </c>
      <c r="P347" s="2" t="s">
        <v>143</v>
      </c>
      <c r="Q347" s="252">
        <v>1000</v>
      </c>
      <c r="R347" s="252">
        <v>1000</v>
      </c>
      <c r="S347" s="153">
        <v>60</v>
      </c>
      <c r="T347" s="153">
        <v>60000</v>
      </c>
      <c r="U347" s="4" t="s">
        <v>144</v>
      </c>
      <c r="V347" s="2" t="s">
        <v>663</v>
      </c>
      <c r="W347" s="5"/>
      <c r="Z347" s="1"/>
    </row>
    <row r="348" spans="1:26" ht="13.5" x14ac:dyDescent="0.3">
      <c r="A348" s="4">
        <v>347</v>
      </c>
      <c r="B348" s="1" t="s">
        <v>136</v>
      </c>
      <c r="C348" s="1" t="s">
        <v>1756</v>
      </c>
      <c r="D348" s="2" t="s">
        <v>1754</v>
      </c>
      <c r="E348" s="2" t="s">
        <v>51</v>
      </c>
      <c r="F348" s="2" t="s">
        <v>36</v>
      </c>
      <c r="G348" s="2" t="s">
        <v>660</v>
      </c>
      <c r="H348" s="3">
        <v>45120</v>
      </c>
      <c r="I348" s="2" t="s">
        <v>661</v>
      </c>
      <c r="J348" s="2" t="s">
        <v>172</v>
      </c>
      <c r="K348" s="2" t="s">
        <v>285</v>
      </c>
      <c r="L348" s="2" t="s">
        <v>174</v>
      </c>
      <c r="M348" s="2" t="s">
        <v>285</v>
      </c>
      <c r="N348" s="2" t="s">
        <v>1156</v>
      </c>
      <c r="O348" s="4" t="s">
        <v>142</v>
      </c>
      <c r="P348" s="2" t="s">
        <v>143</v>
      </c>
      <c r="Q348" s="252">
        <v>50000</v>
      </c>
      <c r="R348" s="252">
        <v>50000</v>
      </c>
      <c r="S348" s="153">
        <v>19</v>
      </c>
      <c r="T348" s="153">
        <v>950000</v>
      </c>
      <c r="U348" s="4" t="s">
        <v>144</v>
      </c>
      <c r="V348" s="2" t="s">
        <v>320</v>
      </c>
      <c r="W348" s="5"/>
      <c r="Z348" s="1"/>
    </row>
    <row r="349" spans="1:26" ht="13.5" x14ac:dyDescent="0.3">
      <c r="A349" s="4">
        <v>348</v>
      </c>
      <c r="B349" s="1" t="s">
        <v>136</v>
      </c>
      <c r="C349" s="1" t="s">
        <v>1756</v>
      </c>
      <c r="D349" s="2" t="s">
        <v>1754</v>
      </c>
      <c r="E349" s="2" t="s">
        <v>51</v>
      </c>
      <c r="F349" s="2" t="s">
        <v>36</v>
      </c>
      <c r="G349" s="2" t="s">
        <v>660</v>
      </c>
      <c r="H349" s="3">
        <v>45120</v>
      </c>
      <c r="I349" s="2" t="s">
        <v>661</v>
      </c>
      <c r="J349" s="2" t="s">
        <v>172</v>
      </c>
      <c r="K349" s="2" t="s">
        <v>274</v>
      </c>
      <c r="L349" s="2" t="s">
        <v>174</v>
      </c>
      <c r="M349" s="2" t="s">
        <v>274</v>
      </c>
      <c r="N349" s="2" t="s">
        <v>1156</v>
      </c>
      <c r="O349" s="4" t="s">
        <v>142</v>
      </c>
      <c r="P349" s="2" t="s">
        <v>143</v>
      </c>
      <c r="Q349" s="252">
        <v>3000</v>
      </c>
      <c r="R349" s="252">
        <v>3000</v>
      </c>
      <c r="S349" s="153">
        <v>70</v>
      </c>
      <c r="T349" s="153">
        <v>210000</v>
      </c>
      <c r="U349" s="4" t="s">
        <v>144</v>
      </c>
      <c r="V349" s="2" t="s">
        <v>320</v>
      </c>
      <c r="W349" s="5"/>
      <c r="Z349" s="1"/>
    </row>
    <row r="350" spans="1:26" ht="13.5" x14ac:dyDescent="0.3">
      <c r="A350" s="4">
        <v>349</v>
      </c>
      <c r="B350" s="1" t="s">
        <v>136</v>
      </c>
      <c r="C350" s="1" t="s">
        <v>1756</v>
      </c>
      <c r="D350" s="2" t="s">
        <v>1754</v>
      </c>
      <c r="E350" s="2" t="s">
        <v>51</v>
      </c>
      <c r="F350" s="2" t="s">
        <v>36</v>
      </c>
      <c r="G350" s="2" t="s">
        <v>660</v>
      </c>
      <c r="H350" s="3">
        <v>45120</v>
      </c>
      <c r="I350" s="2" t="s">
        <v>661</v>
      </c>
      <c r="J350" s="2" t="s">
        <v>172</v>
      </c>
      <c r="K350" s="2" t="s">
        <v>295</v>
      </c>
      <c r="L350" s="2" t="s">
        <v>174</v>
      </c>
      <c r="M350" s="2" t="s">
        <v>295</v>
      </c>
      <c r="N350" s="2" t="s">
        <v>1156</v>
      </c>
      <c r="O350" s="4" t="s">
        <v>142</v>
      </c>
      <c r="P350" s="2" t="s">
        <v>143</v>
      </c>
      <c r="Q350" s="252">
        <v>2000</v>
      </c>
      <c r="R350" s="252">
        <v>2000</v>
      </c>
      <c r="S350" s="153">
        <v>34</v>
      </c>
      <c r="T350" s="153">
        <v>68000</v>
      </c>
      <c r="U350" s="4" t="s">
        <v>144</v>
      </c>
      <c r="V350" s="2" t="s">
        <v>663</v>
      </c>
      <c r="W350" s="5"/>
      <c r="Z350" s="1"/>
    </row>
    <row r="351" spans="1:26" ht="13.5" x14ac:dyDescent="0.3">
      <c r="A351" s="4">
        <v>350</v>
      </c>
      <c r="B351" s="1" t="s">
        <v>136</v>
      </c>
      <c r="C351" s="1" t="s">
        <v>1756</v>
      </c>
      <c r="D351" s="2" t="s">
        <v>1754</v>
      </c>
      <c r="E351" s="2" t="s">
        <v>51</v>
      </c>
      <c r="F351" s="2" t="s">
        <v>36</v>
      </c>
      <c r="G351" s="2" t="s">
        <v>660</v>
      </c>
      <c r="H351" s="3">
        <v>45120</v>
      </c>
      <c r="I351" s="2" t="s">
        <v>661</v>
      </c>
      <c r="J351" s="2" t="s">
        <v>172</v>
      </c>
      <c r="K351" s="2" t="s">
        <v>664</v>
      </c>
      <c r="L351" s="2" t="s">
        <v>174</v>
      </c>
      <c r="M351" s="2" t="s">
        <v>664</v>
      </c>
      <c r="N351" s="2" t="s">
        <v>1156</v>
      </c>
      <c r="O351" s="4" t="s">
        <v>142</v>
      </c>
      <c r="P351" s="2" t="s">
        <v>143</v>
      </c>
      <c r="Q351" s="252">
        <v>2000</v>
      </c>
      <c r="R351" s="252">
        <v>2000</v>
      </c>
      <c r="S351" s="153">
        <v>37</v>
      </c>
      <c r="T351" s="153">
        <v>74000</v>
      </c>
      <c r="U351" s="4" t="s">
        <v>144</v>
      </c>
      <c r="V351" s="2" t="s">
        <v>663</v>
      </c>
      <c r="W351" s="5"/>
      <c r="Z351" s="1"/>
    </row>
    <row r="352" spans="1:26" ht="13.5" x14ac:dyDescent="0.3">
      <c r="A352" s="4">
        <v>351</v>
      </c>
      <c r="B352" s="1" t="s">
        <v>136</v>
      </c>
      <c r="C352" s="1" t="s">
        <v>1756</v>
      </c>
      <c r="D352" s="2" t="s">
        <v>1754</v>
      </c>
      <c r="E352" s="2" t="s">
        <v>51</v>
      </c>
      <c r="F352" s="2" t="s">
        <v>36</v>
      </c>
      <c r="G352" s="2" t="s">
        <v>660</v>
      </c>
      <c r="H352" s="3">
        <v>45120</v>
      </c>
      <c r="I352" s="2" t="s">
        <v>661</v>
      </c>
      <c r="J352" s="2" t="s">
        <v>172</v>
      </c>
      <c r="K352" s="2" t="s">
        <v>665</v>
      </c>
      <c r="L352" s="2" t="s">
        <v>174</v>
      </c>
      <c r="M352" s="2" t="s">
        <v>665</v>
      </c>
      <c r="N352" s="2" t="s">
        <v>1156</v>
      </c>
      <c r="O352" s="4" t="s">
        <v>142</v>
      </c>
      <c r="P352" s="2" t="s">
        <v>143</v>
      </c>
      <c r="Q352" s="252">
        <v>2000</v>
      </c>
      <c r="R352" s="252">
        <v>2000</v>
      </c>
      <c r="S352" s="153">
        <v>28</v>
      </c>
      <c r="T352" s="153">
        <v>56000</v>
      </c>
      <c r="U352" s="4" t="s">
        <v>144</v>
      </c>
      <c r="V352" s="2" t="s">
        <v>663</v>
      </c>
      <c r="W352" s="5"/>
      <c r="Z352" s="1"/>
    </row>
    <row r="353" spans="1:26" ht="13.5" x14ac:dyDescent="0.3">
      <c r="A353" s="4">
        <v>352</v>
      </c>
      <c r="B353" s="1" t="s">
        <v>136</v>
      </c>
      <c r="C353" s="1" t="s">
        <v>1756</v>
      </c>
      <c r="D353" s="2" t="s">
        <v>1754</v>
      </c>
      <c r="E353" s="2" t="s">
        <v>51</v>
      </c>
      <c r="F353" s="2" t="s">
        <v>36</v>
      </c>
      <c r="G353" s="2" t="s">
        <v>660</v>
      </c>
      <c r="H353" s="3">
        <v>45120</v>
      </c>
      <c r="I353" s="2" t="s">
        <v>661</v>
      </c>
      <c r="J353" s="2" t="s">
        <v>172</v>
      </c>
      <c r="K353" s="2" t="s">
        <v>286</v>
      </c>
      <c r="L353" s="2" t="s">
        <v>174</v>
      </c>
      <c r="M353" s="2" t="s">
        <v>286</v>
      </c>
      <c r="N353" s="2" t="s">
        <v>1156</v>
      </c>
      <c r="O353" s="4" t="s">
        <v>142</v>
      </c>
      <c r="P353" s="2" t="s">
        <v>143</v>
      </c>
      <c r="Q353" s="252">
        <v>5000</v>
      </c>
      <c r="R353" s="252">
        <v>5000</v>
      </c>
      <c r="S353" s="153">
        <v>24</v>
      </c>
      <c r="T353" s="153">
        <v>120000</v>
      </c>
      <c r="U353" s="4" t="s">
        <v>144</v>
      </c>
      <c r="V353" s="2" t="s">
        <v>663</v>
      </c>
      <c r="W353" s="5"/>
      <c r="Z353" s="1"/>
    </row>
    <row r="354" spans="1:26" ht="13.5" x14ac:dyDescent="0.3">
      <c r="A354" s="4">
        <v>353</v>
      </c>
      <c r="B354" s="1" t="s">
        <v>136</v>
      </c>
      <c r="C354" s="1" t="s">
        <v>1756</v>
      </c>
      <c r="D354" s="2" t="s">
        <v>1754</v>
      </c>
      <c r="E354" s="2" t="s">
        <v>51</v>
      </c>
      <c r="F354" s="2" t="s">
        <v>36</v>
      </c>
      <c r="G354" s="2" t="s">
        <v>660</v>
      </c>
      <c r="H354" s="3">
        <v>45120</v>
      </c>
      <c r="I354" s="2" t="s">
        <v>661</v>
      </c>
      <c r="J354" s="2" t="s">
        <v>172</v>
      </c>
      <c r="K354" s="2" t="s">
        <v>270</v>
      </c>
      <c r="L354" s="2" t="s">
        <v>174</v>
      </c>
      <c r="M354" s="2" t="s">
        <v>270</v>
      </c>
      <c r="N354" s="2" t="s">
        <v>1156</v>
      </c>
      <c r="O354" s="4" t="s">
        <v>142</v>
      </c>
      <c r="P354" s="2" t="s">
        <v>143</v>
      </c>
      <c r="Q354" s="252">
        <v>2000</v>
      </c>
      <c r="R354" s="252">
        <v>2000</v>
      </c>
      <c r="S354" s="153">
        <v>20</v>
      </c>
      <c r="T354" s="153">
        <v>40000</v>
      </c>
      <c r="U354" s="4" t="s">
        <v>144</v>
      </c>
      <c r="V354" s="2" t="s">
        <v>320</v>
      </c>
      <c r="W354" s="5"/>
      <c r="Z354" s="1"/>
    </row>
    <row r="355" spans="1:26" ht="13.5" x14ac:dyDescent="0.3">
      <c r="A355" s="4">
        <v>354</v>
      </c>
      <c r="B355" s="1" t="s">
        <v>136</v>
      </c>
      <c r="C355" s="1" t="s">
        <v>1756</v>
      </c>
      <c r="D355" s="2" t="s">
        <v>1754</v>
      </c>
      <c r="E355" s="2" t="s">
        <v>51</v>
      </c>
      <c r="F355" s="2" t="s">
        <v>36</v>
      </c>
      <c r="G355" s="2" t="s">
        <v>666</v>
      </c>
      <c r="H355" s="3">
        <v>45120</v>
      </c>
      <c r="I355" s="2" t="s">
        <v>667</v>
      </c>
      <c r="J355" s="2" t="s">
        <v>615</v>
      </c>
      <c r="K355" s="2" t="s">
        <v>668</v>
      </c>
      <c r="L355" s="2" t="s">
        <v>174</v>
      </c>
      <c r="M355" s="2" t="s">
        <v>1195</v>
      </c>
      <c r="N355" s="2" t="s">
        <v>1156</v>
      </c>
      <c r="O355" s="4" t="s">
        <v>142</v>
      </c>
      <c r="P355" s="2" t="s">
        <v>169</v>
      </c>
      <c r="Q355" s="252">
        <v>1</v>
      </c>
      <c r="R355" s="252">
        <v>1</v>
      </c>
      <c r="S355" s="153">
        <v>4716</v>
      </c>
      <c r="T355" s="153">
        <v>4716</v>
      </c>
      <c r="U355" s="4" t="s">
        <v>144</v>
      </c>
      <c r="V355" s="2" t="s">
        <v>320</v>
      </c>
      <c r="W355" s="5"/>
      <c r="Z355" s="1"/>
    </row>
    <row r="356" spans="1:26" ht="13.5" x14ac:dyDescent="0.3">
      <c r="A356" s="4">
        <v>355</v>
      </c>
      <c r="B356" s="1" t="s">
        <v>136</v>
      </c>
      <c r="C356" s="1" t="s">
        <v>1758</v>
      </c>
      <c r="D356" s="2" t="s">
        <v>1743</v>
      </c>
      <c r="E356" s="2" t="s">
        <v>57</v>
      </c>
      <c r="F356" s="2" t="s">
        <v>36</v>
      </c>
      <c r="G356" s="2" t="s">
        <v>669</v>
      </c>
      <c r="H356" s="3">
        <v>45124</v>
      </c>
      <c r="I356" s="2" t="s">
        <v>670</v>
      </c>
      <c r="J356" s="2" t="s">
        <v>139</v>
      </c>
      <c r="K356" s="2" t="s">
        <v>671</v>
      </c>
      <c r="L356" s="2" t="s">
        <v>672</v>
      </c>
      <c r="M356" s="2" t="s">
        <v>1435</v>
      </c>
      <c r="N356" s="2" t="s">
        <v>1436</v>
      </c>
      <c r="O356" s="4" t="s">
        <v>142</v>
      </c>
      <c r="P356" s="2" t="s">
        <v>143</v>
      </c>
      <c r="Q356" s="252">
        <v>1</v>
      </c>
      <c r="R356" s="252">
        <v>2</v>
      </c>
      <c r="S356" s="153">
        <v>614000</v>
      </c>
      <c r="T356" s="153">
        <v>1228000</v>
      </c>
      <c r="U356" s="4" t="s">
        <v>144</v>
      </c>
      <c r="V356" s="2"/>
      <c r="W356" s="5"/>
      <c r="Z356" s="1"/>
    </row>
    <row r="357" spans="1:26" ht="13.5" x14ac:dyDescent="0.3">
      <c r="A357" s="4">
        <v>356</v>
      </c>
      <c r="B357" s="1" t="s">
        <v>136</v>
      </c>
      <c r="C357" s="1" t="s">
        <v>1758</v>
      </c>
      <c r="D357" s="2" t="s">
        <v>1743</v>
      </c>
      <c r="E357" s="2" t="s">
        <v>91</v>
      </c>
      <c r="F357" s="2" t="s">
        <v>37</v>
      </c>
      <c r="G357" s="2" t="s">
        <v>669</v>
      </c>
      <c r="H357" s="3">
        <v>45124</v>
      </c>
      <c r="I357" s="2" t="s">
        <v>670</v>
      </c>
      <c r="J357" s="2" t="s">
        <v>139</v>
      </c>
      <c r="K357" s="2" t="s">
        <v>673</v>
      </c>
      <c r="L357" s="2" t="s">
        <v>674</v>
      </c>
      <c r="M357" s="2" t="s">
        <v>1387</v>
      </c>
      <c r="N357" s="2" t="s">
        <v>1388</v>
      </c>
      <c r="O357" s="4" t="s">
        <v>142</v>
      </c>
      <c r="P357" s="2" t="s">
        <v>143</v>
      </c>
      <c r="Q357" s="252">
        <v>1</v>
      </c>
      <c r="R357" s="252">
        <v>1</v>
      </c>
      <c r="S357" s="153">
        <v>147000</v>
      </c>
      <c r="T357" s="153">
        <v>147000</v>
      </c>
      <c r="U357" s="4" t="s">
        <v>144</v>
      </c>
      <c r="V357" s="2"/>
      <c r="W357" s="5"/>
      <c r="Z357" s="1"/>
    </row>
    <row r="358" spans="1:26" ht="13.5" x14ac:dyDescent="0.3">
      <c r="A358" s="4">
        <v>357</v>
      </c>
      <c r="B358" s="1" t="s">
        <v>136</v>
      </c>
      <c r="C358" s="1" t="s">
        <v>1758</v>
      </c>
      <c r="D358" s="2" t="s">
        <v>1743</v>
      </c>
      <c r="E358" s="2" t="s">
        <v>91</v>
      </c>
      <c r="F358" s="2" t="s">
        <v>37</v>
      </c>
      <c r="G358" s="2" t="s">
        <v>669</v>
      </c>
      <c r="H358" s="3">
        <v>45124</v>
      </c>
      <c r="I358" s="2" t="s">
        <v>670</v>
      </c>
      <c r="J358" s="2" t="s">
        <v>139</v>
      </c>
      <c r="K358" s="2" t="s">
        <v>675</v>
      </c>
      <c r="L358" s="2" t="s">
        <v>674</v>
      </c>
      <c r="M358" s="2" t="s">
        <v>1389</v>
      </c>
      <c r="N358" s="2" t="s">
        <v>1388</v>
      </c>
      <c r="O358" s="4" t="s">
        <v>142</v>
      </c>
      <c r="P358" s="2" t="s">
        <v>143</v>
      </c>
      <c r="Q358" s="252">
        <v>1</v>
      </c>
      <c r="R358" s="252">
        <v>1</v>
      </c>
      <c r="S358" s="153">
        <v>115000</v>
      </c>
      <c r="T358" s="153">
        <v>115000</v>
      </c>
      <c r="U358" s="4" t="s">
        <v>144</v>
      </c>
      <c r="V358" s="2"/>
      <c r="W358" s="5"/>
      <c r="Z358" s="1"/>
    </row>
    <row r="359" spans="1:26" ht="13.5" x14ac:dyDescent="0.3">
      <c r="A359" s="4">
        <v>358</v>
      </c>
      <c r="B359" s="1" t="s">
        <v>136</v>
      </c>
      <c r="C359" s="1" t="s">
        <v>1758</v>
      </c>
      <c r="D359" s="2" t="s">
        <v>1743</v>
      </c>
      <c r="E359" s="2" t="s">
        <v>91</v>
      </c>
      <c r="F359" s="2" t="s">
        <v>37</v>
      </c>
      <c r="G359" s="2" t="s">
        <v>669</v>
      </c>
      <c r="H359" s="3">
        <v>45124</v>
      </c>
      <c r="I359" s="2" t="s">
        <v>670</v>
      </c>
      <c r="J359" s="2" t="s">
        <v>139</v>
      </c>
      <c r="K359" s="2" t="s">
        <v>676</v>
      </c>
      <c r="L359" s="2" t="s">
        <v>674</v>
      </c>
      <c r="M359" s="2" t="s">
        <v>1453</v>
      </c>
      <c r="N359" s="2" t="s">
        <v>1388</v>
      </c>
      <c r="O359" s="4" t="s">
        <v>142</v>
      </c>
      <c r="P359" s="2" t="s">
        <v>143</v>
      </c>
      <c r="Q359" s="252">
        <v>1</v>
      </c>
      <c r="R359" s="252">
        <v>2</v>
      </c>
      <c r="S359" s="153">
        <v>59000</v>
      </c>
      <c r="T359" s="153">
        <v>118000</v>
      </c>
      <c r="U359" s="4" t="s">
        <v>144</v>
      </c>
      <c r="V359" s="2"/>
      <c r="W359" s="5"/>
      <c r="Z359" s="1"/>
    </row>
    <row r="360" spans="1:26" ht="13.5" x14ac:dyDescent="0.3">
      <c r="A360" s="4">
        <v>359</v>
      </c>
      <c r="B360" s="1" t="s">
        <v>136</v>
      </c>
      <c r="C360" s="1" t="s">
        <v>1756</v>
      </c>
      <c r="D360" s="2" t="s">
        <v>1754</v>
      </c>
      <c r="E360" s="2" t="s">
        <v>51</v>
      </c>
      <c r="F360" s="2" t="s">
        <v>36</v>
      </c>
      <c r="G360" s="2" t="s">
        <v>677</v>
      </c>
      <c r="H360" s="3">
        <v>45126</v>
      </c>
      <c r="I360" s="2" t="s">
        <v>678</v>
      </c>
      <c r="J360" s="2" t="s">
        <v>615</v>
      </c>
      <c r="K360" s="2" t="s">
        <v>239</v>
      </c>
      <c r="L360" s="2" t="s">
        <v>240</v>
      </c>
      <c r="M360" s="2" t="s">
        <v>1297</v>
      </c>
      <c r="N360" s="2" t="s">
        <v>1250</v>
      </c>
      <c r="O360" s="4" t="s">
        <v>142</v>
      </c>
      <c r="P360" s="2" t="s">
        <v>169</v>
      </c>
      <c r="Q360" s="252">
        <v>1</v>
      </c>
      <c r="R360" s="252">
        <v>2</v>
      </c>
      <c r="S360" s="153">
        <v>54837</v>
      </c>
      <c r="T360" s="153">
        <v>109674</v>
      </c>
      <c r="U360" s="4" t="s">
        <v>144</v>
      </c>
      <c r="V360" s="2" t="s">
        <v>320</v>
      </c>
      <c r="W360" s="5"/>
      <c r="Z360" s="1"/>
    </row>
    <row r="361" spans="1:26" ht="13.5" x14ac:dyDescent="0.3">
      <c r="A361" s="4">
        <v>360</v>
      </c>
      <c r="B361" s="1" t="s">
        <v>136</v>
      </c>
      <c r="C361" s="1" t="s">
        <v>1756</v>
      </c>
      <c r="D361" s="2" t="s">
        <v>1754</v>
      </c>
      <c r="E361" s="2" t="s">
        <v>51</v>
      </c>
      <c r="F361" s="2" t="s">
        <v>36</v>
      </c>
      <c r="G361" s="2" t="s">
        <v>679</v>
      </c>
      <c r="H361" s="3">
        <v>45126</v>
      </c>
      <c r="I361" s="2" t="s">
        <v>680</v>
      </c>
      <c r="J361" s="2" t="s">
        <v>172</v>
      </c>
      <c r="K361" s="2" t="s">
        <v>681</v>
      </c>
      <c r="L361" s="2" t="s">
        <v>174</v>
      </c>
      <c r="M361" s="2" t="s">
        <v>681</v>
      </c>
      <c r="N361" s="2" t="s">
        <v>1156</v>
      </c>
      <c r="O361" s="4" t="s">
        <v>142</v>
      </c>
      <c r="P361" s="2" t="s">
        <v>143</v>
      </c>
      <c r="Q361" s="252">
        <v>3000</v>
      </c>
      <c r="R361" s="252">
        <v>3000</v>
      </c>
      <c r="S361" s="153">
        <v>78</v>
      </c>
      <c r="T361" s="153">
        <v>234000</v>
      </c>
      <c r="U361" s="4" t="s">
        <v>144</v>
      </c>
      <c r="V361" s="2" t="s">
        <v>663</v>
      </c>
      <c r="W361" s="5"/>
      <c r="Z361" s="1"/>
    </row>
    <row r="362" spans="1:26" ht="13.5" x14ac:dyDescent="0.3">
      <c r="A362" s="4">
        <v>361</v>
      </c>
      <c r="B362" s="1" t="s">
        <v>136</v>
      </c>
      <c r="C362" s="1" t="s">
        <v>1756</v>
      </c>
      <c r="D362" s="2" t="s">
        <v>1754</v>
      </c>
      <c r="E362" s="2" t="s">
        <v>51</v>
      </c>
      <c r="F362" s="2" t="s">
        <v>36</v>
      </c>
      <c r="G362" s="2" t="s">
        <v>679</v>
      </c>
      <c r="H362" s="3">
        <v>45126</v>
      </c>
      <c r="I362" s="2" t="s">
        <v>680</v>
      </c>
      <c r="J362" s="2" t="s">
        <v>172</v>
      </c>
      <c r="K362" s="2" t="s">
        <v>184</v>
      </c>
      <c r="L362" s="2" t="s">
        <v>174</v>
      </c>
      <c r="M362" s="2" t="s">
        <v>184</v>
      </c>
      <c r="N362" s="2" t="s">
        <v>1156</v>
      </c>
      <c r="O362" s="4" t="s">
        <v>142</v>
      </c>
      <c r="P362" s="2" t="s">
        <v>143</v>
      </c>
      <c r="Q362" s="252">
        <v>1000</v>
      </c>
      <c r="R362" s="252">
        <v>1000</v>
      </c>
      <c r="S362" s="153">
        <v>986</v>
      </c>
      <c r="T362" s="153">
        <v>986000</v>
      </c>
      <c r="U362" s="4" t="s">
        <v>144</v>
      </c>
      <c r="V362" s="2" t="s">
        <v>320</v>
      </c>
      <c r="W362" s="5"/>
      <c r="Z362" s="1"/>
    </row>
    <row r="363" spans="1:26" ht="13.5" x14ac:dyDescent="0.3">
      <c r="A363" s="4">
        <v>362</v>
      </c>
      <c r="B363" s="1" t="s">
        <v>136</v>
      </c>
      <c r="C363" s="1" t="s">
        <v>1756</v>
      </c>
      <c r="D363" s="2" t="s">
        <v>1754</v>
      </c>
      <c r="E363" s="2" t="s">
        <v>51</v>
      </c>
      <c r="F363" s="2" t="s">
        <v>36</v>
      </c>
      <c r="G363" s="2" t="s">
        <v>679</v>
      </c>
      <c r="H363" s="3">
        <v>45126</v>
      </c>
      <c r="I363" s="2" t="s">
        <v>680</v>
      </c>
      <c r="J363" s="2" t="s">
        <v>172</v>
      </c>
      <c r="K363" s="2" t="s">
        <v>321</v>
      </c>
      <c r="L363" s="2" t="s">
        <v>174</v>
      </c>
      <c r="M363" s="2" t="s">
        <v>321</v>
      </c>
      <c r="N363" s="2" t="s">
        <v>1156</v>
      </c>
      <c r="O363" s="4" t="s">
        <v>142</v>
      </c>
      <c r="P363" s="2" t="s">
        <v>143</v>
      </c>
      <c r="Q363" s="252">
        <v>800</v>
      </c>
      <c r="R363" s="252">
        <v>800</v>
      </c>
      <c r="S363" s="153">
        <v>24</v>
      </c>
      <c r="T363" s="153">
        <v>19200</v>
      </c>
      <c r="U363" s="4" t="s">
        <v>144</v>
      </c>
      <c r="V363" s="2" t="s">
        <v>320</v>
      </c>
      <c r="W363" s="5"/>
      <c r="Z363" s="1"/>
    </row>
    <row r="364" spans="1:26" ht="13.5" x14ac:dyDescent="0.3">
      <c r="A364" s="4">
        <v>363</v>
      </c>
      <c r="B364" s="1" t="s">
        <v>136</v>
      </c>
      <c r="C364" s="1" t="s">
        <v>1758</v>
      </c>
      <c r="D364" s="2" t="s">
        <v>1743</v>
      </c>
      <c r="E364" s="2" t="s">
        <v>91</v>
      </c>
      <c r="F364" s="2" t="s">
        <v>34</v>
      </c>
      <c r="G364" s="2" t="s">
        <v>682</v>
      </c>
      <c r="H364" s="3">
        <v>45127</v>
      </c>
      <c r="I364" s="2" t="s">
        <v>683</v>
      </c>
      <c r="J364" s="2" t="s">
        <v>139</v>
      </c>
      <c r="K364" s="2" t="s">
        <v>245</v>
      </c>
      <c r="L364" s="2" t="s">
        <v>246</v>
      </c>
      <c r="M364" s="2" t="s">
        <v>1472</v>
      </c>
      <c r="N364" s="2" t="s">
        <v>1471</v>
      </c>
      <c r="O364" s="4" t="s">
        <v>142</v>
      </c>
      <c r="P364" s="2" t="s">
        <v>143</v>
      </c>
      <c r="Q364" s="252">
        <v>1</v>
      </c>
      <c r="R364" s="252">
        <v>17</v>
      </c>
      <c r="S364" s="153">
        <v>89100</v>
      </c>
      <c r="T364" s="153">
        <v>1514700</v>
      </c>
      <c r="U364" s="4" t="s">
        <v>144</v>
      </c>
      <c r="V364" s="2"/>
      <c r="W364" s="5"/>
      <c r="Z364" s="1"/>
    </row>
    <row r="365" spans="1:26" ht="13.5" x14ac:dyDescent="0.3">
      <c r="A365" s="4">
        <v>364</v>
      </c>
      <c r="B365" s="1" t="s">
        <v>136</v>
      </c>
      <c r="C365" s="1" t="s">
        <v>1758</v>
      </c>
      <c r="D365" s="2" t="s">
        <v>1743</v>
      </c>
      <c r="E365" s="2" t="s">
        <v>91</v>
      </c>
      <c r="F365" s="2" t="s">
        <v>34</v>
      </c>
      <c r="G365" s="2" t="s">
        <v>682</v>
      </c>
      <c r="H365" s="3">
        <v>45127</v>
      </c>
      <c r="I365" s="2" t="s">
        <v>683</v>
      </c>
      <c r="J365" s="2" t="s">
        <v>139</v>
      </c>
      <c r="K365" s="2" t="s">
        <v>684</v>
      </c>
      <c r="L365" s="2" t="s">
        <v>246</v>
      </c>
      <c r="M365" s="2" t="s">
        <v>1470</v>
      </c>
      <c r="N365" s="2" t="s">
        <v>1471</v>
      </c>
      <c r="O365" s="4" t="s">
        <v>142</v>
      </c>
      <c r="P365" s="2" t="s">
        <v>143</v>
      </c>
      <c r="Q365" s="252">
        <v>1</v>
      </c>
      <c r="R365" s="252">
        <v>2</v>
      </c>
      <c r="S365" s="153">
        <v>32000</v>
      </c>
      <c r="T365" s="153">
        <v>64000</v>
      </c>
      <c r="U365" s="4" t="s">
        <v>144</v>
      </c>
      <c r="V365" s="2"/>
      <c r="W365" s="5"/>
      <c r="Z365" s="1"/>
    </row>
    <row r="366" spans="1:26" ht="13.5" x14ac:dyDescent="0.3">
      <c r="A366" s="4">
        <v>365</v>
      </c>
      <c r="B366" s="1" t="s">
        <v>136</v>
      </c>
      <c r="C366" s="1" t="s">
        <v>1758</v>
      </c>
      <c r="D366" s="2" t="s">
        <v>1743</v>
      </c>
      <c r="E366" s="2" t="s">
        <v>91</v>
      </c>
      <c r="F366" s="2" t="s">
        <v>34</v>
      </c>
      <c r="G366" s="2" t="s">
        <v>682</v>
      </c>
      <c r="H366" s="3">
        <v>45127</v>
      </c>
      <c r="I366" s="2" t="s">
        <v>683</v>
      </c>
      <c r="J366" s="2" t="s">
        <v>139</v>
      </c>
      <c r="K366" s="2" t="s">
        <v>685</v>
      </c>
      <c r="L366" s="2" t="s">
        <v>686</v>
      </c>
      <c r="M366" s="2" t="s">
        <v>1391</v>
      </c>
      <c r="N366" s="2">
        <v>0</v>
      </c>
      <c r="O366" s="4" t="s">
        <v>142</v>
      </c>
      <c r="P366" s="2" t="s">
        <v>143</v>
      </c>
      <c r="Q366" s="252">
        <v>1</v>
      </c>
      <c r="R366" s="252">
        <v>1</v>
      </c>
      <c r="S366" s="153">
        <v>150000</v>
      </c>
      <c r="T366" s="153">
        <v>150000</v>
      </c>
      <c r="U366" s="4" t="s">
        <v>144</v>
      </c>
      <c r="V366" s="2"/>
      <c r="W366" s="5"/>
      <c r="Z366" s="1"/>
    </row>
    <row r="367" spans="1:26" ht="13.5" x14ac:dyDescent="0.3">
      <c r="A367" s="4">
        <v>366</v>
      </c>
      <c r="B367" s="1" t="s">
        <v>136</v>
      </c>
      <c r="C367" s="1" t="s">
        <v>1756</v>
      </c>
      <c r="D367" s="2" t="s">
        <v>1754</v>
      </c>
      <c r="E367" s="2" t="s">
        <v>51</v>
      </c>
      <c r="F367" s="2" t="s">
        <v>36</v>
      </c>
      <c r="G367" s="2" t="s">
        <v>687</v>
      </c>
      <c r="H367" s="3">
        <v>45127</v>
      </c>
      <c r="I367" s="2" t="s">
        <v>688</v>
      </c>
      <c r="J367" s="2" t="s">
        <v>609</v>
      </c>
      <c r="K367" s="2" t="s">
        <v>382</v>
      </c>
      <c r="L367" s="2" t="s">
        <v>213</v>
      </c>
      <c r="M367" s="2" t="s">
        <v>1529</v>
      </c>
      <c r="N367" s="2" t="s">
        <v>1528</v>
      </c>
      <c r="O367" s="4" t="s">
        <v>142</v>
      </c>
      <c r="P367" s="2" t="s">
        <v>169</v>
      </c>
      <c r="Q367" s="252">
        <v>10</v>
      </c>
      <c r="R367" s="252">
        <v>10</v>
      </c>
      <c r="S367" s="153">
        <v>2800</v>
      </c>
      <c r="T367" s="153">
        <v>28000</v>
      </c>
      <c r="U367" s="4" t="s">
        <v>144</v>
      </c>
      <c r="V367" s="2" t="s">
        <v>689</v>
      </c>
      <c r="W367" s="5"/>
      <c r="Z367" s="1"/>
    </row>
    <row r="368" spans="1:26" ht="13.5" x14ac:dyDescent="0.3">
      <c r="A368" s="4">
        <v>367</v>
      </c>
      <c r="B368" s="1" t="s">
        <v>136</v>
      </c>
      <c r="C368" s="1" t="s">
        <v>1756</v>
      </c>
      <c r="D368" s="2" t="s">
        <v>1754</v>
      </c>
      <c r="E368" s="2" t="s">
        <v>51</v>
      </c>
      <c r="F368" s="2" t="s">
        <v>36</v>
      </c>
      <c r="G368" s="2" t="s">
        <v>687</v>
      </c>
      <c r="H368" s="3">
        <v>45127</v>
      </c>
      <c r="I368" s="2" t="s">
        <v>688</v>
      </c>
      <c r="J368" s="2" t="s">
        <v>609</v>
      </c>
      <c r="K368" s="2" t="s">
        <v>690</v>
      </c>
      <c r="L368" s="2" t="s">
        <v>213</v>
      </c>
      <c r="M368" s="2" t="s">
        <v>1532</v>
      </c>
      <c r="N368" s="2" t="s">
        <v>1528</v>
      </c>
      <c r="O368" s="4" t="s">
        <v>142</v>
      </c>
      <c r="P368" s="2" t="s">
        <v>169</v>
      </c>
      <c r="Q368" s="252">
        <v>100</v>
      </c>
      <c r="R368" s="252">
        <v>100</v>
      </c>
      <c r="S368" s="153">
        <v>1900</v>
      </c>
      <c r="T368" s="153">
        <v>190000</v>
      </c>
      <c r="U368" s="4" t="s">
        <v>144</v>
      </c>
      <c r="V368" s="2" t="s">
        <v>689</v>
      </c>
      <c r="W368" s="5"/>
      <c r="Z368" s="1"/>
    </row>
    <row r="369" spans="1:26" ht="13.5" x14ac:dyDescent="0.3">
      <c r="A369" s="4">
        <v>368</v>
      </c>
      <c r="B369" s="1" t="s">
        <v>136</v>
      </c>
      <c r="C369" s="1" t="s">
        <v>1758</v>
      </c>
      <c r="D369" s="2" t="s">
        <v>1743</v>
      </c>
      <c r="E369" s="2" t="s">
        <v>55</v>
      </c>
      <c r="F369" s="2" t="s">
        <v>34</v>
      </c>
      <c r="G369" s="2" t="s">
        <v>687</v>
      </c>
      <c r="H369" s="3">
        <v>45127</v>
      </c>
      <c r="I369" s="2" t="s">
        <v>688</v>
      </c>
      <c r="J369" s="2" t="s">
        <v>609</v>
      </c>
      <c r="K369" s="2" t="s">
        <v>220</v>
      </c>
      <c r="L369" s="2" t="s">
        <v>691</v>
      </c>
      <c r="M369" s="2" t="s">
        <v>1318</v>
      </c>
      <c r="N369" s="2" t="s">
        <v>1320</v>
      </c>
      <c r="O369" s="4" t="s">
        <v>142</v>
      </c>
      <c r="P369" s="2" t="s">
        <v>222</v>
      </c>
      <c r="Q369" s="252">
        <v>1</v>
      </c>
      <c r="R369" s="252">
        <v>2</v>
      </c>
      <c r="S369" s="153">
        <v>18040</v>
      </c>
      <c r="T369" s="153">
        <v>36080</v>
      </c>
      <c r="U369" s="4" t="s">
        <v>144</v>
      </c>
      <c r="V369" s="2"/>
      <c r="W369" s="5"/>
      <c r="Z369" s="1"/>
    </row>
    <row r="370" spans="1:26" ht="13.5" x14ac:dyDescent="0.3">
      <c r="A370" s="4">
        <v>369</v>
      </c>
      <c r="B370" s="1" t="s">
        <v>136</v>
      </c>
      <c r="C370" s="1" t="s">
        <v>1758</v>
      </c>
      <c r="D370" s="2" t="s">
        <v>1743</v>
      </c>
      <c r="E370" s="2" t="s">
        <v>55</v>
      </c>
      <c r="F370" s="2" t="s">
        <v>36</v>
      </c>
      <c r="G370" s="2" t="s">
        <v>687</v>
      </c>
      <c r="H370" s="3">
        <v>45127</v>
      </c>
      <c r="I370" s="2" t="s">
        <v>688</v>
      </c>
      <c r="J370" s="2" t="s">
        <v>609</v>
      </c>
      <c r="K370" s="2" t="s">
        <v>220</v>
      </c>
      <c r="L370" s="2" t="s">
        <v>691</v>
      </c>
      <c r="M370" s="2" t="s">
        <v>1318</v>
      </c>
      <c r="N370" s="2" t="s">
        <v>1320</v>
      </c>
      <c r="O370" s="4" t="s">
        <v>142</v>
      </c>
      <c r="P370" s="2" t="s">
        <v>222</v>
      </c>
      <c r="Q370" s="252">
        <v>1</v>
      </c>
      <c r="R370" s="252">
        <v>1</v>
      </c>
      <c r="S370" s="153">
        <v>18040</v>
      </c>
      <c r="T370" s="153">
        <v>18040</v>
      </c>
      <c r="U370" s="4" t="s">
        <v>144</v>
      </c>
      <c r="V370" s="2"/>
      <c r="W370" s="5"/>
      <c r="Z370" s="1"/>
    </row>
    <row r="371" spans="1:26" ht="13.5" x14ac:dyDescent="0.3">
      <c r="A371" s="4">
        <v>370</v>
      </c>
      <c r="B371" s="1" t="s">
        <v>136</v>
      </c>
      <c r="C371" s="1" t="s">
        <v>1756</v>
      </c>
      <c r="D371" s="2" t="s">
        <v>1754</v>
      </c>
      <c r="E371" s="2" t="s">
        <v>51</v>
      </c>
      <c r="F371" s="2" t="s">
        <v>36</v>
      </c>
      <c r="G371" s="2" t="s">
        <v>692</v>
      </c>
      <c r="H371" s="3">
        <v>45132</v>
      </c>
      <c r="I371" s="2" t="s">
        <v>693</v>
      </c>
      <c r="J371" s="2" t="s">
        <v>434</v>
      </c>
      <c r="K371" s="2" t="s">
        <v>694</v>
      </c>
      <c r="L371" s="2" t="s">
        <v>695</v>
      </c>
      <c r="M371" s="2" t="s">
        <v>1208</v>
      </c>
      <c r="N371" s="2" t="s">
        <v>1207</v>
      </c>
      <c r="O371" s="4" t="s">
        <v>142</v>
      </c>
      <c r="P371" s="2" t="s">
        <v>143</v>
      </c>
      <c r="Q371" s="252">
        <v>100</v>
      </c>
      <c r="R371" s="252">
        <v>2200</v>
      </c>
      <c r="S371" s="153">
        <v>100</v>
      </c>
      <c r="T371" s="153">
        <v>220000</v>
      </c>
      <c r="U371" s="4" t="s">
        <v>144</v>
      </c>
      <c r="V371" s="2"/>
      <c r="W371" s="5"/>
      <c r="Z371" s="1"/>
    </row>
    <row r="372" spans="1:26" ht="13.5" x14ac:dyDescent="0.3">
      <c r="A372" s="4">
        <v>371</v>
      </c>
      <c r="B372" s="1" t="s">
        <v>136</v>
      </c>
      <c r="C372" s="1" t="s">
        <v>1756</v>
      </c>
      <c r="D372" s="2" t="s">
        <v>1754</v>
      </c>
      <c r="E372" s="2" t="s">
        <v>51</v>
      </c>
      <c r="F372" s="2" t="s">
        <v>36</v>
      </c>
      <c r="G372" s="2" t="s">
        <v>692</v>
      </c>
      <c r="H372" s="3">
        <v>45132</v>
      </c>
      <c r="I372" s="2" t="s">
        <v>693</v>
      </c>
      <c r="J372" s="2" t="s">
        <v>434</v>
      </c>
      <c r="K372" s="2" t="s">
        <v>696</v>
      </c>
      <c r="L372" s="2" t="s">
        <v>695</v>
      </c>
      <c r="M372" s="2" t="s">
        <v>1206</v>
      </c>
      <c r="N372" s="2" t="s">
        <v>1207</v>
      </c>
      <c r="O372" s="4" t="s">
        <v>142</v>
      </c>
      <c r="P372" s="2" t="s">
        <v>143</v>
      </c>
      <c r="Q372" s="252">
        <v>100</v>
      </c>
      <c r="R372" s="252">
        <v>3800</v>
      </c>
      <c r="S372" s="153">
        <v>90</v>
      </c>
      <c r="T372" s="153">
        <v>342000</v>
      </c>
      <c r="U372" s="4" t="s">
        <v>144</v>
      </c>
      <c r="V372" s="2"/>
      <c r="W372" s="5"/>
      <c r="Z372" s="1"/>
    </row>
    <row r="373" spans="1:26" ht="13.5" x14ac:dyDescent="0.3">
      <c r="A373" s="4">
        <v>372</v>
      </c>
      <c r="B373" s="1" t="s">
        <v>136</v>
      </c>
      <c r="C373" s="1" t="s">
        <v>1758</v>
      </c>
      <c r="D373" s="2" t="s">
        <v>1743</v>
      </c>
      <c r="E373" s="2" t="s">
        <v>91</v>
      </c>
      <c r="F373" s="2" t="s">
        <v>36</v>
      </c>
      <c r="G373" s="2" t="s">
        <v>697</v>
      </c>
      <c r="H373" s="3">
        <v>45134</v>
      </c>
      <c r="I373" s="2" t="s">
        <v>698</v>
      </c>
      <c r="J373" s="2" t="s">
        <v>139</v>
      </c>
      <c r="K373" s="2" t="s">
        <v>699</v>
      </c>
      <c r="L373" s="2" t="s">
        <v>700</v>
      </c>
      <c r="M373" s="2" t="s">
        <v>1522</v>
      </c>
      <c r="N373" s="2" t="s">
        <v>1521</v>
      </c>
      <c r="O373" s="4" t="s">
        <v>142</v>
      </c>
      <c r="P373" s="2" t="s">
        <v>143</v>
      </c>
      <c r="Q373" s="252">
        <v>10</v>
      </c>
      <c r="R373" s="252">
        <v>10</v>
      </c>
      <c r="S373" s="153">
        <v>2500</v>
      </c>
      <c r="T373" s="153">
        <v>25000</v>
      </c>
      <c r="U373" s="4" t="s">
        <v>144</v>
      </c>
      <c r="V373" s="2"/>
      <c r="W373" s="5"/>
      <c r="Z373" s="1"/>
    </row>
    <row r="374" spans="1:26" ht="13.5" x14ac:dyDescent="0.3">
      <c r="A374" s="4">
        <v>373</v>
      </c>
      <c r="B374" s="1" t="s">
        <v>136</v>
      </c>
      <c r="C374" s="1" t="s">
        <v>1758</v>
      </c>
      <c r="D374" s="2" t="s">
        <v>1743</v>
      </c>
      <c r="E374" s="2" t="s">
        <v>91</v>
      </c>
      <c r="F374" s="2" t="s">
        <v>34</v>
      </c>
      <c r="G374" s="2" t="s">
        <v>697</v>
      </c>
      <c r="H374" s="3">
        <v>45134</v>
      </c>
      <c r="I374" s="2" t="s">
        <v>698</v>
      </c>
      <c r="J374" s="2" t="s">
        <v>139</v>
      </c>
      <c r="K374" s="2" t="s">
        <v>699</v>
      </c>
      <c r="L374" s="2" t="s">
        <v>700</v>
      </c>
      <c r="M374" s="2" t="s">
        <v>1522</v>
      </c>
      <c r="N374" s="2" t="s">
        <v>1521</v>
      </c>
      <c r="O374" s="4" t="s">
        <v>142</v>
      </c>
      <c r="P374" s="2" t="s">
        <v>143</v>
      </c>
      <c r="Q374" s="252">
        <v>10</v>
      </c>
      <c r="R374" s="252">
        <v>10</v>
      </c>
      <c r="S374" s="153">
        <v>2500</v>
      </c>
      <c r="T374" s="153">
        <v>25000</v>
      </c>
      <c r="U374" s="4" t="s">
        <v>144</v>
      </c>
      <c r="V374" s="2"/>
      <c r="W374" s="5"/>
      <c r="Z374" s="1"/>
    </row>
    <row r="375" spans="1:26" ht="13.5" x14ac:dyDescent="0.3">
      <c r="A375" s="4">
        <v>374</v>
      </c>
      <c r="B375" s="1" t="s">
        <v>136</v>
      </c>
      <c r="C375" s="1" t="s">
        <v>1758</v>
      </c>
      <c r="D375" s="2" t="s">
        <v>1743</v>
      </c>
      <c r="E375" s="2" t="s">
        <v>91</v>
      </c>
      <c r="F375" s="2" t="s">
        <v>36</v>
      </c>
      <c r="G375" s="2" t="s">
        <v>697</v>
      </c>
      <c r="H375" s="3">
        <v>45134</v>
      </c>
      <c r="I375" s="2" t="s">
        <v>698</v>
      </c>
      <c r="J375" s="2" t="s">
        <v>139</v>
      </c>
      <c r="K375" s="2" t="s">
        <v>701</v>
      </c>
      <c r="L375" s="2" t="s">
        <v>700</v>
      </c>
      <c r="M375" s="2" t="s">
        <v>1520</v>
      </c>
      <c r="N375" s="2" t="s">
        <v>1521</v>
      </c>
      <c r="O375" s="4" t="s">
        <v>142</v>
      </c>
      <c r="P375" s="2" t="s">
        <v>143</v>
      </c>
      <c r="Q375" s="252">
        <v>10</v>
      </c>
      <c r="R375" s="252">
        <v>10</v>
      </c>
      <c r="S375" s="153">
        <v>2300</v>
      </c>
      <c r="T375" s="153">
        <v>23000</v>
      </c>
      <c r="U375" s="4" t="s">
        <v>144</v>
      </c>
      <c r="V375" s="2"/>
      <c r="W375" s="5"/>
      <c r="Z375" s="1"/>
    </row>
    <row r="376" spans="1:26" ht="13.5" x14ac:dyDescent="0.3">
      <c r="A376" s="4">
        <v>375</v>
      </c>
      <c r="B376" s="1" t="s">
        <v>136</v>
      </c>
      <c r="C376" s="1" t="s">
        <v>1758</v>
      </c>
      <c r="D376" s="2" t="s">
        <v>1743</v>
      </c>
      <c r="E376" s="2" t="s">
        <v>91</v>
      </c>
      <c r="F376" s="2" t="s">
        <v>34</v>
      </c>
      <c r="G376" s="2" t="s">
        <v>697</v>
      </c>
      <c r="H376" s="3">
        <v>45134</v>
      </c>
      <c r="I376" s="2" t="s">
        <v>698</v>
      </c>
      <c r="J376" s="2" t="s">
        <v>139</v>
      </c>
      <c r="K376" s="2" t="s">
        <v>701</v>
      </c>
      <c r="L376" s="2" t="s">
        <v>700</v>
      </c>
      <c r="M376" s="2" t="s">
        <v>1520</v>
      </c>
      <c r="N376" s="2" t="s">
        <v>1521</v>
      </c>
      <c r="O376" s="4" t="s">
        <v>142</v>
      </c>
      <c r="P376" s="2" t="s">
        <v>143</v>
      </c>
      <c r="Q376" s="252">
        <v>10</v>
      </c>
      <c r="R376" s="252">
        <v>10</v>
      </c>
      <c r="S376" s="153">
        <v>2300</v>
      </c>
      <c r="T376" s="153">
        <v>23000</v>
      </c>
      <c r="U376" s="4" t="s">
        <v>144</v>
      </c>
      <c r="V376" s="2"/>
      <c r="W376" s="5"/>
      <c r="Z376" s="1"/>
    </row>
    <row r="377" spans="1:26" ht="13.5" x14ac:dyDescent="0.3">
      <c r="A377" s="4">
        <v>376</v>
      </c>
      <c r="B377" s="1" t="s">
        <v>136</v>
      </c>
      <c r="C377" s="1" t="s">
        <v>1758</v>
      </c>
      <c r="D377" s="2" t="s">
        <v>1743</v>
      </c>
      <c r="E377" s="2" t="s">
        <v>57</v>
      </c>
      <c r="F377" s="2" t="s">
        <v>36</v>
      </c>
      <c r="G377" s="2" t="s">
        <v>697</v>
      </c>
      <c r="H377" s="3">
        <v>45134</v>
      </c>
      <c r="I377" s="2" t="s">
        <v>698</v>
      </c>
      <c r="J377" s="2" t="s">
        <v>139</v>
      </c>
      <c r="K377" s="2" t="s">
        <v>702</v>
      </c>
      <c r="L377" s="2" t="s">
        <v>646</v>
      </c>
      <c r="M377" s="2" t="s">
        <v>1229</v>
      </c>
      <c r="N377" s="2" t="s">
        <v>1230</v>
      </c>
      <c r="O377" s="4" t="s">
        <v>142</v>
      </c>
      <c r="P377" s="2" t="s">
        <v>143</v>
      </c>
      <c r="Q377" s="252">
        <v>1</v>
      </c>
      <c r="R377" s="252">
        <v>2</v>
      </c>
      <c r="S377" s="153">
        <v>25000</v>
      </c>
      <c r="T377" s="153">
        <v>50000</v>
      </c>
      <c r="U377" s="4" t="s">
        <v>144</v>
      </c>
      <c r="V377" s="2"/>
      <c r="W377" s="5"/>
      <c r="Z377" s="1"/>
    </row>
    <row r="378" spans="1:26" ht="13.5" x14ac:dyDescent="0.3">
      <c r="A378" s="4">
        <v>377</v>
      </c>
      <c r="B378" s="1" t="s">
        <v>136</v>
      </c>
      <c r="C378" s="1" t="s">
        <v>1758</v>
      </c>
      <c r="D378" s="2" t="s">
        <v>1743</v>
      </c>
      <c r="E378" s="2" t="s">
        <v>57</v>
      </c>
      <c r="F378" s="2" t="s">
        <v>36</v>
      </c>
      <c r="G378" s="2" t="s">
        <v>697</v>
      </c>
      <c r="H378" s="3">
        <v>45134</v>
      </c>
      <c r="I378" s="2" t="s">
        <v>698</v>
      </c>
      <c r="J378" s="2" t="s">
        <v>139</v>
      </c>
      <c r="K378" s="2" t="s">
        <v>703</v>
      </c>
      <c r="L378" s="2" t="s">
        <v>646</v>
      </c>
      <c r="M378" s="2" t="s">
        <v>1231</v>
      </c>
      <c r="N378" s="2" t="s">
        <v>1230</v>
      </c>
      <c r="O378" s="4" t="s">
        <v>142</v>
      </c>
      <c r="P378" s="2" t="s">
        <v>143</v>
      </c>
      <c r="Q378" s="252">
        <v>1</v>
      </c>
      <c r="R378" s="252">
        <v>2</v>
      </c>
      <c r="S378" s="153">
        <v>49000</v>
      </c>
      <c r="T378" s="153">
        <v>98000</v>
      </c>
      <c r="U378" s="4" t="s">
        <v>144</v>
      </c>
      <c r="V378" s="2"/>
      <c r="W378" s="5"/>
      <c r="Z378" s="1"/>
    </row>
    <row r="379" spans="1:26" ht="13.5" x14ac:dyDescent="0.3">
      <c r="A379" s="4">
        <v>378</v>
      </c>
      <c r="B379" s="1" t="s">
        <v>136</v>
      </c>
      <c r="C379" s="1" t="s">
        <v>1758</v>
      </c>
      <c r="D379" s="2" t="s">
        <v>1743</v>
      </c>
      <c r="E379" s="2" t="s">
        <v>57</v>
      </c>
      <c r="F379" s="2" t="s">
        <v>36</v>
      </c>
      <c r="G379" s="2" t="s">
        <v>697</v>
      </c>
      <c r="H379" s="3">
        <v>45134</v>
      </c>
      <c r="I379" s="2" t="s">
        <v>698</v>
      </c>
      <c r="J379" s="2" t="s">
        <v>139</v>
      </c>
      <c r="K379" s="2" t="s">
        <v>362</v>
      </c>
      <c r="L379" s="2" t="s">
        <v>363</v>
      </c>
      <c r="M379" s="2" t="s">
        <v>1219</v>
      </c>
      <c r="N379" s="2" t="s">
        <v>1220</v>
      </c>
      <c r="O379" s="4" t="s">
        <v>142</v>
      </c>
      <c r="P379" s="2" t="s">
        <v>143</v>
      </c>
      <c r="Q379" s="252">
        <v>1</v>
      </c>
      <c r="R379" s="252">
        <v>1</v>
      </c>
      <c r="S379" s="153">
        <v>1106000</v>
      </c>
      <c r="T379" s="153">
        <v>1106000</v>
      </c>
      <c r="U379" s="4" t="s">
        <v>144</v>
      </c>
      <c r="V379" s="2"/>
      <c r="W379" s="5"/>
      <c r="Z379" s="1"/>
    </row>
    <row r="380" spans="1:26" ht="13.5" x14ac:dyDescent="0.3">
      <c r="A380" s="4">
        <v>379</v>
      </c>
      <c r="B380" s="1" t="s">
        <v>136</v>
      </c>
      <c r="C380" s="1" t="s">
        <v>1758</v>
      </c>
      <c r="D380" s="2" t="s">
        <v>1743</v>
      </c>
      <c r="E380" s="2" t="s">
        <v>53</v>
      </c>
      <c r="F380" s="2" t="s">
        <v>36</v>
      </c>
      <c r="G380" s="2" t="s">
        <v>697</v>
      </c>
      <c r="H380" s="3">
        <v>45134</v>
      </c>
      <c r="I380" s="2" t="s">
        <v>698</v>
      </c>
      <c r="J380" s="2" t="s">
        <v>139</v>
      </c>
      <c r="K380" s="2" t="s">
        <v>704</v>
      </c>
      <c r="L380" s="2" t="s">
        <v>347</v>
      </c>
      <c r="M380" s="2" t="s">
        <v>1161</v>
      </c>
      <c r="N380" s="2" t="s">
        <v>1158</v>
      </c>
      <c r="O380" s="4" t="s">
        <v>142</v>
      </c>
      <c r="P380" s="2" t="s">
        <v>143</v>
      </c>
      <c r="Q380" s="252">
        <v>10</v>
      </c>
      <c r="R380" s="252">
        <v>10</v>
      </c>
      <c r="S380" s="153">
        <v>2260</v>
      </c>
      <c r="T380" s="153">
        <v>22600</v>
      </c>
      <c r="U380" s="4" t="s">
        <v>144</v>
      </c>
      <c r="V380" s="2"/>
      <c r="W380" s="5"/>
      <c r="Z380" s="1"/>
    </row>
    <row r="381" spans="1:26" ht="13.5" x14ac:dyDescent="0.3">
      <c r="A381" s="4">
        <v>380</v>
      </c>
      <c r="B381" s="1" t="s">
        <v>136</v>
      </c>
      <c r="C381" s="1" t="s">
        <v>1758</v>
      </c>
      <c r="D381" s="2" t="s">
        <v>1743</v>
      </c>
      <c r="E381" s="2" t="s">
        <v>53</v>
      </c>
      <c r="F381" s="2" t="s">
        <v>36</v>
      </c>
      <c r="G381" s="2" t="s">
        <v>687</v>
      </c>
      <c r="H381" s="3">
        <v>45135</v>
      </c>
      <c r="I381" s="2" t="s">
        <v>688</v>
      </c>
      <c r="J381" s="2" t="s">
        <v>609</v>
      </c>
      <c r="K381" s="2" t="s">
        <v>705</v>
      </c>
      <c r="L381" s="2" t="s">
        <v>347</v>
      </c>
      <c r="M381" s="2" t="s">
        <v>1159</v>
      </c>
      <c r="N381" s="2" t="s">
        <v>1158</v>
      </c>
      <c r="O381" s="4" t="s">
        <v>142</v>
      </c>
      <c r="P381" s="2" t="s">
        <v>143</v>
      </c>
      <c r="Q381" s="252">
        <v>10</v>
      </c>
      <c r="R381" s="252">
        <v>10</v>
      </c>
      <c r="S381" s="153">
        <v>2340</v>
      </c>
      <c r="T381" s="153">
        <v>23400</v>
      </c>
      <c r="U381" s="4" t="s">
        <v>144</v>
      </c>
      <c r="V381" s="2"/>
      <c r="W381" s="5"/>
      <c r="Z381" s="1"/>
    </row>
    <row r="382" spans="1:26" ht="13.5" x14ac:dyDescent="0.3">
      <c r="A382" s="4">
        <v>381</v>
      </c>
      <c r="B382" s="1" t="s">
        <v>136</v>
      </c>
      <c r="C382" s="1" t="s">
        <v>1758</v>
      </c>
      <c r="D382" s="2" t="s">
        <v>1743</v>
      </c>
      <c r="E382" s="2" t="s">
        <v>53</v>
      </c>
      <c r="F382" s="2" t="s">
        <v>36</v>
      </c>
      <c r="G382" s="2" t="s">
        <v>687</v>
      </c>
      <c r="H382" s="3">
        <v>45135</v>
      </c>
      <c r="I382" s="2" t="s">
        <v>688</v>
      </c>
      <c r="J382" s="2" t="s">
        <v>609</v>
      </c>
      <c r="K382" s="2" t="s">
        <v>706</v>
      </c>
      <c r="L382" s="2" t="s">
        <v>347</v>
      </c>
      <c r="M382" s="2" t="s">
        <v>1157</v>
      </c>
      <c r="N382" s="2" t="s">
        <v>1158</v>
      </c>
      <c r="O382" s="4" t="s">
        <v>142</v>
      </c>
      <c r="P382" s="2" t="s">
        <v>143</v>
      </c>
      <c r="Q382" s="252">
        <v>10</v>
      </c>
      <c r="R382" s="252">
        <v>10</v>
      </c>
      <c r="S382" s="153">
        <v>2340</v>
      </c>
      <c r="T382" s="153">
        <v>23400</v>
      </c>
      <c r="U382" s="4" t="s">
        <v>144</v>
      </c>
      <c r="V382" s="2"/>
      <c r="W382" s="5"/>
      <c r="Z382" s="1"/>
    </row>
    <row r="383" spans="1:26" ht="13.5" x14ac:dyDescent="0.3">
      <c r="A383" s="4">
        <v>382</v>
      </c>
      <c r="B383" s="1" t="s">
        <v>136</v>
      </c>
      <c r="C383" s="1" t="s">
        <v>1758</v>
      </c>
      <c r="D383" s="2" t="s">
        <v>1743</v>
      </c>
      <c r="E383" s="2" t="s">
        <v>43</v>
      </c>
      <c r="F383" s="2" t="s">
        <v>37</v>
      </c>
      <c r="G383" s="2" t="s">
        <v>687</v>
      </c>
      <c r="H383" s="3">
        <v>45135</v>
      </c>
      <c r="I383" s="2" t="s">
        <v>609</v>
      </c>
      <c r="J383" s="2" t="s">
        <v>609</v>
      </c>
      <c r="K383" s="2" t="s">
        <v>454</v>
      </c>
      <c r="L383" s="2" t="s">
        <v>232</v>
      </c>
      <c r="M383" s="2" t="s">
        <v>1371</v>
      </c>
      <c r="N383" s="2" t="s">
        <v>1187</v>
      </c>
      <c r="O383" s="4" t="s">
        <v>233</v>
      </c>
      <c r="P383" s="2" t="s">
        <v>243</v>
      </c>
      <c r="Q383" s="252">
        <v>1</v>
      </c>
      <c r="R383" s="252">
        <v>2</v>
      </c>
      <c r="S383" s="153">
        <v>20370</v>
      </c>
      <c r="T383" s="153">
        <v>40740</v>
      </c>
      <c r="U383" s="4" t="s">
        <v>144</v>
      </c>
      <c r="V383" s="2"/>
      <c r="W383" s="5"/>
      <c r="Z383" s="1"/>
    </row>
    <row r="384" spans="1:26" ht="13.5" x14ac:dyDescent="0.3">
      <c r="A384" s="4">
        <v>383</v>
      </c>
      <c r="B384" s="1" t="s">
        <v>136</v>
      </c>
      <c r="C384" s="1" t="s">
        <v>1756</v>
      </c>
      <c r="D384" s="2" t="s">
        <v>1754</v>
      </c>
      <c r="E384" s="2" t="s">
        <v>51</v>
      </c>
      <c r="F384" s="2" t="s">
        <v>36</v>
      </c>
      <c r="G384" s="2" t="s">
        <v>707</v>
      </c>
      <c r="H384" s="3">
        <v>45135</v>
      </c>
      <c r="I384" s="2" t="s">
        <v>708</v>
      </c>
      <c r="J384" s="2" t="s">
        <v>172</v>
      </c>
      <c r="K384" s="2" t="s">
        <v>621</v>
      </c>
      <c r="L384" s="2" t="s">
        <v>174</v>
      </c>
      <c r="M384" s="2" t="s">
        <v>621</v>
      </c>
      <c r="N384" s="2" t="s">
        <v>1156</v>
      </c>
      <c r="O384" s="4" t="s">
        <v>142</v>
      </c>
      <c r="P384" s="2" t="s">
        <v>143</v>
      </c>
      <c r="Q384" s="252">
        <v>1000</v>
      </c>
      <c r="R384" s="252">
        <v>1000</v>
      </c>
      <c r="S384" s="153">
        <v>480</v>
      </c>
      <c r="T384" s="153">
        <v>480000</v>
      </c>
      <c r="U384" s="4" t="s">
        <v>144</v>
      </c>
      <c r="V384" s="2" t="s">
        <v>709</v>
      </c>
      <c r="W384" s="5"/>
      <c r="Z384" s="1"/>
    </row>
    <row r="385" spans="1:26" ht="13.5" x14ac:dyDescent="0.3">
      <c r="A385" s="4">
        <v>384</v>
      </c>
      <c r="B385" s="1" t="s">
        <v>136</v>
      </c>
      <c r="C385" s="1" t="s">
        <v>1756</v>
      </c>
      <c r="D385" s="2" t="s">
        <v>1754</v>
      </c>
      <c r="E385" s="2" t="s">
        <v>51</v>
      </c>
      <c r="F385" s="2" t="s">
        <v>36</v>
      </c>
      <c r="G385" s="2" t="s">
        <v>707</v>
      </c>
      <c r="H385" s="3">
        <v>45135</v>
      </c>
      <c r="I385" s="2" t="s">
        <v>708</v>
      </c>
      <c r="J385" s="2" t="s">
        <v>172</v>
      </c>
      <c r="K385" s="2" t="s">
        <v>183</v>
      </c>
      <c r="L385" s="2" t="s">
        <v>174</v>
      </c>
      <c r="M385" s="2" t="s">
        <v>183</v>
      </c>
      <c r="N385" s="2" t="s">
        <v>1156</v>
      </c>
      <c r="O385" s="4" t="s">
        <v>142</v>
      </c>
      <c r="P385" s="2" t="s">
        <v>143</v>
      </c>
      <c r="Q385" s="252">
        <v>1000</v>
      </c>
      <c r="R385" s="252">
        <v>1000</v>
      </c>
      <c r="S385" s="153">
        <v>723</v>
      </c>
      <c r="T385" s="153">
        <v>723000</v>
      </c>
      <c r="U385" s="4" t="s">
        <v>144</v>
      </c>
      <c r="V385" s="2" t="s">
        <v>709</v>
      </c>
      <c r="W385" s="5"/>
      <c r="Z385" s="1"/>
    </row>
    <row r="386" spans="1:26" ht="13.5" x14ac:dyDescent="0.3">
      <c r="A386" s="4">
        <v>385</v>
      </c>
      <c r="B386" s="1" t="s">
        <v>136</v>
      </c>
      <c r="C386" s="1" t="s">
        <v>1756</v>
      </c>
      <c r="D386" s="2" t="s">
        <v>1754</v>
      </c>
      <c r="E386" s="2" t="s">
        <v>51</v>
      </c>
      <c r="F386" s="2" t="s">
        <v>36</v>
      </c>
      <c r="G386" s="2" t="s">
        <v>707</v>
      </c>
      <c r="H386" s="3">
        <v>45135</v>
      </c>
      <c r="I386" s="2" t="s">
        <v>708</v>
      </c>
      <c r="J386" s="2" t="s">
        <v>172</v>
      </c>
      <c r="K386" s="2" t="s">
        <v>285</v>
      </c>
      <c r="L386" s="2" t="s">
        <v>174</v>
      </c>
      <c r="M386" s="2" t="s">
        <v>285</v>
      </c>
      <c r="N386" s="2" t="s">
        <v>1156</v>
      </c>
      <c r="O386" s="4" t="s">
        <v>142</v>
      </c>
      <c r="P386" s="2" t="s">
        <v>143</v>
      </c>
      <c r="Q386" s="252">
        <v>30000</v>
      </c>
      <c r="R386" s="252">
        <v>30000</v>
      </c>
      <c r="S386" s="153">
        <v>19</v>
      </c>
      <c r="T386" s="153">
        <v>570000</v>
      </c>
      <c r="U386" s="4" t="s">
        <v>144</v>
      </c>
      <c r="V386" s="2" t="s">
        <v>320</v>
      </c>
      <c r="W386" s="5"/>
      <c r="Z386" s="1"/>
    </row>
    <row r="387" spans="1:26" ht="13.5" x14ac:dyDescent="0.3">
      <c r="A387" s="4">
        <v>386</v>
      </c>
      <c r="B387" s="1" t="s">
        <v>136</v>
      </c>
      <c r="C387" s="1" t="s">
        <v>1758</v>
      </c>
      <c r="D387" s="2" t="s">
        <v>1743</v>
      </c>
      <c r="E387" s="2" t="s">
        <v>57</v>
      </c>
      <c r="F387" s="2" t="s">
        <v>36</v>
      </c>
      <c r="G387" s="2" t="s">
        <v>710</v>
      </c>
      <c r="H387" s="3">
        <v>45141</v>
      </c>
      <c r="I387" s="2" t="s">
        <v>711</v>
      </c>
      <c r="J387" s="2" t="s">
        <v>139</v>
      </c>
      <c r="K387" s="2" t="s">
        <v>712</v>
      </c>
      <c r="L387" s="2" t="s">
        <v>713</v>
      </c>
      <c r="M387" s="2" t="s">
        <v>1575</v>
      </c>
      <c r="N387" s="2" t="s">
        <v>1576</v>
      </c>
      <c r="O387" s="4" t="s">
        <v>142</v>
      </c>
      <c r="P387" s="2" t="s">
        <v>143</v>
      </c>
      <c r="Q387" s="252">
        <v>1</v>
      </c>
      <c r="R387" s="252">
        <v>1</v>
      </c>
      <c r="S387" s="153">
        <v>3090000</v>
      </c>
      <c r="T387" s="153">
        <v>3090000</v>
      </c>
      <c r="U387" s="4" t="s">
        <v>144</v>
      </c>
      <c r="V387" s="2"/>
      <c r="W387" s="5"/>
      <c r="Z387" s="1"/>
    </row>
    <row r="388" spans="1:26" ht="13.5" x14ac:dyDescent="0.3">
      <c r="A388" s="4">
        <v>387</v>
      </c>
      <c r="B388" s="1" t="s">
        <v>136</v>
      </c>
      <c r="C388" s="1" t="s">
        <v>1758</v>
      </c>
      <c r="D388" s="2" t="s">
        <v>1743</v>
      </c>
      <c r="E388" s="2" t="s">
        <v>93</v>
      </c>
      <c r="F388" s="2" t="s">
        <v>36</v>
      </c>
      <c r="G388" s="2" t="s">
        <v>710</v>
      </c>
      <c r="H388" s="3">
        <v>45141</v>
      </c>
      <c r="I388" s="2" t="s">
        <v>711</v>
      </c>
      <c r="J388" s="2" t="s">
        <v>139</v>
      </c>
      <c r="K388" s="2" t="s">
        <v>714</v>
      </c>
      <c r="L388" s="2" t="s">
        <v>715</v>
      </c>
      <c r="M388" s="2" t="s">
        <v>1445</v>
      </c>
      <c r="N388" s="2" t="s">
        <v>1446</v>
      </c>
      <c r="O388" s="4" t="s">
        <v>142</v>
      </c>
      <c r="P388" s="2" t="s">
        <v>143</v>
      </c>
      <c r="Q388" s="252">
        <v>1</v>
      </c>
      <c r="R388" s="252">
        <v>1</v>
      </c>
      <c r="S388" s="153">
        <v>180000</v>
      </c>
      <c r="T388" s="153">
        <v>180000</v>
      </c>
      <c r="U388" s="4" t="s">
        <v>144</v>
      </c>
      <c r="V388" s="2"/>
      <c r="W388" s="5"/>
      <c r="Z388" s="1"/>
    </row>
    <row r="389" spans="1:26" ht="13.5" x14ac:dyDescent="0.3">
      <c r="A389" s="4">
        <v>388</v>
      </c>
      <c r="B389" s="1" t="s">
        <v>136</v>
      </c>
      <c r="C389" s="1" t="s">
        <v>1758</v>
      </c>
      <c r="D389" s="2" t="s">
        <v>1743</v>
      </c>
      <c r="E389" s="2" t="s">
        <v>53</v>
      </c>
      <c r="F389" s="2" t="s">
        <v>34</v>
      </c>
      <c r="G389" s="2" t="s">
        <v>687</v>
      </c>
      <c r="H389" s="3">
        <v>45141</v>
      </c>
      <c r="I389" s="2" t="s">
        <v>688</v>
      </c>
      <c r="J389" s="2" t="s">
        <v>609</v>
      </c>
      <c r="K389" s="2" t="s">
        <v>445</v>
      </c>
      <c r="L389" s="2" t="s">
        <v>347</v>
      </c>
      <c r="M389" s="2" t="s">
        <v>1550</v>
      </c>
      <c r="N389" s="2" t="s">
        <v>1158</v>
      </c>
      <c r="O389" s="4" t="s">
        <v>142</v>
      </c>
      <c r="P389" s="2" t="s">
        <v>143</v>
      </c>
      <c r="Q389" s="252">
        <v>500</v>
      </c>
      <c r="R389" s="252">
        <v>400</v>
      </c>
      <c r="S389" s="153">
        <v>260</v>
      </c>
      <c r="T389" s="153">
        <v>104000</v>
      </c>
      <c r="U389" s="4" t="s">
        <v>144</v>
      </c>
      <c r="V389" s="2"/>
      <c r="W389" s="5"/>
      <c r="Z389" s="1"/>
    </row>
    <row r="390" spans="1:26" ht="13.5" x14ac:dyDescent="0.3">
      <c r="A390" s="4">
        <v>389</v>
      </c>
      <c r="B390" s="1" t="s">
        <v>136</v>
      </c>
      <c r="C390" s="1" t="s">
        <v>1758</v>
      </c>
      <c r="D390" s="2" t="s">
        <v>1743</v>
      </c>
      <c r="E390" s="2" t="s">
        <v>53</v>
      </c>
      <c r="F390" s="2" t="s">
        <v>36</v>
      </c>
      <c r="G390" s="2" t="s">
        <v>687</v>
      </c>
      <c r="H390" s="3">
        <v>45141</v>
      </c>
      <c r="I390" s="2" t="s">
        <v>688</v>
      </c>
      <c r="J390" s="2" t="s">
        <v>609</v>
      </c>
      <c r="K390" s="2" t="s">
        <v>445</v>
      </c>
      <c r="L390" s="2" t="s">
        <v>347</v>
      </c>
      <c r="M390" s="2" t="s">
        <v>1550</v>
      </c>
      <c r="N390" s="2" t="s">
        <v>1158</v>
      </c>
      <c r="O390" s="4" t="s">
        <v>142</v>
      </c>
      <c r="P390" s="2" t="s">
        <v>143</v>
      </c>
      <c r="Q390" s="252">
        <v>500</v>
      </c>
      <c r="R390" s="252">
        <v>100</v>
      </c>
      <c r="S390" s="153">
        <v>260</v>
      </c>
      <c r="T390" s="153">
        <v>26000</v>
      </c>
      <c r="U390" s="4" t="s">
        <v>144</v>
      </c>
      <c r="V390" s="2"/>
      <c r="W390" s="5"/>
      <c r="Z390" s="1"/>
    </row>
    <row r="391" spans="1:26" ht="13.5" x14ac:dyDescent="0.3">
      <c r="A391" s="4">
        <v>390</v>
      </c>
      <c r="B391" s="1" t="s">
        <v>136</v>
      </c>
      <c r="C391" s="1" t="s">
        <v>1758</v>
      </c>
      <c r="D391" s="2" t="s">
        <v>1743</v>
      </c>
      <c r="E391" s="2" t="s">
        <v>53</v>
      </c>
      <c r="F391" s="2" t="s">
        <v>34</v>
      </c>
      <c r="G391" s="2" t="s">
        <v>687</v>
      </c>
      <c r="H391" s="3">
        <v>45141</v>
      </c>
      <c r="I391" s="2" t="s">
        <v>688</v>
      </c>
      <c r="J391" s="2" t="s">
        <v>609</v>
      </c>
      <c r="K391" s="2" t="s">
        <v>346</v>
      </c>
      <c r="L391" s="2" t="s">
        <v>347</v>
      </c>
      <c r="M391" s="2" t="s">
        <v>1551</v>
      </c>
      <c r="N391" s="2" t="s">
        <v>1158</v>
      </c>
      <c r="O391" s="4" t="s">
        <v>142</v>
      </c>
      <c r="P391" s="2" t="s">
        <v>143</v>
      </c>
      <c r="Q391" s="252">
        <v>500</v>
      </c>
      <c r="R391" s="252">
        <v>380</v>
      </c>
      <c r="S391" s="153">
        <v>260</v>
      </c>
      <c r="T391" s="153">
        <v>98800</v>
      </c>
      <c r="U391" s="4" t="s">
        <v>144</v>
      </c>
      <c r="V391" s="2"/>
      <c r="W391" s="5"/>
      <c r="Z391" s="1"/>
    </row>
    <row r="392" spans="1:26" ht="13.5" x14ac:dyDescent="0.3">
      <c r="A392" s="4">
        <v>391</v>
      </c>
      <c r="B392" s="1" t="s">
        <v>136</v>
      </c>
      <c r="C392" s="1" t="s">
        <v>1758</v>
      </c>
      <c r="D392" s="2" t="s">
        <v>1743</v>
      </c>
      <c r="E392" s="2" t="s">
        <v>53</v>
      </c>
      <c r="F392" s="2" t="s">
        <v>36</v>
      </c>
      <c r="G392" s="2" t="s">
        <v>687</v>
      </c>
      <c r="H392" s="3">
        <v>45141</v>
      </c>
      <c r="I392" s="2" t="s">
        <v>688</v>
      </c>
      <c r="J392" s="2" t="s">
        <v>609</v>
      </c>
      <c r="K392" s="2" t="s">
        <v>346</v>
      </c>
      <c r="L392" s="2" t="s">
        <v>347</v>
      </c>
      <c r="M392" s="2" t="s">
        <v>1551</v>
      </c>
      <c r="N392" s="2" t="s">
        <v>1158</v>
      </c>
      <c r="O392" s="4" t="s">
        <v>142</v>
      </c>
      <c r="P392" s="2" t="s">
        <v>143</v>
      </c>
      <c r="Q392" s="252">
        <v>500</v>
      </c>
      <c r="R392" s="252">
        <v>120</v>
      </c>
      <c r="S392" s="153">
        <v>260</v>
      </c>
      <c r="T392" s="153">
        <v>31200</v>
      </c>
      <c r="U392" s="4" t="s">
        <v>144</v>
      </c>
      <c r="V392" s="2"/>
      <c r="W392" s="5"/>
      <c r="Z392" s="1"/>
    </row>
    <row r="393" spans="1:26" ht="13.5" x14ac:dyDescent="0.3">
      <c r="A393" s="4">
        <v>392</v>
      </c>
      <c r="B393" s="1" t="s">
        <v>136</v>
      </c>
      <c r="C393" s="1" t="s">
        <v>1756</v>
      </c>
      <c r="D393" s="2" t="s">
        <v>1754</v>
      </c>
      <c r="E393" s="2" t="s">
        <v>49</v>
      </c>
      <c r="F393" s="2" t="s">
        <v>36</v>
      </c>
      <c r="G393" s="2" t="s">
        <v>687</v>
      </c>
      <c r="H393" s="3">
        <v>45141</v>
      </c>
      <c r="I393" s="2" t="s">
        <v>688</v>
      </c>
      <c r="J393" s="2" t="s">
        <v>609</v>
      </c>
      <c r="K393" s="2" t="s">
        <v>716</v>
      </c>
      <c r="L393" s="2" t="s">
        <v>242</v>
      </c>
      <c r="M393" s="2" t="s">
        <v>1554</v>
      </c>
      <c r="N393" s="2" t="s">
        <v>1555</v>
      </c>
      <c r="O393" s="4" t="s">
        <v>142</v>
      </c>
      <c r="P393" s="2" t="s">
        <v>218</v>
      </c>
      <c r="Q393" s="252">
        <v>1</v>
      </c>
      <c r="R393" s="252">
        <v>2</v>
      </c>
      <c r="S393" s="153">
        <v>34860</v>
      </c>
      <c r="T393" s="153">
        <v>69720</v>
      </c>
      <c r="U393" s="4" t="s">
        <v>144</v>
      </c>
      <c r="V393" s="2"/>
      <c r="W393" s="5"/>
      <c r="Z393" s="1"/>
    </row>
    <row r="394" spans="1:26" ht="13.5" x14ac:dyDescent="0.3">
      <c r="A394" s="4">
        <v>393</v>
      </c>
      <c r="B394" s="1" t="s">
        <v>136</v>
      </c>
      <c r="C394" s="1" t="s">
        <v>1756</v>
      </c>
      <c r="D394" s="2" t="s">
        <v>1754</v>
      </c>
      <c r="E394" s="2" t="s">
        <v>49</v>
      </c>
      <c r="F394" s="2" t="s">
        <v>34</v>
      </c>
      <c r="G394" s="2" t="s">
        <v>687</v>
      </c>
      <c r="H394" s="3">
        <v>45141</v>
      </c>
      <c r="I394" s="2" t="s">
        <v>688</v>
      </c>
      <c r="J394" s="2" t="s">
        <v>609</v>
      </c>
      <c r="K394" s="2" t="s">
        <v>716</v>
      </c>
      <c r="L394" s="2" t="s">
        <v>242</v>
      </c>
      <c r="M394" s="2" t="s">
        <v>1554</v>
      </c>
      <c r="N394" s="2" t="s">
        <v>1555</v>
      </c>
      <c r="O394" s="4" t="s">
        <v>142</v>
      </c>
      <c r="P394" s="2" t="s">
        <v>218</v>
      </c>
      <c r="Q394" s="252">
        <v>1</v>
      </c>
      <c r="R394" s="252">
        <v>8</v>
      </c>
      <c r="S394" s="153">
        <v>34860</v>
      </c>
      <c r="T394" s="153">
        <v>278880</v>
      </c>
      <c r="U394" s="4" t="s">
        <v>144</v>
      </c>
      <c r="V394" s="2"/>
      <c r="W394" s="5"/>
      <c r="Z394" s="1"/>
    </row>
    <row r="395" spans="1:26" ht="13.5" x14ac:dyDescent="0.3">
      <c r="A395" s="4">
        <v>394</v>
      </c>
      <c r="B395" s="1" t="s">
        <v>136</v>
      </c>
      <c r="C395" s="1" t="s">
        <v>1758</v>
      </c>
      <c r="D395" s="2" t="s">
        <v>1743</v>
      </c>
      <c r="E395" s="2" t="s">
        <v>43</v>
      </c>
      <c r="F395" s="2" t="s">
        <v>34</v>
      </c>
      <c r="G395" s="2" t="s">
        <v>717</v>
      </c>
      <c r="H395" s="3">
        <v>45155</v>
      </c>
      <c r="I395" s="2" t="s">
        <v>718</v>
      </c>
      <c r="J395" s="2" t="s">
        <v>139</v>
      </c>
      <c r="K395" s="2" t="s">
        <v>719</v>
      </c>
      <c r="L395" s="2" t="s">
        <v>720</v>
      </c>
      <c r="M395" s="2" t="s">
        <v>1447</v>
      </c>
      <c r="N395" s="2" t="s">
        <v>1448</v>
      </c>
      <c r="O395" s="4" t="s">
        <v>142</v>
      </c>
      <c r="P395" s="2" t="s">
        <v>143</v>
      </c>
      <c r="Q395" s="252">
        <v>1</v>
      </c>
      <c r="R395" s="252">
        <v>40</v>
      </c>
      <c r="S395" s="153">
        <v>9000</v>
      </c>
      <c r="T395" s="153">
        <v>360000</v>
      </c>
      <c r="U395" s="4" t="s">
        <v>144</v>
      </c>
      <c r="V395" s="2"/>
      <c r="W395" s="5"/>
      <c r="Z395" s="1"/>
    </row>
    <row r="396" spans="1:26" ht="13.5" x14ac:dyDescent="0.3">
      <c r="A396" s="4">
        <v>395</v>
      </c>
      <c r="B396" s="1" t="s">
        <v>136</v>
      </c>
      <c r="C396" s="1" t="s">
        <v>1758</v>
      </c>
      <c r="D396" s="2" t="s">
        <v>1743</v>
      </c>
      <c r="E396" s="2" t="s">
        <v>43</v>
      </c>
      <c r="F396" s="2" t="s">
        <v>36</v>
      </c>
      <c r="G396" s="2" t="s">
        <v>717</v>
      </c>
      <c r="H396" s="3">
        <v>45155</v>
      </c>
      <c r="I396" s="2" t="s">
        <v>718</v>
      </c>
      <c r="J396" s="2" t="s">
        <v>139</v>
      </c>
      <c r="K396" s="2" t="s">
        <v>721</v>
      </c>
      <c r="L396" s="2" t="s">
        <v>720</v>
      </c>
      <c r="M396" s="2" t="s">
        <v>1449</v>
      </c>
      <c r="N396" s="2" t="s">
        <v>1448</v>
      </c>
      <c r="O396" s="4" t="s">
        <v>142</v>
      </c>
      <c r="P396" s="2" t="s">
        <v>143</v>
      </c>
      <c r="Q396" s="252">
        <v>1</v>
      </c>
      <c r="R396" s="252">
        <v>14</v>
      </c>
      <c r="S396" s="153">
        <v>9000</v>
      </c>
      <c r="T396" s="153">
        <v>126000</v>
      </c>
      <c r="U396" s="4" t="s">
        <v>144</v>
      </c>
      <c r="V396" s="2"/>
      <c r="W396" s="5"/>
      <c r="Z396" s="1"/>
    </row>
    <row r="397" spans="1:26" ht="13.5" x14ac:dyDescent="0.3">
      <c r="A397" s="4">
        <v>396</v>
      </c>
      <c r="B397" s="1" t="s">
        <v>136</v>
      </c>
      <c r="C397" s="1" t="s">
        <v>1756</v>
      </c>
      <c r="D397" s="2" t="s">
        <v>1754</v>
      </c>
      <c r="E397" s="2" t="s">
        <v>51</v>
      </c>
      <c r="F397" s="2" t="s">
        <v>36</v>
      </c>
      <c r="G397" s="2" t="s">
        <v>722</v>
      </c>
      <c r="H397" s="3">
        <v>45155</v>
      </c>
      <c r="I397" s="2" t="s">
        <v>723</v>
      </c>
      <c r="J397" s="2" t="s">
        <v>172</v>
      </c>
      <c r="K397" s="2" t="s">
        <v>529</v>
      </c>
      <c r="L397" s="2" t="s">
        <v>174</v>
      </c>
      <c r="M397" s="2" t="s">
        <v>529</v>
      </c>
      <c r="N397" s="2" t="s">
        <v>1156</v>
      </c>
      <c r="O397" s="4" t="s">
        <v>142</v>
      </c>
      <c r="P397" s="2" t="s">
        <v>143</v>
      </c>
      <c r="Q397" s="252">
        <v>3000</v>
      </c>
      <c r="R397" s="252">
        <v>3000</v>
      </c>
      <c r="S397" s="153">
        <v>37</v>
      </c>
      <c r="T397" s="153">
        <v>111000</v>
      </c>
      <c r="U397" s="4" t="s">
        <v>144</v>
      </c>
      <c r="V397" s="2" t="s">
        <v>709</v>
      </c>
      <c r="W397" s="5"/>
      <c r="Z397" s="1"/>
    </row>
    <row r="398" spans="1:26" ht="13.5" x14ac:dyDescent="0.3">
      <c r="A398" s="4">
        <v>397</v>
      </c>
      <c r="B398" s="1" t="s">
        <v>136</v>
      </c>
      <c r="C398" s="1" t="s">
        <v>1756</v>
      </c>
      <c r="D398" s="2" t="s">
        <v>1754</v>
      </c>
      <c r="E398" s="2" t="s">
        <v>51</v>
      </c>
      <c r="F398" s="2" t="s">
        <v>36</v>
      </c>
      <c r="G398" s="2" t="s">
        <v>722</v>
      </c>
      <c r="H398" s="3">
        <v>45155</v>
      </c>
      <c r="I398" s="2" t="s">
        <v>723</v>
      </c>
      <c r="J398" s="2" t="s">
        <v>172</v>
      </c>
      <c r="K398" s="2" t="s">
        <v>724</v>
      </c>
      <c r="L398" s="2" t="s">
        <v>174</v>
      </c>
      <c r="M398" s="2" t="s">
        <v>724</v>
      </c>
      <c r="N398" s="2" t="s">
        <v>1156</v>
      </c>
      <c r="O398" s="4" t="s">
        <v>142</v>
      </c>
      <c r="P398" s="2" t="s">
        <v>143</v>
      </c>
      <c r="Q398" s="252">
        <v>3000</v>
      </c>
      <c r="R398" s="252">
        <v>3000</v>
      </c>
      <c r="S398" s="153">
        <v>41</v>
      </c>
      <c r="T398" s="153">
        <v>123000</v>
      </c>
      <c r="U398" s="4" t="s">
        <v>144</v>
      </c>
      <c r="V398" s="2" t="s">
        <v>709</v>
      </c>
      <c r="W398" s="5"/>
      <c r="Z398" s="1"/>
    </row>
    <row r="399" spans="1:26" ht="13.5" x14ac:dyDescent="0.3">
      <c r="A399" s="4">
        <v>398</v>
      </c>
      <c r="B399" s="1" t="s">
        <v>136</v>
      </c>
      <c r="C399" s="1" t="s">
        <v>1756</v>
      </c>
      <c r="D399" s="2" t="s">
        <v>1754</v>
      </c>
      <c r="E399" s="2" t="s">
        <v>51</v>
      </c>
      <c r="F399" s="2" t="s">
        <v>36</v>
      </c>
      <c r="G399" s="2" t="s">
        <v>722</v>
      </c>
      <c r="H399" s="3">
        <v>45155</v>
      </c>
      <c r="I399" s="2" t="s">
        <v>723</v>
      </c>
      <c r="J399" s="2" t="s">
        <v>172</v>
      </c>
      <c r="K399" s="2" t="s">
        <v>279</v>
      </c>
      <c r="L399" s="2" t="s">
        <v>174</v>
      </c>
      <c r="M399" s="2" t="s">
        <v>279</v>
      </c>
      <c r="N399" s="2" t="s">
        <v>1156</v>
      </c>
      <c r="O399" s="4" t="s">
        <v>142</v>
      </c>
      <c r="P399" s="2" t="s">
        <v>143</v>
      </c>
      <c r="Q399" s="252">
        <v>500</v>
      </c>
      <c r="R399" s="252">
        <v>500</v>
      </c>
      <c r="S399" s="153">
        <v>448</v>
      </c>
      <c r="T399" s="153">
        <v>224000</v>
      </c>
      <c r="U399" s="4" t="s">
        <v>144</v>
      </c>
      <c r="V399" s="2" t="s">
        <v>320</v>
      </c>
      <c r="W399" s="5"/>
      <c r="Z399" s="1"/>
    </row>
    <row r="400" spans="1:26" ht="13.5" x14ac:dyDescent="0.3">
      <c r="A400" s="4">
        <v>399</v>
      </c>
      <c r="B400" s="1" t="s">
        <v>136</v>
      </c>
      <c r="C400" s="1" t="s">
        <v>1756</v>
      </c>
      <c r="D400" s="2" t="s">
        <v>1754</v>
      </c>
      <c r="E400" s="2" t="s">
        <v>51</v>
      </c>
      <c r="F400" s="2" t="s">
        <v>36</v>
      </c>
      <c r="G400" s="2" t="s">
        <v>722</v>
      </c>
      <c r="H400" s="3">
        <v>45155</v>
      </c>
      <c r="I400" s="2" t="s">
        <v>723</v>
      </c>
      <c r="J400" s="2" t="s">
        <v>172</v>
      </c>
      <c r="K400" s="2" t="s">
        <v>276</v>
      </c>
      <c r="L400" s="2" t="s">
        <v>174</v>
      </c>
      <c r="M400" s="2" t="s">
        <v>276</v>
      </c>
      <c r="N400" s="2" t="s">
        <v>1156</v>
      </c>
      <c r="O400" s="4" t="s">
        <v>142</v>
      </c>
      <c r="P400" s="2" t="s">
        <v>143</v>
      </c>
      <c r="Q400" s="252">
        <v>3000</v>
      </c>
      <c r="R400" s="252">
        <v>3000</v>
      </c>
      <c r="S400" s="153">
        <v>75</v>
      </c>
      <c r="T400" s="153">
        <v>225000</v>
      </c>
      <c r="U400" s="4" t="s">
        <v>144</v>
      </c>
      <c r="V400" s="2" t="s">
        <v>320</v>
      </c>
      <c r="W400" s="5"/>
      <c r="Z400" s="1"/>
    </row>
    <row r="401" spans="1:26" ht="13.5" x14ac:dyDescent="0.3">
      <c r="A401" s="4">
        <v>400</v>
      </c>
      <c r="B401" s="1" t="s">
        <v>136</v>
      </c>
      <c r="C401" s="1" t="s">
        <v>1756</v>
      </c>
      <c r="D401" s="2" t="s">
        <v>1754</v>
      </c>
      <c r="E401" s="2" t="s">
        <v>49</v>
      </c>
      <c r="F401" s="2" t="s">
        <v>34</v>
      </c>
      <c r="G401" s="2" t="s">
        <v>725</v>
      </c>
      <c r="H401" s="3">
        <v>45155</v>
      </c>
      <c r="I401" s="2" t="s">
        <v>726</v>
      </c>
      <c r="J401" s="2" t="s">
        <v>195</v>
      </c>
      <c r="K401" s="2" t="s">
        <v>196</v>
      </c>
      <c r="L401" s="2" t="s">
        <v>197</v>
      </c>
      <c r="M401" s="2" t="s">
        <v>196</v>
      </c>
      <c r="N401" s="2" t="s">
        <v>1194</v>
      </c>
      <c r="O401" s="4" t="s">
        <v>142</v>
      </c>
      <c r="P401" s="2" t="s">
        <v>143</v>
      </c>
      <c r="Q401" s="252">
        <v>3312</v>
      </c>
      <c r="R401" s="252">
        <v>3312</v>
      </c>
      <c r="S401" s="153">
        <v>102</v>
      </c>
      <c r="T401" s="153">
        <v>337824</v>
      </c>
      <c r="U401" s="4" t="s">
        <v>144</v>
      </c>
      <c r="V401" s="2" t="s">
        <v>727</v>
      </c>
      <c r="W401" s="5"/>
      <c r="Z401" s="1"/>
    </row>
    <row r="402" spans="1:26" ht="13.5" x14ac:dyDescent="0.3">
      <c r="A402" s="4">
        <v>401</v>
      </c>
      <c r="B402" s="1" t="s">
        <v>136</v>
      </c>
      <c r="C402" s="1" t="s">
        <v>1756</v>
      </c>
      <c r="D402" s="2" t="s">
        <v>1754</v>
      </c>
      <c r="E402" s="2" t="s">
        <v>49</v>
      </c>
      <c r="F402" s="2" t="s">
        <v>34</v>
      </c>
      <c r="G402" s="2" t="s">
        <v>725</v>
      </c>
      <c r="H402" s="3">
        <v>45155</v>
      </c>
      <c r="I402" s="2" t="s">
        <v>726</v>
      </c>
      <c r="J402" s="2" t="s">
        <v>195</v>
      </c>
      <c r="K402" s="2" t="s">
        <v>198</v>
      </c>
      <c r="L402" s="2" t="s">
        <v>197</v>
      </c>
      <c r="M402" s="2" t="s">
        <v>198</v>
      </c>
      <c r="N402" s="2" t="s">
        <v>1194</v>
      </c>
      <c r="O402" s="4" t="s">
        <v>142</v>
      </c>
      <c r="P402" s="2" t="s">
        <v>143</v>
      </c>
      <c r="Q402" s="252">
        <v>1656</v>
      </c>
      <c r="R402" s="252">
        <v>1656</v>
      </c>
      <c r="S402" s="153">
        <v>699</v>
      </c>
      <c r="T402" s="153">
        <v>1157544</v>
      </c>
      <c r="U402" s="4" t="s">
        <v>144</v>
      </c>
      <c r="V402" s="2" t="s">
        <v>727</v>
      </c>
      <c r="W402" s="5"/>
      <c r="Z402" s="1"/>
    </row>
    <row r="403" spans="1:26" ht="13.5" x14ac:dyDescent="0.3">
      <c r="A403" s="4">
        <v>402</v>
      </c>
      <c r="B403" s="1" t="s">
        <v>136</v>
      </c>
      <c r="C403" s="1" t="s">
        <v>1756</v>
      </c>
      <c r="D403" s="2" t="s">
        <v>1754</v>
      </c>
      <c r="E403" s="2" t="s">
        <v>49</v>
      </c>
      <c r="F403" s="2" t="s">
        <v>34</v>
      </c>
      <c r="G403" s="2" t="s">
        <v>725</v>
      </c>
      <c r="H403" s="3">
        <v>45155</v>
      </c>
      <c r="I403" s="2" t="s">
        <v>726</v>
      </c>
      <c r="J403" s="2" t="s">
        <v>195</v>
      </c>
      <c r="K403" s="2" t="s">
        <v>199</v>
      </c>
      <c r="L403" s="2" t="s">
        <v>197</v>
      </c>
      <c r="M403" s="2" t="s">
        <v>199</v>
      </c>
      <c r="N403" s="2" t="s">
        <v>1194</v>
      </c>
      <c r="O403" s="4" t="s">
        <v>142</v>
      </c>
      <c r="P403" s="2" t="s">
        <v>143</v>
      </c>
      <c r="Q403" s="252">
        <v>1104</v>
      </c>
      <c r="R403" s="252">
        <v>1104</v>
      </c>
      <c r="S403" s="153">
        <v>1882</v>
      </c>
      <c r="T403" s="153">
        <v>2077728</v>
      </c>
      <c r="U403" s="4" t="s">
        <v>144</v>
      </c>
      <c r="V403" s="2" t="s">
        <v>727</v>
      </c>
      <c r="W403" s="5"/>
      <c r="Z403" s="1"/>
    </row>
    <row r="404" spans="1:26" ht="13.5" x14ac:dyDescent="0.3">
      <c r="A404" s="4">
        <v>403</v>
      </c>
      <c r="B404" s="1" t="s">
        <v>136</v>
      </c>
      <c r="C404" s="1" t="s">
        <v>1756</v>
      </c>
      <c r="D404" s="2" t="s">
        <v>1754</v>
      </c>
      <c r="E404" s="2" t="s">
        <v>49</v>
      </c>
      <c r="F404" s="2" t="s">
        <v>34</v>
      </c>
      <c r="G404" s="2" t="s">
        <v>725</v>
      </c>
      <c r="H404" s="3">
        <v>45155</v>
      </c>
      <c r="I404" s="2" t="s">
        <v>726</v>
      </c>
      <c r="J404" s="2" t="s">
        <v>195</v>
      </c>
      <c r="K404" s="2" t="s">
        <v>200</v>
      </c>
      <c r="L404" s="2" t="s">
        <v>197</v>
      </c>
      <c r="M404" s="2" t="s">
        <v>200</v>
      </c>
      <c r="N404" s="2" t="s">
        <v>1194</v>
      </c>
      <c r="O404" s="4" t="s">
        <v>142</v>
      </c>
      <c r="P404" s="2" t="s">
        <v>143</v>
      </c>
      <c r="Q404" s="252">
        <v>1104</v>
      </c>
      <c r="R404" s="252">
        <v>1104</v>
      </c>
      <c r="S404" s="153">
        <v>3663</v>
      </c>
      <c r="T404" s="153">
        <v>4043952</v>
      </c>
      <c r="U404" s="4" t="s">
        <v>144</v>
      </c>
      <c r="V404" s="2" t="s">
        <v>727</v>
      </c>
      <c r="W404" s="5"/>
      <c r="Z404" s="1"/>
    </row>
    <row r="405" spans="1:26" ht="13.5" x14ac:dyDescent="0.3">
      <c r="A405" s="4">
        <v>404</v>
      </c>
      <c r="B405" s="1" t="s">
        <v>136</v>
      </c>
      <c r="C405" s="1" t="s">
        <v>1756</v>
      </c>
      <c r="D405" s="2" t="s">
        <v>1754</v>
      </c>
      <c r="E405" s="2" t="s">
        <v>49</v>
      </c>
      <c r="F405" s="2" t="s">
        <v>34</v>
      </c>
      <c r="G405" s="2" t="s">
        <v>725</v>
      </c>
      <c r="H405" s="3">
        <v>45155</v>
      </c>
      <c r="I405" s="2" t="s">
        <v>726</v>
      </c>
      <c r="J405" s="2" t="s">
        <v>195</v>
      </c>
      <c r="K405" s="2" t="s">
        <v>201</v>
      </c>
      <c r="L405" s="2" t="s">
        <v>197</v>
      </c>
      <c r="M405" s="2" t="s">
        <v>201</v>
      </c>
      <c r="N405" s="2" t="s">
        <v>1194</v>
      </c>
      <c r="O405" s="4" t="s">
        <v>142</v>
      </c>
      <c r="P405" s="2" t="s">
        <v>143</v>
      </c>
      <c r="Q405" s="252">
        <v>1104</v>
      </c>
      <c r="R405" s="252">
        <v>1104</v>
      </c>
      <c r="S405" s="153">
        <v>6266</v>
      </c>
      <c r="T405" s="153">
        <v>6917664</v>
      </c>
      <c r="U405" s="4" t="s">
        <v>144</v>
      </c>
      <c r="V405" s="2" t="s">
        <v>727</v>
      </c>
      <c r="W405" s="5"/>
      <c r="Z405" s="1"/>
    </row>
    <row r="406" spans="1:26" ht="13.5" x14ac:dyDescent="0.3">
      <c r="A406" s="4">
        <v>405</v>
      </c>
      <c r="B406" s="1" t="s">
        <v>136</v>
      </c>
      <c r="C406" s="1" t="s">
        <v>1756</v>
      </c>
      <c r="D406" s="2" t="s">
        <v>1754</v>
      </c>
      <c r="E406" s="2" t="s">
        <v>49</v>
      </c>
      <c r="F406" s="2" t="s">
        <v>34</v>
      </c>
      <c r="G406" s="2" t="s">
        <v>728</v>
      </c>
      <c r="H406" s="3">
        <v>45155</v>
      </c>
      <c r="I406" s="2" t="s">
        <v>729</v>
      </c>
      <c r="J406" s="2" t="s">
        <v>204</v>
      </c>
      <c r="K406" s="2" t="s">
        <v>205</v>
      </c>
      <c r="L406" s="2" t="s">
        <v>206</v>
      </c>
      <c r="M406" s="2" t="s">
        <v>1168</v>
      </c>
      <c r="N406" s="2" t="s">
        <v>1169</v>
      </c>
      <c r="O406" s="4" t="s">
        <v>142</v>
      </c>
      <c r="P406" s="2" t="s">
        <v>143</v>
      </c>
      <c r="Q406" s="252">
        <v>320</v>
      </c>
      <c r="R406" s="252">
        <v>452</v>
      </c>
      <c r="S406" s="153">
        <v>16890</v>
      </c>
      <c r="T406" s="153">
        <v>7634280</v>
      </c>
      <c r="U406" s="4" t="s">
        <v>144</v>
      </c>
      <c r="V406" s="2" t="s">
        <v>727</v>
      </c>
      <c r="W406" s="5"/>
      <c r="Z406" s="1"/>
    </row>
    <row r="407" spans="1:26" ht="13.5" x14ac:dyDescent="0.3">
      <c r="A407" s="4">
        <v>406</v>
      </c>
      <c r="B407" s="1" t="s">
        <v>136</v>
      </c>
      <c r="C407" s="1" t="s">
        <v>1756</v>
      </c>
      <c r="D407" s="2" t="s">
        <v>1754</v>
      </c>
      <c r="E407" s="2" t="s">
        <v>49</v>
      </c>
      <c r="F407" s="2" t="s">
        <v>34</v>
      </c>
      <c r="G407" s="2" t="s">
        <v>730</v>
      </c>
      <c r="H407" s="3">
        <v>45155</v>
      </c>
      <c r="I407" s="2" t="s">
        <v>731</v>
      </c>
      <c r="J407" s="2" t="s">
        <v>227</v>
      </c>
      <c r="K407" s="2" t="s">
        <v>228</v>
      </c>
      <c r="L407" s="2" t="s">
        <v>567</v>
      </c>
      <c r="M407" s="2" t="s">
        <v>1559</v>
      </c>
      <c r="N407" s="2" t="s">
        <v>374</v>
      </c>
      <c r="O407" s="4" t="s">
        <v>142</v>
      </c>
      <c r="P407" s="2" t="s">
        <v>143</v>
      </c>
      <c r="Q407" s="252">
        <v>200</v>
      </c>
      <c r="R407" s="252">
        <v>276</v>
      </c>
      <c r="S407" s="153">
        <v>14000</v>
      </c>
      <c r="T407" s="153">
        <v>3864000</v>
      </c>
      <c r="U407" s="4" t="s">
        <v>144</v>
      </c>
      <c r="V407" s="2" t="s">
        <v>727</v>
      </c>
      <c r="W407" s="5"/>
      <c r="Z407" s="1"/>
    </row>
    <row r="408" spans="1:26" ht="13.5" x14ac:dyDescent="0.3">
      <c r="A408" s="4">
        <v>407</v>
      </c>
      <c r="B408" s="1" t="s">
        <v>136</v>
      </c>
      <c r="C408" s="1" t="s">
        <v>1758</v>
      </c>
      <c r="D408" s="2" t="s">
        <v>1743</v>
      </c>
      <c r="E408" s="2" t="s">
        <v>55</v>
      </c>
      <c r="F408" s="2" t="s">
        <v>34</v>
      </c>
      <c r="G408" s="2" t="s">
        <v>732</v>
      </c>
      <c r="H408" s="3">
        <v>45155</v>
      </c>
      <c r="I408" s="2" t="s">
        <v>733</v>
      </c>
      <c r="J408" s="2" t="s">
        <v>609</v>
      </c>
      <c r="K408" s="2" t="s">
        <v>220</v>
      </c>
      <c r="L408" s="2" t="s">
        <v>691</v>
      </c>
      <c r="M408" s="2" t="s">
        <v>1318</v>
      </c>
      <c r="N408" s="2" t="s">
        <v>1320</v>
      </c>
      <c r="O408" s="4" t="s">
        <v>142</v>
      </c>
      <c r="P408" s="2" t="s">
        <v>222</v>
      </c>
      <c r="Q408" s="252">
        <v>1</v>
      </c>
      <c r="R408" s="252">
        <v>2</v>
      </c>
      <c r="S408" s="153">
        <v>18040</v>
      </c>
      <c r="T408" s="153">
        <v>36080</v>
      </c>
      <c r="U408" s="4" t="s">
        <v>144</v>
      </c>
      <c r="V408" s="2"/>
      <c r="W408" s="5"/>
      <c r="Z408" s="1"/>
    </row>
    <row r="409" spans="1:26" ht="13.5" x14ac:dyDescent="0.3">
      <c r="A409" s="4">
        <v>408</v>
      </c>
      <c r="B409" s="1" t="s">
        <v>136</v>
      </c>
      <c r="C409" s="1" t="s">
        <v>1758</v>
      </c>
      <c r="D409" s="2" t="s">
        <v>1743</v>
      </c>
      <c r="E409" s="2" t="s">
        <v>55</v>
      </c>
      <c r="F409" s="2" t="s">
        <v>36</v>
      </c>
      <c r="G409" s="2" t="s">
        <v>732</v>
      </c>
      <c r="H409" s="3">
        <v>45155</v>
      </c>
      <c r="I409" s="2" t="s">
        <v>733</v>
      </c>
      <c r="J409" s="2" t="s">
        <v>609</v>
      </c>
      <c r="K409" s="2" t="s">
        <v>220</v>
      </c>
      <c r="L409" s="2" t="s">
        <v>691</v>
      </c>
      <c r="M409" s="2" t="s">
        <v>1318</v>
      </c>
      <c r="N409" s="2" t="s">
        <v>1320</v>
      </c>
      <c r="O409" s="4" t="s">
        <v>142</v>
      </c>
      <c r="P409" s="2" t="s">
        <v>222</v>
      </c>
      <c r="Q409" s="252">
        <v>1</v>
      </c>
      <c r="R409" s="252">
        <v>1</v>
      </c>
      <c r="S409" s="153">
        <v>18040</v>
      </c>
      <c r="T409" s="153">
        <v>18040</v>
      </c>
      <c r="U409" s="4" t="s">
        <v>144</v>
      </c>
      <c r="V409" s="2"/>
      <c r="W409" s="5"/>
      <c r="Z409" s="1"/>
    </row>
    <row r="410" spans="1:26" ht="13.5" x14ac:dyDescent="0.3">
      <c r="A410" s="4">
        <v>409</v>
      </c>
      <c r="B410" s="1" t="s">
        <v>136</v>
      </c>
      <c r="C410" s="1" t="s">
        <v>1756</v>
      </c>
      <c r="D410" s="2" t="s">
        <v>1754</v>
      </c>
      <c r="E410" s="2" t="s">
        <v>51</v>
      </c>
      <c r="F410" s="2" t="s">
        <v>36</v>
      </c>
      <c r="G410" s="2" t="s">
        <v>734</v>
      </c>
      <c r="H410" s="3">
        <v>45163</v>
      </c>
      <c r="I410" s="2" t="s">
        <v>735</v>
      </c>
      <c r="J410" s="2" t="s">
        <v>139</v>
      </c>
      <c r="K410" s="2" t="s">
        <v>736</v>
      </c>
      <c r="L410" s="2" t="s">
        <v>737</v>
      </c>
      <c r="M410" s="2" t="s">
        <v>1232</v>
      </c>
      <c r="N410" s="2" t="s">
        <v>1233</v>
      </c>
      <c r="O410" s="4" t="s">
        <v>142</v>
      </c>
      <c r="P410" s="2" t="s">
        <v>738</v>
      </c>
      <c r="Q410" s="252">
        <v>1</v>
      </c>
      <c r="R410" s="252">
        <v>20</v>
      </c>
      <c r="S410" s="153">
        <v>2600</v>
      </c>
      <c r="T410" s="153">
        <v>52000</v>
      </c>
      <c r="U410" s="4" t="s">
        <v>144</v>
      </c>
      <c r="V410" s="2"/>
      <c r="W410" s="5"/>
      <c r="Z410" s="1"/>
    </row>
    <row r="411" spans="1:26" ht="13.5" x14ac:dyDescent="0.3">
      <c r="A411" s="4">
        <v>410</v>
      </c>
      <c r="B411" s="1" t="s">
        <v>136</v>
      </c>
      <c r="C411" s="1" t="s">
        <v>1758</v>
      </c>
      <c r="D411" s="2" t="s">
        <v>1743</v>
      </c>
      <c r="E411" s="2" t="s">
        <v>54</v>
      </c>
      <c r="F411" s="2" t="s">
        <v>34</v>
      </c>
      <c r="G411" s="2" t="s">
        <v>734</v>
      </c>
      <c r="H411" s="3">
        <v>45163</v>
      </c>
      <c r="I411" s="2" t="s">
        <v>735</v>
      </c>
      <c r="J411" s="2" t="s">
        <v>139</v>
      </c>
      <c r="K411" s="2" t="s">
        <v>739</v>
      </c>
      <c r="L411" s="2" t="s">
        <v>475</v>
      </c>
      <c r="M411" s="2" t="s">
        <v>1410</v>
      </c>
      <c r="N411" s="2" t="s">
        <v>1201</v>
      </c>
      <c r="O411" s="4" t="s">
        <v>142</v>
      </c>
      <c r="P411" s="2" t="s">
        <v>740</v>
      </c>
      <c r="Q411" s="252">
        <v>1</v>
      </c>
      <c r="R411" s="252">
        <v>5</v>
      </c>
      <c r="S411" s="153">
        <v>110000</v>
      </c>
      <c r="T411" s="153">
        <v>550000</v>
      </c>
      <c r="U411" s="4" t="s">
        <v>144</v>
      </c>
      <c r="V411" s="2" t="s">
        <v>476</v>
      </c>
      <c r="W411" s="5"/>
      <c r="Z411" s="1"/>
    </row>
    <row r="412" spans="1:26" ht="13.5" x14ac:dyDescent="0.3">
      <c r="A412" s="4">
        <v>411</v>
      </c>
      <c r="B412" s="1" t="s">
        <v>136</v>
      </c>
      <c r="C412" s="1" t="s">
        <v>1758</v>
      </c>
      <c r="D412" s="2" t="s">
        <v>1743</v>
      </c>
      <c r="E412" s="2" t="s">
        <v>93</v>
      </c>
      <c r="F412" s="2" t="s">
        <v>34</v>
      </c>
      <c r="G412" s="2" t="s">
        <v>734</v>
      </c>
      <c r="H412" s="3">
        <v>45163</v>
      </c>
      <c r="I412" s="2" t="s">
        <v>735</v>
      </c>
      <c r="J412" s="2" t="s">
        <v>139</v>
      </c>
      <c r="K412" s="2" t="s">
        <v>741</v>
      </c>
      <c r="L412" s="2" t="s">
        <v>742</v>
      </c>
      <c r="M412" s="2" t="s">
        <v>1348</v>
      </c>
      <c r="N412" s="2" t="s">
        <v>1347</v>
      </c>
      <c r="O412" s="4" t="s">
        <v>142</v>
      </c>
      <c r="P412" s="2" t="s">
        <v>143</v>
      </c>
      <c r="Q412" s="252">
        <v>1</v>
      </c>
      <c r="R412" s="252">
        <v>5</v>
      </c>
      <c r="S412" s="153">
        <v>6100</v>
      </c>
      <c r="T412" s="153">
        <v>30500</v>
      </c>
      <c r="U412" s="4" t="s">
        <v>144</v>
      </c>
      <c r="V412" s="2"/>
      <c r="W412" s="5"/>
      <c r="Z412" s="1"/>
    </row>
    <row r="413" spans="1:26" ht="13.5" x14ac:dyDescent="0.3">
      <c r="A413" s="4">
        <v>412</v>
      </c>
      <c r="B413" s="1" t="s">
        <v>136</v>
      </c>
      <c r="C413" s="1" t="s">
        <v>1758</v>
      </c>
      <c r="D413" s="2" t="s">
        <v>1743</v>
      </c>
      <c r="E413" s="2" t="s">
        <v>93</v>
      </c>
      <c r="F413" s="2" t="s">
        <v>36</v>
      </c>
      <c r="G413" s="2" t="s">
        <v>734</v>
      </c>
      <c r="H413" s="3">
        <v>45163</v>
      </c>
      <c r="I413" s="2" t="s">
        <v>735</v>
      </c>
      <c r="J413" s="2" t="s">
        <v>139</v>
      </c>
      <c r="K413" s="2" t="s">
        <v>743</v>
      </c>
      <c r="L413" s="2" t="s">
        <v>744</v>
      </c>
      <c r="M413" s="2" t="s">
        <v>1346</v>
      </c>
      <c r="N413" s="2" t="s">
        <v>1347</v>
      </c>
      <c r="O413" s="4" t="s">
        <v>142</v>
      </c>
      <c r="P413" s="2" t="s">
        <v>143</v>
      </c>
      <c r="Q413" s="252">
        <v>1</v>
      </c>
      <c r="R413" s="252">
        <v>1</v>
      </c>
      <c r="S413" s="153">
        <v>160000</v>
      </c>
      <c r="T413" s="153">
        <v>160000</v>
      </c>
      <c r="U413" s="4" t="s">
        <v>144</v>
      </c>
      <c r="V413" s="2"/>
      <c r="W413" s="5"/>
      <c r="Z413" s="1"/>
    </row>
    <row r="414" spans="1:26" ht="13.5" x14ac:dyDescent="0.3">
      <c r="A414" s="4">
        <v>413</v>
      </c>
      <c r="B414" s="1" t="s">
        <v>136</v>
      </c>
      <c r="C414" s="1" t="s">
        <v>1758</v>
      </c>
      <c r="D414" s="2" t="s">
        <v>1743</v>
      </c>
      <c r="E414" s="2" t="s">
        <v>93</v>
      </c>
      <c r="F414" s="2" t="s">
        <v>37</v>
      </c>
      <c r="G414" s="2" t="s">
        <v>734</v>
      </c>
      <c r="H414" s="3">
        <v>45163</v>
      </c>
      <c r="I414" s="2" t="s">
        <v>735</v>
      </c>
      <c r="J414" s="2" t="s">
        <v>139</v>
      </c>
      <c r="K414" s="2" t="s">
        <v>745</v>
      </c>
      <c r="L414" s="2" t="s">
        <v>746</v>
      </c>
      <c r="M414" s="2" t="s">
        <v>1349</v>
      </c>
      <c r="N414" s="2" t="s">
        <v>1347</v>
      </c>
      <c r="O414" s="4" t="s">
        <v>142</v>
      </c>
      <c r="P414" s="2" t="s">
        <v>143</v>
      </c>
      <c r="Q414" s="252">
        <v>1</v>
      </c>
      <c r="R414" s="252">
        <v>1</v>
      </c>
      <c r="S414" s="153">
        <v>40000</v>
      </c>
      <c r="T414" s="153">
        <v>40000</v>
      </c>
      <c r="U414" s="4" t="s">
        <v>144</v>
      </c>
      <c r="V414" s="2"/>
      <c r="W414" s="5"/>
      <c r="Z414" s="1"/>
    </row>
    <row r="415" spans="1:26" ht="13.5" x14ac:dyDescent="0.3">
      <c r="A415" s="4">
        <v>414</v>
      </c>
      <c r="B415" s="1" t="s">
        <v>136</v>
      </c>
      <c r="C415" s="1" t="s">
        <v>1758</v>
      </c>
      <c r="D415" s="2" t="s">
        <v>1743</v>
      </c>
      <c r="E415" s="2" t="s">
        <v>57</v>
      </c>
      <c r="F415" s="2" t="s">
        <v>36</v>
      </c>
      <c r="G415" s="2" t="s">
        <v>734</v>
      </c>
      <c r="H415" s="3">
        <v>45163</v>
      </c>
      <c r="I415" s="2" t="s">
        <v>735</v>
      </c>
      <c r="J415" s="2" t="s">
        <v>139</v>
      </c>
      <c r="K415" s="2" t="s">
        <v>747</v>
      </c>
      <c r="L415" s="2" t="s">
        <v>748</v>
      </c>
      <c r="M415" s="2" t="s">
        <v>1234</v>
      </c>
      <c r="N415" s="2" t="s">
        <v>1235</v>
      </c>
      <c r="O415" s="4" t="s">
        <v>142</v>
      </c>
      <c r="P415" s="2" t="s">
        <v>143</v>
      </c>
      <c r="Q415" s="252">
        <v>1</v>
      </c>
      <c r="R415" s="252">
        <v>4</v>
      </c>
      <c r="S415" s="153">
        <v>266000</v>
      </c>
      <c r="T415" s="153">
        <v>1064000</v>
      </c>
      <c r="U415" s="4" t="s">
        <v>144</v>
      </c>
      <c r="V415" s="2"/>
      <c r="W415" s="5"/>
      <c r="Z415" s="1"/>
    </row>
    <row r="416" spans="1:26" ht="13.5" x14ac:dyDescent="0.3">
      <c r="A416" s="4">
        <v>415</v>
      </c>
      <c r="B416" s="1" t="s">
        <v>136</v>
      </c>
      <c r="C416" s="1" t="s">
        <v>1756</v>
      </c>
      <c r="D416" s="2" t="s">
        <v>1754</v>
      </c>
      <c r="E416" s="2" t="s">
        <v>51</v>
      </c>
      <c r="F416" s="2" t="s">
        <v>36</v>
      </c>
      <c r="G416" s="2" t="s">
        <v>749</v>
      </c>
      <c r="H416" s="3">
        <v>45168</v>
      </c>
      <c r="I416" s="2" t="s">
        <v>750</v>
      </c>
      <c r="J416" s="2" t="s">
        <v>172</v>
      </c>
      <c r="K416" s="2" t="s">
        <v>274</v>
      </c>
      <c r="L416" s="2" t="s">
        <v>174</v>
      </c>
      <c r="M416" s="2" t="s">
        <v>274</v>
      </c>
      <c r="N416" s="2" t="s">
        <v>1156</v>
      </c>
      <c r="O416" s="4" t="s">
        <v>142</v>
      </c>
      <c r="P416" s="2" t="s">
        <v>143</v>
      </c>
      <c r="Q416" s="252">
        <v>3000</v>
      </c>
      <c r="R416" s="252">
        <v>3000</v>
      </c>
      <c r="S416" s="153">
        <v>70</v>
      </c>
      <c r="T416" s="153">
        <v>210000</v>
      </c>
      <c r="U416" s="4" t="s">
        <v>144</v>
      </c>
      <c r="V416" s="2"/>
      <c r="W416" s="5"/>
      <c r="Z416" s="1"/>
    </row>
    <row r="417" spans="1:26" ht="13.5" x14ac:dyDescent="0.3">
      <c r="A417" s="4">
        <v>416</v>
      </c>
      <c r="B417" s="1" t="s">
        <v>136</v>
      </c>
      <c r="C417" s="1" t="s">
        <v>1756</v>
      </c>
      <c r="D417" s="2" t="s">
        <v>1754</v>
      </c>
      <c r="E417" s="2" t="s">
        <v>51</v>
      </c>
      <c r="F417" s="2" t="s">
        <v>36</v>
      </c>
      <c r="G417" s="2" t="s">
        <v>749</v>
      </c>
      <c r="H417" s="3">
        <v>45168</v>
      </c>
      <c r="I417" s="2" t="s">
        <v>750</v>
      </c>
      <c r="J417" s="2" t="s">
        <v>172</v>
      </c>
      <c r="K417" s="2" t="s">
        <v>277</v>
      </c>
      <c r="L417" s="2" t="s">
        <v>174</v>
      </c>
      <c r="M417" s="2" t="s">
        <v>277</v>
      </c>
      <c r="N417" s="2" t="s">
        <v>1156</v>
      </c>
      <c r="O417" s="4" t="s">
        <v>142</v>
      </c>
      <c r="P417" s="2" t="s">
        <v>143</v>
      </c>
      <c r="Q417" s="252">
        <v>2000</v>
      </c>
      <c r="R417" s="252">
        <v>2000</v>
      </c>
      <c r="S417" s="153">
        <v>117</v>
      </c>
      <c r="T417" s="153">
        <v>234000</v>
      </c>
      <c r="U417" s="4" t="s">
        <v>144</v>
      </c>
      <c r="V417" s="2"/>
      <c r="W417" s="5"/>
      <c r="Z417" s="1"/>
    </row>
    <row r="418" spans="1:26" ht="13.5" x14ac:dyDescent="0.3">
      <c r="A418" s="4">
        <v>417</v>
      </c>
      <c r="B418" s="1" t="s">
        <v>136</v>
      </c>
      <c r="C418" s="1" t="s">
        <v>1756</v>
      </c>
      <c r="D418" s="2" t="s">
        <v>1754</v>
      </c>
      <c r="E418" s="2" t="s">
        <v>51</v>
      </c>
      <c r="F418" s="2" t="s">
        <v>36</v>
      </c>
      <c r="G418" s="2" t="s">
        <v>749</v>
      </c>
      <c r="H418" s="3">
        <v>45168</v>
      </c>
      <c r="I418" s="2" t="s">
        <v>750</v>
      </c>
      <c r="J418" s="2" t="s">
        <v>172</v>
      </c>
      <c r="K418" s="2" t="s">
        <v>182</v>
      </c>
      <c r="L418" s="2" t="s">
        <v>174</v>
      </c>
      <c r="M418" s="2" t="s">
        <v>182</v>
      </c>
      <c r="N418" s="2" t="s">
        <v>1156</v>
      </c>
      <c r="O418" s="4" t="s">
        <v>142</v>
      </c>
      <c r="P418" s="2" t="s">
        <v>143</v>
      </c>
      <c r="Q418" s="252">
        <v>5000</v>
      </c>
      <c r="R418" s="252">
        <v>5000</v>
      </c>
      <c r="S418" s="153">
        <v>715</v>
      </c>
      <c r="T418" s="153">
        <v>3575000</v>
      </c>
      <c r="U418" s="4" t="s">
        <v>144</v>
      </c>
      <c r="V418" s="2"/>
      <c r="W418" s="5"/>
      <c r="Z418" s="1"/>
    </row>
    <row r="419" spans="1:26" ht="13.5" x14ac:dyDescent="0.3">
      <c r="A419" s="4">
        <v>418</v>
      </c>
      <c r="B419" s="1" t="s">
        <v>136</v>
      </c>
      <c r="C419" s="1" t="s">
        <v>1756</v>
      </c>
      <c r="D419" s="2" t="s">
        <v>1754</v>
      </c>
      <c r="E419" s="2" t="s">
        <v>51</v>
      </c>
      <c r="F419" s="2" t="s">
        <v>36</v>
      </c>
      <c r="G419" s="2" t="s">
        <v>749</v>
      </c>
      <c r="H419" s="3">
        <v>45168</v>
      </c>
      <c r="I419" s="2" t="s">
        <v>750</v>
      </c>
      <c r="J419" s="2" t="s">
        <v>172</v>
      </c>
      <c r="K419" s="2" t="s">
        <v>279</v>
      </c>
      <c r="L419" s="2" t="s">
        <v>174</v>
      </c>
      <c r="M419" s="2" t="s">
        <v>279</v>
      </c>
      <c r="N419" s="2" t="s">
        <v>1156</v>
      </c>
      <c r="O419" s="4" t="s">
        <v>142</v>
      </c>
      <c r="P419" s="2" t="s">
        <v>143</v>
      </c>
      <c r="Q419" s="252">
        <v>2000</v>
      </c>
      <c r="R419" s="252">
        <v>2000</v>
      </c>
      <c r="S419" s="153">
        <v>448</v>
      </c>
      <c r="T419" s="153">
        <v>896000</v>
      </c>
      <c r="U419" s="4" t="s">
        <v>144</v>
      </c>
      <c r="V419" s="2"/>
      <c r="W419" s="5"/>
      <c r="Z419" s="1"/>
    </row>
    <row r="420" spans="1:26" ht="13.5" x14ac:dyDescent="0.3">
      <c r="A420" s="4">
        <v>419</v>
      </c>
      <c r="B420" s="1" t="s">
        <v>136</v>
      </c>
      <c r="C420" s="1" t="s">
        <v>1756</v>
      </c>
      <c r="D420" s="2" t="s">
        <v>1754</v>
      </c>
      <c r="E420" s="2" t="s">
        <v>51</v>
      </c>
      <c r="F420" s="2" t="s">
        <v>36</v>
      </c>
      <c r="G420" s="2" t="s">
        <v>749</v>
      </c>
      <c r="H420" s="3">
        <v>45168</v>
      </c>
      <c r="I420" s="2" t="s">
        <v>750</v>
      </c>
      <c r="J420" s="2" t="s">
        <v>172</v>
      </c>
      <c r="K420" s="2" t="s">
        <v>186</v>
      </c>
      <c r="L420" s="2" t="s">
        <v>174</v>
      </c>
      <c r="M420" s="2" t="s">
        <v>186</v>
      </c>
      <c r="N420" s="2" t="s">
        <v>1156</v>
      </c>
      <c r="O420" s="4" t="s">
        <v>142</v>
      </c>
      <c r="P420" s="2" t="s">
        <v>143</v>
      </c>
      <c r="Q420" s="252">
        <v>3000</v>
      </c>
      <c r="R420" s="252">
        <v>3000</v>
      </c>
      <c r="S420" s="153">
        <v>108</v>
      </c>
      <c r="T420" s="153">
        <v>324000</v>
      </c>
      <c r="U420" s="4" t="s">
        <v>144</v>
      </c>
      <c r="V420" s="2"/>
      <c r="W420" s="5"/>
      <c r="Z420" s="1"/>
    </row>
    <row r="421" spans="1:26" ht="13.5" x14ac:dyDescent="0.3">
      <c r="A421" s="4">
        <v>420</v>
      </c>
      <c r="B421" s="1" t="s">
        <v>136</v>
      </c>
      <c r="C421" s="1" t="s">
        <v>1756</v>
      </c>
      <c r="D421" s="2" t="s">
        <v>1754</v>
      </c>
      <c r="E421" s="2" t="s">
        <v>51</v>
      </c>
      <c r="F421" s="2" t="s">
        <v>36</v>
      </c>
      <c r="G421" s="2" t="s">
        <v>749</v>
      </c>
      <c r="H421" s="3">
        <v>45168</v>
      </c>
      <c r="I421" s="2" t="s">
        <v>750</v>
      </c>
      <c r="J421" s="2" t="s">
        <v>172</v>
      </c>
      <c r="K421" s="2" t="s">
        <v>187</v>
      </c>
      <c r="L421" s="2" t="s">
        <v>174</v>
      </c>
      <c r="M421" s="2" t="s">
        <v>187</v>
      </c>
      <c r="N421" s="2" t="s">
        <v>1156</v>
      </c>
      <c r="O421" s="4" t="s">
        <v>142</v>
      </c>
      <c r="P421" s="2" t="s">
        <v>143</v>
      </c>
      <c r="Q421" s="252">
        <v>2000</v>
      </c>
      <c r="R421" s="252">
        <v>2000</v>
      </c>
      <c r="S421" s="153">
        <v>30</v>
      </c>
      <c r="T421" s="153">
        <v>60000</v>
      </c>
      <c r="U421" s="4" t="s">
        <v>144</v>
      </c>
      <c r="V421" s="2"/>
      <c r="W421" s="5"/>
      <c r="Z421" s="1"/>
    </row>
    <row r="422" spans="1:26" ht="13.5" x14ac:dyDescent="0.3">
      <c r="A422" s="4">
        <v>421</v>
      </c>
      <c r="B422" s="1" t="s">
        <v>136</v>
      </c>
      <c r="C422" s="1" t="s">
        <v>1756</v>
      </c>
      <c r="D422" s="2" t="s">
        <v>1754</v>
      </c>
      <c r="E422" s="2" t="s">
        <v>51</v>
      </c>
      <c r="F422" s="2" t="s">
        <v>36</v>
      </c>
      <c r="G422" s="2" t="s">
        <v>749</v>
      </c>
      <c r="H422" s="3">
        <v>45168</v>
      </c>
      <c r="I422" s="2" t="s">
        <v>750</v>
      </c>
      <c r="J422" s="2" t="s">
        <v>172</v>
      </c>
      <c r="K422" s="2" t="s">
        <v>188</v>
      </c>
      <c r="L422" s="2" t="s">
        <v>174</v>
      </c>
      <c r="M422" s="2" t="s">
        <v>188</v>
      </c>
      <c r="N422" s="2" t="s">
        <v>1156</v>
      </c>
      <c r="O422" s="4" t="s">
        <v>142</v>
      </c>
      <c r="P422" s="2" t="s">
        <v>143</v>
      </c>
      <c r="Q422" s="252">
        <v>2000</v>
      </c>
      <c r="R422" s="252">
        <v>2000</v>
      </c>
      <c r="S422" s="153">
        <v>19</v>
      </c>
      <c r="T422" s="153">
        <v>38000</v>
      </c>
      <c r="U422" s="4" t="s">
        <v>144</v>
      </c>
      <c r="V422" s="2"/>
      <c r="W422" s="5"/>
      <c r="Z422" s="1"/>
    </row>
    <row r="423" spans="1:26" ht="13.5" x14ac:dyDescent="0.3">
      <c r="A423" s="4">
        <v>422</v>
      </c>
      <c r="B423" s="1" t="s">
        <v>136</v>
      </c>
      <c r="C423" s="1" t="s">
        <v>1756</v>
      </c>
      <c r="D423" s="2" t="s">
        <v>1754</v>
      </c>
      <c r="E423" s="2" t="s">
        <v>51</v>
      </c>
      <c r="F423" s="2" t="s">
        <v>36</v>
      </c>
      <c r="G423" s="2" t="s">
        <v>749</v>
      </c>
      <c r="H423" s="3">
        <v>45168</v>
      </c>
      <c r="I423" s="2" t="s">
        <v>750</v>
      </c>
      <c r="J423" s="2" t="s">
        <v>172</v>
      </c>
      <c r="K423" s="2" t="s">
        <v>285</v>
      </c>
      <c r="L423" s="2" t="s">
        <v>174</v>
      </c>
      <c r="M423" s="2" t="s">
        <v>285</v>
      </c>
      <c r="N423" s="2" t="s">
        <v>1156</v>
      </c>
      <c r="O423" s="4" t="s">
        <v>142</v>
      </c>
      <c r="P423" s="2" t="s">
        <v>143</v>
      </c>
      <c r="Q423" s="252">
        <v>50000</v>
      </c>
      <c r="R423" s="252">
        <v>50000</v>
      </c>
      <c r="S423" s="153">
        <v>19</v>
      </c>
      <c r="T423" s="153">
        <v>950000</v>
      </c>
      <c r="U423" s="4" t="s">
        <v>144</v>
      </c>
      <c r="V423" s="2"/>
      <c r="W423" s="5"/>
      <c r="Z423" s="1"/>
    </row>
    <row r="424" spans="1:26" ht="13.5" x14ac:dyDescent="0.3">
      <c r="A424" s="4">
        <v>423</v>
      </c>
      <c r="B424" s="1" t="s">
        <v>136</v>
      </c>
      <c r="C424" s="1" t="s">
        <v>1758</v>
      </c>
      <c r="D424" s="2" t="s">
        <v>1743</v>
      </c>
      <c r="E424" s="2" t="s">
        <v>57</v>
      </c>
      <c r="F424" s="2" t="s">
        <v>36</v>
      </c>
      <c r="G424" s="2" t="s">
        <v>751</v>
      </c>
      <c r="H424" s="3">
        <v>45168</v>
      </c>
      <c r="I424" s="2" t="s">
        <v>752</v>
      </c>
      <c r="J424" s="2" t="s">
        <v>496</v>
      </c>
      <c r="K424" s="2" t="s">
        <v>753</v>
      </c>
      <c r="L424" s="2" t="s">
        <v>754</v>
      </c>
      <c r="M424" s="2" t="s">
        <v>1315</v>
      </c>
      <c r="N424" s="2" t="s">
        <v>1316</v>
      </c>
      <c r="O424" s="4" t="s">
        <v>142</v>
      </c>
      <c r="P424" s="2" t="s">
        <v>143</v>
      </c>
      <c r="Q424" s="252">
        <v>1</v>
      </c>
      <c r="R424" s="252">
        <v>1</v>
      </c>
      <c r="S424" s="153">
        <v>65000</v>
      </c>
      <c r="T424" s="153">
        <v>65000</v>
      </c>
      <c r="U424" s="4" t="s">
        <v>144</v>
      </c>
      <c r="V424" s="2"/>
      <c r="W424" s="5"/>
      <c r="Z424" s="1"/>
    </row>
    <row r="425" spans="1:26" ht="13.5" x14ac:dyDescent="0.3">
      <c r="A425" s="4">
        <v>424</v>
      </c>
      <c r="B425" s="1" t="s">
        <v>136</v>
      </c>
      <c r="C425" s="1" t="s">
        <v>1756</v>
      </c>
      <c r="D425" s="2" t="s">
        <v>1754</v>
      </c>
      <c r="E425" s="2" t="s">
        <v>51</v>
      </c>
      <c r="F425" s="2" t="s">
        <v>36</v>
      </c>
      <c r="G425" s="2" t="s">
        <v>751</v>
      </c>
      <c r="H425" s="3">
        <v>45168</v>
      </c>
      <c r="I425" s="2" t="s">
        <v>752</v>
      </c>
      <c r="J425" s="2" t="s">
        <v>496</v>
      </c>
      <c r="K425" s="2" t="s">
        <v>755</v>
      </c>
      <c r="L425" s="2" t="s">
        <v>756</v>
      </c>
      <c r="M425" s="2" t="s">
        <v>1537</v>
      </c>
      <c r="N425" s="2" t="s">
        <v>1538</v>
      </c>
      <c r="O425" s="4" t="s">
        <v>142</v>
      </c>
      <c r="P425" s="2" t="s">
        <v>143</v>
      </c>
      <c r="Q425" s="252">
        <v>1</v>
      </c>
      <c r="R425" s="252">
        <v>1</v>
      </c>
      <c r="S425" s="153">
        <v>200000</v>
      </c>
      <c r="T425" s="153">
        <v>200000</v>
      </c>
      <c r="U425" s="4" t="s">
        <v>144</v>
      </c>
      <c r="V425" s="2"/>
      <c r="W425" s="5"/>
      <c r="Z425" s="1"/>
    </row>
    <row r="426" spans="1:26" ht="13.5" x14ac:dyDescent="0.3">
      <c r="A426" s="4">
        <v>425</v>
      </c>
      <c r="B426" s="1" t="s">
        <v>136</v>
      </c>
      <c r="C426" s="1" t="s">
        <v>1756</v>
      </c>
      <c r="D426" s="2" t="s">
        <v>1754</v>
      </c>
      <c r="E426" s="2" t="s">
        <v>51</v>
      </c>
      <c r="F426" s="2" t="s">
        <v>36</v>
      </c>
      <c r="G426" s="2" t="s">
        <v>757</v>
      </c>
      <c r="H426" s="3">
        <v>45168</v>
      </c>
      <c r="I426" s="2" t="s">
        <v>758</v>
      </c>
      <c r="J426" s="2" t="s">
        <v>615</v>
      </c>
      <c r="K426" s="2" t="s">
        <v>759</v>
      </c>
      <c r="L426" s="2" t="s">
        <v>617</v>
      </c>
      <c r="M426" s="2" t="s">
        <v>1395</v>
      </c>
      <c r="N426" s="2" t="s">
        <v>1396</v>
      </c>
      <c r="O426" s="4" t="s">
        <v>142</v>
      </c>
      <c r="P426" s="2" t="s">
        <v>143</v>
      </c>
      <c r="Q426" s="252">
        <v>1</v>
      </c>
      <c r="R426" s="252">
        <v>5</v>
      </c>
      <c r="S426" s="153">
        <v>12339</v>
      </c>
      <c r="T426" s="153">
        <v>61695</v>
      </c>
      <c r="U426" s="4" t="s">
        <v>144</v>
      </c>
      <c r="V426" s="2"/>
      <c r="W426" s="5"/>
      <c r="Z426" s="1"/>
    </row>
    <row r="427" spans="1:26" ht="13.5" x14ac:dyDescent="0.3">
      <c r="A427" s="4">
        <v>426</v>
      </c>
      <c r="B427" s="1" t="s">
        <v>136</v>
      </c>
      <c r="C427" s="1" t="s">
        <v>1756</v>
      </c>
      <c r="D427" s="2" t="s">
        <v>1754</v>
      </c>
      <c r="E427" s="2" t="s">
        <v>51</v>
      </c>
      <c r="F427" s="2" t="s">
        <v>36</v>
      </c>
      <c r="G427" s="2" t="s">
        <v>757</v>
      </c>
      <c r="H427" s="3">
        <v>45168</v>
      </c>
      <c r="I427" s="2" t="s">
        <v>758</v>
      </c>
      <c r="J427" s="2" t="s">
        <v>615</v>
      </c>
      <c r="K427" s="2" t="s">
        <v>616</v>
      </c>
      <c r="L427" s="2" t="s">
        <v>617</v>
      </c>
      <c r="M427" s="2" t="s">
        <v>1397</v>
      </c>
      <c r="N427" s="2" t="s">
        <v>1396</v>
      </c>
      <c r="O427" s="4" t="s">
        <v>142</v>
      </c>
      <c r="P427" s="2" t="s">
        <v>143</v>
      </c>
      <c r="Q427" s="252">
        <v>1</v>
      </c>
      <c r="R427" s="252">
        <v>5</v>
      </c>
      <c r="S427" s="153">
        <v>12339</v>
      </c>
      <c r="T427" s="153">
        <v>61695</v>
      </c>
      <c r="U427" s="4" t="s">
        <v>144</v>
      </c>
      <c r="V427" s="2"/>
      <c r="W427" s="5"/>
      <c r="Z427" s="1"/>
    </row>
    <row r="428" spans="1:26" ht="13.5" x14ac:dyDescent="0.3">
      <c r="A428" s="4">
        <v>427</v>
      </c>
      <c r="B428" s="1" t="s">
        <v>136</v>
      </c>
      <c r="C428" s="1" t="s">
        <v>1758</v>
      </c>
      <c r="D428" s="2" t="s">
        <v>1743</v>
      </c>
      <c r="E428" s="2" t="s">
        <v>57</v>
      </c>
      <c r="F428" s="2" t="s">
        <v>34</v>
      </c>
      <c r="G428" s="2" t="s">
        <v>760</v>
      </c>
      <c r="H428" s="3">
        <v>45176</v>
      </c>
      <c r="I428" s="2" t="s">
        <v>761</v>
      </c>
      <c r="J428" s="2" t="s">
        <v>762</v>
      </c>
      <c r="K428" s="2" t="s">
        <v>763</v>
      </c>
      <c r="L428" s="2" t="s">
        <v>763</v>
      </c>
      <c r="M428" s="2" t="s">
        <v>1175</v>
      </c>
      <c r="N428" s="2">
        <v>0</v>
      </c>
      <c r="O428" s="4" t="s">
        <v>142</v>
      </c>
      <c r="P428" s="2" t="s">
        <v>143</v>
      </c>
      <c r="Q428" s="252">
        <v>12</v>
      </c>
      <c r="R428" s="252">
        <v>12</v>
      </c>
      <c r="S428" s="153">
        <v>170500</v>
      </c>
      <c r="T428" s="153">
        <v>2046000</v>
      </c>
      <c r="U428" s="4" t="s">
        <v>144</v>
      </c>
      <c r="V428" s="2"/>
      <c r="W428" s="5"/>
      <c r="Z428" s="1"/>
    </row>
    <row r="429" spans="1:26" ht="13.5" x14ac:dyDescent="0.3">
      <c r="A429" s="4">
        <v>428</v>
      </c>
      <c r="B429" s="1" t="s">
        <v>136</v>
      </c>
      <c r="C429" s="1" t="s">
        <v>1758</v>
      </c>
      <c r="D429" s="2" t="s">
        <v>1743</v>
      </c>
      <c r="E429" s="2" t="s">
        <v>43</v>
      </c>
      <c r="F429" s="2" t="s">
        <v>37</v>
      </c>
      <c r="G429" s="2" t="s">
        <v>764</v>
      </c>
      <c r="H429" s="3">
        <v>45177</v>
      </c>
      <c r="I429" s="2" t="s">
        <v>609</v>
      </c>
      <c r="J429" s="2" t="s">
        <v>609</v>
      </c>
      <c r="K429" s="2" t="s">
        <v>333</v>
      </c>
      <c r="L429" s="2" t="s">
        <v>232</v>
      </c>
      <c r="M429" s="2" t="s">
        <v>1547</v>
      </c>
      <c r="N429" s="2" t="s">
        <v>1187</v>
      </c>
      <c r="O429" s="4" t="s">
        <v>233</v>
      </c>
      <c r="P429" s="2" t="s">
        <v>143</v>
      </c>
      <c r="Q429" s="252">
        <v>1</v>
      </c>
      <c r="R429" s="252">
        <v>3</v>
      </c>
      <c r="S429" s="153">
        <v>2040</v>
      </c>
      <c r="T429" s="153">
        <v>6120</v>
      </c>
      <c r="U429" s="4" t="s">
        <v>144</v>
      </c>
      <c r="V429" s="2"/>
      <c r="W429" s="5"/>
      <c r="Z429" s="1"/>
    </row>
    <row r="430" spans="1:26" ht="13.5" x14ac:dyDescent="0.3">
      <c r="A430" s="4">
        <v>429</v>
      </c>
      <c r="B430" s="1" t="s">
        <v>136</v>
      </c>
      <c r="C430" s="1" t="s">
        <v>1758</v>
      </c>
      <c r="D430" s="2" t="s">
        <v>1743</v>
      </c>
      <c r="E430" s="2" t="s">
        <v>43</v>
      </c>
      <c r="F430" s="2" t="s">
        <v>37</v>
      </c>
      <c r="G430" s="2" t="s">
        <v>765</v>
      </c>
      <c r="H430" s="3">
        <v>45177</v>
      </c>
      <c r="I430" s="2" t="s">
        <v>609</v>
      </c>
      <c r="J430" s="2" t="s">
        <v>609</v>
      </c>
      <c r="K430" s="2" t="s">
        <v>766</v>
      </c>
      <c r="L430" s="2" t="s">
        <v>232</v>
      </c>
      <c r="M430" s="2" t="s">
        <v>1228</v>
      </c>
      <c r="N430" s="2" t="s">
        <v>1187</v>
      </c>
      <c r="O430" s="4" t="s">
        <v>233</v>
      </c>
      <c r="P430" s="2" t="s">
        <v>143</v>
      </c>
      <c r="Q430" s="252">
        <v>1</v>
      </c>
      <c r="R430" s="252">
        <v>3</v>
      </c>
      <c r="S430" s="153">
        <v>1400</v>
      </c>
      <c r="T430" s="153">
        <v>4200</v>
      </c>
      <c r="U430" s="4" t="s">
        <v>144</v>
      </c>
      <c r="V430" s="2"/>
      <c r="W430" s="5"/>
      <c r="Z430" s="1"/>
    </row>
    <row r="431" spans="1:26" ht="13.5" x14ac:dyDescent="0.3">
      <c r="A431" s="4">
        <v>430</v>
      </c>
      <c r="B431" s="1" t="s">
        <v>136</v>
      </c>
      <c r="C431" s="1" t="s">
        <v>1758</v>
      </c>
      <c r="D431" s="2" t="s">
        <v>1743</v>
      </c>
      <c r="E431" s="2" t="s">
        <v>43</v>
      </c>
      <c r="F431" s="2" t="s">
        <v>37</v>
      </c>
      <c r="G431" s="2" t="s">
        <v>767</v>
      </c>
      <c r="H431" s="3">
        <v>45177</v>
      </c>
      <c r="I431" s="2" t="s">
        <v>609</v>
      </c>
      <c r="J431" s="2" t="s">
        <v>609</v>
      </c>
      <c r="K431" s="2" t="s">
        <v>768</v>
      </c>
      <c r="L431" s="2" t="s">
        <v>232</v>
      </c>
      <c r="M431" s="2" t="s">
        <v>1573</v>
      </c>
      <c r="N431" s="2" t="s">
        <v>1187</v>
      </c>
      <c r="O431" s="4" t="s">
        <v>233</v>
      </c>
      <c r="P431" s="2" t="s">
        <v>143</v>
      </c>
      <c r="Q431" s="252">
        <v>1</v>
      </c>
      <c r="R431" s="252">
        <v>10</v>
      </c>
      <c r="S431" s="153">
        <v>1270</v>
      </c>
      <c r="T431" s="153">
        <v>12700</v>
      </c>
      <c r="U431" s="4" t="s">
        <v>144</v>
      </c>
      <c r="V431" s="2"/>
      <c r="W431" s="5"/>
      <c r="Z431" s="1"/>
    </row>
    <row r="432" spans="1:26" ht="13.5" x14ac:dyDescent="0.3">
      <c r="A432" s="4">
        <v>431</v>
      </c>
      <c r="B432" s="1" t="s">
        <v>136</v>
      </c>
      <c r="C432" s="1" t="s">
        <v>1758</v>
      </c>
      <c r="D432" s="2" t="s">
        <v>1743</v>
      </c>
      <c r="E432" s="2" t="s">
        <v>43</v>
      </c>
      <c r="F432" s="2" t="s">
        <v>37</v>
      </c>
      <c r="G432" s="2" t="s">
        <v>769</v>
      </c>
      <c r="H432" s="3">
        <v>45177</v>
      </c>
      <c r="I432" s="2" t="s">
        <v>609</v>
      </c>
      <c r="J432" s="2" t="s">
        <v>609</v>
      </c>
      <c r="K432" s="2" t="s">
        <v>770</v>
      </c>
      <c r="L432" s="2" t="s">
        <v>232</v>
      </c>
      <c r="M432" s="2" t="s">
        <v>1214</v>
      </c>
      <c r="N432" s="2" t="s">
        <v>1187</v>
      </c>
      <c r="O432" s="4" t="s">
        <v>233</v>
      </c>
      <c r="P432" s="2" t="s">
        <v>143</v>
      </c>
      <c r="Q432" s="252">
        <v>1</v>
      </c>
      <c r="R432" s="252">
        <v>2</v>
      </c>
      <c r="S432" s="153">
        <v>1860</v>
      </c>
      <c r="T432" s="153">
        <v>3720</v>
      </c>
      <c r="U432" s="4" t="s">
        <v>144</v>
      </c>
      <c r="V432" s="2"/>
      <c r="W432" s="5"/>
      <c r="Z432" s="1"/>
    </row>
    <row r="433" spans="1:26" ht="13.5" x14ac:dyDescent="0.3">
      <c r="A433" s="4">
        <v>432</v>
      </c>
      <c r="B433" s="1" t="s">
        <v>136</v>
      </c>
      <c r="C433" s="1" t="s">
        <v>1756</v>
      </c>
      <c r="D433" s="2" t="s">
        <v>1754</v>
      </c>
      <c r="E433" s="2" t="s">
        <v>49</v>
      </c>
      <c r="F433" s="2" t="s">
        <v>34</v>
      </c>
      <c r="G433" s="2" t="s">
        <v>732</v>
      </c>
      <c r="H433" s="3">
        <v>45177</v>
      </c>
      <c r="I433" s="2" t="s">
        <v>733</v>
      </c>
      <c r="J433" s="2" t="s">
        <v>609</v>
      </c>
      <c r="K433" s="2" t="s">
        <v>592</v>
      </c>
      <c r="L433" s="2" t="s">
        <v>593</v>
      </c>
      <c r="M433" s="2" t="s">
        <v>1350</v>
      </c>
      <c r="N433" s="2" t="s">
        <v>1351</v>
      </c>
      <c r="O433" s="4" t="s">
        <v>142</v>
      </c>
      <c r="P433" s="2" t="s">
        <v>143</v>
      </c>
      <c r="Q433" s="252">
        <v>7</v>
      </c>
      <c r="R433" s="252">
        <v>20</v>
      </c>
      <c r="S433" s="153">
        <v>15060</v>
      </c>
      <c r="T433" s="153">
        <v>301200</v>
      </c>
      <c r="U433" s="4" t="s">
        <v>144</v>
      </c>
      <c r="V433" s="2"/>
      <c r="W433" s="5"/>
      <c r="Z433" s="1"/>
    </row>
    <row r="434" spans="1:26" ht="13.5" x14ac:dyDescent="0.3">
      <c r="A434" s="4">
        <v>433</v>
      </c>
      <c r="B434" s="1" t="s">
        <v>136</v>
      </c>
      <c r="C434" s="1" t="s">
        <v>1756</v>
      </c>
      <c r="D434" s="2" t="s">
        <v>1754</v>
      </c>
      <c r="E434" s="2" t="s">
        <v>51</v>
      </c>
      <c r="F434" s="2" t="s">
        <v>36</v>
      </c>
      <c r="G434" s="2" t="s">
        <v>732</v>
      </c>
      <c r="H434" s="3">
        <v>45177</v>
      </c>
      <c r="I434" s="2" t="s">
        <v>733</v>
      </c>
      <c r="J434" s="2" t="s">
        <v>609</v>
      </c>
      <c r="K434" s="2" t="s">
        <v>382</v>
      </c>
      <c r="L434" s="2" t="s">
        <v>213</v>
      </c>
      <c r="M434" s="2" t="s">
        <v>1529</v>
      </c>
      <c r="N434" s="2" t="s">
        <v>1528</v>
      </c>
      <c r="O434" s="4" t="s">
        <v>142</v>
      </c>
      <c r="P434" s="2" t="s">
        <v>169</v>
      </c>
      <c r="Q434" s="252">
        <v>1</v>
      </c>
      <c r="R434" s="252">
        <v>5</v>
      </c>
      <c r="S434" s="153">
        <v>2800</v>
      </c>
      <c r="T434" s="153">
        <v>14000</v>
      </c>
      <c r="U434" s="4" t="s">
        <v>144</v>
      </c>
      <c r="V434" s="2"/>
      <c r="W434" s="5"/>
      <c r="Z434" s="1"/>
    </row>
    <row r="435" spans="1:26" ht="13.5" x14ac:dyDescent="0.3">
      <c r="A435" s="4">
        <v>434</v>
      </c>
      <c r="B435" s="1" t="s">
        <v>136</v>
      </c>
      <c r="C435" s="1" t="s">
        <v>1758</v>
      </c>
      <c r="D435" s="2" t="s">
        <v>1743</v>
      </c>
      <c r="E435" s="2" t="s">
        <v>91</v>
      </c>
      <c r="F435" s="2" t="s">
        <v>36</v>
      </c>
      <c r="G435" s="2" t="s">
        <v>771</v>
      </c>
      <c r="H435" s="3">
        <v>45177</v>
      </c>
      <c r="I435" s="2" t="s">
        <v>772</v>
      </c>
      <c r="J435" s="2" t="s">
        <v>615</v>
      </c>
      <c r="K435" s="2" t="s">
        <v>773</v>
      </c>
      <c r="L435" s="2" t="s">
        <v>774</v>
      </c>
      <c r="M435" s="2" t="s">
        <v>1258</v>
      </c>
      <c r="N435" s="2" t="s">
        <v>1259</v>
      </c>
      <c r="O435" s="4" t="s">
        <v>775</v>
      </c>
      <c r="P435" s="2" t="s">
        <v>143</v>
      </c>
      <c r="Q435" s="252">
        <v>1</v>
      </c>
      <c r="R435" s="252">
        <v>3</v>
      </c>
      <c r="S435" s="153">
        <v>5995</v>
      </c>
      <c r="T435" s="153">
        <v>17985</v>
      </c>
      <c r="U435" s="4" t="s">
        <v>144</v>
      </c>
      <c r="V435" s="2"/>
      <c r="W435" s="5"/>
      <c r="Z435" s="1"/>
    </row>
    <row r="436" spans="1:26" ht="13.5" x14ac:dyDescent="0.3">
      <c r="A436" s="4">
        <v>435</v>
      </c>
      <c r="B436" s="1" t="s">
        <v>136</v>
      </c>
      <c r="C436" s="1" t="s">
        <v>1756</v>
      </c>
      <c r="D436" s="2" t="s">
        <v>1754</v>
      </c>
      <c r="E436" s="2" t="s">
        <v>51</v>
      </c>
      <c r="F436" s="2" t="s">
        <v>36</v>
      </c>
      <c r="G436" s="2" t="s">
        <v>771</v>
      </c>
      <c r="H436" s="3">
        <v>45177</v>
      </c>
      <c r="I436" s="2" t="s">
        <v>772</v>
      </c>
      <c r="J436" s="2" t="s">
        <v>615</v>
      </c>
      <c r="K436" s="2" t="s">
        <v>239</v>
      </c>
      <c r="L436" s="2" t="s">
        <v>776</v>
      </c>
      <c r="M436" s="2" t="s">
        <v>1297</v>
      </c>
      <c r="N436" s="2" t="s">
        <v>1250</v>
      </c>
      <c r="O436" s="4" t="s">
        <v>775</v>
      </c>
      <c r="P436" s="2" t="s">
        <v>169</v>
      </c>
      <c r="Q436" s="252">
        <v>1</v>
      </c>
      <c r="R436" s="252">
        <v>2</v>
      </c>
      <c r="S436" s="153">
        <v>54837</v>
      </c>
      <c r="T436" s="153">
        <v>109674</v>
      </c>
      <c r="U436" s="4" t="s">
        <v>144</v>
      </c>
      <c r="V436" s="2"/>
      <c r="W436" s="5"/>
      <c r="Z436" s="1"/>
    </row>
    <row r="437" spans="1:26" ht="13.5" x14ac:dyDescent="0.3">
      <c r="A437" s="4">
        <v>436</v>
      </c>
      <c r="B437" s="1" t="s">
        <v>136</v>
      </c>
      <c r="C437" s="1" t="s">
        <v>1756</v>
      </c>
      <c r="D437" s="2" t="s">
        <v>1754</v>
      </c>
      <c r="E437" s="2" t="s">
        <v>51</v>
      </c>
      <c r="F437" s="2" t="s">
        <v>36</v>
      </c>
      <c r="G437" s="2" t="s">
        <v>771</v>
      </c>
      <c r="H437" s="3">
        <v>45177</v>
      </c>
      <c r="I437" s="2" t="s">
        <v>772</v>
      </c>
      <c r="J437" s="2" t="s">
        <v>615</v>
      </c>
      <c r="K437" s="2" t="s">
        <v>385</v>
      </c>
      <c r="L437" s="2" t="s">
        <v>776</v>
      </c>
      <c r="M437" s="2" t="s">
        <v>1523</v>
      </c>
      <c r="N437" s="2" t="s">
        <v>1250</v>
      </c>
      <c r="O437" s="4" t="s">
        <v>775</v>
      </c>
      <c r="P437" s="2" t="s">
        <v>169</v>
      </c>
      <c r="Q437" s="252">
        <v>1</v>
      </c>
      <c r="R437" s="252">
        <v>2</v>
      </c>
      <c r="S437" s="153">
        <v>17316</v>
      </c>
      <c r="T437" s="153">
        <v>34632</v>
      </c>
      <c r="U437" s="4" t="s">
        <v>144</v>
      </c>
      <c r="V437" s="2"/>
      <c r="W437" s="5"/>
      <c r="Z437" s="1"/>
    </row>
    <row r="438" spans="1:26" ht="13.5" x14ac:dyDescent="0.3">
      <c r="A438" s="4">
        <v>437</v>
      </c>
      <c r="B438" s="1" t="s">
        <v>136</v>
      </c>
      <c r="C438" s="1" t="s">
        <v>1756</v>
      </c>
      <c r="D438" s="2" t="s">
        <v>1754</v>
      </c>
      <c r="E438" s="2" t="s">
        <v>51</v>
      </c>
      <c r="F438" s="2" t="s">
        <v>36</v>
      </c>
      <c r="G438" s="2" t="s">
        <v>777</v>
      </c>
      <c r="H438" s="3">
        <v>45181</v>
      </c>
      <c r="I438" s="2" t="s">
        <v>778</v>
      </c>
      <c r="J438" s="2" t="s">
        <v>172</v>
      </c>
      <c r="K438" s="2" t="s">
        <v>177</v>
      </c>
      <c r="L438" s="2" t="s">
        <v>779</v>
      </c>
      <c r="M438" s="2" t="s">
        <v>177</v>
      </c>
      <c r="N438" s="2" t="s">
        <v>374</v>
      </c>
      <c r="O438" s="4" t="s">
        <v>142</v>
      </c>
      <c r="P438" s="2" t="s">
        <v>143</v>
      </c>
      <c r="Q438" s="252">
        <v>50000</v>
      </c>
      <c r="R438" s="252">
        <v>50000</v>
      </c>
      <c r="S438" s="153">
        <v>19</v>
      </c>
      <c r="T438" s="153">
        <v>950000</v>
      </c>
      <c r="U438" s="4" t="s">
        <v>144</v>
      </c>
      <c r="V438" s="2"/>
      <c r="W438" s="5"/>
      <c r="Z438" s="1"/>
    </row>
    <row r="439" spans="1:26" ht="13.5" x14ac:dyDescent="0.3">
      <c r="A439" s="4">
        <v>438</v>
      </c>
      <c r="B439" s="1" t="s">
        <v>136</v>
      </c>
      <c r="C439" s="1" t="s">
        <v>1756</v>
      </c>
      <c r="D439" s="2" t="s">
        <v>1754</v>
      </c>
      <c r="E439" s="2" t="s">
        <v>51</v>
      </c>
      <c r="F439" s="2" t="s">
        <v>36</v>
      </c>
      <c r="G439" s="2" t="s">
        <v>777</v>
      </c>
      <c r="H439" s="3">
        <v>45181</v>
      </c>
      <c r="I439" s="2" t="s">
        <v>778</v>
      </c>
      <c r="J439" s="2" t="s">
        <v>172</v>
      </c>
      <c r="K439" s="2" t="s">
        <v>274</v>
      </c>
      <c r="L439" s="2" t="s">
        <v>780</v>
      </c>
      <c r="M439" s="2" t="s">
        <v>274</v>
      </c>
      <c r="N439" s="2" t="s">
        <v>374</v>
      </c>
      <c r="O439" s="4" t="s">
        <v>142</v>
      </c>
      <c r="P439" s="2" t="s">
        <v>143</v>
      </c>
      <c r="Q439" s="252">
        <v>2000</v>
      </c>
      <c r="R439" s="252">
        <v>2000</v>
      </c>
      <c r="S439" s="153">
        <v>70</v>
      </c>
      <c r="T439" s="153">
        <v>140000</v>
      </c>
      <c r="U439" s="4" t="s">
        <v>144</v>
      </c>
      <c r="V439" s="2"/>
      <c r="W439" s="5"/>
      <c r="Z439" s="1"/>
    </row>
    <row r="440" spans="1:26" ht="13.5" x14ac:dyDescent="0.3">
      <c r="A440" s="4">
        <v>439</v>
      </c>
      <c r="B440" s="1" t="s">
        <v>136</v>
      </c>
      <c r="C440" s="1" t="s">
        <v>1756</v>
      </c>
      <c r="D440" s="2" t="s">
        <v>1754</v>
      </c>
      <c r="E440" s="2" t="s">
        <v>51</v>
      </c>
      <c r="F440" s="2" t="s">
        <v>36</v>
      </c>
      <c r="G440" s="2" t="s">
        <v>777</v>
      </c>
      <c r="H440" s="3">
        <v>45181</v>
      </c>
      <c r="I440" s="2" t="s">
        <v>778</v>
      </c>
      <c r="J440" s="2" t="s">
        <v>172</v>
      </c>
      <c r="K440" s="2" t="s">
        <v>781</v>
      </c>
      <c r="L440" s="2" t="s">
        <v>782</v>
      </c>
      <c r="M440" s="2" t="s">
        <v>781</v>
      </c>
      <c r="N440" s="2" t="s">
        <v>1167</v>
      </c>
      <c r="O440" s="4" t="s">
        <v>142</v>
      </c>
      <c r="P440" s="2" t="s">
        <v>143</v>
      </c>
      <c r="Q440" s="252">
        <v>150</v>
      </c>
      <c r="R440" s="252">
        <v>150</v>
      </c>
      <c r="S440" s="153">
        <v>517</v>
      </c>
      <c r="T440" s="153">
        <v>77550</v>
      </c>
      <c r="U440" s="4" t="s">
        <v>144</v>
      </c>
      <c r="V440" s="2"/>
      <c r="W440" s="5"/>
      <c r="Z440" s="1"/>
    </row>
    <row r="441" spans="1:26" ht="13.5" x14ac:dyDescent="0.3">
      <c r="A441" s="4">
        <v>440</v>
      </c>
      <c r="B441" s="1" t="s">
        <v>136</v>
      </c>
      <c r="C441" s="1" t="s">
        <v>1756</v>
      </c>
      <c r="D441" s="2" t="s">
        <v>1754</v>
      </c>
      <c r="E441" s="2" t="s">
        <v>51</v>
      </c>
      <c r="F441" s="2" t="s">
        <v>36</v>
      </c>
      <c r="G441" s="2" t="s">
        <v>777</v>
      </c>
      <c r="H441" s="3">
        <v>45181</v>
      </c>
      <c r="I441" s="2" t="s">
        <v>778</v>
      </c>
      <c r="J441" s="2" t="s">
        <v>172</v>
      </c>
      <c r="K441" s="2" t="s">
        <v>183</v>
      </c>
      <c r="L441" s="2" t="s">
        <v>174</v>
      </c>
      <c r="M441" s="2" t="s">
        <v>183</v>
      </c>
      <c r="N441" s="2" t="s">
        <v>1156</v>
      </c>
      <c r="O441" s="4" t="s">
        <v>142</v>
      </c>
      <c r="P441" s="2" t="s">
        <v>143</v>
      </c>
      <c r="Q441" s="252">
        <v>500</v>
      </c>
      <c r="R441" s="252">
        <v>500</v>
      </c>
      <c r="S441" s="153">
        <v>723</v>
      </c>
      <c r="T441" s="153">
        <v>361500</v>
      </c>
      <c r="U441" s="4" t="s">
        <v>144</v>
      </c>
      <c r="V441" s="2"/>
      <c r="W441" s="5"/>
      <c r="Z441" s="1"/>
    </row>
    <row r="442" spans="1:26" ht="13.5" x14ac:dyDescent="0.3">
      <c r="A442" s="4">
        <v>441</v>
      </c>
      <c r="B442" s="1" t="s">
        <v>136</v>
      </c>
      <c r="C442" s="1" t="s">
        <v>1758</v>
      </c>
      <c r="D442" s="2" t="s">
        <v>1743</v>
      </c>
      <c r="E442" s="2" t="s">
        <v>57</v>
      </c>
      <c r="F442" s="2" t="s">
        <v>36</v>
      </c>
      <c r="G442" s="2" t="s">
        <v>783</v>
      </c>
      <c r="H442" s="3">
        <v>45184</v>
      </c>
      <c r="I442" s="2" t="s">
        <v>784</v>
      </c>
      <c r="J442" s="2" t="s">
        <v>785</v>
      </c>
      <c r="K442" s="2" t="s">
        <v>786</v>
      </c>
      <c r="L442" s="2" t="s">
        <v>787</v>
      </c>
      <c r="M442" s="2" t="s">
        <v>1406</v>
      </c>
      <c r="N442" s="2" t="s">
        <v>1407</v>
      </c>
      <c r="O442" s="4" t="s">
        <v>775</v>
      </c>
      <c r="P442" s="2" t="s">
        <v>143</v>
      </c>
      <c r="Q442" s="252">
        <v>1</v>
      </c>
      <c r="R442" s="252">
        <v>10</v>
      </c>
      <c r="S442" s="153">
        <v>5400</v>
      </c>
      <c r="T442" s="153">
        <v>54000</v>
      </c>
      <c r="U442" s="4" t="s">
        <v>144</v>
      </c>
      <c r="V442" s="2"/>
      <c r="W442" s="5"/>
      <c r="Z442" s="1"/>
    </row>
    <row r="443" spans="1:26" ht="13.5" x14ac:dyDescent="0.3">
      <c r="A443" s="4">
        <v>442</v>
      </c>
      <c r="B443" s="1" t="s">
        <v>136</v>
      </c>
      <c r="C443" s="1" t="s">
        <v>1758</v>
      </c>
      <c r="D443" s="2" t="s">
        <v>1743</v>
      </c>
      <c r="E443" s="2" t="s">
        <v>91</v>
      </c>
      <c r="F443" s="2" t="s">
        <v>34</v>
      </c>
      <c r="G443" s="2" t="s">
        <v>783</v>
      </c>
      <c r="H443" s="3">
        <v>45184</v>
      </c>
      <c r="I443" s="2" t="s">
        <v>784</v>
      </c>
      <c r="J443" s="2" t="s">
        <v>785</v>
      </c>
      <c r="K443" s="2" t="s">
        <v>308</v>
      </c>
      <c r="L443" s="2" t="s">
        <v>309</v>
      </c>
      <c r="M443" s="2" t="s">
        <v>1592</v>
      </c>
      <c r="N443" s="2" t="s">
        <v>1593</v>
      </c>
      <c r="O443" s="4" t="s">
        <v>775</v>
      </c>
      <c r="P443" s="2" t="s">
        <v>143</v>
      </c>
      <c r="Q443" s="252">
        <v>1</v>
      </c>
      <c r="R443" s="252">
        <v>1</v>
      </c>
      <c r="S443" s="153">
        <v>0</v>
      </c>
      <c r="T443" s="153">
        <v>0</v>
      </c>
      <c r="U443" s="4" t="s">
        <v>144</v>
      </c>
      <c r="V443" s="2"/>
      <c r="W443" s="5"/>
      <c r="Z443" s="1"/>
    </row>
    <row r="444" spans="1:26" ht="13.5" x14ac:dyDescent="0.3">
      <c r="A444" s="4">
        <v>443</v>
      </c>
      <c r="B444" s="1" t="s">
        <v>136</v>
      </c>
      <c r="C444" s="1" t="s">
        <v>1758</v>
      </c>
      <c r="D444" s="2" t="s">
        <v>1743</v>
      </c>
      <c r="E444" s="2" t="s">
        <v>499</v>
      </c>
      <c r="F444" s="2" t="s">
        <v>36</v>
      </c>
      <c r="G444" s="2" t="s">
        <v>788</v>
      </c>
      <c r="H444" s="3">
        <v>45184</v>
      </c>
      <c r="I444" s="2" t="s">
        <v>789</v>
      </c>
      <c r="J444" s="2" t="s">
        <v>572</v>
      </c>
      <c r="K444" s="2" t="s">
        <v>790</v>
      </c>
      <c r="L444" s="2" t="s">
        <v>791</v>
      </c>
      <c r="M444" s="2" t="s">
        <v>1178</v>
      </c>
      <c r="N444" s="2" t="s">
        <v>1179</v>
      </c>
      <c r="O444" s="4" t="s">
        <v>775</v>
      </c>
      <c r="P444" s="2" t="s">
        <v>143</v>
      </c>
      <c r="Q444" s="252">
        <v>1</v>
      </c>
      <c r="R444" s="252">
        <v>1</v>
      </c>
      <c r="S444" s="153">
        <v>2471000</v>
      </c>
      <c r="T444" s="153">
        <v>2471000</v>
      </c>
      <c r="U444" s="4" t="s">
        <v>144</v>
      </c>
      <c r="V444" s="2"/>
      <c r="W444" s="5"/>
      <c r="Z444" s="1"/>
    </row>
    <row r="445" spans="1:26" ht="13.5" x14ac:dyDescent="0.3">
      <c r="A445" s="4">
        <v>444</v>
      </c>
      <c r="B445" s="1" t="s">
        <v>136</v>
      </c>
      <c r="C445" s="1" t="s">
        <v>1758</v>
      </c>
      <c r="D445" s="2" t="s">
        <v>1141</v>
      </c>
      <c r="E445" s="2" t="s">
        <v>1746</v>
      </c>
      <c r="F445" s="2" t="s">
        <v>36</v>
      </c>
      <c r="G445" s="2" t="s">
        <v>792</v>
      </c>
      <c r="H445" s="3">
        <v>45184</v>
      </c>
      <c r="I445" s="2" t="s">
        <v>793</v>
      </c>
      <c r="J445" s="2" t="s">
        <v>609</v>
      </c>
      <c r="K445" s="2" t="s">
        <v>794</v>
      </c>
      <c r="L445" s="2" t="s">
        <v>795</v>
      </c>
      <c r="M445" s="2" t="s">
        <v>1542</v>
      </c>
      <c r="N445" s="2" t="s">
        <v>1561</v>
      </c>
      <c r="O445" s="4" t="s">
        <v>775</v>
      </c>
      <c r="P445" s="2" t="s">
        <v>143</v>
      </c>
      <c r="Q445" s="252">
        <v>5</v>
      </c>
      <c r="R445" s="252">
        <v>10</v>
      </c>
      <c r="S445" s="153">
        <v>3020</v>
      </c>
      <c r="T445" s="153">
        <v>30200</v>
      </c>
      <c r="U445" s="4" t="s">
        <v>144</v>
      </c>
      <c r="V445" s="2"/>
      <c r="W445" s="5"/>
      <c r="Z445" s="1"/>
    </row>
    <row r="446" spans="1:26" ht="13.5" x14ac:dyDescent="0.3">
      <c r="A446" s="4">
        <v>445</v>
      </c>
      <c r="B446" s="1" t="s">
        <v>136</v>
      </c>
      <c r="C446" s="1" t="s">
        <v>1758</v>
      </c>
      <c r="D446" s="2" t="s">
        <v>1743</v>
      </c>
      <c r="E446" s="2" t="s">
        <v>91</v>
      </c>
      <c r="F446" s="2" t="s">
        <v>36</v>
      </c>
      <c r="G446" s="2" t="s">
        <v>796</v>
      </c>
      <c r="H446" s="3">
        <v>45191</v>
      </c>
      <c r="I446" s="2" t="s">
        <v>797</v>
      </c>
      <c r="J446" s="2" t="s">
        <v>785</v>
      </c>
      <c r="K446" s="2" t="s">
        <v>798</v>
      </c>
      <c r="L446" s="2" t="s">
        <v>799</v>
      </c>
      <c r="M446" s="2" t="s">
        <v>1437</v>
      </c>
      <c r="N446" s="2" t="s">
        <v>1353</v>
      </c>
      <c r="O446" s="4" t="s">
        <v>775</v>
      </c>
      <c r="P446" s="2" t="s">
        <v>143</v>
      </c>
      <c r="Q446" s="252">
        <v>1</v>
      </c>
      <c r="R446" s="252">
        <v>2</v>
      </c>
      <c r="S446" s="153">
        <v>7000</v>
      </c>
      <c r="T446" s="153">
        <v>14000</v>
      </c>
      <c r="U446" s="4" t="s">
        <v>144</v>
      </c>
      <c r="V446" s="2"/>
      <c r="W446" s="5"/>
      <c r="Z446" s="1"/>
    </row>
    <row r="447" spans="1:26" ht="13.5" x14ac:dyDescent="0.3">
      <c r="A447" s="4">
        <v>446</v>
      </c>
      <c r="B447" s="1" t="s">
        <v>136</v>
      </c>
      <c r="C447" s="1" t="s">
        <v>1758</v>
      </c>
      <c r="D447" s="2" t="s">
        <v>1743</v>
      </c>
      <c r="E447" s="2" t="s">
        <v>53</v>
      </c>
      <c r="F447" s="2" t="s">
        <v>36</v>
      </c>
      <c r="G447" s="2" t="s">
        <v>796</v>
      </c>
      <c r="H447" s="3">
        <v>45191</v>
      </c>
      <c r="I447" s="2" t="s">
        <v>797</v>
      </c>
      <c r="J447" s="2" t="s">
        <v>785</v>
      </c>
      <c r="K447" s="2" t="s">
        <v>704</v>
      </c>
      <c r="L447" s="2" t="s">
        <v>347</v>
      </c>
      <c r="M447" s="2" t="s">
        <v>1161</v>
      </c>
      <c r="N447" s="2" t="s">
        <v>1158</v>
      </c>
      <c r="O447" s="4" t="s">
        <v>775</v>
      </c>
      <c r="P447" s="2" t="s">
        <v>143</v>
      </c>
      <c r="Q447" s="252">
        <v>10</v>
      </c>
      <c r="R447" s="252">
        <v>10</v>
      </c>
      <c r="S447" s="153">
        <v>2200</v>
      </c>
      <c r="T447" s="153">
        <v>22000</v>
      </c>
      <c r="U447" s="4" t="s">
        <v>144</v>
      </c>
      <c r="V447" s="2"/>
      <c r="W447" s="5"/>
      <c r="Z447" s="1"/>
    </row>
    <row r="448" spans="1:26" ht="13.5" x14ac:dyDescent="0.3">
      <c r="A448" s="4">
        <v>447</v>
      </c>
      <c r="B448" s="1" t="s">
        <v>136</v>
      </c>
      <c r="C448" s="1" t="s">
        <v>1758</v>
      </c>
      <c r="D448" s="2" t="s">
        <v>1743</v>
      </c>
      <c r="E448" s="2" t="s">
        <v>57</v>
      </c>
      <c r="F448" s="2" t="s">
        <v>36</v>
      </c>
      <c r="G448" s="2" t="s">
        <v>796</v>
      </c>
      <c r="H448" s="3">
        <v>45191</v>
      </c>
      <c r="I448" s="2" t="s">
        <v>797</v>
      </c>
      <c r="J448" s="2" t="s">
        <v>785</v>
      </c>
      <c r="K448" s="2" t="s">
        <v>800</v>
      </c>
      <c r="L448" s="2" t="s">
        <v>801</v>
      </c>
      <c r="M448" s="2" t="s">
        <v>1284</v>
      </c>
      <c r="N448" s="2" t="s">
        <v>1285</v>
      </c>
      <c r="O448" s="4" t="s">
        <v>775</v>
      </c>
      <c r="P448" s="2" t="s">
        <v>143</v>
      </c>
      <c r="Q448" s="252">
        <v>1</v>
      </c>
      <c r="R448" s="252">
        <v>10</v>
      </c>
      <c r="S448" s="153">
        <v>860</v>
      </c>
      <c r="T448" s="153">
        <v>8600</v>
      </c>
      <c r="U448" s="4" t="s">
        <v>144</v>
      </c>
      <c r="V448" s="2"/>
      <c r="W448" s="5"/>
      <c r="Z448" s="1"/>
    </row>
    <row r="449" spans="1:26" ht="13.5" x14ac:dyDescent="0.3">
      <c r="A449" s="4">
        <v>448</v>
      </c>
      <c r="B449" s="1" t="s">
        <v>136</v>
      </c>
      <c r="C449" s="1" t="s">
        <v>1758</v>
      </c>
      <c r="D449" s="2" t="s">
        <v>1743</v>
      </c>
      <c r="E449" s="2" t="s">
        <v>57</v>
      </c>
      <c r="F449" s="2" t="s">
        <v>36</v>
      </c>
      <c r="G449" s="2" t="s">
        <v>796</v>
      </c>
      <c r="H449" s="3">
        <v>45191</v>
      </c>
      <c r="I449" s="2" t="s">
        <v>797</v>
      </c>
      <c r="J449" s="2" t="s">
        <v>785</v>
      </c>
      <c r="K449" s="2" t="s">
        <v>802</v>
      </c>
      <c r="L449" s="2" t="s">
        <v>801</v>
      </c>
      <c r="M449" s="2" t="s">
        <v>1286</v>
      </c>
      <c r="N449" s="2" t="s">
        <v>1285</v>
      </c>
      <c r="O449" s="4" t="s">
        <v>775</v>
      </c>
      <c r="P449" s="2" t="s">
        <v>143</v>
      </c>
      <c r="Q449" s="252">
        <v>1</v>
      </c>
      <c r="R449" s="252">
        <v>10</v>
      </c>
      <c r="S449" s="153">
        <v>1200</v>
      </c>
      <c r="T449" s="153">
        <v>12000</v>
      </c>
      <c r="U449" s="4" t="s">
        <v>144</v>
      </c>
      <c r="V449" s="2"/>
      <c r="W449" s="5"/>
      <c r="Z449" s="1"/>
    </row>
    <row r="450" spans="1:26" ht="13.5" x14ac:dyDescent="0.3">
      <c r="A450" s="4">
        <v>449</v>
      </c>
      <c r="B450" s="1" t="s">
        <v>136</v>
      </c>
      <c r="C450" s="1" t="s">
        <v>1756</v>
      </c>
      <c r="D450" s="2" t="s">
        <v>1754</v>
      </c>
      <c r="E450" s="2" t="s">
        <v>51</v>
      </c>
      <c r="F450" s="2" t="s">
        <v>36</v>
      </c>
      <c r="G450" s="2" t="s">
        <v>803</v>
      </c>
      <c r="H450" s="3">
        <v>45191</v>
      </c>
      <c r="I450" s="2" t="s">
        <v>804</v>
      </c>
      <c r="J450" s="2" t="s">
        <v>172</v>
      </c>
      <c r="K450" s="2" t="s">
        <v>184</v>
      </c>
      <c r="L450" s="2" t="s">
        <v>805</v>
      </c>
      <c r="M450" s="2" t="s">
        <v>184</v>
      </c>
      <c r="N450" s="2" t="s">
        <v>1156</v>
      </c>
      <c r="O450" s="4" t="s">
        <v>775</v>
      </c>
      <c r="P450" s="2" t="s">
        <v>143</v>
      </c>
      <c r="Q450" s="252">
        <v>500</v>
      </c>
      <c r="R450" s="252">
        <v>500</v>
      </c>
      <c r="S450" s="153">
        <v>986</v>
      </c>
      <c r="T450" s="153">
        <v>493000</v>
      </c>
      <c r="U450" s="4" t="s">
        <v>144</v>
      </c>
      <c r="V450" s="2" t="s">
        <v>806</v>
      </c>
      <c r="W450" s="5"/>
      <c r="Z450" s="1"/>
    </row>
    <row r="451" spans="1:26" ht="13.5" x14ac:dyDescent="0.3">
      <c r="A451" s="4">
        <v>450</v>
      </c>
      <c r="B451" s="1" t="s">
        <v>136</v>
      </c>
      <c r="C451" s="1" t="s">
        <v>1756</v>
      </c>
      <c r="D451" s="2" t="s">
        <v>1754</v>
      </c>
      <c r="E451" s="2" t="s">
        <v>51</v>
      </c>
      <c r="F451" s="2" t="s">
        <v>36</v>
      </c>
      <c r="G451" s="2" t="s">
        <v>803</v>
      </c>
      <c r="H451" s="3">
        <v>45191</v>
      </c>
      <c r="I451" s="2" t="s">
        <v>804</v>
      </c>
      <c r="J451" s="2" t="s">
        <v>172</v>
      </c>
      <c r="K451" s="2" t="s">
        <v>189</v>
      </c>
      <c r="L451" s="2" t="s">
        <v>807</v>
      </c>
      <c r="M451" s="2" t="s">
        <v>189</v>
      </c>
      <c r="N451" s="2" t="s">
        <v>374</v>
      </c>
      <c r="O451" s="4" t="s">
        <v>775</v>
      </c>
      <c r="P451" s="2" t="s">
        <v>143</v>
      </c>
      <c r="Q451" s="252">
        <v>2000</v>
      </c>
      <c r="R451" s="252">
        <v>2000</v>
      </c>
      <c r="S451" s="153">
        <v>129</v>
      </c>
      <c r="T451" s="153">
        <v>258000</v>
      </c>
      <c r="U451" s="4" t="s">
        <v>144</v>
      </c>
      <c r="V451" s="2" t="s">
        <v>806</v>
      </c>
      <c r="W451" s="5"/>
      <c r="Z451" s="1"/>
    </row>
    <row r="452" spans="1:26" ht="13.5" x14ac:dyDescent="0.3">
      <c r="A452" s="4">
        <v>451</v>
      </c>
      <c r="B452" s="1" t="s">
        <v>136</v>
      </c>
      <c r="C452" s="1" t="s">
        <v>1756</v>
      </c>
      <c r="D452" s="2" t="s">
        <v>1754</v>
      </c>
      <c r="E452" s="2" t="s">
        <v>51</v>
      </c>
      <c r="F452" s="2" t="s">
        <v>36</v>
      </c>
      <c r="G452" s="2" t="s">
        <v>803</v>
      </c>
      <c r="H452" s="3">
        <v>45191</v>
      </c>
      <c r="I452" s="2" t="s">
        <v>804</v>
      </c>
      <c r="J452" s="2" t="s">
        <v>172</v>
      </c>
      <c r="K452" s="2" t="s">
        <v>190</v>
      </c>
      <c r="L452" s="2" t="s">
        <v>807</v>
      </c>
      <c r="M452" s="2" t="s">
        <v>190</v>
      </c>
      <c r="N452" s="2" t="s">
        <v>374</v>
      </c>
      <c r="O452" s="4" t="s">
        <v>775</v>
      </c>
      <c r="P452" s="2" t="s">
        <v>143</v>
      </c>
      <c r="Q452" s="252">
        <v>4000</v>
      </c>
      <c r="R452" s="252">
        <v>4000</v>
      </c>
      <c r="S452" s="153">
        <v>66</v>
      </c>
      <c r="T452" s="153">
        <v>264000</v>
      </c>
      <c r="U452" s="4" t="s">
        <v>144</v>
      </c>
      <c r="V452" s="2" t="s">
        <v>806</v>
      </c>
      <c r="W452" s="5"/>
      <c r="Z452" s="1"/>
    </row>
    <row r="453" spans="1:26" ht="13.5" x14ac:dyDescent="0.3">
      <c r="A453" s="4">
        <v>452</v>
      </c>
      <c r="B453" s="1" t="s">
        <v>136</v>
      </c>
      <c r="C453" s="1" t="s">
        <v>1756</v>
      </c>
      <c r="D453" s="2" t="s">
        <v>1754</v>
      </c>
      <c r="E453" s="2" t="s">
        <v>51</v>
      </c>
      <c r="F453" s="2" t="s">
        <v>36</v>
      </c>
      <c r="G453" s="2" t="s">
        <v>803</v>
      </c>
      <c r="H453" s="3">
        <v>45191</v>
      </c>
      <c r="I453" s="2" t="s">
        <v>804</v>
      </c>
      <c r="J453" s="2" t="s">
        <v>172</v>
      </c>
      <c r="K453" s="2" t="s">
        <v>191</v>
      </c>
      <c r="L453" s="2" t="s">
        <v>807</v>
      </c>
      <c r="M453" s="2" t="s">
        <v>191</v>
      </c>
      <c r="N453" s="2" t="s">
        <v>374</v>
      </c>
      <c r="O453" s="4" t="s">
        <v>775</v>
      </c>
      <c r="P453" s="2" t="s">
        <v>143</v>
      </c>
      <c r="Q453" s="252">
        <v>4000</v>
      </c>
      <c r="R453" s="252">
        <v>4000</v>
      </c>
      <c r="S453" s="153">
        <v>58</v>
      </c>
      <c r="T453" s="153">
        <v>232000</v>
      </c>
      <c r="U453" s="4" t="s">
        <v>144</v>
      </c>
      <c r="V453" s="2" t="s">
        <v>806</v>
      </c>
      <c r="W453" s="5"/>
      <c r="Z453" s="1"/>
    </row>
    <row r="454" spans="1:26" ht="13.5" x14ac:dyDescent="0.3">
      <c r="A454" s="4">
        <v>453</v>
      </c>
      <c r="B454" s="1" t="s">
        <v>136</v>
      </c>
      <c r="C454" s="1" t="s">
        <v>1756</v>
      </c>
      <c r="D454" s="2" t="s">
        <v>1754</v>
      </c>
      <c r="E454" s="2" t="s">
        <v>51</v>
      </c>
      <c r="F454" s="2" t="s">
        <v>36</v>
      </c>
      <c r="G454" s="2" t="s">
        <v>803</v>
      </c>
      <c r="H454" s="3">
        <v>45191</v>
      </c>
      <c r="I454" s="2" t="s">
        <v>804</v>
      </c>
      <c r="J454" s="2" t="s">
        <v>172</v>
      </c>
      <c r="K454" s="2" t="s">
        <v>176</v>
      </c>
      <c r="L454" s="2" t="s">
        <v>807</v>
      </c>
      <c r="M454" s="2" t="s">
        <v>176</v>
      </c>
      <c r="N454" s="2" t="s">
        <v>374</v>
      </c>
      <c r="O454" s="4" t="s">
        <v>775</v>
      </c>
      <c r="P454" s="2" t="s">
        <v>143</v>
      </c>
      <c r="Q454" s="252">
        <v>5000</v>
      </c>
      <c r="R454" s="252">
        <v>5000</v>
      </c>
      <c r="S454" s="153">
        <v>48</v>
      </c>
      <c r="T454" s="153">
        <v>240000</v>
      </c>
      <c r="U454" s="4" t="s">
        <v>144</v>
      </c>
      <c r="V454" s="2" t="s">
        <v>806</v>
      </c>
      <c r="W454" s="5"/>
      <c r="Z454" s="1"/>
    </row>
    <row r="455" spans="1:26" ht="13.5" x14ac:dyDescent="0.3">
      <c r="A455" s="4">
        <v>454</v>
      </c>
      <c r="B455" s="1" t="s">
        <v>136</v>
      </c>
      <c r="C455" s="1" t="s">
        <v>1756</v>
      </c>
      <c r="D455" s="2" t="s">
        <v>1754</v>
      </c>
      <c r="E455" s="2" t="s">
        <v>51</v>
      </c>
      <c r="F455" s="2" t="s">
        <v>36</v>
      </c>
      <c r="G455" s="2" t="s">
        <v>803</v>
      </c>
      <c r="H455" s="3">
        <v>45191</v>
      </c>
      <c r="I455" s="2" t="s">
        <v>804</v>
      </c>
      <c r="J455" s="2" t="s">
        <v>172</v>
      </c>
      <c r="K455" s="2" t="s">
        <v>808</v>
      </c>
      <c r="L455" s="2" t="s">
        <v>809</v>
      </c>
      <c r="M455" s="2" t="s">
        <v>808</v>
      </c>
      <c r="N455" s="2" t="s">
        <v>374</v>
      </c>
      <c r="O455" s="4" t="s">
        <v>775</v>
      </c>
      <c r="P455" s="2" t="s">
        <v>143</v>
      </c>
      <c r="Q455" s="252">
        <v>30000</v>
      </c>
      <c r="R455" s="252">
        <v>30000</v>
      </c>
      <c r="S455" s="153">
        <v>36</v>
      </c>
      <c r="T455" s="153">
        <v>1080000</v>
      </c>
      <c r="U455" s="4" t="s">
        <v>144</v>
      </c>
      <c r="V455" s="2" t="s">
        <v>806</v>
      </c>
      <c r="W455" s="5"/>
      <c r="Z455" s="1"/>
    </row>
    <row r="456" spans="1:26" ht="13.5" x14ac:dyDescent="0.3">
      <c r="A456" s="4">
        <v>455</v>
      </c>
      <c r="B456" s="1" t="s">
        <v>136</v>
      </c>
      <c r="C456" s="1" t="s">
        <v>1758</v>
      </c>
      <c r="D456" s="2" t="s">
        <v>1743</v>
      </c>
      <c r="E456" s="2" t="s">
        <v>91</v>
      </c>
      <c r="F456" s="2" t="s">
        <v>36</v>
      </c>
      <c r="G456" s="2" t="s">
        <v>810</v>
      </c>
      <c r="H456" s="3">
        <v>45191</v>
      </c>
      <c r="I456" s="2" t="s">
        <v>811</v>
      </c>
      <c r="J456" s="2" t="s">
        <v>139</v>
      </c>
      <c r="K456" s="2" t="s">
        <v>812</v>
      </c>
      <c r="L456" s="2" t="s">
        <v>813</v>
      </c>
      <c r="M456" s="2" t="s">
        <v>1454</v>
      </c>
      <c r="N456" s="2" t="s">
        <v>1455</v>
      </c>
      <c r="O456" s="4" t="s">
        <v>775</v>
      </c>
      <c r="P456" s="2" t="s">
        <v>143</v>
      </c>
      <c r="Q456" s="252">
        <v>1</v>
      </c>
      <c r="R456" s="252">
        <v>28</v>
      </c>
      <c r="S456" s="153">
        <v>1500</v>
      </c>
      <c r="T456" s="153">
        <v>42000</v>
      </c>
      <c r="U456" s="4" t="s">
        <v>144</v>
      </c>
      <c r="V456" s="2"/>
      <c r="W456" s="5"/>
      <c r="Z456" s="1"/>
    </row>
    <row r="457" spans="1:26" ht="13.5" x14ac:dyDescent="0.3">
      <c r="A457" s="4">
        <v>456</v>
      </c>
      <c r="B457" s="1" t="s">
        <v>136</v>
      </c>
      <c r="C457" s="1" t="s">
        <v>1756</v>
      </c>
      <c r="D457" s="2" t="s">
        <v>1754</v>
      </c>
      <c r="E457" s="2" t="s">
        <v>51</v>
      </c>
      <c r="F457" s="2" t="s">
        <v>36</v>
      </c>
      <c r="G457" s="2" t="s">
        <v>810</v>
      </c>
      <c r="H457" s="3">
        <v>45191</v>
      </c>
      <c r="I457" s="2" t="s">
        <v>811</v>
      </c>
      <c r="J457" s="2" t="s">
        <v>139</v>
      </c>
      <c r="K457" s="2" t="s">
        <v>377</v>
      </c>
      <c r="L457" s="2" t="s">
        <v>814</v>
      </c>
      <c r="M457" s="2" t="s">
        <v>1249</v>
      </c>
      <c r="N457" s="2" t="s">
        <v>374</v>
      </c>
      <c r="O457" s="4" t="s">
        <v>775</v>
      </c>
      <c r="P457" s="2" t="s">
        <v>738</v>
      </c>
      <c r="Q457" s="252">
        <v>1</v>
      </c>
      <c r="R457" s="252">
        <v>1</v>
      </c>
      <c r="S457" s="153">
        <v>160000</v>
      </c>
      <c r="T457" s="153">
        <v>160000</v>
      </c>
      <c r="U457" s="4" t="s">
        <v>144</v>
      </c>
      <c r="V457" s="2" t="s">
        <v>806</v>
      </c>
      <c r="W457" s="5"/>
      <c r="Z457" s="1"/>
    </row>
    <row r="458" spans="1:26" ht="13.5" x14ac:dyDescent="0.3">
      <c r="A458" s="4">
        <v>457</v>
      </c>
      <c r="B458" s="1" t="s">
        <v>136</v>
      </c>
      <c r="C458" s="1" t="s">
        <v>1756</v>
      </c>
      <c r="D458" s="2" t="s">
        <v>1754</v>
      </c>
      <c r="E458" s="2" t="s">
        <v>51</v>
      </c>
      <c r="F458" s="2" t="s">
        <v>36</v>
      </c>
      <c r="G458" s="2" t="s">
        <v>810</v>
      </c>
      <c r="H458" s="3">
        <v>45191</v>
      </c>
      <c r="I458" s="2" t="s">
        <v>811</v>
      </c>
      <c r="J458" s="2" t="s">
        <v>139</v>
      </c>
      <c r="K458" s="2" t="s">
        <v>379</v>
      </c>
      <c r="L458" s="2" t="s">
        <v>814</v>
      </c>
      <c r="M458" s="2" t="s">
        <v>1251</v>
      </c>
      <c r="N458" s="2" t="s">
        <v>374</v>
      </c>
      <c r="O458" s="4" t="s">
        <v>775</v>
      </c>
      <c r="P458" s="2" t="s">
        <v>738</v>
      </c>
      <c r="Q458" s="252">
        <v>1</v>
      </c>
      <c r="R458" s="252">
        <v>1</v>
      </c>
      <c r="S458" s="153">
        <v>160000</v>
      </c>
      <c r="T458" s="153">
        <v>160000</v>
      </c>
      <c r="U458" s="4" t="s">
        <v>144</v>
      </c>
      <c r="V458" s="2" t="s">
        <v>806</v>
      </c>
      <c r="W458" s="5"/>
      <c r="Z458" s="1"/>
    </row>
    <row r="459" spans="1:26" ht="13.5" x14ac:dyDescent="0.3">
      <c r="A459" s="4">
        <v>458</v>
      </c>
      <c r="B459" s="1" t="s">
        <v>136</v>
      </c>
      <c r="C459" s="1" t="s">
        <v>1756</v>
      </c>
      <c r="D459" s="2" t="s">
        <v>1754</v>
      </c>
      <c r="E459" s="2" t="s">
        <v>51</v>
      </c>
      <c r="F459" s="2" t="s">
        <v>36</v>
      </c>
      <c r="G459" s="2" t="s">
        <v>810</v>
      </c>
      <c r="H459" s="3">
        <v>45191</v>
      </c>
      <c r="I459" s="2" t="s">
        <v>811</v>
      </c>
      <c r="J459" s="2" t="s">
        <v>139</v>
      </c>
      <c r="K459" s="2" t="s">
        <v>815</v>
      </c>
      <c r="L459" s="2" t="s">
        <v>816</v>
      </c>
      <c r="M459" s="2" t="s">
        <v>1398</v>
      </c>
      <c r="N459" s="2" t="s">
        <v>1399</v>
      </c>
      <c r="O459" s="4" t="s">
        <v>775</v>
      </c>
      <c r="P459" s="2" t="s">
        <v>143</v>
      </c>
      <c r="Q459" s="252">
        <v>1</v>
      </c>
      <c r="R459" s="252">
        <v>1</v>
      </c>
      <c r="S459" s="153">
        <v>12000</v>
      </c>
      <c r="T459" s="153">
        <v>12000</v>
      </c>
      <c r="U459" s="4" t="s">
        <v>144</v>
      </c>
      <c r="V459" s="2" t="s">
        <v>806</v>
      </c>
      <c r="W459" s="5"/>
      <c r="Z459" s="1"/>
    </row>
    <row r="460" spans="1:26" ht="13.5" x14ac:dyDescent="0.3">
      <c r="A460" s="4">
        <v>459</v>
      </c>
      <c r="B460" s="1" t="s">
        <v>136</v>
      </c>
      <c r="C460" s="1" t="s">
        <v>1756</v>
      </c>
      <c r="D460" s="2" t="s">
        <v>1754</v>
      </c>
      <c r="E460" s="2" t="s">
        <v>49</v>
      </c>
      <c r="F460" s="2" t="s">
        <v>36</v>
      </c>
      <c r="G460" s="2" t="s">
        <v>792</v>
      </c>
      <c r="H460" s="3">
        <v>45191</v>
      </c>
      <c r="I460" s="2" t="s">
        <v>793</v>
      </c>
      <c r="J460" s="2" t="s">
        <v>609</v>
      </c>
      <c r="K460" s="2" t="s">
        <v>716</v>
      </c>
      <c r="L460" s="2" t="s">
        <v>242</v>
      </c>
      <c r="M460" s="2" t="s">
        <v>1554</v>
      </c>
      <c r="N460" s="2" t="s">
        <v>1555</v>
      </c>
      <c r="O460" s="4" t="s">
        <v>775</v>
      </c>
      <c r="P460" s="2" t="s">
        <v>218</v>
      </c>
      <c r="Q460" s="252">
        <v>1</v>
      </c>
      <c r="R460" s="252">
        <v>5</v>
      </c>
      <c r="S460" s="153">
        <v>34860</v>
      </c>
      <c r="T460" s="153">
        <v>174300</v>
      </c>
      <c r="U460" s="4" t="s">
        <v>144</v>
      </c>
      <c r="V460" s="2" t="s">
        <v>150</v>
      </c>
      <c r="W460" s="5"/>
      <c r="Z460" s="1"/>
    </row>
    <row r="461" spans="1:26" ht="13.5" x14ac:dyDescent="0.3">
      <c r="A461" s="4">
        <v>460</v>
      </c>
      <c r="B461" s="1" t="s">
        <v>136</v>
      </c>
      <c r="C461" s="1" t="s">
        <v>1756</v>
      </c>
      <c r="D461" s="2" t="s">
        <v>1754</v>
      </c>
      <c r="E461" s="2" t="s">
        <v>49</v>
      </c>
      <c r="F461" s="2" t="s">
        <v>34</v>
      </c>
      <c r="G461" s="2" t="s">
        <v>792</v>
      </c>
      <c r="H461" s="3">
        <v>45191</v>
      </c>
      <c r="I461" s="2" t="s">
        <v>793</v>
      </c>
      <c r="J461" s="2" t="s">
        <v>609</v>
      </c>
      <c r="K461" s="2" t="s">
        <v>716</v>
      </c>
      <c r="L461" s="2" t="s">
        <v>242</v>
      </c>
      <c r="M461" s="2" t="s">
        <v>1554</v>
      </c>
      <c r="N461" s="2" t="s">
        <v>1555</v>
      </c>
      <c r="O461" s="4" t="s">
        <v>775</v>
      </c>
      <c r="P461" s="2" t="s">
        <v>218</v>
      </c>
      <c r="Q461" s="252">
        <v>1</v>
      </c>
      <c r="R461" s="252">
        <v>15</v>
      </c>
      <c r="S461" s="153">
        <v>34860</v>
      </c>
      <c r="T461" s="153">
        <v>522900</v>
      </c>
      <c r="U461" s="4" t="s">
        <v>144</v>
      </c>
      <c r="V461" s="2" t="s">
        <v>150</v>
      </c>
      <c r="W461" s="5"/>
      <c r="Z461" s="1"/>
    </row>
    <row r="462" spans="1:26" ht="13.5" x14ac:dyDescent="0.3">
      <c r="A462" s="4">
        <v>461</v>
      </c>
      <c r="B462" s="1" t="s">
        <v>136</v>
      </c>
      <c r="C462" s="1" t="s">
        <v>1758</v>
      </c>
      <c r="D462" s="2" t="s">
        <v>1743</v>
      </c>
      <c r="E462" s="2" t="s">
        <v>53</v>
      </c>
      <c r="F462" s="2" t="s">
        <v>36</v>
      </c>
      <c r="G462" s="2" t="s">
        <v>792</v>
      </c>
      <c r="H462" s="3">
        <v>45191</v>
      </c>
      <c r="I462" s="2" t="s">
        <v>793</v>
      </c>
      <c r="J462" s="2" t="s">
        <v>609</v>
      </c>
      <c r="K462" s="2" t="s">
        <v>367</v>
      </c>
      <c r="L462" s="2" t="s">
        <v>347</v>
      </c>
      <c r="M462" s="2" t="s">
        <v>1159</v>
      </c>
      <c r="N462" s="2" t="s">
        <v>1158</v>
      </c>
      <c r="O462" s="4" t="s">
        <v>775</v>
      </c>
      <c r="P462" s="2" t="s">
        <v>143</v>
      </c>
      <c r="Q462" s="252">
        <v>1</v>
      </c>
      <c r="R462" s="252">
        <v>10</v>
      </c>
      <c r="S462" s="153">
        <v>2340</v>
      </c>
      <c r="T462" s="153">
        <v>23400</v>
      </c>
      <c r="U462" s="4" t="s">
        <v>144</v>
      </c>
      <c r="V462" s="2"/>
      <c r="W462" s="5"/>
      <c r="Z462" s="1"/>
    </row>
    <row r="463" spans="1:26" ht="13.5" x14ac:dyDescent="0.3">
      <c r="A463" s="4">
        <v>462</v>
      </c>
      <c r="B463" s="1" t="s">
        <v>136</v>
      </c>
      <c r="C463" s="1" t="s">
        <v>1758</v>
      </c>
      <c r="D463" s="2" t="s">
        <v>1743</v>
      </c>
      <c r="E463" s="2" t="s">
        <v>53</v>
      </c>
      <c r="F463" s="2" t="s">
        <v>36</v>
      </c>
      <c r="G463" s="2" t="s">
        <v>792</v>
      </c>
      <c r="H463" s="3">
        <v>45191</v>
      </c>
      <c r="I463" s="2" t="s">
        <v>793</v>
      </c>
      <c r="J463" s="2" t="s">
        <v>609</v>
      </c>
      <c r="K463" s="2" t="s">
        <v>368</v>
      </c>
      <c r="L463" s="2" t="s">
        <v>347</v>
      </c>
      <c r="M463" s="2" t="s">
        <v>1157</v>
      </c>
      <c r="N463" s="2" t="s">
        <v>1158</v>
      </c>
      <c r="O463" s="4" t="s">
        <v>775</v>
      </c>
      <c r="P463" s="2" t="s">
        <v>143</v>
      </c>
      <c r="Q463" s="252">
        <v>1</v>
      </c>
      <c r="R463" s="252">
        <v>10</v>
      </c>
      <c r="S463" s="153">
        <v>2340</v>
      </c>
      <c r="T463" s="153">
        <v>23400</v>
      </c>
      <c r="U463" s="4" t="s">
        <v>144</v>
      </c>
      <c r="V463" s="2"/>
      <c r="W463" s="5"/>
      <c r="Z463" s="1"/>
    </row>
    <row r="464" spans="1:26" ht="13.5" x14ac:dyDescent="0.3">
      <c r="A464" s="4">
        <v>463</v>
      </c>
      <c r="B464" s="1" t="s">
        <v>136</v>
      </c>
      <c r="C464" s="1" t="s">
        <v>1758</v>
      </c>
      <c r="D464" s="2" t="s">
        <v>1743</v>
      </c>
      <c r="E464" s="2" t="s">
        <v>43</v>
      </c>
      <c r="F464" s="2" t="s">
        <v>37</v>
      </c>
      <c r="G464" s="2" t="s">
        <v>817</v>
      </c>
      <c r="H464" s="3">
        <v>45196</v>
      </c>
      <c r="I464" s="2" t="s">
        <v>609</v>
      </c>
      <c r="J464" s="2" t="s">
        <v>609</v>
      </c>
      <c r="K464" s="2" t="s">
        <v>818</v>
      </c>
      <c r="L464" s="2" t="s">
        <v>232</v>
      </c>
      <c r="M464" s="2" t="s">
        <v>1369</v>
      </c>
      <c r="N464" s="2" t="s">
        <v>1187</v>
      </c>
      <c r="O464" s="4" t="s">
        <v>233</v>
      </c>
      <c r="P464" s="2" t="s">
        <v>218</v>
      </c>
      <c r="Q464" s="252">
        <v>1</v>
      </c>
      <c r="R464" s="252">
        <v>1</v>
      </c>
      <c r="S464" s="153">
        <v>19400</v>
      </c>
      <c r="T464" s="153">
        <v>19400</v>
      </c>
      <c r="U464" s="4" t="s">
        <v>144</v>
      </c>
      <c r="V464" s="2"/>
      <c r="W464" s="5"/>
      <c r="Z464" s="1"/>
    </row>
    <row r="465" spans="1:26" ht="13.5" x14ac:dyDescent="0.3">
      <c r="A465" s="4">
        <v>464</v>
      </c>
      <c r="B465" s="1" t="s">
        <v>136</v>
      </c>
      <c r="C465" s="1" t="s">
        <v>1758</v>
      </c>
      <c r="D465" s="2" t="s">
        <v>1743</v>
      </c>
      <c r="E465" s="2" t="s">
        <v>43</v>
      </c>
      <c r="F465" s="2" t="s">
        <v>37</v>
      </c>
      <c r="G465" s="2" t="s">
        <v>819</v>
      </c>
      <c r="H465" s="3">
        <v>45196</v>
      </c>
      <c r="I465" s="2" t="s">
        <v>609</v>
      </c>
      <c r="J465" s="2" t="s">
        <v>609</v>
      </c>
      <c r="K465" s="2" t="s">
        <v>820</v>
      </c>
      <c r="L465" s="2" t="s">
        <v>232</v>
      </c>
      <c r="M465" s="2" t="s">
        <v>1370</v>
      </c>
      <c r="N465" s="2" t="s">
        <v>1187</v>
      </c>
      <c r="O465" s="4" t="s">
        <v>233</v>
      </c>
      <c r="P465" s="2" t="s">
        <v>218</v>
      </c>
      <c r="Q465" s="252">
        <v>1</v>
      </c>
      <c r="R465" s="252">
        <v>1</v>
      </c>
      <c r="S465" s="153">
        <v>20370</v>
      </c>
      <c r="T465" s="153">
        <v>20370</v>
      </c>
      <c r="U465" s="4" t="s">
        <v>144</v>
      </c>
      <c r="V465" s="2"/>
      <c r="W465" s="5"/>
      <c r="Z465" s="1"/>
    </row>
    <row r="466" spans="1:26" ht="13.5" x14ac:dyDescent="0.3">
      <c r="A466" s="4">
        <v>465</v>
      </c>
      <c r="B466" s="1" t="s">
        <v>136</v>
      </c>
      <c r="C466" s="1" t="s">
        <v>1758</v>
      </c>
      <c r="D466" s="2" t="s">
        <v>1743</v>
      </c>
      <c r="E466" s="2" t="s">
        <v>43</v>
      </c>
      <c r="F466" s="2" t="s">
        <v>37</v>
      </c>
      <c r="G466" s="2" t="s">
        <v>821</v>
      </c>
      <c r="H466" s="3">
        <v>45196</v>
      </c>
      <c r="I466" s="2" t="s">
        <v>609</v>
      </c>
      <c r="J466" s="2" t="s">
        <v>609</v>
      </c>
      <c r="K466" s="2" t="s">
        <v>231</v>
      </c>
      <c r="L466" s="2" t="s">
        <v>232</v>
      </c>
      <c r="M466" s="2" t="s">
        <v>1501</v>
      </c>
      <c r="N466" s="2" t="s">
        <v>1187</v>
      </c>
      <c r="O466" s="4" t="s">
        <v>233</v>
      </c>
      <c r="P466" s="2" t="s">
        <v>822</v>
      </c>
      <c r="Q466" s="252">
        <v>1</v>
      </c>
      <c r="R466" s="252">
        <v>1</v>
      </c>
      <c r="S466" s="153">
        <v>1650</v>
      </c>
      <c r="T466" s="153">
        <v>1650</v>
      </c>
      <c r="U466" s="4" t="s">
        <v>144</v>
      </c>
      <c r="V466" s="2"/>
      <c r="W466" s="5"/>
      <c r="Z466" s="1"/>
    </row>
    <row r="467" spans="1:26" ht="13.5" x14ac:dyDescent="0.3">
      <c r="A467" s="4">
        <v>466</v>
      </c>
      <c r="B467" s="1" t="s">
        <v>136</v>
      </c>
      <c r="C467" s="1" t="s">
        <v>1758</v>
      </c>
      <c r="D467" s="2" t="s">
        <v>1743</v>
      </c>
      <c r="E467" s="2" t="s">
        <v>43</v>
      </c>
      <c r="F467" s="2" t="s">
        <v>37</v>
      </c>
      <c r="G467" s="2" t="s">
        <v>823</v>
      </c>
      <c r="H467" s="3">
        <v>45196</v>
      </c>
      <c r="I467" s="2" t="s">
        <v>609</v>
      </c>
      <c r="J467" s="2" t="s">
        <v>609</v>
      </c>
      <c r="K467" s="2" t="s">
        <v>824</v>
      </c>
      <c r="L467" s="2" t="s">
        <v>232</v>
      </c>
      <c r="M467" s="2" t="s">
        <v>1548</v>
      </c>
      <c r="N467" s="2" t="s">
        <v>1187</v>
      </c>
      <c r="O467" s="4" t="s">
        <v>233</v>
      </c>
      <c r="P467" s="2" t="s">
        <v>143</v>
      </c>
      <c r="Q467" s="252">
        <v>1</v>
      </c>
      <c r="R467" s="252">
        <v>4</v>
      </c>
      <c r="S467" s="153">
        <v>2040</v>
      </c>
      <c r="T467" s="153">
        <v>8160</v>
      </c>
      <c r="U467" s="4" t="s">
        <v>144</v>
      </c>
      <c r="V467" s="2"/>
      <c r="W467" s="5"/>
      <c r="Z467" s="1"/>
    </row>
    <row r="468" spans="1:26" ht="13.5" x14ac:dyDescent="0.3">
      <c r="A468" s="4">
        <v>467</v>
      </c>
      <c r="B468" s="1" t="s">
        <v>136</v>
      </c>
      <c r="C468" s="1" t="s">
        <v>1758</v>
      </c>
      <c r="D468" s="2" t="s">
        <v>1743</v>
      </c>
      <c r="E468" s="2" t="s">
        <v>57</v>
      </c>
      <c r="F468" s="2" t="s">
        <v>34</v>
      </c>
      <c r="G468" s="2" t="s">
        <v>825</v>
      </c>
      <c r="H468" s="3">
        <v>45196</v>
      </c>
      <c r="I468" s="2" t="s">
        <v>826</v>
      </c>
      <c r="J468" s="2" t="s">
        <v>785</v>
      </c>
      <c r="K468" s="2" t="s">
        <v>827</v>
      </c>
      <c r="L468" s="2" t="s">
        <v>828</v>
      </c>
      <c r="M468" s="2" t="s">
        <v>1590</v>
      </c>
      <c r="N468" s="2" t="s">
        <v>1591</v>
      </c>
      <c r="O468" s="4" t="s">
        <v>775</v>
      </c>
      <c r="P468" s="2" t="s">
        <v>143</v>
      </c>
      <c r="Q468" s="252">
        <v>1</v>
      </c>
      <c r="R468" s="252">
        <v>1</v>
      </c>
      <c r="S468" s="153">
        <v>992000</v>
      </c>
      <c r="T468" s="153">
        <v>992000</v>
      </c>
      <c r="U468" s="4" t="s">
        <v>144</v>
      </c>
      <c r="V468" s="2"/>
      <c r="W468" s="5"/>
      <c r="Z468" s="1"/>
    </row>
    <row r="469" spans="1:26" ht="13.5" x14ac:dyDescent="0.3">
      <c r="A469" s="4">
        <v>468</v>
      </c>
      <c r="B469" s="1" t="s">
        <v>136</v>
      </c>
      <c r="C469" s="1" t="s">
        <v>1758</v>
      </c>
      <c r="D469" s="2" t="s">
        <v>1743</v>
      </c>
      <c r="E469" s="2" t="s">
        <v>57</v>
      </c>
      <c r="F469" s="2" t="s">
        <v>34</v>
      </c>
      <c r="G469" s="2" t="s">
        <v>829</v>
      </c>
      <c r="H469" s="3">
        <v>45196</v>
      </c>
      <c r="I469" s="2" t="s">
        <v>830</v>
      </c>
      <c r="J469" s="2" t="s">
        <v>615</v>
      </c>
      <c r="K469" s="2" t="s">
        <v>831</v>
      </c>
      <c r="L469" s="2" t="s">
        <v>832</v>
      </c>
      <c r="M469" s="2" t="s">
        <v>1441</v>
      </c>
      <c r="N469" s="2" t="s">
        <v>1442</v>
      </c>
      <c r="O469" s="4" t="s">
        <v>775</v>
      </c>
      <c r="P469" s="2" t="s">
        <v>143</v>
      </c>
      <c r="Q469" s="252">
        <v>1</v>
      </c>
      <c r="R469" s="252">
        <v>1</v>
      </c>
      <c r="S469" s="153">
        <v>97148</v>
      </c>
      <c r="T469" s="153">
        <v>97148</v>
      </c>
      <c r="U469" s="4" t="s">
        <v>144</v>
      </c>
      <c r="V469" s="2"/>
      <c r="W469" s="5"/>
      <c r="Z469" s="1"/>
    </row>
    <row r="470" spans="1:26" ht="13.5" x14ac:dyDescent="0.3">
      <c r="A470" s="4">
        <v>469</v>
      </c>
      <c r="B470" s="1" t="s">
        <v>136</v>
      </c>
      <c r="C470" s="1" t="s">
        <v>1756</v>
      </c>
      <c r="D470" s="2" t="s">
        <v>1754</v>
      </c>
      <c r="E470" s="2" t="s">
        <v>49</v>
      </c>
      <c r="F470" s="2" t="s">
        <v>34</v>
      </c>
      <c r="G470" s="2" t="s">
        <v>833</v>
      </c>
      <c r="H470" s="3">
        <v>45204</v>
      </c>
      <c r="I470" s="2" t="s">
        <v>834</v>
      </c>
      <c r="J470" s="2" t="s">
        <v>195</v>
      </c>
      <c r="K470" s="2" t="s">
        <v>196</v>
      </c>
      <c r="L470" s="2" t="s">
        <v>197</v>
      </c>
      <c r="M470" s="2" t="s">
        <v>196</v>
      </c>
      <c r="N470" s="2" t="s">
        <v>1194</v>
      </c>
      <c r="O470" s="4" t="s">
        <v>775</v>
      </c>
      <c r="P470" s="2" t="s">
        <v>143</v>
      </c>
      <c r="Q470" s="252">
        <v>3312</v>
      </c>
      <c r="R470" s="252">
        <v>3456</v>
      </c>
      <c r="S470" s="153">
        <v>102</v>
      </c>
      <c r="T470" s="153">
        <v>352512</v>
      </c>
      <c r="U470" s="4" t="s">
        <v>144</v>
      </c>
      <c r="V470" s="2" t="s">
        <v>835</v>
      </c>
      <c r="W470" s="5"/>
      <c r="Z470" s="1"/>
    </row>
    <row r="471" spans="1:26" ht="13.5" x14ac:dyDescent="0.3">
      <c r="A471" s="4">
        <v>470</v>
      </c>
      <c r="B471" s="1" t="s">
        <v>136</v>
      </c>
      <c r="C471" s="1" t="s">
        <v>1756</v>
      </c>
      <c r="D471" s="2" t="s">
        <v>1754</v>
      </c>
      <c r="E471" s="2" t="s">
        <v>49</v>
      </c>
      <c r="F471" s="2" t="s">
        <v>34</v>
      </c>
      <c r="G471" s="2" t="s">
        <v>833</v>
      </c>
      <c r="H471" s="3">
        <v>45204</v>
      </c>
      <c r="I471" s="2" t="s">
        <v>834</v>
      </c>
      <c r="J471" s="2" t="s">
        <v>195</v>
      </c>
      <c r="K471" s="2" t="s">
        <v>198</v>
      </c>
      <c r="L471" s="2" t="s">
        <v>197</v>
      </c>
      <c r="M471" s="2" t="s">
        <v>198</v>
      </c>
      <c r="N471" s="2" t="s">
        <v>1194</v>
      </c>
      <c r="O471" s="4" t="s">
        <v>775</v>
      </c>
      <c r="P471" s="2" t="s">
        <v>143</v>
      </c>
      <c r="Q471" s="252">
        <v>1656</v>
      </c>
      <c r="R471" s="252">
        <v>1728</v>
      </c>
      <c r="S471" s="153">
        <v>699</v>
      </c>
      <c r="T471" s="153">
        <v>1207872</v>
      </c>
      <c r="U471" s="4" t="s">
        <v>144</v>
      </c>
      <c r="V471" s="2" t="s">
        <v>835</v>
      </c>
      <c r="W471" s="5"/>
      <c r="Z471" s="1"/>
    </row>
    <row r="472" spans="1:26" ht="13.5" x14ac:dyDescent="0.3">
      <c r="A472" s="4">
        <v>471</v>
      </c>
      <c r="B472" s="1" t="s">
        <v>136</v>
      </c>
      <c r="C472" s="1" t="s">
        <v>1756</v>
      </c>
      <c r="D472" s="2" t="s">
        <v>1754</v>
      </c>
      <c r="E472" s="2" t="s">
        <v>49</v>
      </c>
      <c r="F472" s="2" t="s">
        <v>34</v>
      </c>
      <c r="G472" s="2" t="s">
        <v>833</v>
      </c>
      <c r="H472" s="3">
        <v>45204</v>
      </c>
      <c r="I472" s="2" t="s">
        <v>834</v>
      </c>
      <c r="J472" s="2" t="s">
        <v>195</v>
      </c>
      <c r="K472" s="2" t="s">
        <v>199</v>
      </c>
      <c r="L472" s="2" t="s">
        <v>197</v>
      </c>
      <c r="M472" s="2" t="s">
        <v>199</v>
      </c>
      <c r="N472" s="2" t="s">
        <v>1194</v>
      </c>
      <c r="O472" s="4" t="s">
        <v>775</v>
      </c>
      <c r="P472" s="2" t="s">
        <v>143</v>
      </c>
      <c r="Q472" s="252">
        <v>1104</v>
      </c>
      <c r="R472" s="252">
        <v>1152</v>
      </c>
      <c r="S472" s="153">
        <v>1882</v>
      </c>
      <c r="T472" s="153">
        <v>2168064</v>
      </c>
      <c r="U472" s="4" t="s">
        <v>144</v>
      </c>
      <c r="V472" s="2" t="s">
        <v>835</v>
      </c>
      <c r="W472" s="5"/>
      <c r="Z472" s="1"/>
    </row>
    <row r="473" spans="1:26" ht="13.5" x14ac:dyDescent="0.3">
      <c r="A473" s="4">
        <v>472</v>
      </c>
      <c r="B473" s="1" t="s">
        <v>136</v>
      </c>
      <c r="C473" s="1" t="s">
        <v>1756</v>
      </c>
      <c r="D473" s="2" t="s">
        <v>1754</v>
      </c>
      <c r="E473" s="2" t="s">
        <v>49</v>
      </c>
      <c r="F473" s="2" t="s">
        <v>34</v>
      </c>
      <c r="G473" s="2" t="s">
        <v>833</v>
      </c>
      <c r="H473" s="3">
        <v>45204</v>
      </c>
      <c r="I473" s="2" t="s">
        <v>834</v>
      </c>
      <c r="J473" s="2" t="s">
        <v>195</v>
      </c>
      <c r="K473" s="2" t="s">
        <v>200</v>
      </c>
      <c r="L473" s="2" t="s">
        <v>197</v>
      </c>
      <c r="M473" s="2" t="s">
        <v>200</v>
      </c>
      <c r="N473" s="2" t="s">
        <v>1194</v>
      </c>
      <c r="O473" s="4" t="s">
        <v>775</v>
      </c>
      <c r="P473" s="2" t="s">
        <v>143</v>
      </c>
      <c r="Q473" s="252">
        <v>1104</v>
      </c>
      <c r="R473" s="252">
        <v>1152</v>
      </c>
      <c r="S473" s="153">
        <v>3663</v>
      </c>
      <c r="T473" s="153">
        <v>4219776</v>
      </c>
      <c r="U473" s="4" t="s">
        <v>144</v>
      </c>
      <c r="V473" s="2" t="s">
        <v>835</v>
      </c>
      <c r="W473" s="5"/>
      <c r="Z473" s="1"/>
    </row>
    <row r="474" spans="1:26" ht="13.5" x14ac:dyDescent="0.3">
      <c r="A474" s="4">
        <v>473</v>
      </c>
      <c r="B474" s="1" t="s">
        <v>136</v>
      </c>
      <c r="C474" s="1" t="s">
        <v>1756</v>
      </c>
      <c r="D474" s="2" t="s">
        <v>1754</v>
      </c>
      <c r="E474" s="2" t="s">
        <v>49</v>
      </c>
      <c r="F474" s="2" t="s">
        <v>34</v>
      </c>
      <c r="G474" s="2" t="s">
        <v>833</v>
      </c>
      <c r="H474" s="3">
        <v>45204</v>
      </c>
      <c r="I474" s="2" t="s">
        <v>834</v>
      </c>
      <c r="J474" s="2" t="s">
        <v>195</v>
      </c>
      <c r="K474" s="2" t="s">
        <v>201</v>
      </c>
      <c r="L474" s="2" t="s">
        <v>197</v>
      </c>
      <c r="M474" s="2" t="s">
        <v>201</v>
      </c>
      <c r="N474" s="2" t="s">
        <v>1194</v>
      </c>
      <c r="O474" s="4" t="s">
        <v>775</v>
      </c>
      <c r="P474" s="2" t="s">
        <v>143</v>
      </c>
      <c r="Q474" s="252">
        <v>1104</v>
      </c>
      <c r="R474" s="252">
        <v>1152</v>
      </c>
      <c r="S474" s="153">
        <v>6266</v>
      </c>
      <c r="T474" s="153">
        <v>7218432</v>
      </c>
      <c r="U474" s="4" t="s">
        <v>144</v>
      </c>
      <c r="V474" s="2" t="s">
        <v>835</v>
      </c>
      <c r="W474" s="5"/>
      <c r="Z474" s="1"/>
    </row>
    <row r="475" spans="1:26" ht="13.5" x14ac:dyDescent="0.3">
      <c r="A475" s="4">
        <v>474</v>
      </c>
      <c r="B475" s="1" t="s">
        <v>136</v>
      </c>
      <c r="C475" s="1" t="s">
        <v>1756</v>
      </c>
      <c r="D475" s="2" t="s">
        <v>1754</v>
      </c>
      <c r="E475" s="2" t="s">
        <v>49</v>
      </c>
      <c r="F475" s="2" t="s">
        <v>34</v>
      </c>
      <c r="G475" s="2" t="s">
        <v>836</v>
      </c>
      <c r="H475" s="3">
        <v>45204</v>
      </c>
      <c r="I475" s="2" t="s">
        <v>837</v>
      </c>
      <c r="J475" s="2" t="s">
        <v>204</v>
      </c>
      <c r="K475" s="2" t="s">
        <v>205</v>
      </c>
      <c r="L475" s="2" t="s">
        <v>206</v>
      </c>
      <c r="M475" s="2" t="s">
        <v>1168</v>
      </c>
      <c r="N475" s="2" t="s">
        <v>1169</v>
      </c>
      <c r="O475" s="4" t="s">
        <v>775</v>
      </c>
      <c r="P475" s="2" t="s">
        <v>143</v>
      </c>
      <c r="Q475" s="252">
        <v>320</v>
      </c>
      <c r="R475" s="252">
        <v>560</v>
      </c>
      <c r="S475" s="153">
        <v>16890</v>
      </c>
      <c r="T475" s="153">
        <v>9458400</v>
      </c>
      <c r="U475" s="4" t="s">
        <v>144</v>
      </c>
      <c r="V475" s="2" t="s">
        <v>835</v>
      </c>
      <c r="W475" s="5"/>
      <c r="Z475" s="1"/>
    </row>
    <row r="476" spans="1:26" ht="13.5" x14ac:dyDescent="0.3">
      <c r="A476" s="4">
        <v>475</v>
      </c>
      <c r="B476" s="1" t="s">
        <v>136</v>
      </c>
      <c r="C476" s="1" t="s">
        <v>1756</v>
      </c>
      <c r="D476" s="2" t="s">
        <v>1754</v>
      </c>
      <c r="E476" s="2" t="s">
        <v>49</v>
      </c>
      <c r="F476" s="2" t="s">
        <v>34</v>
      </c>
      <c r="G476" s="2" t="s">
        <v>838</v>
      </c>
      <c r="H476" s="3">
        <v>45204</v>
      </c>
      <c r="I476" s="2" t="s">
        <v>839</v>
      </c>
      <c r="J476" s="2" t="s">
        <v>227</v>
      </c>
      <c r="K476" s="2" t="s">
        <v>228</v>
      </c>
      <c r="L476" s="2" t="s">
        <v>840</v>
      </c>
      <c r="M476" s="2" t="s">
        <v>1559</v>
      </c>
      <c r="N476" s="2" t="s">
        <v>374</v>
      </c>
      <c r="O476" s="4" t="s">
        <v>775</v>
      </c>
      <c r="P476" s="2" t="s">
        <v>143</v>
      </c>
      <c r="Q476" s="252">
        <v>200</v>
      </c>
      <c r="R476" s="252">
        <v>288</v>
      </c>
      <c r="S476" s="153">
        <v>14000</v>
      </c>
      <c r="T476" s="153">
        <v>4032000</v>
      </c>
      <c r="U476" s="4" t="s">
        <v>144</v>
      </c>
      <c r="V476" s="2" t="s">
        <v>835</v>
      </c>
      <c r="W476" s="5"/>
      <c r="Z476" s="1"/>
    </row>
    <row r="477" spans="1:26" ht="13.5" x14ac:dyDescent="0.3">
      <c r="A477" s="4">
        <v>476</v>
      </c>
      <c r="B477" s="1" t="s">
        <v>136</v>
      </c>
      <c r="C477" s="1" t="s">
        <v>1758</v>
      </c>
      <c r="D477" s="2" t="s">
        <v>1743</v>
      </c>
      <c r="E477" s="2" t="s">
        <v>57</v>
      </c>
      <c r="F477" s="2" t="s">
        <v>34</v>
      </c>
      <c r="G477" s="2" t="s">
        <v>841</v>
      </c>
      <c r="H477" s="3">
        <v>45205</v>
      </c>
      <c r="I477" s="2" t="s">
        <v>842</v>
      </c>
      <c r="J477" s="2" t="s">
        <v>615</v>
      </c>
      <c r="K477" s="2" t="s">
        <v>843</v>
      </c>
      <c r="L477" s="2" t="s">
        <v>844</v>
      </c>
      <c r="M477" s="2" t="s">
        <v>1443</v>
      </c>
      <c r="N477" s="2">
        <v>0</v>
      </c>
      <c r="O477" s="4" t="s">
        <v>775</v>
      </c>
      <c r="P477" s="2" t="s">
        <v>143</v>
      </c>
      <c r="Q477" s="252">
        <v>1</v>
      </c>
      <c r="R477" s="252">
        <v>4</v>
      </c>
      <c r="S477" s="153">
        <v>271182</v>
      </c>
      <c r="T477" s="153">
        <v>1084728</v>
      </c>
      <c r="U477" s="4" t="s">
        <v>144</v>
      </c>
      <c r="V477" s="2"/>
      <c r="W477" s="5"/>
      <c r="Z477" s="1"/>
    </row>
    <row r="478" spans="1:26" ht="13.5" x14ac:dyDescent="0.3">
      <c r="A478" s="4">
        <v>477</v>
      </c>
      <c r="B478" s="1" t="s">
        <v>136</v>
      </c>
      <c r="C478" s="1" t="s">
        <v>1758</v>
      </c>
      <c r="D478" s="2" t="s">
        <v>1743</v>
      </c>
      <c r="E478" s="2" t="s">
        <v>43</v>
      </c>
      <c r="F478" s="2" t="s">
        <v>37</v>
      </c>
      <c r="G478" s="2" t="s">
        <v>792</v>
      </c>
      <c r="H478" s="3">
        <v>45210</v>
      </c>
      <c r="I478" s="2" t="s">
        <v>793</v>
      </c>
      <c r="J478" s="2" t="s">
        <v>609</v>
      </c>
      <c r="K478" s="2" t="s">
        <v>845</v>
      </c>
      <c r="L478" s="2" t="s">
        <v>846</v>
      </c>
      <c r="M478" s="2" t="s">
        <v>1323</v>
      </c>
      <c r="N478" s="2" t="s">
        <v>1324</v>
      </c>
      <c r="O478" s="4" t="s">
        <v>775</v>
      </c>
      <c r="P478" s="2" t="s">
        <v>143</v>
      </c>
      <c r="Q478" s="252">
        <v>1</v>
      </c>
      <c r="R478" s="252">
        <v>1</v>
      </c>
      <c r="S478" s="153">
        <v>7830</v>
      </c>
      <c r="T478" s="153">
        <v>7830</v>
      </c>
      <c r="U478" s="4" t="s">
        <v>144</v>
      </c>
      <c r="V478" s="2"/>
      <c r="W478" s="5"/>
      <c r="Z478" s="1"/>
    </row>
    <row r="479" spans="1:26" ht="13.5" x14ac:dyDescent="0.3">
      <c r="A479" s="4">
        <v>478</v>
      </c>
      <c r="B479" s="1" t="s">
        <v>136</v>
      </c>
      <c r="C479" s="1" t="s">
        <v>1756</v>
      </c>
      <c r="D479" s="2" t="s">
        <v>1754</v>
      </c>
      <c r="E479" s="2" t="s">
        <v>49</v>
      </c>
      <c r="F479" s="2" t="s">
        <v>36</v>
      </c>
      <c r="G479" s="2" t="s">
        <v>792</v>
      </c>
      <c r="H479" s="3">
        <v>45210</v>
      </c>
      <c r="I479" s="2" t="s">
        <v>793</v>
      </c>
      <c r="J479" s="2" t="s">
        <v>609</v>
      </c>
      <c r="K479" s="2" t="s">
        <v>847</v>
      </c>
      <c r="L479" s="2" t="s">
        <v>848</v>
      </c>
      <c r="M479" s="2" t="s">
        <v>1433</v>
      </c>
      <c r="N479" s="2" t="s">
        <v>1434</v>
      </c>
      <c r="O479" s="4" t="s">
        <v>775</v>
      </c>
      <c r="P479" s="2" t="s">
        <v>143</v>
      </c>
      <c r="Q479" s="252">
        <v>1</v>
      </c>
      <c r="R479" s="252">
        <v>2</v>
      </c>
      <c r="S479" s="153">
        <v>4600</v>
      </c>
      <c r="T479" s="153">
        <v>9200</v>
      </c>
      <c r="U479" s="4" t="s">
        <v>144</v>
      </c>
      <c r="V479" s="2"/>
      <c r="W479" s="5"/>
      <c r="Z479" s="1"/>
    </row>
    <row r="480" spans="1:26" ht="13.5" x14ac:dyDescent="0.3">
      <c r="A480" s="4">
        <v>479</v>
      </c>
      <c r="B480" s="1" t="s">
        <v>136</v>
      </c>
      <c r="C480" s="1" t="s">
        <v>1756</v>
      </c>
      <c r="D480" s="2" t="s">
        <v>1754</v>
      </c>
      <c r="E480" s="2" t="s">
        <v>49</v>
      </c>
      <c r="F480" s="2" t="s">
        <v>34</v>
      </c>
      <c r="G480" s="2" t="s">
        <v>792</v>
      </c>
      <c r="H480" s="3">
        <v>45210</v>
      </c>
      <c r="I480" s="2" t="s">
        <v>793</v>
      </c>
      <c r="J480" s="2" t="s">
        <v>609</v>
      </c>
      <c r="K480" s="2" t="s">
        <v>847</v>
      </c>
      <c r="L480" s="2" t="s">
        <v>848</v>
      </c>
      <c r="M480" s="2" t="s">
        <v>1433</v>
      </c>
      <c r="N480" s="2" t="s">
        <v>1434</v>
      </c>
      <c r="O480" s="4" t="s">
        <v>775</v>
      </c>
      <c r="P480" s="2" t="s">
        <v>143</v>
      </c>
      <c r="Q480" s="252">
        <v>1</v>
      </c>
      <c r="R480" s="252">
        <v>2</v>
      </c>
      <c r="S480" s="153">
        <v>4600</v>
      </c>
      <c r="T480" s="153">
        <v>9200</v>
      </c>
      <c r="U480" s="4" t="s">
        <v>144</v>
      </c>
      <c r="V480" s="2"/>
      <c r="W480" s="5"/>
      <c r="Z480" s="1"/>
    </row>
    <row r="481" spans="1:26" ht="13.5" x14ac:dyDescent="0.3">
      <c r="A481" s="4">
        <v>480</v>
      </c>
      <c r="B481" s="1" t="s">
        <v>136</v>
      </c>
      <c r="C481" s="1" t="s">
        <v>1758</v>
      </c>
      <c r="D481" s="2" t="s">
        <v>1743</v>
      </c>
      <c r="E481" s="2" t="s">
        <v>55</v>
      </c>
      <c r="F481" s="2" t="s">
        <v>34</v>
      </c>
      <c r="G481" s="2" t="s">
        <v>792</v>
      </c>
      <c r="H481" s="3">
        <v>45210</v>
      </c>
      <c r="I481" s="2" t="s">
        <v>793</v>
      </c>
      <c r="J481" s="2" t="s">
        <v>609</v>
      </c>
      <c r="K481" s="2" t="s">
        <v>849</v>
      </c>
      <c r="L481" s="2" t="s">
        <v>217</v>
      </c>
      <c r="M481" s="2" t="s">
        <v>1440</v>
      </c>
      <c r="N481" s="2" t="s">
        <v>1439</v>
      </c>
      <c r="O481" s="4" t="s">
        <v>775</v>
      </c>
      <c r="P481" s="2" t="s">
        <v>218</v>
      </c>
      <c r="Q481" s="252">
        <v>1</v>
      </c>
      <c r="R481" s="252">
        <v>3</v>
      </c>
      <c r="S481" s="153">
        <v>22570</v>
      </c>
      <c r="T481" s="153">
        <v>67710</v>
      </c>
      <c r="U481" s="4" t="s">
        <v>144</v>
      </c>
      <c r="V481" s="2"/>
      <c r="W481" s="5"/>
      <c r="Z481" s="1"/>
    </row>
    <row r="482" spans="1:26" ht="13.5" x14ac:dyDescent="0.3">
      <c r="A482" s="4">
        <v>481</v>
      </c>
      <c r="B482" s="1" t="s">
        <v>136</v>
      </c>
      <c r="C482" s="1" t="s">
        <v>1758</v>
      </c>
      <c r="D482" s="2" t="s">
        <v>1743</v>
      </c>
      <c r="E482" s="2" t="s">
        <v>55</v>
      </c>
      <c r="F482" s="2" t="s">
        <v>36</v>
      </c>
      <c r="G482" s="2" t="s">
        <v>792</v>
      </c>
      <c r="H482" s="3">
        <v>45210</v>
      </c>
      <c r="I482" s="2" t="s">
        <v>793</v>
      </c>
      <c r="J482" s="2" t="s">
        <v>609</v>
      </c>
      <c r="K482" s="2" t="s">
        <v>849</v>
      </c>
      <c r="L482" s="2" t="s">
        <v>217</v>
      </c>
      <c r="M482" s="2" t="s">
        <v>1440</v>
      </c>
      <c r="N482" s="2" t="s">
        <v>1439</v>
      </c>
      <c r="O482" s="4" t="s">
        <v>775</v>
      </c>
      <c r="P482" s="2" t="s">
        <v>218</v>
      </c>
      <c r="Q482" s="252">
        <v>1</v>
      </c>
      <c r="R482" s="252">
        <v>2</v>
      </c>
      <c r="S482" s="153">
        <v>22570</v>
      </c>
      <c r="T482" s="153">
        <v>45140</v>
      </c>
      <c r="U482" s="4" t="s">
        <v>144</v>
      </c>
      <c r="V482" s="2"/>
      <c r="W482" s="5"/>
      <c r="Z482" s="1"/>
    </row>
    <row r="483" spans="1:26" ht="13.5" x14ac:dyDescent="0.3">
      <c r="A483" s="4">
        <v>482</v>
      </c>
      <c r="B483" s="1" t="s">
        <v>136</v>
      </c>
      <c r="C483" s="1" t="s">
        <v>1758</v>
      </c>
      <c r="D483" s="2" t="s">
        <v>1743</v>
      </c>
      <c r="E483" s="2" t="s">
        <v>53</v>
      </c>
      <c r="F483" s="2" t="s">
        <v>34</v>
      </c>
      <c r="G483" s="2" t="s">
        <v>792</v>
      </c>
      <c r="H483" s="3">
        <v>45210</v>
      </c>
      <c r="I483" s="2" t="s">
        <v>793</v>
      </c>
      <c r="J483" s="2" t="s">
        <v>609</v>
      </c>
      <c r="K483" s="2" t="s">
        <v>445</v>
      </c>
      <c r="L483" s="2" t="s">
        <v>347</v>
      </c>
      <c r="M483" s="2" t="s">
        <v>1550</v>
      </c>
      <c r="N483" s="2" t="s">
        <v>1158</v>
      </c>
      <c r="O483" s="4" t="s">
        <v>775</v>
      </c>
      <c r="P483" s="2" t="s">
        <v>143</v>
      </c>
      <c r="Q483" s="252">
        <v>500</v>
      </c>
      <c r="R483" s="252">
        <v>400</v>
      </c>
      <c r="S483" s="153">
        <v>260</v>
      </c>
      <c r="T483" s="153">
        <v>104000</v>
      </c>
      <c r="U483" s="4" t="s">
        <v>144</v>
      </c>
      <c r="V483" s="2"/>
      <c r="W483" s="5"/>
      <c r="Z483" s="1"/>
    </row>
    <row r="484" spans="1:26" ht="13.5" x14ac:dyDescent="0.3">
      <c r="A484" s="4">
        <v>483</v>
      </c>
      <c r="B484" s="1" t="s">
        <v>136</v>
      </c>
      <c r="C484" s="1" t="s">
        <v>1758</v>
      </c>
      <c r="D484" s="2" t="s">
        <v>1743</v>
      </c>
      <c r="E484" s="2" t="s">
        <v>53</v>
      </c>
      <c r="F484" s="2" t="s">
        <v>36</v>
      </c>
      <c r="G484" s="2" t="s">
        <v>792</v>
      </c>
      <c r="H484" s="3">
        <v>45210</v>
      </c>
      <c r="I484" s="2" t="s">
        <v>793</v>
      </c>
      <c r="J484" s="2" t="s">
        <v>609</v>
      </c>
      <c r="K484" s="2" t="s">
        <v>445</v>
      </c>
      <c r="L484" s="2" t="s">
        <v>347</v>
      </c>
      <c r="M484" s="2" t="s">
        <v>1550</v>
      </c>
      <c r="N484" s="2" t="s">
        <v>1158</v>
      </c>
      <c r="O484" s="4" t="s">
        <v>775</v>
      </c>
      <c r="P484" s="2" t="s">
        <v>143</v>
      </c>
      <c r="Q484" s="252">
        <v>500</v>
      </c>
      <c r="R484" s="252">
        <v>100</v>
      </c>
      <c r="S484" s="153">
        <v>260</v>
      </c>
      <c r="T484" s="153">
        <v>26000</v>
      </c>
      <c r="U484" s="4" t="s">
        <v>144</v>
      </c>
      <c r="V484" s="2"/>
      <c r="W484" s="5"/>
      <c r="Z484" s="1"/>
    </row>
    <row r="485" spans="1:26" ht="13.5" x14ac:dyDescent="0.3">
      <c r="A485" s="4">
        <v>484</v>
      </c>
      <c r="B485" s="1" t="s">
        <v>136</v>
      </c>
      <c r="C485" s="1" t="s">
        <v>1758</v>
      </c>
      <c r="D485" s="2" t="s">
        <v>1743</v>
      </c>
      <c r="E485" s="2" t="s">
        <v>53</v>
      </c>
      <c r="F485" s="2" t="s">
        <v>34</v>
      </c>
      <c r="G485" s="2" t="s">
        <v>792</v>
      </c>
      <c r="H485" s="3">
        <v>45210</v>
      </c>
      <c r="I485" s="2" t="s">
        <v>793</v>
      </c>
      <c r="J485" s="2" t="s">
        <v>609</v>
      </c>
      <c r="K485" s="2" t="s">
        <v>346</v>
      </c>
      <c r="L485" s="2" t="s">
        <v>347</v>
      </c>
      <c r="M485" s="2" t="s">
        <v>1551</v>
      </c>
      <c r="N485" s="2" t="s">
        <v>1158</v>
      </c>
      <c r="O485" s="4" t="s">
        <v>775</v>
      </c>
      <c r="P485" s="2" t="s">
        <v>143</v>
      </c>
      <c r="Q485" s="252">
        <v>500</v>
      </c>
      <c r="R485" s="252">
        <v>380</v>
      </c>
      <c r="S485" s="153">
        <v>260</v>
      </c>
      <c r="T485" s="153">
        <v>98800</v>
      </c>
      <c r="U485" s="4" t="s">
        <v>144</v>
      </c>
      <c r="V485" s="2"/>
      <c r="W485" s="5"/>
      <c r="Z485" s="1"/>
    </row>
    <row r="486" spans="1:26" ht="13.5" x14ac:dyDescent="0.3">
      <c r="A486" s="4">
        <v>485</v>
      </c>
      <c r="B486" s="1" t="s">
        <v>136</v>
      </c>
      <c r="C486" s="1" t="s">
        <v>1758</v>
      </c>
      <c r="D486" s="2" t="s">
        <v>1743</v>
      </c>
      <c r="E486" s="2" t="s">
        <v>53</v>
      </c>
      <c r="F486" s="2" t="s">
        <v>36</v>
      </c>
      <c r="G486" s="2" t="s">
        <v>792</v>
      </c>
      <c r="H486" s="3">
        <v>45210</v>
      </c>
      <c r="I486" s="2" t="s">
        <v>793</v>
      </c>
      <c r="J486" s="2" t="s">
        <v>609</v>
      </c>
      <c r="K486" s="2" t="s">
        <v>346</v>
      </c>
      <c r="L486" s="2" t="s">
        <v>347</v>
      </c>
      <c r="M486" s="2" t="s">
        <v>1551</v>
      </c>
      <c r="N486" s="2" t="s">
        <v>1158</v>
      </c>
      <c r="O486" s="4" t="s">
        <v>775</v>
      </c>
      <c r="P486" s="2" t="s">
        <v>143</v>
      </c>
      <c r="Q486" s="252">
        <v>500</v>
      </c>
      <c r="R486" s="252">
        <v>120</v>
      </c>
      <c r="S486" s="153">
        <v>260</v>
      </c>
      <c r="T486" s="153">
        <v>31200</v>
      </c>
      <c r="U486" s="4" t="s">
        <v>144</v>
      </c>
      <c r="V486" s="2"/>
      <c r="W486" s="5"/>
      <c r="Z486" s="1"/>
    </row>
    <row r="487" spans="1:26" ht="13.5" x14ac:dyDescent="0.3">
      <c r="A487" s="4">
        <v>486</v>
      </c>
      <c r="B487" s="1" t="s">
        <v>136</v>
      </c>
      <c r="C487" s="1" t="s">
        <v>1758</v>
      </c>
      <c r="D487" s="2" t="s">
        <v>1743</v>
      </c>
      <c r="E487" s="2" t="s">
        <v>91</v>
      </c>
      <c r="F487" s="2" t="s">
        <v>34</v>
      </c>
      <c r="G487" s="2" t="s">
        <v>792</v>
      </c>
      <c r="H487" s="3">
        <v>45210</v>
      </c>
      <c r="I487" s="2" t="s">
        <v>793</v>
      </c>
      <c r="J487" s="2" t="s">
        <v>609</v>
      </c>
      <c r="K487" s="2" t="s">
        <v>850</v>
      </c>
      <c r="L487" s="2" t="s">
        <v>851</v>
      </c>
      <c r="M487" s="2" t="s">
        <v>1569</v>
      </c>
      <c r="N487" s="2">
        <v>0</v>
      </c>
      <c r="O487" s="4" t="s">
        <v>775</v>
      </c>
      <c r="P487" s="2" t="s">
        <v>143</v>
      </c>
      <c r="Q487" s="252">
        <v>1</v>
      </c>
      <c r="R487" s="252">
        <v>10</v>
      </c>
      <c r="S487" s="153">
        <v>2130</v>
      </c>
      <c r="T487" s="153">
        <v>21300</v>
      </c>
      <c r="U487" s="4" t="s">
        <v>144</v>
      </c>
      <c r="V487" s="2"/>
      <c r="W487" s="5"/>
      <c r="Z487" s="1"/>
    </row>
    <row r="488" spans="1:26" ht="13.5" x14ac:dyDescent="0.3">
      <c r="A488" s="4">
        <v>487</v>
      </c>
      <c r="B488" s="1" t="s">
        <v>136</v>
      </c>
      <c r="C488" s="1" t="s">
        <v>1758</v>
      </c>
      <c r="D488" s="2" t="s">
        <v>1743</v>
      </c>
      <c r="E488" s="2" t="s">
        <v>57</v>
      </c>
      <c r="F488" s="2" t="s">
        <v>34</v>
      </c>
      <c r="G488" s="2" t="s">
        <v>852</v>
      </c>
      <c r="H488" s="3">
        <v>45210</v>
      </c>
      <c r="I488" s="2" t="s">
        <v>853</v>
      </c>
      <c r="J488" s="2" t="s">
        <v>609</v>
      </c>
      <c r="K488" s="2" t="s">
        <v>854</v>
      </c>
      <c r="L488" s="2" t="s">
        <v>472</v>
      </c>
      <c r="M488" s="2" t="s">
        <v>1465</v>
      </c>
      <c r="N488" s="2" t="s">
        <v>1466</v>
      </c>
      <c r="O488" s="4" t="s">
        <v>775</v>
      </c>
      <c r="P488" s="2" t="s">
        <v>143</v>
      </c>
      <c r="Q488" s="252">
        <v>1</v>
      </c>
      <c r="R488" s="252">
        <v>2</v>
      </c>
      <c r="S488" s="153">
        <v>127700</v>
      </c>
      <c r="T488" s="153">
        <v>255400</v>
      </c>
      <c r="U488" s="4" t="s">
        <v>144</v>
      </c>
      <c r="V488" s="2" t="s">
        <v>855</v>
      </c>
      <c r="W488" s="5"/>
      <c r="Z488" s="1"/>
    </row>
    <row r="489" spans="1:26" ht="13.5" x14ac:dyDescent="0.3">
      <c r="A489" s="4">
        <v>488</v>
      </c>
      <c r="B489" s="1" t="s">
        <v>136</v>
      </c>
      <c r="C489" s="1" t="s">
        <v>1756</v>
      </c>
      <c r="D489" s="2" t="s">
        <v>1754</v>
      </c>
      <c r="E489" s="2" t="s">
        <v>51</v>
      </c>
      <c r="F489" s="2" t="s">
        <v>36</v>
      </c>
      <c r="G489" s="2" t="s">
        <v>856</v>
      </c>
      <c r="H489" s="3">
        <v>45210</v>
      </c>
      <c r="I489" s="2" t="s">
        <v>857</v>
      </c>
      <c r="J489" s="2" t="s">
        <v>172</v>
      </c>
      <c r="K489" s="2" t="s">
        <v>186</v>
      </c>
      <c r="L489" s="2" t="s">
        <v>809</v>
      </c>
      <c r="M489" s="2" t="s">
        <v>186</v>
      </c>
      <c r="N489" s="2" t="s">
        <v>374</v>
      </c>
      <c r="O489" s="4" t="s">
        <v>775</v>
      </c>
      <c r="P489" s="2" t="s">
        <v>143</v>
      </c>
      <c r="Q489" s="252">
        <v>3000</v>
      </c>
      <c r="R489" s="252">
        <v>3000</v>
      </c>
      <c r="S489" s="153">
        <v>108</v>
      </c>
      <c r="T489" s="153">
        <v>324000</v>
      </c>
      <c r="U489" s="4" t="s">
        <v>144</v>
      </c>
      <c r="V489" s="2" t="s">
        <v>855</v>
      </c>
      <c r="W489" s="5"/>
      <c r="Z489" s="1"/>
    </row>
    <row r="490" spans="1:26" ht="13.5" x14ac:dyDescent="0.3">
      <c r="A490" s="4">
        <v>489</v>
      </c>
      <c r="B490" s="1" t="s">
        <v>136</v>
      </c>
      <c r="C490" s="1" t="s">
        <v>1756</v>
      </c>
      <c r="D490" s="2" t="s">
        <v>1754</v>
      </c>
      <c r="E490" s="2" t="s">
        <v>51</v>
      </c>
      <c r="F490" s="2" t="s">
        <v>36</v>
      </c>
      <c r="G490" s="2" t="s">
        <v>856</v>
      </c>
      <c r="H490" s="3">
        <v>45210</v>
      </c>
      <c r="I490" s="2" t="s">
        <v>857</v>
      </c>
      <c r="J490" s="2" t="s">
        <v>172</v>
      </c>
      <c r="K490" s="2" t="s">
        <v>187</v>
      </c>
      <c r="L490" s="2" t="s">
        <v>809</v>
      </c>
      <c r="M490" s="2" t="s">
        <v>187</v>
      </c>
      <c r="N490" s="2" t="s">
        <v>374</v>
      </c>
      <c r="O490" s="4" t="s">
        <v>775</v>
      </c>
      <c r="P490" s="2" t="s">
        <v>143</v>
      </c>
      <c r="Q490" s="252">
        <v>5500</v>
      </c>
      <c r="R490" s="252">
        <v>5500</v>
      </c>
      <c r="S490" s="153">
        <v>30</v>
      </c>
      <c r="T490" s="153">
        <v>165000</v>
      </c>
      <c r="U490" s="4" t="s">
        <v>144</v>
      </c>
      <c r="V490" s="2" t="s">
        <v>855</v>
      </c>
      <c r="W490" s="5"/>
      <c r="Z490" s="1"/>
    </row>
    <row r="491" spans="1:26" ht="13.5" x14ac:dyDescent="0.3">
      <c r="A491" s="4">
        <v>490</v>
      </c>
      <c r="B491" s="1" t="s">
        <v>136</v>
      </c>
      <c r="C491" s="1" t="s">
        <v>1756</v>
      </c>
      <c r="D491" s="2" t="s">
        <v>1754</v>
      </c>
      <c r="E491" s="2" t="s">
        <v>51</v>
      </c>
      <c r="F491" s="2" t="s">
        <v>36</v>
      </c>
      <c r="G491" s="2" t="s">
        <v>856</v>
      </c>
      <c r="H491" s="3">
        <v>45210</v>
      </c>
      <c r="I491" s="2" t="s">
        <v>857</v>
      </c>
      <c r="J491" s="2" t="s">
        <v>172</v>
      </c>
      <c r="K491" s="2" t="s">
        <v>188</v>
      </c>
      <c r="L491" s="2" t="s">
        <v>809</v>
      </c>
      <c r="M491" s="2" t="s">
        <v>188</v>
      </c>
      <c r="N491" s="2" t="s">
        <v>374</v>
      </c>
      <c r="O491" s="4" t="s">
        <v>775</v>
      </c>
      <c r="P491" s="2" t="s">
        <v>143</v>
      </c>
      <c r="Q491" s="252">
        <v>5500</v>
      </c>
      <c r="R491" s="252">
        <v>5500</v>
      </c>
      <c r="S491" s="153">
        <v>19</v>
      </c>
      <c r="T491" s="153">
        <v>104500</v>
      </c>
      <c r="U491" s="4" t="s">
        <v>144</v>
      </c>
      <c r="V491" s="2" t="s">
        <v>855</v>
      </c>
      <c r="W491" s="5"/>
      <c r="Z491" s="1"/>
    </row>
    <row r="492" spans="1:26" ht="13.5" x14ac:dyDescent="0.3">
      <c r="A492" s="4">
        <v>491</v>
      </c>
      <c r="B492" s="1" t="s">
        <v>136</v>
      </c>
      <c r="C492" s="1" t="s">
        <v>1756</v>
      </c>
      <c r="D492" s="2" t="s">
        <v>1754</v>
      </c>
      <c r="E492" s="2" t="s">
        <v>51</v>
      </c>
      <c r="F492" s="2" t="s">
        <v>36</v>
      </c>
      <c r="G492" s="2" t="s">
        <v>856</v>
      </c>
      <c r="H492" s="3">
        <v>45210</v>
      </c>
      <c r="I492" s="2" t="s">
        <v>857</v>
      </c>
      <c r="J492" s="2" t="s">
        <v>172</v>
      </c>
      <c r="K492" s="2" t="s">
        <v>177</v>
      </c>
      <c r="L492" s="2" t="s">
        <v>858</v>
      </c>
      <c r="M492" s="2" t="s">
        <v>177</v>
      </c>
      <c r="N492" s="2" t="s">
        <v>374</v>
      </c>
      <c r="O492" s="4" t="s">
        <v>775</v>
      </c>
      <c r="P492" s="2" t="s">
        <v>143</v>
      </c>
      <c r="Q492" s="252">
        <v>50000</v>
      </c>
      <c r="R492" s="252">
        <v>50000</v>
      </c>
      <c r="S492" s="153">
        <v>19</v>
      </c>
      <c r="T492" s="153">
        <v>950000</v>
      </c>
      <c r="U492" s="4" t="s">
        <v>144</v>
      </c>
      <c r="V492" s="2"/>
      <c r="W492" s="5"/>
      <c r="Z492" s="1"/>
    </row>
    <row r="493" spans="1:26" ht="13.5" x14ac:dyDescent="0.3">
      <c r="A493" s="4">
        <v>492</v>
      </c>
      <c r="B493" s="1" t="s">
        <v>136</v>
      </c>
      <c r="C493" s="1" t="s">
        <v>1758</v>
      </c>
      <c r="D493" s="2" t="s">
        <v>1743</v>
      </c>
      <c r="E493" s="2" t="s">
        <v>91</v>
      </c>
      <c r="F493" s="2" t="s">
        <v>34</v>
      </c>
      <c r="G493" s="2" t="s">
        <v>859</v>
      </c>
      <c r="H493" s="3">
        <v>45211</v>
      </c>
      <c r="I493" s="2" t="s">
        <v>860</v>
      </c>
      <c r="J493" s="2" t="s">
        <v>762</v>
      </c>
      <c r="K493" s="2" t="s">
        <v>861</v>
      </c>
      <c r="L493" s="2" t="s">
        <v>862</v>
      </c>
      <c r="M493" s="2" t="s">
        <v>1510</v>
      </c>
      <c r="N493" s="2" t="s">
        <v>1511</v>
      </c>
      <c r="O493" s="4" t="s">
        <v>775</v>
      </c>
      <c r="P493" s="2" t="s">
        <v>143</v>
      </c>
      <c r="Q493" s="252">
        <v>1</v>
      </c>
      <c r="R493" s="252">
        <v>1</v>
      </c>
      <c r="S493" s="153">
        <v>484000</v>
      </c>
      <c r="T493" s="153">
        <v>484000</v>
      </c>
      <c r="U493" s="4" t="s">
        <v>144</v>
      </c>
      <c r="V493" s="2"/>
      <c r="W493" s="5"/>
      <c r="Z493" s="1"/>
    </row>
    <row r="494" spans="1:26" ht="13.5" x14ac:dyDescent="0.3">
      <c r="A494" s="4">
        <v>493</v>
      </c>
      <c r="B494" s="1" t="s">
        <v>136</v>
      </c>
      <c r="C494" s="1" t="s">
        <v>1758</v>
      </c>
      <c r="D494" s="2" t="s">
        <v>1743</v>
      </c>
      <c r="E494" s="2" t="s">
        <v>55</v>
      </c>
      <c r="F494" s="2" t="s">
        <v>34</v>
      </c>
      <c r="G494" s="2" t="s">
        <v>852</v>
      </c>
      <c r="H494" s="3">
        <v>45218</v>
      </c>
      <c r="I494" s="2" t="s">
        <v>853</v>
      </c>
      <c r="J494" s="2" t="s">
        <v>609</v>
      </c>
      <c r="K494" s="2" t="s">
        <v>220</v>
      </c>
      <c r="L494" s="2" t="s">
        <v>691</v>
      </c>
      <c r="M494" s="2" t="s">
        <v>1318</v>
      </c>
      <c r="N494" s="2" t="s">
        <v>1320</v>
      </c>
      <c r="O494" s="4" t="s">
        <v>775</v>
      </c>
      <c r="P494" s="2" t="s">
        <v>222</v>
      </c>
      <c r="Q494" s="252">
        <v>1</v>
      </c>
      <c r="R494" s="252">
        <v>2</v>
      </c>
      <c r="S494" s="153">
        <v>18040</v>
      </c>
      <c r="T494" s="153">
        <v>36080</v>
      </c>
      <c r="U494" s="4" t="s">
        <v>144</v>
      </c>
      <c r="V494" s="2"/>
      <c r="W494" s="5"/>
      <c r="Z494" s="1"/>
    </row>
    <row r="495" spans="1:26" ht="13.5" x14ac:dyDescent="0.3">
      <c r="A495" s="4">
        <v>494</v>
      </c>
      <c r="B495" s="1" t="s">
        <v>136</v>
      </c>
      <c r="C495" s="1" t="s">
        <v>1758</v>
      </c>
      <c r="D495" s="2" t="s">
        <v>1743</v>
      </c>
      <c r="E495" s="2" t="s">
        <v>55</v>
      </c>
      <c r="F495" s="2" t="s">
        <v>36</v>
      </c>
      <c r="G495" s="2" t="s">
        <v>852</v>
      </c>
      <c r="H495" s="3">
        <v>45218</v>
      </c>
      <c r="I495" s="2" t="s">
        <v>853</v>
      </c>
      <c r="J495" s="2" t="s">
        <v>609</v>
      </c>
      <c r="K495" s="2" t="s">
        <v>220</v>
      </c>
      <c r="L495" s="2" t="s">
        <v>691</v>
      </c>
      <c r="M495" s="2" t="s">
        <v>1318</v>
      </c>
      <c r="N495" s="2" t="s">
        <v>1320</v>
      </c>
      <c r="O495" s="4" t="s">
        <v>775</v>
      </c>
      <c r="P495" s="2" t="s">
        <v>222</v>
      </c>
      <c r="Q495" s="252">
        <v>1</v>
      </c>
      <c r="R495" s="252">
        <v>2</v>
      </c>
      <c r="S495" s="153">
        <v>18040</v>
      </c>
      <c r="T495" s="153">
        <v>36080</v>
      </c>
      <c r="U495" s="4" t="s">
        <v>144</v>
      </c>
      <c r="V495" s="2"/>
      <c r="W495" s="5"/>
      <c r="Z495" s="1"/>
    </row>
    <row r="496" spans="1:26" ht="13.5" x14ac:dyDescent="0.3">
      <c r="A496" s="4">
        <v>495</v>
      </c>
      <c r="B496" s="1" t="s">
        <v>136</v>
      </c>
      <c r="C496" s="1" t="s">
        <v>1758</v>
      </c>
      <c r="D496" s="2" t="s">
        <v>1743</v>
      </c>
      <c r="E496" s="2" t="s">
        <v>55</v>
      </c>
      <c r="F496" s="2" t="s">
        <v>34</v>
      </c>
      <c r="G496" s="2" t="s">
        <v>852</v>
      </c>
      <c r="H496" s="3">
        <v>45218</v>
      </c>
      <c r="I496" s="2" t="s">
        <v>853</v>
      </c>
      <c r="J496" s="2" t="s">
        <v>609</v>
      </c>
      <c r="K496" s="2" t="s">
        <v>863</v>
      </c>
      <c r="L496" s="2" t="s">
        <v>514</v>
      </c>
      <c r="M496" s="2" t="s">
        <v>1545</v>
      </c>
      <c r="N496" s="2" t="s">
        <v>1544</v>
      </c>
      <c r="O496" s="4" t="s">
        <v>775</v>
      </c>
      <c r="P496" s="2" t="s">
        <v>218</v>
      </c>
      <c r="Q496" s="252">
        <v>10</v>
      </c>
      <c r="R496" s="252">
        <v>10</v>
      </c>
      <c r="S496" s="153">
        <v>4540</v>
      </c>
      <c r="T496" s="153">
        <v>45400</v>
      </c>
      <c r="U496" s="4" t="s">
        <v>144</v>
      </c>
      <c r="V496" s="2"/>
      <c r="W496" s="5"/>
      <c r="Z496" s="1"/>
    </row>
    <row r="497" spans="1:26" ht="13.5" x14ac:dyDescent="0.3">
      <c r="A497" s="4">
        <v>496</v>
      </c>
      <c r="B497" s="1" t="s">
        <v>136</v>
      </c>
      <c r="C497" s="1" t="s">
        <v>1756</v>
      </c>
      <c r="D497" s="2" t="s">
        <v>1754</v>
      </c>
      <c r="E497" s="2" t="s">
        <v>49</v>
      </c>
      <c r="F497" s="2" t="s">
        <v>34</v>
      </c>
      <c r="G497" s="2" t="s">
        <v>864</v>
      </c>
      <c r="H497" s="3">
        <v>45218</v>
      </c>
      <c r="I497" s="2" t="s">
        <v>865</v>
      </c>
      <c r="J497" s="2" t="s">
        <v>204</v>
      </c>
      <c r="K497" s="2" t="s">
        <v>207</v>
      </c>
      <c r="L497" s="2" t="s">
        <v>208</v>
      </c>
      <c r="M497" s="2" t="s">
        <v>1221</v>
      </c>
      <c r="N497" s="2" t="s">
        <v>1222</v>
      </c>
      <c r="O497" s="4" t="s">
        <v>775</v>
      </c>
      <c r="P497" s="2" t="s">
        <v>143</v>
      </c>
      <c r="Q497" s="252">
        <v>300</v>
      </c>
      <c r="R497" s="252">
        <v>1200</v>
      </c>
      <c r="S497" s="153">
        <v>860</v>
      </c>
      <c r="T497" s="153">
        <v>1032000</v>
      </c>
      <c r="U497" s="4" t="s">
        <v>144</v>
      </c>
      <c r="V497" s="2"/>
      <c r="W497" s="5"/>
      <c r="Z497" s="1"/>
    </row>
    <row r="498" spans="1:26" ht="13.5" x14ac:dyDescent="0.3">
      <c r="A498" s="4">
        <v>497</v>
      </c>
      <c r="B498" s="1" t="s">
        <v>136</v>
      </c>
      <c r="C498" s="1" t="s">
        <v>1758</v>
      </c>
      <c r="D498" s="2" t="s">
        <v>1743</v>
      </c>
      <c r="E498" s="2" t="s">
        <v>93</v>
      </c>
      <c r="F498" s="2" t="s">
        <v>34</v>
      </c>
      <c r="G498" s="2" t="s">
        <v>864</v>
      </c>
      <c r="H498" s="3">
        <v>45218</v>
      </c>
      <c r="I498" s="2" t="s">
        <v>865</v>
      </c>
      <c r="J498" s="2" t="s">
        <v>204</v>
      </c>
      <c r="K498" s="2" t="s">
        <v>563</v>
      </c>
      <c r="L498" s="2" t="s">
        <v>866</v>
      </c>
      <c r="M498" s="2" t="s">
        <v>1331</v>
      </c>
      <c r="N498" s="2" t="s">
        <v>374</v>
      </c>
      <c r="O498" s="4" t="s">
        <v>775</v>
      </c>
      <c r="P498" s="2" t="s">
        <v>143</v>
      </c>
      <c r="Q498" s="252">
        <v>1</v>
      </c>
      <c r="R498" s="252">
        <v>2</v>
      </c>
      <c r="S498" s="153">
        <v>100000</v>
      </c>
      <c r="T498" s="153">
        <v>200000</v>
      </c>
      <c r="U498" s="4" t="s">
        <v>144</v>
      </c>
      <c r="V498" s="2"/>
      <c r="W498" s="5"/>
      <c r="Z498" s="1"/>
    </row>
    <row r="499" spans="1:26" ht="13.5" x14ac:dyDescent="0.3">
      <c r="A499" s="4">
        <v>498</v>
      </c>
      <c r="B499" s="1" t="s">
        <v>136</v>
      </c>
      <c r="C499" s="1" t="s">
        <v>1758</v>
      </c>
      <c r="D499" s="2" t="s">
        <v>1141</v>
      </c>
      <c r="E499" s="2" t="s">
        <v>1746</v>
      </c>
      <c r="F499" s="2" t="s">
        <v>34</v>
      </c>
      <c r="G499" s="2" t="s">
        <v>867</v>
      </c>
      <c r="H499" s="3">
        <v>45218</v>
      </c>
      <c r="I499" s="2" t="s">
        <v>868</v>
      </c>
      <c r="J499" s="2" t="s">
        <v>139</v>
      </c>
      <c r="K499" s="2" t="s">
        <v>869</v>
      </c>
      <c r="L499" s="2" t="s">
        <v>870</v>
      </c>
      <c r="M499" s="2" t="s">
        <v>1190</v>
      </c>
      <c r="N499" s="2" t="s">
        <v>1191</v>
      </c>
      <c r="O499" s="4" t="s">
        <v>775</v>
      </c>
      <c r="P499" s="2" t="s">
        <v>143</v>
      </c>
      <c r="Q499" s="252">
        <v>1</v>
      </c>
      <c r="R499" s="252">
        <v>14</v>
      </c>
      <c r="S499" s="153">
        <v>9000</v>
      </c>
      <c r="T499" s="153">
        <v>126000</v>
      </c>
      <c r="U499" s="4" t="s">
        <v>144</v>
      </c>
      <c r="V499" s="2"/>
      <c r="W499" s="5"/>
      <c r="Z499" s="1"/>
    </row>
    <row r="500" spans="1:26" ht="13.5" x14ac:dyDescent="0.3">
      <c r="A500" s="4">
        <v>499</v>
      </c>
      <c r="B500" s="1" t="s">
        <v>136</v>
      </c>
      <c r="C500" s="1" t="s">
        <v>1758</v>
      </c>
      <c r="D500" s="2" t="s">
        <v>1141</v>
      </c>
      <c r="E500" s="2" t="s">
        <v>1746</v>
      </c>
      <c r="F500" s="2" t="s">
        <v>36</v>
      </c>
      <c r="G500" s="2" t="s">
        <v>867</v>
      </c>
      <c r="H500" s="3">
        <v>45218</v>
      </c>
      <c r="I500" s="2" t="s">
        <v>868</v>
      </c>
      <c r="J500" s="2" t="s">
        <v>139</v>
      </c>
      <c r="K500" s="2" t="s">
        <v>869</v>
      </c>
      <c r="L500" s="2" t="s">
        <v>870</v>
      </c>
      <c r="M500" s="2" t="s">
        <v>1190</v>
      </c>
      <c r="N500" s="2" t="s">
        <v>1191</v>
      </c>
      <c r="O500" s="4" t="s">
        <v>775</v>
      </c>
      <c r="P500" s="2" t="s">
        <v>143</v>
      </c>
      <c r="Q500" s="252">
        <v>1</v>
      </c>
      <c r="R500" s="252">
        <v>12</v>
      </c>
      <c r="S500" s="153">
        <v>9000</v>
      </c>
      <c r="T500" s="153">
        <v>108000</v>
      </c>
      <c r="U500" s="4" t="s">
        <v>144</v>
      </c>
      <c r="V500" s="2"/>
      <c r="W500" s="5"/>
      <c r="Z500" s="1"/>
    </row>
    <row r="501" spans="1:26" ht="13.5" x14ac:dyDescent="0.3">
      <c r="A501" s="4">
        <v>500</v>
      </c>
      <c r="B501" s="1" t="s">
        <v>136</v>
      </c>
      <c r="C501" s="1" t="s">
        <v>1758</v>
      </c>
      <c r="D501" s="2" t="s">
        <v>1141</v>
      </c>
      <c r="E501" s="2" t="s">
        <v>1746</v>
      </c>
      <c r="F501" s="2" t="s">
        <v>34</v>
      </c>
      <c r="G501" s="2" t="s">
        <v>867</v>
      </c>
      <c r="H501" s="3">
        <v>45218</v>
      </c>
      <c r="I501" s="2" t="s">
        <v>868</v>
      </c>
      <c r="J501" s="2" t="s">
        <v>139</v>
      </c>
      <c r="K501" s="2" t="s">
        <v>871</v>
      </c>
      <c r="L501" s="2" t="s">
        <v>870</v>
      </c>
      <c r="M501" s="2" t="s">
        <v>1192</v>
      </c>
      <c r="N501" s="2" t="s">
        <v>1191</v>
      </c>
      <c r="O501" s="4" t="s">
        <v>775</v>
      </c>
      <c r="P501" s="2" t="s">
        <v>143</v>
      </c>
      <c r="Q501" s="252">
        <v>1</v>
      </c>
      <c r="R501" s="252">
        <v>15</v>
      </c>
      <c r="S501" s="153">
        <v>8700</v>
      </c>
      <c r="T501" s="153">
        <v>130500</v>
      </c>
      <c r="U501" s="4" t="s">
        <v>144</v>
      </c>
      <c r="V501" s="2"/>
      <c r="W501" s="5"/>
      <c r="Z501" s="1"/>
    </row>
    <row r="502" spans="1:26" ht="13.5" x14ac:dyDescent="0.3">
      <c r="A502" s="4">
        <v>501</v>
      </c>
      <c r="B502" s="1" t="s">
        <v>136</v>
      </c>
      <c r="C502" s="1" t="s">
        <v>1758</v>
      </c>
      <c r="D502" s="2" t="s">
        <v>1743</v>
      </c>
      <c r="E502" s="2" t="s">
        <v>43</v>
      </c>
      <c r="F502" s="2" t="s">
        <v>37</v>
      </c>
      <c r="G502" s="2" t="s">
        <v>609</v>
      </c>
      <c r="H502" s="3">
        <v>45225</v>
      </c>
      <c r="I502" s="2" t="s">
        <v>609</v>
      </c>
      <c r="J502" s="2" t="s">
        <v>609</v>
      </c>
      <c r="K502" s="2" t="s">
        <v>332</v>
      </c>
      <c r="L502" s="2" t="s">
        <v>232</v>
      </c>
      <c r="M502" s="2" t="s">
        <v>1534</v>
      </c>
      <c r="N502" s="2" t="s">
        <v>1187</v>
      </c>
      <c r="O502" s="4" t="s">
        <v>233</v>
      </c>
      <c r="P502" s="2" t="s">
        <v>143</v>
      </c>
      <c r="Q502" s="252">
        <v>1</v>
      </c>
      <c r="R502" s="252">
        <v>2</v>
      </c>
      <c r="S502" s="153">
        <v>8050</v>
      </c>
      <c r="T502" s="153">
        <v>16100</v>
      </c>
      <c r="U502" s="4" t="s">
        <v>144</v>
      </c>
      <c r="V502" s="2"/>
      <c r="W502" s="5"/>
      <c r="Z502" s="1"/>
    </row>
    <row r="503" spans="1:26" ht="13.5" x14ac:dyDescent="0.3">
      <c r="A503" s="4">
        <v>502</v>
      </c>
      <c r="B503" s="1" t="s">
        <v>136</v>
      </c>
      <c r="C503" s="1" t="s">
        <v>1758</v>
      </c>
      <c r="D503" s="2" t="s">
        <v>1743</v>
      </c>
      <c r="E503" s="2" t="s">
        <v>43</v>
      </c>
      <c r="F503" s="2" t="s">
        <v>37</v>
      </c>
      <c r="G503" s="2" t="s">
        <v>609</v>
      </c>
      <c r="H503" s="3">
        <v>45225</v>
      </c>
      <c r="I503" s="2" t="s">
        <v>609</v>
      </c>
      <c r="J503" s="2" t="s">
        <v>609</v>
      </c>
      <c r="K503" s="2" t="s">
        <v>820</v>
      </c>
      <c r="L503" s="2" t="s">
        <v>232</v>
      </c>
      <c r="M503" s="2" t="s">
        <v>1370</v>
      </c>
      <c r="N503" s="2" t="s">
        <v>1187</v>
      </c>
      <c r="O503" s="4" t="s">
        <v>233</v>
      </c>
      <c r="P503" s="2" t="s">
        <v>218</v>
      </c>
      <c r="Q503" s="252">
        <v>1</v>
      </c>
      <c r="R503" s="252">
        <v>1</v>
      </c>
      <c r="S503" s="153">
        <v>20370</v>
      </c>
      <c r="T503" s="153">
        <v>20370</v>
      </c>
      <c r="U503" s="4" t="s">
        <v>144</v>
      </c>
      <c r="V503" s="2"/>
      <c r="W503" s="5"/>
      <c r="Z503" s="1"/>
    </row>
    <row r="504" spans="1:26" ht="13.5" x14ac:dyDescent="0.3">
      <c r="A504" s="4">
        <v>503</v>
      </c>
      <c r="B504" s="1" t="s">
        <v>136</v>
      </c>
      <c r="C504" s="1" t="s">
        <v>1758</v>
      </c>
      <c r="D504" s="2" t="s">
        <v>1743</v>
      </c>
      <c r="E504" s="2" t="s">
        <v>43</v>
      </c>
      <c r="F504" s="2" t="s">
        <v>37</v>
      </c>
      <c r="G504" s="2" t="s">
        <v>609</v>
      </c>
      <c r="H504" s="3">
        <v>45225</v>
      </c>
      <c r="I504" s="2" t="s">
        <v>609</v>
      </c>
      <c r="J504" s="2" t="s">
        <v>609</v>
      </c>
      <c r="K504" s="2" t="s">
        <v>238</v>
      </c>
      <c r="L504" s="2" t="s">
        <v>232</v>
      </c>
      <c r="M504" s="2" t="s">
        <v>1226</v>
      </c>
      <c r="N504" s="2" t="s">
        <v>1187</v>
      </c>
      <c r="O504" s="4" t="s">
        <v>233</v>
      </c>
      <c r="P504" s="2" t="s">
        <v>143</v>
      </c>
      <c r="Q504" s="252">
        <v>1</v>
      </c>
      <c r="R504" s="252">
        <v>20</v>
      </c>
      <c r="S504" s="153">
        <v>960</v>
      </c>
      <c r="T504" s="153">
        <v>19200</v>
      </c>
      <c r="U504" s="4" t="s">
        <v>144</v>
      </c>
      <c r="V504" s="2"/>
      <c r="W504" s="5"/>
      <c r="Z504" s="1"/>
    </row>
    <row r="505" spans="1:26" ht="13.5" x14ac:dyDescent="0.3">
      <c r="A505" s="4">
        <v>504</v>
      </c>
      <c r="B505" s="1" t="s">
        <v>136</v>
      </c>
      <c r="C505" s="1" t="s">
        <v>1758</v>
      </c>
      <c r="D505" s="2" t="s">
        <v>1743</v>
      </c>
      <c r="E505" s="2" t="s">
        <v>43</v>
      </c>
      <c r="F505" s="2" t="s">
        <v>37</v>
      </c>
      <c r="G505" s="2" t="s">
        <v>609</v>
      </c>
      <c r="H505" s="3">
        <v>45225</v>
      </c>
      <c r="I505" s="2" t="s">
        <v>609</v>
      </c>
      <c r="J505" s="2" t="s">
        <v>609</v>
      </c>
      <c r="K505" s="2" t="s">
        <v>872</v>
      </c>
      <c r="L505" s="2" t="s">
        <v>232</v>
      </c>
      <c r="M505" s="2" t="s">
        <v>1227</v>
      </c>
      <c r="N505" s="2" t="s">
        <v>1187</v>
      </c>
      <c r="O505" s="4" t="s">
        <v>233</v>
      </c>
      <c r="P505" s="2" t="s">
        <v>143</v>
      </c>
      <c r="Q505" s="252">
        <v>1</v>
      </c>
      <c r="R505" s="252">
        <v>20</v>
      </c>
      <c r="S505" s="153">
        <v>930</v>
      </c>
      <c r="T505" s="153">
        <v>18600</v>
      </c>
      <c r="U505" s="4" t="s">
        <v>144</v>
      </c>
      <c r="V505" s="2"/>
      <c r="W505" s="5"/>
      <c r="Z505" s="1"/>
    </row>
    <row r="506" spans="1:26" ht="13.5" x14ac:dyDescent="0.3">
      <c r="A506" s="4">
        <v>505</v>
      </c>
      <c r="B506" s="1" t="s">
        <v>136</v>
      </c>
      <c r="C506" s="1" t="s">
        <v>1756</v>
      </c>
      <c r="D506" s="2" t="s">
        <v>1754</v>
      </c>
      <c r="E506" s="2" t="s">
        <v>51</v>
      </c>
      <c r="F506" s="2" t="s">
        <v>36</v>
      </c>
      <c r="G506" s="2" t="s">
        <v>852</v>
      </c>
      <c r="H506" s="3">
        <v>45225</v>
      </c>
      <c r="I506" s="2" t="s">
        <v>853</v>
      </c>
      <c r="J506" s="2" t="s">
        <v>609</v>
      </c>
      <c r="K506" s="2" t="s">
        <v>382</v>
      </c>
      <c r="L506" s="2" t="s">
        <v>213</v>
      </c>
      <c r="M506" s="2" t="s">
        <v>1529</v>
      </c>
      <c r="N506" s="2" t="s">
        <v>1528</v>
      </c>
      <c r="O506" s="4" t="s">
        <v>775</v>
      </c>
      <c r="P506" s="2" t="s">
        <v>169</v>
      </c>
      <c r="Q506" s="252">
        <v>1</v>
      </c>
      <c r="R506" s="252">
        <v>5</v>
      </c>
      <c r="S506" s="153">
        <v>2800</v>
      </c>
      <c r="T506" s="153">
        <v>14000</v>
      </c>
      <c r="U506" s="4" t="s">
        <v>144</v>
      </c>
      <c r="V506" s="2" t="s">
        <v>873</v>
      </c>
      <c r="W506" s="5"/>
      <c r="Z506" s="1"/>
    </row>
    <row r="507" spans="1:26" ht="13.5" x14ac:dyDescent="0.3">
      <c r="A507" s="4">
        <v>506</v>
      </c>
      <c r="B507" s="1" t="s">
        <v>136</v>
      </c>
      <c r="C507" s="1" t="s">
        <v>1756</v>
      </c>
      <c r="D507" s="2" t="s">
        <v>1754</v>
      </c>
      <c r="E507" s="2" t="s">
        <v>51</v>
      </c>
      <c r="F507" s="2" t="s">
        <v>36</v>
      </c>
      <c r="G507" s="2" t="s">
        <v>852</v>
      </c>
      <c r="H507" s="3">
        <v>45225</v>
      </c>
      <c r="I507" s="2" t="s">
        <v>853</v>
      </c>
      <c r="J507" s="2" t="s">
        <v>609</v>
      </c>
      <c r="K507" s="2" t="s">
        <v>874</v>
      </c>
      <c r="L507" s="2" t="s">
        <v>875</v>
      </c>
      <c r="M507" s="2" t="s">
        <v>1400</v>
      </c>
      <c r="N507" s="2" t="s">
        <v>1401</v>
      </c>
      <c r="O507" s="4" t="s">
        <v>775</v>
      </c>
      <c r="P507" s="2" t="s">
        <v>143</v>
      </c>
      <c r="Q507" s="252">
        <v>1</v>
      </c>
      <c r="R507" s="252">
        <v>1</v>
      </c>
      <c r="S507" s="153">
        <v>9650</v>
      </c>
      <c r="T507" s="153">
        <v>9650</v>
      </c>
      <c r="U507" s="4" t="s">
        <v>144</v>
      </c>
      <c r="V507" s="2" t="s">
        <v>873</v>
      </c>
      <c r="W507" s="5"/>
      <c r="Z507" s="1"/>
    </row>
    <row r="508" spans="1:26" ht="13.5" x14ac:dyDescent="0.3">
      <c r="A508" s="4">
        <v>507</v>
      </c>
      <c r="B508" s="1" t="s">
        <v>136</v>
      </c>
      <c r="C508" s="1" t="s">
        <v>1758</v>
      </c>
      <c r="D508" s="2" t="s">
        <v>1743</v>
      </c>
      <c r="E508" s="2" t="s">
        <v>499</v>
      </c>
      <c r="F508" s="2" t="s">
        <v>36</v>
      </c>
      <c r="G508" s="2" t="s">
        <v>876</v>
      </c>
      <c r="H508" s="3">
        <v>45225</v>
      </c>
      <c r="I508" s="2" t="s">
        <v>877</v>
      </c>
      <c r="J508" s="2" t="s">
        <v>572</v>
      </c>
      <c r="K508" s="2" t="s">
        <v>878</v>
      </c>
      <c r="L508" s="2" t="s">
        <v>879</v>
      </c>
      <c r="M508" s="2" t="s">
        <v>1180</v>
      </c>
      <c r="N508" s="2" t="s">
        <v>1181</v>
      </c>
      <c r="O508" s="4" t="s">
        <v>775</v>
      </c>
      <c r="P508" s="2" t="s">
        <v>143</v>
      </c>
      <c r="Q508" s="252">
        <v>1</v>
      </c>
      <c r="R508" s="252">
        <v>1</v>
      </c>
      <c r="S508" s="153">
        <v>1451000</v>
      </c>
      <c r="T508" s="153">
        <v>1451000</v>
      </c>
      <c r="U508" s="4" t="s">
        <v>144</v>
      </c>
      <c r="V508" s="2"/>
      <c r="W508" s="5"/>
      <c r="Z508" s="1"/>
    </row>
    <row r="509" spans="1:26" ht="13.5" x14ac:dyDescent="0.3">
      <c r="A509" s="4">
        <v>508</v>
      </c>
      <c r="B509" s="1" t="s">
        <v>136</v>
      </c>
      <c r="C509" s="1" t="s">
        <v>1758</v>
      </c>
      <c r="D509" s="2" t="s">
        <v>1743</v>
      </c>
      <c r="E509" s="2" t="s">
        <v>91</v>
      </c>
      <c r="F509" s="2" t="s">
        <v>34</v>
      </c>
      <c r="G509" s="2" t="s">
        <v>880</v>
      </c>
      <c r="H509" s="3">
        <v>45225</v>
      </c>
      <c r="I509" s="2" t="s">
        <v>881</v>
      </c>
      <c r="J509" s="2" t="s">
        <v>139</v>
      </c>
      <c r="K509" s="2" t="s">
        <v>882</v>
      </c>
      <c r="L509" s="2" t="s">
        <v>883</v>
      </c>
      <c r="M509" s="2" t="s">
        <v>1424</v>
      </c>
      <c r="N509" s="2" t="s">
        <v>1304</v>
      </c>
      <c r="O509" s="4" t="s">
        <v>775</v>
      </c>
      <c r="P509" s="2" t="s">
        <v>143</v>
      </c>
      <c r="Q509" s="252">
        <v>1</v>
      </c>
      <c r="R509" s="252">
        <v>2</v>
      </c>
      <c r="S509" s="153">
        <v>13000</v>
      </c>
      <c r="T509" s="153">
        <v>26000</v>
      </c>
      <c r="U509" s="4" t="s">
        <v>144</v>
      </c>
      <c r="V509" s="2"/>
      <c r="W509" s="5"/>
      <c r="Z509" s="1"/>
    </row>
    <row r="510" spans="1:26" ht="13.5" x14ac:dyDescent="0.3">
      <c r="A510" s="4">
        <v>509</v>
      </c>
      <c r="B510" s="1" t="s">
        <v>136</v>
      </c>
      <c r="C510" s="1" t="s">
        <v>1758</v>
      </c>
      <c r="D510" s="2" t="s">
        <v>1743</v>
      </c>
      <c r="E510" s="2" t="s">
        <v>91</v>
      </c>
      <c r="F510" s="2" t="s">
        <v>34</v>
      </c>
      <c r="G510" s="2" t="s">
        <v>880</v>
      </c>
      <c r="H510" s="3">
        <v>45225</v>
      </c>
      <c r="I510" s="2" t="s">
        <v>881</v>
      </c>
      <c r="J510" s="2" t="s">
        <v>139</v>
      </c>
      <c r="K510" s="2" t="s">
        <v>884</v>
      </c>
      <c r="L510" s="2" t="s">
        <v>883</v>
      </c>
      <c r="M510" s="2" t="s">
        <v>1303</v>
      </c>
      <c r="N510" s="2" t="s">
        <v>1304</v>
      </c>
      <c r="O510" s="4" t="s">
        <v>775</v>
      </c>
      <c r="P510" s="2" t="s">
        <v>143</v>
      </c>
      <c r="Q510" s="252">
        <v>1</v>
      </c>
      <c r="R510" s="252">
        <v>2</v>
      </c>
      <c r="S510" s="153">
        <v>1600</v>
      </c>
      <c r="T510" s="153">
        <v>3200</v>
      </c>
      <c r="U510" s="4" t="s">
        <v>144</v>
      </c>
      <c r="V510" s="2"/>
      <c r="W510" s="5"/>
      <c r="Z510" s="1"/>
    </row>
    <row r="511" spans="1:26" ht="13.5" x14ac:dyDescent="0.3">
      <c r="A511" s="4">
        <v>510</v>
      </c>
      <c r="B511" s="1" t="s">
        <v>136</v>
      </c>
      <c r="C511" s="1" t="s">
        <v>1758</v>
      </c>
      <c r="D511" s="2" t="s">
        <v>1743</v>
      </c>
      <c r="E511" s="2" t="s">
        <v>91</v>
      </c>
      <c r="F511" s="2" t="s">
        <v>34</v>
      </c>
      <c r="G511" s="2" t="s">
        <v>880</v>
      </c>
      <c r="H511" s="3">
        <v>45225</v>
      </c>
      <c r="I511" s="2" t="s">
        <v>881</v>
      </c>
      <c r="J511" s="2" t="s">
        <v>139</v>
      </c>
      <c r="K511" s="2" t="s">
        <v>885</v>
      </c>
      <c r="L511" s="2" t="s">
        <v>886</v>
      </c>
      <c r="M511" s="2" t="s">
        <v>1552</v>
      </c>
      <c r="N511" s="2" t="s">
        <v>1553</v>
      </c>
      <c r="O511" s="4" t="s">
        <v>775</v>
      </c>
      <c r="P511" s="2" t="s">
        <v>143</v>
      </c>
      <c r="Q511" s="252">
        <v>1</v>
      </c>
      <c r="R511" s="252">
        <v>1</v>
      </c>
      <c r="S511" s="153">
        <v>43000</v>
      </c>
      <c r="T511" s="153">
        <v>43000</v>
      </c>
      <c r="U511" s="4" t="s">
        <v>144</v>
      </c>
      <c r="V511" s="2"/>
      <c r="W511" s="5"/>
      <c r="Z511" s="1"/>
    </row>
    <row r="512" spans="1:26" ht="13.5" x14ac:dyDescent="0.3">
      <c r="A512" s="4">
        <v>511</v>
      </c>
      <c r="B512" s="1" t="s">
        <v>136</v>
      </c>
      <c r="C512" s="1" t="s">
        <v>1758</v>
      </c>
      <c r="D512" s="2" t="s">
        <v>1743</v>
      </c>
      <c r="E512" s="2" t="s">
        <v>91</v>
      </c>
      <c r="F512" s="2" t="s">
        <v>36</v>
      </c>
      <c r="G512" s="2" t="s">
        <v>887</v>
      </c>
      <c r="H512" s="3">
        <v>45225</v>
      </c>
      <c r="I512" s="2" t="s">
        <v>888</v>
      </c>
      <c r="J512" s="2" t="s">
        <v>615</v>
      </c>
      <c r="K512" s="2" t="s">
        <v>889</v>
      </c>
      <c r="L512" s="2" t="s">
        <v>890</v>
      </c>
      <c r="M512" s="2" t="s">
        <v>1352</v>
      </c>
      <c r="N512" s="2" t="s">
        <v>1353</v>
      </c>
      <c r="O512" s="4" t="s">
        <v>775</v>
      </c>
      <c r="P512" s="2" t="s">
        <v>143</v>
      </c>
      <c r="Q512" s="252">
        <v>1</v>
      </c>
      <c r="R512" s="252">
        <v>1</v>
      </c>
      <c r="S512" s="153">
        <v>17784</v>
      </c>
      <c r="T512" s="153">
        <v>17784</v>
      </c>
      <c r="U512" s="4" t="s">
        <v>144</v>
      </c>
      <c r="V512" s="2"/>
      <c r="W512" s="5"/>
      <c r="Z512" s="1"/>
    </row>
    <row r="513" spans="1:26" ht="13.5" x14ac:dyDescent="0.3">
      <c r="A513" s="4">
        <v>512</v>
      </c>
      <c r="B513" s="1" t="s">
        <v>136</v>
      </c>
      <c r="C513" s="1" t="s">
        <v>1756</v>
      </c>
      <c r="D513" s="2" t="s">
        <v>1754</v>
      </c>
      <c r="E513" s="2" t="s">
        <v>51</v>
      </c>
      <c r="F513" s="2" t="s">
        <v>36</v>
      </c>
      <c r="G513" s="2" t="s">
        <v>887</v>
      </c>
      <c r="H513" s="3">
        <v>45225</v>
      </c>
      <c r="I513" s="2" t="s">
        <v>888</v>
      </c>
      <c r="J513" s="2" t="s">
        <v>615</v>
      </c>
      <c r="K513" s="2" t="s">
        <v>759</v>
      </c>
      <c r="L513" s="2" t="s">
        <v>617</v>
      </c>
      <c r="M513" s="2" t="s">
        <v>1395</v>
      </c>
      <c r="N513" s="2" t="s">
        <v>1396</v>
      </c>
      <c r="O513" s="4" t="s">
        <v>775</v>
      </c>
      <c r="P513" s="2" t="s">
        <v>891</v>
      </c>
      <c r="Q513" s="252">
        <v>1</v>
      </c>
      <c r="R513" s="252">
        <v>20</v>
      </c>
      <c r="S513" s="153">
        <v>12339</v>
      </c>
      <c r="T513" s="153">
        <v>246780</v>
      </c>
      <c r="U513" s="4" t="s">
        <v>144</v>
      </c>
      <c r="V513" s="2" t="s">
        <v>873</v>
      </c>
      <c r="W513" s="5"/>
      <c r="Z513" s="1"/>
    </row>
    <row r="514" spans="1:26" ht="13.5" x14ac:dyDescent="0.3">
      <c r="A514" s="4">
        <v>513</v>
      </c>
      <c r="B514" s="1" t="s">
        <v>136</v>
      </c>
      <c r="C514" s="1" t="s">
        <v>1756</v>
      </c>
      <c r="D514" s="2" t="s">
        <v>1754</v>
      </c>
      <c r="E514" s="2" t="s">
        <v>51</v>
      </c>
      <c r="F514" s="2" t="s">
        <v>36</v>
      </c>
      <c r="G514" s="2" t="s">
        <v>887</v>
      </c>
      <c r="H514" s="3">
        <v>45225</v>
      </c>
      <c r="I514" s="2" t="s">
        <v>888</v>
      </c>
      <c r="J514" s="2" t="s">
        <v>615</v>
      </c>
      <c r="K514" s="2" t="s">
        <v>616</v>
      </c>
      <c r="L514" s="2" t="s">
        <v>617</v>
      </c>
      <c r="M514" s="2" t="s">
        <v>1397</v>
      </c>
      <c r="N514" s="2" t="s">
        <v>1396</v>
      </c>
      <c r="O514" s="4" t="s">
        <v>775</v>
      </c>
      <c r="P514" s="2" t="s">
        <v>891</v>
      </c>
      <c r="Q514" s="252">
        <v>1</v>
      </c>
      <c r="R514" s="252">
        <v>20</v>
      </c>
      <c r="S514" s="153">
        <v>12339</v>
      </c>
      <c r="T514" s="153">
        <v>246780</v>
      </c>
      <c r="U514" s="4" t="s">
        <v>144</v>
      </c>
      <c r="V514" s="2" t="s">
        <v>873</v>
      </c>
      <c r="W514" s="5"/>
      <c r="Z514" s="1"/>
    </row>
    <row r="515" spans="1:26" ht="13.5" x14ac:dyDescent="0.3">
      <c r="A515" s="4">
        <v>514</v>
      </c>
      <c r="B515" s="1" t="s">
        <v>136</v>
      </c>
      <c r="C515" s="1" t="s">
        <v>1756</v>
      </c>
      <c r="D515" s="2" t="s">
        <v>1754</v>
      </c>
      <c r="E515" s="2" t="s">
        <v>51</v>
      </c>
      <c r="F515" s="2" t="s">
        <v>36</v>
      </c>
      <c r="G515" s="2" t="s">
        <v>887</v>
      </c>
      <c r="H515" s="3">
        <v>45225</v>
      </c>
      <c r="I515" s="2" t="s">
        <v>888</v>
      </c>
      <c r="J515" s="2" t="s">
        <v>615</v>
      </c>
      <c r="K515" s="2" t="s">
        <v>892</v>
      </c>
      <c r="L515" s="2" t="s">
        <v>174</v>
      </c>
      <c r="M515" s="2" t="s">
        <v>1211</v>
      </c>
      <c r="N515" s="2" t="s">
        <v>1156</v>
      </c>
      <c r="O515" s="4" t="s">
        <v>775</v>
      </c>
      <c r="P515" s="2" t="s">
        <v>169</v>
      </c>
      <c r="Q515" s="252">
        <v>1</v>
      </c>
      <c r="R515" s="252">
        <v>4</v>
      </c>
      <c r="S515" s="153">
        <v>14544</v>
      </c>
      <c r="T515" s="153">
        <v>58176</v>
      </c>
      <c r="U515" s="4" t="s">
        <v>144</v>
      </c>
      <c r="V515" s="2" t="s">
        <v>873</v>
      </c>
      <c r="W515" s="5"/>
      <c r="Z515" s="1"/>
    </row>
    <row r="516" spans="1:26" ht="13.5" x14ac:dyDescent="0.3">
      <c r="A516" s="4">
        <v>515</v>
      </c>
      <c r="B516" s="1" t="s">
        <v>136</v>
      </c>
      <c r="C516" s="1" t="s">
        <v>1756</v>
      </c>
      <c r="D516" s="2" t="s">
        <v>1754</v>
      </c>
      <c r="E516" s="2" t="s">
        <v>51</v>
      </c>
      <c r="F516" s="2" t="s">
        <v>36</v>
      </c>
      <c r="G516" s="2" t="s">
        <v>893</v>
      </c>
      <c r="H516" s="3">
        <v>45225</v>
      </c>
      <c r="I516" s="2" t="s">
        <v>894</v>
      </c>
      <c r="J516" s="2" t="s">
        <v>172</v>
      </c>
      <c r="K516" s="2" t="s">
        <v>177</v>
      </c>
      <c r="L516" s="2" t="s">
        <v>858</v>
      </c>
      <c r="M516" s="2" t="s">
        <v>177</v>
      </c>
      <c r="N516" s="2" t="s">
        <v>374</v>
      </c>
      <c r="O516" s="4" t="s">
        <v>775</v>
      </c>
      <c r="P516" s="2" t="s">
        <v>143</v>
      </c>
      <c r="Q516" s="252">
        <v>50000</v>
      </c>
      <c r="R516" s="252">
        <v>50000</v>
      </c>
      <c r="S516" s="153">
        <v>19</v>
      </c>
      <c r="T516" s="153">
        <v>950000</v>
      </c>
      <c r="U516" s="4" t="s">
        <v>144</v>
      </c>
      <c r="V516" s="2" t="s">
        <v>873</v>
      </c>
      <c r="W516" s="5"/>
      <c r="Z516" s="1"/>
    </row>
    <row r="517" spans="1:26" ht="13.5" x14ac:dyDescent="0.3">
      <c r="A517" s="4">
        <v>516</v>
      </c>
      <c r="B517" s="1" t="s">
        <v>136</v>
      </c>
      <c r="C517" s="1" t="s">
        <v>1756</v>
      </c>
      <c r="D517" s="2" t="s">
        <v>1754</v>
      </c>
      <c r="E517" s="2" t="s">
        <v>51</v>
      </c>
      <c r="F517" s="2" t="s">
        <v>36</v>
      </c>
      <c r="G517" s="2" t="s">
        <v>893</v>
      </c>
      <c r="H517" s="3">
        <v>45225</v>
      </c>
      <c r="I517" s="2" t="s">
        <v>894</v>
      </c>
      <c r="J517" s="2" t="s">
        <v>172</v>
      </c>
      <c r="K517" s="2" t="s">
        <v>662</v>
      </c>
      <c r="L517" s="2" t="s">
        <v>174</v>
      </c>
      <c r="M517" s="2" t="s">
        <v>662</v>
      </c>
      <c r="N517" s="2" t="s">
        <v>1156</v>
      </c>
      <c r="O517" s="4" t="s">
        <v>775</v>
      </c>
      <c r="P517" s="2" t="s">
        <v>143</v>
      </c>
      <c r="Q517" s="252">
        <v>1000</v>
      </c>
      <c r="R517" s="252">
        <v>1000</v>
      </c>
      <c r="S517" s="153">
        <v>60</v>
      </c>
      <c r="T517" s="153">
        <v>60000</v>
      </c>
      <c r="U517" s="4" t="s">
        <v>144</v>
      </c>
      <c r="V517" s="2" t="s">
        <v>873</v>
      </c>
      <c r="W517" s="5"/>
      <c r="Z517" s="1"/>
    </row>
    <row r="518" spans="1:26" ht="13.5" x14ac:dyDescent="0.3">
      <c r="A518" s="4">
        <v>517</v>
      </c>
      <c r="B518" s="1" t="s">
        <v>136</v>
      </c>
      <c r="C518" s="1" t="s">
        <v>1756</v>
      </c>
      <c r="D518" s="2" t="s">
        <v>1754</v>
      </c>
      <c r="E518" s="2" t="s">
        <v>51</v>
      </c>
      <c r="F518" s="2" t="s">
        <v>36</v>
      </c>
      <c r="G518" s="2" t="s">
        <v>893</v>
      </c>
      <c r="H518" s="3">
        <v>45225</v>
      </c>
      <c r="I518" s="2" t="s">
        <v>894</v>
      </c>
      <c r="J518" s="2" t="s">
        <v>172</v>
      </c>
      <c r="K518" s="2" t="s">
        <v>286</v>
      </c>
      <c r="L518" s="2" t="s">
        <v>174</v>
      </c>
      <c r="M518" s="2" t="s">
        <v>286</v>
      </c>
      <c r="N518" s="2" t="s">
        <v>1156</v>
      </c>
      <c r="O518" s="4" t="s">
        <v>775</v>
      </c>
      <c r="P518" s="2" t="s">
        <v>143</v>
      </c>
      <c r="Q518" s="252">
        <v>1000</v>
      </c>
      <c r="R518" s="252">
        <v>6000</v>
      </c>
      <c r="S518" s="153">
        <v>24</v>
      </c>
      <c r="T518" s="153">
        <v>144000</v>
      </c>
      <c r="U518" s="4" t="s">
        <v>144</v>
      </c>
      <c r="V518" s="2" t="s">
        <v>873</v>
      </c>
      <c r="W518" s="5"/>
      <c r="Z518" s="1"/>
    </row>
    <row r="519" spans="1:26" ht="13.5" x14ac:dyDescent="0.3">
      <c r="A519" s="4">
        <v>518</v>
      </c>
      <c r="B519" s="1" t="s">
        <v>136</v>
      </c>
      <c r="C519" s="1" t="s">
        <v>1756</v>
      </c>
      <c r="D519" s="2" t="s">
        <v>1754</v>
      </c>
      <c r="E519" s="2" t="s">
        <v>51</v>
      </c>
      <c r="F519" s="2" t="s">
        <v>36</v>
      </c>
      <c r="G519" s="2" t="s">
        <v>893</v>
      </c>
      <c r="H519" s="3">
        <v>45225</v>
      </c>
      <c r="I519" s="2" t="s">
        <v>894</v>
      </c>
      <c r="J519" s="2" t="s">
        <v>172</v>
      </c>
      <c r="K519" s="2" t="s">
        <v>895</v>
      </c>
      <c r="L519" s="2" t="s">
        <v>174</v>
      </c>
      <c r="M519" s="2" t="s">
        <v>895</v>
      </c>
      <c r="N519" s="2" t="s">
        <v>1156</v>
      </c>
      <c r="O519" s="4" t="s">
        <v>775</v>
      </c>
      <c r="P519" s="2" t="s">
        <v>143</v>
      </c>
      <c r="Q519" s="252">
        <v>200</v>
      </c>
      <c r="R519" s="252">
        <v>200</v>
      </c>
      <c r="S519" s="153">
        <v>419</v>
      </c>
      <c r="T519" s="153">
        <v>83800</v>
      </c>
      <c r="U519" s="4" t="s">
        <v>144</v>
      </c>
      <c r="V519" s="2" t="s">
        <v>873</v>
      </c>
      <c r="W519" s="5"/>
      <c r="Z519" s="1"/>
    </row>
    <row r="520" spans="1:26" ht="13.5" x14ac:dyDescent="0.3">
      <c r="A520" s="4">
        <v>519</v>
      </c>
      <c r="B520" s="1" t="s">
        <v>136</v>
      </c>
      <c r="C520" s="1" t="s">
        <v>1756</v>
      </c>
      <c r="D520" s="2" t="s">
        <v>1754</v>
      </c>
      <c r="E520" s="2" t="s">
        <v>51</v>
      </c>
      <c r="F520" s="2" t="s">
        <v>36</v>
      </c>
      <c r="G520" s="2" t="s">
        <v>893</v>
      </c>
      <c r="H520" s="3">
        <v>45225</v>
      </c>
      <c r="I520" s="2" t="s">
        <v>894</v>
      </c>
      <c r="J520" s="2" t="s">
        <v>172</v>
      </c>
      <c r="K520" s="2" t="s">
        <v>781</v>
      </c>
      <c r="L520" s="2" t="s">
        <v>174</v>
      </c>
      <c r="M520" s="2" t="s">
        <v>781</v>
      </c>
      <c r="N520" s="2" t="s">
        <v>1156</v>
      </c>
      <c r="O520" s="4" t="s">
        <v>775</v>
      </c>
      <c r="P520" s="2" t="s">
        <v>143</v>
      </c>
      <c r="Q520" s="252">
        <v>200</v>
      </c>
      <c r="R520" s="252">
        <v>200</v>
      </c>
      <c r="S520" s="153">
        <v>517</v>
      </c>
      <c r="T520" s="153">
        <v>103400</v>
      </c>
      <c r="U520" s="4" t="s">
        <v>144</v>
      </c>
      <c r="V520" s="2" t="s">
        <v>873</v>
      </c>
      <c r="W520" s="5"/>
      <c r="Z520" s="1"/>
    </row>
    <row r="521" spans="1:26" ht="13.5" x14ac:dyDescent="0.3">
      <c r="A521" s="4">
        <v>520</v>
      </c>
      <c r="B521" s="1" t="s">
        <v>136</v>
      </c>
      <c r="C521" s="1" t="s">
        <v>1756</v>
      </c>
      <c r="D521" s="2" t="s">
        <v>1754</v>
      </c>
      <c r="E521" s="2" t="s">
        <v>51</v>
      </c>
      <c r="F521" s="2" t="s">
        <v>36</v>
      </c>
      <c r="G521" s="2" t="s">
        <v>893</v>
      </c>
      <c r="H521" s="3">
        <v>45225</v>
      </c>
      <c r="I521" s="2" t="s">
        <v>894</v>
      </c>
      <c r="J521" s="2" t="s">
        <v>172</v>
      </c>
      <c r="K521" s="2" t="s">
        <v>621</v>
      </c>
      <c r="L521" s="2" t="s">
        <v>174</v>
      </c>
      <c r="M521" s="2" t="s">
        <v>621</v>
      </c>
      <c r="N521" s="2" t="s">
        <v>1156</v>
      </c>
      <c r="O521" s="4" t="s">
        <v>775</v>
      </c>
      <c r="P521" s="2" t="s">
        <v>143</v>
      </c>
      <c r="Q521" s="252">
        <v>1300</v>
      </c>
      <c r="R521" s="252">
        <v>1300</v>
      </c>
      <c r="S521" s="153">
        <v>480</v>
      </c>
      <c r="T521" s="153">
        <v>624000</v>
      </c>
      <c r="U521" s="4" t="s">
        <v>144</v>
      </c>
      <c r="V521" s="2" t="s">
        <v>873</v>
      </c>
      <c r="W521" s="5"/>
      <c r="Z521" s="1"/>
    </row>
    <row r="522" spans="1:26" ht="13.5" x14ac:dyDescent="0.3">
      <c r="A522" s="4">
        <v>521</v>
      </c>
      <c r="B522" s="1" t="s">
        <v>136</v>
      </c>
      <c r="C522" s="1" t="s">
        <v>1756</v>
      </c>
      <c r="D522" s="2" t="s">
        <v>1754</v>
      </c>
      <c r="E522" s="2" t="s">
        <v>51</v>
      </c>
      <c r="F522" s="2" t="s">
        <v>36</v>
      </c>
      <c r="G522" s="2" t="s">
        <v>893</v>
      </c>
      <c r="H522" s="3">
        <v>45225</v>
      </c>
      <c r="I522" s="2" t="s">
        <v>894</v>
      </c>
      <c r="J522" s="2" t="s">
        <v>172</v>
      </c>
      <c r="K522" s="2" t="s">
        <v>183</v>
      </c>
      <c r="L522" s="2" t="s">
        <v>174</v>
      </c>
      <c r="M522" s="2" t="s">
        <v>183</v>
      </c>
      <c r="N522" s="2" t="s">
        <v>1156</v>
      </c>
      <c r="O522" s="4" t="s">
        <v>775</v>
      </c>
      <c r="P522" s="2" t="s">
        <v>143</v>
      </c>
      <c r="Q522" s="252">
        <v>400</v>
      </c>
      <c r="R522" s="252">
        <v>400</v>
      </c>
      <c r="S522" s="153">
        <v>723</v>
      </c>
      <c r="T522" s="153">
        <v>289200</v>
      </c>
      <c r="U522" s="4" t="s">
        <v>144</v>
      </c>
      <c r="V522" s="2" t="s">
        <v>873</v>
      </c>
      <c r="W522" s="5"/>
      <c r="Z522" s="1"/>
    </row>
    <row r="523" spans="1:26" ht="13.5" x14ac:dyDescent="0.3">
      <c r="A523" s="4">
        <v>522</v>
      </c>
      <c r="B523" s="1" t="s">
        <v>136</v>
      </c>
      <c r="C523" s="1" t="s">
        <v>1756</v>
      </c>
      <c r="D523" s="2" t="s">
        <v>1754</v>
      </c>
      <c r="E523" s="2" t="s">
        <v>51</v>
      </c>
      <c r="F523" s="2" t="s">
        <v>36</v>
      </c>
      <c r="G523" s="2" t="s">
        <v>896</v>
      </c>
      <c r="H523" s="3">
        <v>45225</v>
      </c>
      <c r="I523" s="2" t="s">
        <v>897</v>
      </c>
      <c r="J523" s="2" t="s">
        <v>434</v>
      </c>
      <c r="K523" s="2" t="s">
        <v>898</v>
      </c>
      <c r="L523" s="2" t="s">
        <v>899</v>
      </c>
      <c r="M523" s="2" t="s">
        <v>1209</v>
      </c>
      <c r="N523" s="2" t="s">
        <v>1210</v>
      </c>
      <c r="O523" s="4" t="s">
        <v>775</v>
      </c>
      <c r="P523" s="2" t="s">
        <v>143</v>
      </c>
      <c r="Q523" s="252">
        <v>100</v>
      </c>
      <c r="R523" s="252">
        <v>100</v>
      </c>
      <c r="S523" s="153">
        <v>300</v>
      </c>
      <c r="T523" s="153">
        <v>30000</v>
      </c>
      <c r="U523" s="4" t="s">
        <v>144</v>
      </c>
      <c r="V523" s="2"/>
      <c r="W523" s="5"/>
      <c r="Z523" s="1"/>
    </row>
    <row r="524" spans="1:26" ht="13.5" x14ac:dyDescent="0.3">
      <c r="A524" s="4">
        <v>523</v>
      </c>
      <c r="B524" s="1" t="s">
        <v>136</v>
      </c>
      <c r="C524" s="1" t="s">
        <v>1758</v>
      </c>
      <c r="D524" s="2" t="s">
        <v>1141</v>
      </c>
      <c r="E524" s="2" t="s">
        <v>1746</v>
      </c>
      <c r="F524" s="2" t="s">
        <v>36</v>
      </c>
      <c r="G524" s="2" t="s">
        <v>900</v>
      </c>
      <c r="H524" s="3">
        <v>45233</v>
      </c>
      <c r="I524" s="2" t="s">
        <v>901</v>
      </c>
      <c r="J524" s="2" t="s">
        <v>139</v>
      </c>
      <c r="K524" s="2" t="s">
        <v>902</v>
      </c>
      <c r="L524" s="2" t="s">
        <v>903</v>
      </c>
      <c r="M524" s="2" t="s">
        <v>1479</v>
      </c>
      <c r="N524" s="2" t="s">
        <v>1478</v>
      </c>
      <c r="O524" s="4" t="s">
        <v>775</v>
      </c>
      <c r="P524" s="2" t="s">
        <v>143</v>
      </c>
      <c r="Q524" s="252">
        <v>1</v>
      </c>
      <c r="R524" s="252">
        <v>2</v>
      </c>
      <c r="S524" s="153">
        <v>40000</v>
      </c>
      <c r="T524" s="153">
        <v>80000</v>
      </c>
      <c r="U524" s="4" t="s">
        <v>144</v>
      </c>
      <c r="V524" s="2"/>
      <c r="W524" s="5"/>
      <c r="Z524" s="1"/>
    </row>
    <row r="525" spans="1:26" ht="13.5" x14ac:dyDescent="0.3">
      <c r="A525" s="4">
        <v>524</v>
      </c>
      <c r="B525" s="1" t="s">
        <v>136</v>
      </c>
      <c r="C525" s="1" t="s">
        <v>1758</v>
      </c>
      <c r="D525" s="2" t="s">
        <v>1141</v>
      </c>
      <c r="E525" s="2" t="s">
        <v>1746</v>
      </c>
      <c r="F525" s="2" t="s">
        <v>36</v>
      </c>
      <c r="G525" s="2" t="s">
        <v>900</v>
      </c>
      <c r="H525" s="3">
        <v>45233</v>
      </c>
      <c r="I525" s="2" t="s">
        <v>901</v>
      </c>
      <c r="J525" s="2" t="s">
        <v>139</v>
      </c>
      <c r="K525" s="2" t="s">
        <v>904</v>
      </c>
      <c r="L525" s="2" t="s">
        <v>903</v>
      </c>
      <c r="M525" s="2" t="s">
        <v>1477</v>
      </c>
      <c r="N525" s="2" t="s">
        <v>1478</v>
      </c>
      <c r="O525" s="4" t="s">
        <v>775</v>
      </c>
      <c r="P525" s="2" t="s">
        <v>143</v>
      </c>
      <c r="Q525" s="252">
        <v>1</v>
      </c>
      <c r="R525" s="252">
        <v>3</v>
      </c>
      <c r="S525" s="153">
        <v>40000</v>
      </c>
      <c r="T525" s="153">
        <v>120000</v>
      </c>
      <c r="U525" s="4" t="s">
        <v>144</v>
      </c>
      <c r="V525" s="2"/>
      <c r="W525" s="5"/>
      <c r="Z525" s="1"/>
    </row>
    <row r="526" spans="1:26" ht="13.5" x14ac:dyDescent="0.3">
      <c r="A526" s="4">
        <v>525</v>
      </c>
      <c r="B526" s="1" t="s">
        <v>136</v>
      </c>
      <c r="C526" s="1" t="s">
        <v>1758</v>
      </c>
      <c r="D526" s="2" t="s">
        <v>1141</v>
      </c>
      <c r="E526" s="2" t="s">
        <v>1746</v>
      </c>
      <c r="F526" s="2" t="s">
        <v>36</v>
      </c>
      <c r="G526" s="2" t="s">
        <v>900</v>
      </c>
      <c r="H526" s="3">
        <v>45233</v>
      </c>
      <c r="I526" s="2" t="s">
        <v>901</v>
      </c>
      <c r="J526" s="2" t="s">
        <v>139</v>
      </c>
      <c r="K526" s="2" t="s">
        <v>905</v>
      </c>
      <c r="L526" s="2" t="s">
        <v>906</v>
      </c>
      <c r="M526" s="2" t="s">
        <v>1340</v>
      </c>
      <c r="N526" s="2" t="s">
        <v>1338</v>
      </c>
      <c r="O526" s="4" t="s">
        <v>775</v>
      </c>
      <c r="P526" s="2" t="s">
        <v>143</v>
      </c>
      <c r="Q526" s="252">
        <v>1</v>
      </c>
      <c r="R526" s="252">
        <v>2</v>
      </c>
      <c r="S526" s="153">
        <v>180000</v>
      </c>
      <c r="T526" s="153">
        <v>360000</v>
      </c>
      <c r="U526" s="4" t="s">
        <v>144</v>
      </c>
      <c r="V526" s="2"/>
      <c r="W526" s="5"/>
      <c r="Z526" s="1"/>
    </row>
    <row r="527" spans="1:26" ht="13.5" x14ac:dyDescent="0.3">
      <c r="A527" s="4">
        <v>526</v>
      </c>
      <c r="B527" s="1" t="s">
        <v>136</v>
      </c>
      <c r="C527" s="1" t="s">
        <v>1758</v>
      </c>
      <c r="D527" s="2" t="s">
        <v>1141</v>
      </c>
      <c r="E527" s="2" t="s">
        <v>1746</v>
      </c>
      <c r="F527" s="2" t="s">
        <v>36</v>
      </c>
      <c r="G527" s="2" t="s">
        <v>900</v>
      </c>
      <c r="H527" s="3">
        <v>45233</v>
      </c>
      <c r="I527" s="2" t="s">
        <v>901</v>
      </c>
      <c r="J527" s="2" t="s">
        <v>139</v>
      </c>
      <c r="K527" s="2" t="s">
        <v>907</v>
      </c>
      <c r="L527" s="2" t="s">
        <v>906</v>
      </c>
      <c r="M527" s="2" t="s">
        <v>1337</v>
      </c>
      <c r="N527" s="2" t="s">
        <v>1338</v>
      </c>
      <c r="O527" s="4" t="s">
        <v>775</v>
      </c>
      <c r="P527" s="2" t="s">
        <v>143</v>
      </c>
      <c r="Q527" s="252">
        <v>1</v>
      </c>
      <c r="R527" s="252">
        <v>1</v>
      </c>
      <c r="S527" s="153">
        <v>180000</v>
      </c>
      <c r="T527" s="153">
        <v>180000</v>
      </c>
      <c r="U527" s="4" t="s">
        <v>144</v>
      </c>
      <c r="V527" s="2"/>
      <c r="W527" s="5"/>
      <c r="Z527" s="1"/>
    </row>
    <row r="528" spans="1:26" ht="13.5" x14ac:dyDescent="0.3">
      <c r="A528" s="4">
        <v>527</v>
      </c>
      <c r="B528" s="1" t="s">
        <v>136</v>
      </c>
      <c r="C528" s="1" t="s">
        <v>1758</v>
      </c>
      <c r="D528" s="2" t="s">
        <v>1141</v>
      </c>
      <c r="E528" s="2" t="s">
        <v>1746</v>
      </c>
      <c r="F528" s="2" t="s">
        <v>36</v>
      </c>
      <c r="G528" s="2" t="s">
        <v>900</v>
      </c>
      <c r="H528" s="3">
        <v>45233</v>
      </c>
      <c r="I528" s="2" t="s">
        <v>901</v>
      </c>
      <c r="J528" s="2" t="s">
        <v>139</v>
      </c>
      <c r="K528" s="2" t="s">
        <v>908</v>
      </c>
      <c r="L528" s="2" t="s">
        <v>906</v>
      </c>
      <c r="M528" s="2" t="s">
        <v>1339</v>
      </c>
      <c r="N528" s="2" t="s">
        <v>1338</v>
      </c>
      <c r="O528" s="4" t="s">
        <v>775</v>
      </c>
      <c r="P528" s="2" t="s">
        <v>143</v>
      </c>
      <c r="Q528" s="252">
        <v>1</v>
      </c>
      <c r="R528" s="252">
        <v>1</v>
      </c>
      <c r="S528" s="153">
        <v>180000</v>
      </c>
      <c r="T528" s="153">
        <v>180000</v>
      </c>
      <c r="U528" s="4" t="s">
        <v>144</v>
      </c>
      <c r="V528" s="2"/>
      <c r="W528" s="5"/>
      <c r="Z528" s="1"/>
    </row>
    <row r="529" spans="1:26" ht="13.5" x14ac:dyDescent="0.3">
      <c r="A529" s="4">
        <v>528</v>
      </c>
      <c r="B529" s="1" t="s">
        <v>136</v>
      </c>
      <c r="C529" s="1" t="s">
        <v>1758</v>
      </c>
      <c r="D529" s="2" t="s">
        <v>1743</v>
      </c>
      <c r="E529" s="2" t="s">
        <v>91</v>
      </c>
      <c r="F529" s="2" t="s">
        <v>36</v>
      </c>
      <c r="G529" s="2" t="s">
        <v>900</v>
      </c>
      <c r="H529" s="3">
        <v>45233</v>
      </c>
      <c r="I529" s="2" t="s">
        <v>901</v>
      </c>
      <c r="J529" s="2" t="s">
        <v>139</v>
      </c>
      <c r="K529" s="2" t="s">
        <v>684</v>
      </c>
      <c r="L529" s="2" t="s">
        <v>909</v>
      </c>
      <c r="M529" s="2" t="s">
        <v>1470</v>
      </c>
      <c r="N529" s="2" t="s">
        <v>374</v>
      </c>
      <c r="O529" s="4" t="s">
        <v>775</v>
      </c>
      <c r="P529" s="2" t="s">
        <v>143</v>
      </c>
      <c r="Q529" s="252">
        <v>1</v>
      </c>
      <c r="R529" s="252">
        <v>5</v>
      </c>
      <c r="S529" s="153">
        <v>35000</v>
      </c>
      <c r="T529" s="153">
        <v>175000</v>
      </c>
      <c r="U529" s="4" t="s">
        <v>144</v>
      </c>
      <c r="V529" s="2"/>
      <c r="W529" s="5"/>
      <c r="Z529" s="1"/>
    </row>
    <row r="530" spans="1:26" ht="13.5" x14ac:dyDescent="0.3">
      <c r="A530" s="4">
        <v>529</v>
      </c>
      <c r="B530" s="1" t="s">
        <v>136</v>
      </c>
      <c r="C530" s="1" t="s">
        <v>1756</v>
      </c>
      <c r="D530" s="2" t="s">
        <v>1754</v>
      </c>
      <c r="E530" s="2" t="s">
        <v>51</v>
      </c>
      <c r="F530" s="2" t="s">
        <v>36</v>
      </c>
      <c r="G530" s="2" t="s">
        <v>910</v>
      </c>
      <c r="H530" s="3">
        <v>45233</v>
      </c>
      <c r="I530" s="2" t="s">
        <v>911</v>
      </c>
      <c r="J530" s="2" t="s">
        <v>172</v>
      </c>
      <c r="K530" s="2" t="s">
        <v>322</v>
      </c>
      <c r="L530" s="2" t="s">
        <v>174</v>
      </c>
      <c r="M530" s="2" t="s">
        <v>322</v>
      </c>
      <c r="N530" s="2" t="s">
        <v>1156</v>
      </c>
      <c r="O530" s="4" t="s">
        <v>775</v>
      </c>
      <c r="P530" s="2" t="s">
        <v>143</v>
      </c>
      <c r="Q530" s="252">
        <v>2000</v>
      </c>
      <c r="R530" s="252">
        <v>2000</v>
      </c>
      <c r="S530" s="153">
        <v>24</v>
      </c>
      <c r="T530" s="153">
        <v>48000</v>
      </c>
      <c r="U530" s="4" t="s">
        <v>144</v>
      </c>
      <c r="V530" s="2" t="s">
        <v>912</v>
      </c>
      <c r="W530" s="5"/>
      <c r="Z530" s="1"/>
    </row>
    <row r="531" spans="1:26" ht="13.5" x14ac:dyDescent="0.3">
      <c r="A531" s="4">
        <v>530</v>
      </c>
      <c r="B531" s="1" t="s">
        <v>136</v>
      </c>
      <c r="C531" s="1" t="s">
        <v>1756</v>
      </c>
      <c r="D531" s="2" t="s">
        <v>1754</v>
      </c>
      <c r="E531" s="2" t="s">
        <v>51</v>
      </c>
      <c r="F531" s="2" t="s">
        <v>36</v>
      </c>
      <c r="G531" s="2" t="s">
        <v>910</v>
      </c>
      <c r="H531" s="3">
        <v>45233</v>
      </c>
      <c r="I531" s="2" t="s">
        <v>911</v>
      </c>
      <c r="J531" s="2" t="s">
        <v>172</v>
      </c>
      <c r="K531" s="2" t="s">
        <v>276</v>
      </c>
      <c r="L531" s="2" t="s">
        <v>174</v>
      </c>
      <c r="M531" s="2" t="s">
        <v>276</v>
      </c>
      <c r="N531" s="2" t="s">
        <v>1156</v>
      </c>
      <c r="O531" s="4" t="s">
        <v>775</v>
      </c>
      <c r="P531" s="2" t="s">
        <v>143</v>
      </c>
      <c r="Q531" s="252">
        <v>3500</v>
      </c>
      <c r="R531" s="252">
        <v>3500</v>
      </c>
      <c r="S531" s="153">
        <v>111</v>
      </c>
      <c r="T531" s="153">
        <v>388500</v>
      </c>
      <c r="U531" s="4" t="s">
        <v>144</v>
      </c>
      <c r="V531" s="2" t="s">
        <v>912</v>
      </c>
      <c r="W531" s="5"/>
      <c r="Z531" s="1"/>
    </row>
    <row r="532" spans="1:26" ht="13.5" x14ac:dyDescent="0.3">
      <c r="A532" s="4">
        <v>531</v>
      </c>
      <c r="B532" s="1" t="s">
        <v>136</v>
      </c>
      <c r="C532" s="1" t="s">
        <v>1756</v>
      </c>
      <c r="D532" s="2" t="s">
        <v>1754</v>
      </c>
      <c r="E532" s="2" t="s">
        <v>51</v>
      </c>
      <c r="F532" s="2" t="s">
        <v>36</v>
      </c>
      <c r="G532" s="2" t="s">
        <v>910</v>
      </c>
      <c r="H532" s="3">
        <v>45233</v>
      </c>
      <c r="I532" s="2" t="s">
        <v>911</v>
      </c>
      <c r="J532" s="2" t="s">
        <v>172</v>
      </c>
      <c r="K532" s="2" t="s">
        <v>913</v>
      </c>
      <c r="L532" s="2" t="s">
        <v>174</v>
      </c>
      <c r="M532" s="2" t="s">
        <v>913</v>
      </c>
      <c r="N532" s="2" t="s">
        <v>1156</v>
      </c>
      <c r="O532" s="4" t="s">
        <v>775</v>
      </c>
      <c r="P532" s="2" t="s">
        <v>143</v>
      </c>
      <c r="Q532" s="252">
        <v>1000</v>
      </c>
      <c r="R532" s="252">
        <v>1000</v>
      </c>
      <c r="S532" s="153">
        <v>770</v>
      </c>
      <c r="T532" s="153">
        <v>770000</v>
      </c>
      <c r="U532" s="4" t="s">
        <v>144</v>
      </c>
      <c r="V532" s="2" t="s">
        <v>912</v>
      </c>
      <c r="W532" s="5"/>
      <c r="Z532" s="1"/>
    </row>
    <row r="533" spans="1:26" ht="13.5" x14ac:dyDescent="0.3">
      <c r="A533" s="4">
        <v>532</v>
      </c>
      <c r="B533" s="1" t="s">
        <v>136</v>
      </c>
      <c r="C533" s="1" t="s">
        <v>1756</v>
      </c>
      <c r="D533" s="2" t="s">
        <v>1754</v>
      </c>
      <c r="E533" s="2" t="s">
        <v>51</v>
      </c>
      <c r="F533" s="2" t="s">
        <v>36</v>
      </c>
      <c r="G533" s="2" t="s">
        <v>910</v>
      </c>
      <c r="H533" s="3">
        <v>45233</v>
      </c>
      <c r="I533" s="2" t="s">
        <v>911</v>
      </c>
      <c r="J533" s="2" t="s">
        <v>172</v>
      </c>
      <c r="K533" s="2" t="s">
        <v>295</v>
      </c>
      <c r="L533" s="2" t="s">
        <v>174</v>
      </c>
      <c r="M533" s="2" t="s">
        <v>295</v>
      </c>
      <c r="N533" s="2" t="s">
        <v>1156</v>
      </c>
      <c r="O533" s="4" t="s">
        <v>775</v>
      </c>
      <c r="P533" s="2" t="s">
        <v>143</v>
      </c>
      <c r="Q533" s="252">
        <v>2000</v>
      </c>
      <c r="R533" s="252">
        <v>2000</v>
      </c>
      <c r="S533" s="153">
        <v>34</v>
      </c>
      <c r="T533" s="153">
        <v>68000</v>
      </c>
      <c r="U533" s="4" t="s">
        <v>144</v>
      </c>
      <c r="V533" s="2" t="s">
        <v>912</v>
      </c>
      <c r="W533" s="5"/>
      <c r="Z533" s="1"/>
    </row>
    <row r="534" spans="1:26" ht="13.5" x14ac:dyDescent="0.3">
      <c r="A534" s="4">
        <v>533</v>
      </c>
      <c r="B534" s="1" t="s">
        <v>136</v>
      </c>
      <c r="C534" s="1" t="s">
        <v>1756</v>
      </c>
      <c r="D534" s="2" t="s">
        <v>1754</v>
      </c>
      <c r="E534" s="2" t="s">
        <v>51</v>
      </c>
      <c r="F534" s="2" t="s">
        <v>36</v>
      </c>
      <c r="G534" s="2" t="s">
        <v>910</v>
      </c>
      <c r="H534" s="3">
        <v>45233</v>
      </c>
      <c r="I534" s="2" t="s">
        <v>911</v>
      </c>
      <c r="J534" s="2" t="s">
        <v>172</v>
      </c>
      <c r="K534" s="2" t="s">
        <v>664</v>
      </c>
      <c r="L534" s="2" t="s">
        <v>174</v>
      </c>
      <c r="M534" s="2" t="s">
        <v>664</v>
      </c>
      <c r="N534" s="2" t="s">
        <v>1156</v>
      </c>
      <c r="O534" s="4" t="s">
        <v>775</v>
      </c>
      <c r="P534" s="2" t="s">
        <v>143</v>
      </c>
      <c r="Q534" s="252">
        <v>2000</v>
      </c>
      <c r="R534" s="252">
        <v>2000</v>
      </c>
      <c r="S534" s="153">
        <v>37</v>
      </c>
      <c r="T534" s="153">
        <v>74000</v>
      </c>
      <c r="U534" s="4" t="s">
        <v>144</v>
      </c>
      <c r="V534" s="2" t="s">
        <v>912</v>
      </c>
      <c r="W534" s="5"/>
      <c r="Z534" s="1"/>
    </row>
    <row r="535" spans="1:26" ht="13.5" x14ac:dyDescent="0.3">
      <c r="A535" s="4">
        <v>534</v>
      </c>
      <c r="B535" s="1" t="s">
        <v>136</v>
      </c>
      <c r="C535" s="1" t="s">
        <v>1756</v>
      </c>
      <c r="D535" s="2" t="s">
        <v>1754</v>
      </c>
      <c r="E535" s="2" t="s">
        <v>51</v>
      </c>
      <c r="F535" s="2" t="s">
        <v>36</v>
      </c>
      <c r="G535" s="2" t="s">
        <v>910</v>
      </c>
      <c r="H535" s="3">
        <v>45233</v>
      </c>
      <c r="I535" s="2" t="s">
        <v>911</v>
      </c>
      <c r="J535" s="2" t="s">
        <v>172</v>
      </c>
      <c r="K535" s="2" t="s">
        <v>186</v>
      </c>
      <c r="L535" s="2" t="s">
        <v>174</v>
      </c>
      <c r="M535" s="2" t="s">
        <v>186</v>
      </c>
      <c r="N535" s="2" t="s">
        <v>1156</v>
      </c>
      <c r="O535" s="4" t="s">
        <v>775</v>
      </c>
      <c r="P535" s="2" t="s">
        <v>143</v>
      </c>
      <c r="Q535" s="252">
        <v>3000</v>
      </c>
      <c r="R535" s="252">
        <v>3000</v>
      </c>
      <c r="S535" s="153">
        <v>108</v>
      </c>
      <c r="T535" s="153">
        <v>324000</v>
      </c>
      <c r="U535" s="4" t="s">
        <v>144</v>
      </c>
      <c r="V535" s="2" t="s">
        <v>912</v>
      </c>
      <c r="W535" s="5"/>
      <c r="Z535" s="1"/>
    </row>
    <row r="536" spans="1:26" ht="13.5" x14ac:dyDescent="0.3">
      <c r="A536" s="4">
        <v>535</v>
      </c>
      <c r="B536" s="1" t="s">
        <v>136</v>
      </c>
      <c r="C536" s="1" t="s">
        <v>1756</v>
      </c>
      <c r="D536" s="2" t="s">
        <v>1754</v>
      </c>
      <c r="E536" s="2" t="s">
        <v>51</v>
      </c>
      <c r="F536" s="2" t="s">
        <v>36</v>
      </c>
      <c r="G536" s="2" t="s">
        <v>910</v>
      </c>
      <c r="H536" s="3">
        <v>45233</v>
      </c>
      <c r="I536" s="2" t="s">
        <v>911</v>
      </c>
      <c r="J536" s="2" t="s">
        <v>172</v>
      </c>
      <c r="K536" s="2" t="s">
        <v>187</v>
      </c>
      <c r="L536" s="2" t="s">
        <v>174</v>
      </c>
      <c r="M536" s="2" t="s">
        <v>187</v>
      </c>
      <c r="N536" s="2" t="s">
        <v>1156</v>
      </c>
      <c r="O536" s="4" t="s">
        <v>775</v>
      </c>
      <c r="P536" s="2" t="s">
        <v>143</v>
      </c>
      <c r="Q536" s="252">
        <v>9000</v>
      </c>
      <c r="R536" s="252">
        <v>9000</v>
      </c>
      <c r="S536" s="153">
        <v>30</v>
      </c>
      <c r="T536" s="153">
        <v>270000</v>
      </c>
      <c r="U536" s="4" t="s">
        <v>144</v>
      </c>
      <c r="V536" s="2" t="s">
        <v>912</v>
      </c>
      <c r="W536" s="5"/>
      <c r="Z536" s="1"/>
    </row>
    <row r="537" spans="1:26" ht="13.5" x14ac:dyDescent="0.3">
      <c r="A537" s="4">
        <v>536</v>
      </c>
      <c r="B537" s="1" t="s">
        <v>136</v>
      </c>
      <c r="C537" s="1" t="s">
        <v>1756</v>
      </c>
      <c r="D537" s="2" t="s">
        <v>1754</v>
      </c>
      <c r="E537" s="2" t="s">
        <v>51</v>
      </c>
      <c r="F537" s="2" t="s">
        <v>36</v>
      </c>
      <c r="G537" s="2" t="s">
        <v>910</v>
      </c>
      <c r="H537" s="3">
        <v>45233</v>
      </c>
      <c r="I537" s="2" t="s">
        <v>911</v>
      </c>
      <c r="J537" s="2" t="s">
        <v>172</v>
      </c>
      <c r="K537" s="2" t="s">
        <v>188</v>
      </c>
      <c r="L537" s="2" t="s">
        <v>174</v>
      </c>
      <c r="M537" s="2" t="s">
        <v>188</v>
      </c>
      <c r="N537" s="2" t="s">
        <v>1156</v>
      </c>
      <c r="O537" s="4" t="s">
        <v>775</v>
      </c>
      <c r="P537" s="2" t="s">
        <v>143</v>
      </c>
      <c r="Q537" s="252">
        <v>9000</v>
      </c>
      <c r="R537" s="252">
        <v>9000</v>
      </c>
      <c r="S537" s="153">
        <v>19</v>
      </c>
      <c r="T537" s="153">
        <v>171000</v>
      </c>
      <c r="U537" s="4" t="s">
        <v>144</v>
      </c>
      <c r="V537" s="2" t="s">
        <v>912</v>
      </c>
      <c r="W537" s="5"/>
      <c r="Z537" s="1"/>
    </row>
    <row r="538" spans="1:26" ht="13.5" x14ac:dyDescent="0.3">
      <c r="A538" s="4">
        <v>537</v>
      </c>
      <c r="B538" s="1" t="s">
        <v>136</v>
      </c>
      <c r="C538" s="1" t="s">
        <v>1758</v>
      </c>
      <c r="D538" s="2" t="s">
        <v>1743</v>
      </c>
      <c r="E538" s="2" t="s">
        <v>57</v>
      </c>
      <c r="F538" s="2" t="s">
        <v>36</v>
      </c>
      <c r="G538" s="2" t="s">
        <v>914</v>
      </c>
      <c r="H538" s="3">
        <v>45233</v>
      </c>
      <c r="I538" s="2" t="s">
        <v>915</v>
      </c>
      <c r="J538" s="2" t="s">
        <v>785</v>
      </c>
      <c r="K538" s="2" t="s">
        <v>916</v>
      </c>
      <c r="L538" s="2" t="s">
        <v>917</v>
      </c>
      <c r="M538" s="2" t="s">
        <v>1463</v>
      </c>
      <c r="N538" s="2" t="s">
        <v>1464</v>
      </c>
      <c r="O538" s="4" t="s">
        <v>775</v>
      </c>
      <c r="P538" s="2" t="s">
        <v>143</v>
      </c>
      <c r="Q538" s="252">
        <v>10</v>
      </c>
      <c r="R538" s="252">
        <v>10</v>
      </c>
      <c r="S538" s="153">
        <v>550</v>
      </c>
      <c r="T538" s="153">
        <v>5500</v>
      </c>
      <c r="U538" s="4" t="s">
        <v>144</v>
      </c>
      <c r="V538" s="2"/>
      <c r="W538" s="5"/>
      <c r="Z538" s="1"/>
    </row>
    <row r="539" spans="1:26" ht="13.5" x14ac:dyDescent="0.3">
      <c r="A539" s="4">
        <v>538</v>
      </c>
      <c r="B539" s="1" t="s">
        <v>136</v>
      </c>
      <c r="C539" s="1" t="s">
        <v>1758</v>
      </c>
      <c r="D539" s="2" t="s">
        <v>1743</v>
      </c>
      <c r="E539" s="2" t="s">
        <v>91</v>
      </c>
      <c r="F539" s="2" t="s">
        <v>36</v>
      </c>
      <c r="G539" s="2" t="s">
        <v>918</v>
      </c>
      <c r="H539" s="3">
        <v>45233</v>
      </c>
      <c r="I539" s="2" t="s">
        <v>919</v>
      </c>
      <c r="J539" s="2" t="s">
        <v>470</v>
      </c>
      <c r="K539" s="2" t="s">
        <v>920</v>
      </c>
      <c r="L539" s="2" t="s">
        <v>921</v>
      </c>
      <c r="M539" s="2" t="s">
        <v>1488</v>
      </c>
      <c r="N539" s="2" t="s">
        <v>1489</v>
      </c>
      <c r="O539" s="4" t="s">
        <v>775</v>
      </c>
      <c r="P539" s="2" t="s">
        <v>143</v>
      </c>
      <c r="Q539" s="252">
        <v>1</v>
      </c>
      <c r="R539" s="252">
        <v>1</v>
      </c>
      <c r="S539" s="153">
        <v>100000</v>
      </c>
      <c r="T539" s="153">
        <v>100000</v>
      </c>
      <c r="U539" s="4" t="s">
        <v>144</v>
      </c>
      <c r="V539" s="2"/>
      <c r="W539" s="5"/>
      <c r="Z539" s="1"/>
    </row>
    <row r="540" spans="1:26" ht="13.5" x14ac:dyDescent="0.3">
      <c r="A540" s="4">
        <v>539</v>
      </c>
      <c r="B540" s="1" t="s">
        <v>136</v>
      </c>
      <c r="C540" s="1" t="s">
        <v>1758</v>
      </c>
      <c r="D540" s="2" t="s">
        <v>1743</v>
      </c>
      <c r="E540" s="2" t="s">
        <v>53</v>
      </c>
      <c r="F540" s="2" t="s">
        <v>34</v>
      </c>
      <c r="G540" s="2" t="s">
        <v>852</v>
      </c>
      <c r="H540" s="3">
        <v>45233</v>
      </c>
      <c r="I540" s="2" t="s">
        <v>853</v>
      </c>
      <c r="J540" s="2" t="s">
        <v>609</v>
      </c>
      <c r="K540" s="2" t="s">
        <v>346</v>
      </c>
      <c r="L540" s="2" t="s">
        <v>347</v>
      </c>
      <c r="M540" s="2" t="s">
        <v>1551</v>
      </c>
      <c r="N540" s="2" t="s">
        <v>1158</v>
      </c>
      <c r="O540" s="4" t="s">
        <v>775</v>
      </c>
      <c r="P540" s="2" t="s">
        <v>143</v>
      </c>
      <c r="Q540" s="252">
        <v>500</v>
      </c>
      <c r="R540" s="252">
        <v>380</v>
      </c>
      <c r="S540" s="153">
        <v>260</v>
      </c>
      <c r="T540" s="153">
        <v>98800</v>
      </c>
      <c r="U540" s="4" t="s">
        <v>144</v>
      </c>
      <c r="V540" s="2"/>
      <c r="W540" s="5"/>
      <c r="Z540" s="1"/>
    </row>
    <row r="541" spans="1:26" ht="13.5" x14ac:dyDescent="0.3">
      <c r="A541" s="4">
        <v>540</v>
      </c>
      <c r="B541" s="1" t="s">
        <v>136</v>
      </c>
      <c r="C541" s="1" t="s">
        <v>1758</v>
      </c>
      <c r="D541" s="2" t="s">
        <v>1743</v>
      </c>
      <c r="E541" s="2" t="s">
        <v>53</v>
      </c>
      <c r="F541" s="2" t="s">
        <v>36</v>
      </c>
      <c r="G541" s="2" t="s">
        <v>852</v>
      </c>
      <c r="H541" s="3">
        <v>45233</v>
      </c>
      <c r="I541" s="2" t="s">
        <v>853</v>
      </c>
      <c r="J541" s="2" t="s">
        <v>609</v>
      </c>
      <c r="K541" s="2" t="s">
        <v>346</v>
      </c>
      <c r="L541" s="2" t="s">
        <v>347</v>
      </c>
      <c r="M541" s="2" t="s">
        <v>1551</v>
      </c>
      <c r="N541" s="2" t="s">
        <v>1158</v>
      </c>
      <c r="O541" s="4" t="s">
        <v>775</v>
      </c>
      <c r="P541" s="2" t="s">
        <v>143</v>
      </c>
      <c r="Q541" s="252">
        <v>500</v>
      </c>
      <c r="R541" s="252">
        <v>120</v>
      </c>
      <c r="S541" s="153">
        <v>260</v>
      </c>
      <c r="T541" s="153">
        <v>31200</v>
      </c>
      <c r="U541" s="4" t="s">
        <v>144</v>
      </c>
      <c r="V541" s="2"/>
      <c r="W541" s="5"/>
      <c r="Z541" s="1"/>
    </row>
    <row r="542" spans="1:26" ht="13.5" x14ac:dyDescent="0.3">
      <c r="A542" s="4">
        <v>541</v>
      </c>
      <c r="B542" s="1" t="s">
        <v>136</v>
      </c>
      <c r="C542" s="1" t="s">
        <v>1756</v>
      </c>
      <c r="D542" s="2" t="s">
        <v>1754</v>
      </c>
      <c r="E542" s="2" t="s">
        <v>51</v>
      </c>
      <c r="F542" s="2" t="s">
        <v>36</v>
      </c>
      <c r="G542" s="2" t="s">
        <v>852</v>
      </c>
      <c r="H542" s="3">
        <v>45233</v>
      </c>
      <c r="I542" s="2" t="s">
        <v>853</v>
      </c>
      <c r="J542" s="2" t="s">
        <v>609</v>
      </c>
      <c r="K542" s="2" t="s">
        <v>382</v>
      </c>
      <c r="L542" s="2" t="s">
        <v>213</v>
      </c>
      <c r="M542" s="2" t="s">
        <v>1529</v>
      </c>
      <c r="N542" s="2" t="s">
        <v>1528</v>
      </c>
      <c r="O542" s="4" t="s">
        <v>775</v>
      </c>
      <c r="P542" s="2" t="s">
        <v>143</v>
      </c>
      <c r="Q542" s="252">
        <v>10</v>
      </c>
      <c r="R542" s="252">
        <v>10</v>
      </c>
      <c r="S542" s="153">
        <v>2800</v>
      </c>
      <c r="T542" s="153">
        <v>28000</v>
      </c>
      <c r="U542" s="4" t="s">
        <v>144</v>
      </c>
      <c r="V542" s="2" t="s">
        <v>912</v>
      </c>
      <c r="W542" s="5"/>
      <c r="Z542" s="1"/>
    </row>
    <row r="543" spans="1:26" ht="13.5" x14ac:dyDescent="0.3">
      <c r="A543" s="4">
        <v>542</v>
      </c>
      <c r="B543" s="1" t="s">
        <v>136</v>
      </c>
      <c r="C543" s="1" t="s">
        <v>1756</v>
      </c>
      <c r="D543" s="2" t="s">
        <v>1754</v>
      </c>
      <c r="E543" s="2" t="s">
        <v>51</v>
      </c>
      <c r="F543" s="2" t="s">
        <v>36</v>
      </c>
      <c r="G543" s="2" t="s">
        <v>852</v>
      </c>
      <c r="H543" s="3">
        <v>45233</v>
      </c>
      <c r="I543" s="2" t="s">
        <v>853</v>
      </c>
      <c r="J543" s="2" t="s">
        <v>609</v>
      </c>
      <c r="K543" s="2" t="s">
        <v>922</v>
      </c>
      <c r="L543" s="2" t="s">
        <v>213</v>
      </c>
      <c r="M543" s="2" t="s">
        <v>1531</v>
      </c>
      <c r="N543" s="2" t="s">
        <v>1528</v>
      </c>
      <c r="O543" s="4" t="s">
        <v>775</v>
      </c>
      <c r="P543" s="2" t="s">
        <v>143</v>
      </c>
      <c r="Q543" s="252">
        <v>30</v>
      </c>
      <c r="R543" s="252">
        <v>30</v>
      </c>
      <c r="S543" s="153">
        <v>1900</v>
      </c>
      <c r="T543" s="153">
        <v>57000</v>
      </c>
      <c r="U543" s="4" t="s">
        <v>144</v>
      </c>
      <c r="V543" s="2" t="s">
        <v>912</v>
      </c>
      <c r="W543" s="5"/>
      <c r="Z543" s="1"/>
    </row>
    <row r="544" spans="1:26" ht="13.5" x14ac:dyDescent="0.3">
      <c r="A544" s="4">
        <v>543</v>
      </c>
      <c r="B544" s="1" t="s">
        <v>136</v>
      </c>
      <c r="C544" s="1" t="s">
        <v>1758</v>
      </c>
      <c r="D544" s="2" t="s">
        <v>1743</v>
      </c>
      <c r="E544" s="2" t="s">
        <v>91</v>
      </c>
      <c r="F544" s="2" t="s">
        <v>36</v>
      </c>
      <c r="G544" s="2" t="s">
        <v>923</v>
      </c>
      <c r="H544" s="3">
        <v>45240</v>
      </c>
      <c r="I544" s="2" t="s">
        <v>924</v>
      </c>
      <c r="J544" s="2" t="s">
        <v>139</v>
      </c>
      <c r="K544" s="2" t="s">
        <v>925</v>
      </c>
      <c r="L544" s="2" t="s">
        <v>926</v>
      </c>
      <c r="M544" s="2" t="s">
        <v>1408</v>
      </c>
      <c r="N544" s="2" t="s">
        <v>1409</v>
      </c>
      <c r="O544" s="4" t="s">
        <v>775</v>
      </c>
      <c r="P544" s="2" t="s">
        <v>143</v>
      </c>
      <c r="Q544" s="252">
        <v>1</v>
      </c>
      <c r="R544" s="252">
        <v>12</v>
      </c>
      <c r="S544" s="153">
        <v>8600</v>
      </c>
      <c r="T544" s="153">
        <v>103200</v>
      </c>
      <c r="U544" s="4" t="s">
        <v>144</v>
      </c>
      <c r="V544" s="2"/>
      <c r="W544" s="5"/>
      <c r="Z544" s="1"/>
    </row>
    <row r="545" spans="1:26" ht="13.5" x14ac:dyDescent="0.3">
      <c r="A545" s="4">
        <v>544</v>
      </c>
      <c r="B545" s="1" t="s">
        <v>136</v>
      </c>
      <c r="C545" s="1" t="s">
        <v>1758</v>
      </c>
      <c r="D545" s="2" t="s">
        <v>1743</v>
      </c>
      <c r="E545" s="2" t="s">
        <v>91</v>
      </c>
      <c r="F545" s="2" t="s">
        <v>36</v>
      </c>
      <c r="G545" s="2" t="s">
        <v>923</v>
      </c>
      <c r="H545" s="3">
        <v>45240</v>
      </c>
      <c r="I545" s="2" t="s">
        <v>924</v>
      </c>
      <c r="J545" s="2" t="s">
        <v>139</v>
      </c>
      <c r="K545" s="2" t="s">
        <v>927</v>
      </c>
      <c r="L545" s="2" t="s">
        <v>928</v>
      </c>
      <c r="M545" s="2" t="s">
        <v>1467</v>
      </c>
      <c r="N545" s="2" t="s">
        <v>1468</v>
      </c>
      <c r="O545" s="4" t="s">
        <v>775</v>
      </c>
      <c r="P545" s="2" t="s">
        <v>143</v>
      </c>
      <c r="Q545" s="252">
        <v>1</v>
      </c>
      <c r="R545" s="252">
        <v>8</v>
      </c>
      <c r="S545" s="153">
        <v>23000</v>
      </c>
      <c r="T545" s="153">
        <v>184000</v>
      </c>
      <c r="U545" s="4" t="s">
        <v>144</v>
      </c>
      <c r="V545" s="2"/>
      <c r="W545" s="5"/>
      <c r="Z545" s="1"/>
    </row>
    <row r="546" spans="1:26" ht="13.5" x14ac:dyDescent="0.3">
      <c r="A546" s="4">
        <v>545</v>
      </c>
      <c r="B546" s="1" t="s">
        <v>136</v>
      </c>
      <c r="C546" s="1" t="s">
        <v>1758</v>
      </c>
      <c r="D546" s="2" t="s">
        <v>1743</v>
      </c>
      <c r="E546" s="2" t="s">
        <v>57</v>
      </c>
      <c r="F546" s="2" t="s">
        <v>36</v>
      </c>
      <c r="G546" s="2" t="s">
        <v>929</v>
      </c>
      <c r="H546" s="3">
        <v>45240</v>
      </c>
      <c r="I546" s="2" t="s">
        <v>930</v>
      </c>
      <c r="J546" s="2" t="s">
        <v>785</v>
      </c>
      <c r="K546" s="2" t="s">
        <v>931</v>
      </c>
      <c r="L546" s="2" t="s">
        <v>932</v>
      </c>
      <c r="M546" s="2" t="s">
        <v>1512</v>
      </c>
      <c r="N546" s="2" t="s">
        <v>1513</v>
      </c>
      <c r="O546" s="4" t="s">
        <v>775</v>
      </c>
      <c r="P546" s="2" t="s">
        <v>143</v>
      </c>
      <c r="Q546" s="252">
        <v>1</v>
      </c>
      <c r="R546" s="252">
        <v>1</v>
      </c>
      <c r="S546" s="153">
        <v>43000</v>
      </c>
      <c r="T546" s="153">
        <v>43000</v>
      </c>
      <c r="U546" s="4" t="s">
        <v>144</v>
      </c>
      <c r="V546" s="2"/>
      <c r="W546" s="5"/>
      <c r="Z546" s="1"/>
    </row>
    <row r="547" spans="1:26" ht="13.5" x14ac:dyDescent="0.3">
      <c r="A547" s="4">
        <v>546</v>
      </c>
      <c r="B547" s="1" t="s">
        <v>136</v>
      </c>
      <c r="C547" s="1" t="s">
        <v>1756</v>
      </c>
      <c r="D547" s="2" t="s">
        <v>1754</v>
      </c>
      <c r="E547" s="2" t="s">
        <v>51</v>
      </c>
      <c r="F547" s="2" t="s">
        <v>36</v>
      </c>
      <c r="G547" s="2" t="s">
        <v>933</v>
      </c>
      <c r="H547" s="3">
        <v>45240</v>
      </c>
      <c r="I547" s="2" t="s">
        <v>934</v>
      </c>
      <c r="J547" s="2" t="s">
        <v>159</v>
      </c>
      <c r="K547" s="2" t="s">
        <v>160</v>
      </c>
      <c r="L547" s="2" t="s">
        <v>935</v>
      </c>
      <c r="M547" s="2" t="s">
        <v>1266</v>
      </c>
      <c r="N547" s="2" t="s">
        <v>374</v>
      </c>
      <c r="O547" s="4" t="s">
        <v>775</v>
      </c>
      <c r="P547" s="2" t="s">
        <v>143</v>
      </c>
      <c r="Q547" s="252">
        <v>100</v>
      </c>
      <c r="R547" s="252">
        <v>100</v>
      </c>
      <c r="S547" s="153">
        <v>2000</v>
      </c>
      <c r="T547" s="153">
        <v>200000</v>
      </c>
      <c r="U547" s="4" t="s">
        <v>144</v>
      </c>
      <c r="V547" s="2"/>
      <c r="W547" s="5"/>
      <c r="Z547" s="1"/>
    </row>
    <row r="548" spans="1:26" ht="13.5" x14ac:dyDescent="0.3">
      <c r="A548" s="4">
        <v>547</v>
      </c>
      <c r="B548" s="1" t="s">
        <v>136</v>
      </c>
      <c r="C548" s="1" t="s">
        <v>1756</v>
      </c>
      <c r="D548" s="2" t="s">
        <v>1754</v>
      </c>
      <c r="E548" s="2" t="s">
        <v>51</v>
      </c>
      <c r="F548" s="2" t="s">
        <v>36</v>
      </c>
      <c r="G548" s="2" t="s">
        <v>933</v>
      </c>
      <c r="H548" s="3">
        <v>45240</v>
      </c>
      <c r="I548" s="2" t="s">
        <v>934</v>
      </c>
      <c r="J548" s="2" t="s">
        <v>159</v>
      </c>
      <c r="K548" s="2" t="s">
        <v>162</v>
      </c>
      <c r="L548" s="2" t="s">
        <v>935</v>
      </c>
      <c r="M548" s="2" t="s">
        <v>1268</v>
      </c>
      <c r="N548" s="2" t="s">
        <v>374</v>
      </c>
      <c r="O548" s="4" t="s">
        <v>775</v>
      </c>
      <c r="P548" s="2" t="s">
        <v>143</v>
      </c>
      <c r="Q548" s="252">
        <v>100</v>
      </c>
      <c r="R548" s="252">
        <v>100</v>
      </c>
      <c r="S548" s="153">
        <v>2000</v>
      </c>
      <c r="T548" s="153">
        <v>200000</v>
      </c>
      <c r="U548" s="4" t="s">
        <v>144</v>
      </c>
      <c r="V548" s="2"/>
      <c r="W548" s="5"/>
      <c r="Z548" s="1"/>
    </row>
    <row r="549" spans="1:26" ht="13.5" x14ac:dyDescent="0.3">
      <c r="A549" s="4">
        <v>548</v>
      </c>
      <c r="B549" s="1" t="s">
        <v>136</v>
      </c>
      <c r="C549" s="1" t="s">
        <v>1758</v>
      </c>
      <c r="D549" s="2" t="s">
        <v>1743</v>
      </c>
      <c r="E549" s="2" t="s">
        <v>61</v>
      </c>
      <c r="F549" s="2" t="s">
        <v>34</v>
      </c>
      <c r="G549" s="2" t="s">
        <v>936</v>
      </c>
      <c r="H549" s="3">
        <v>45240</v>
      </c>
      <c r="I549" s="2" t="s">
        <v>937</v>
      </c>
      <c r="J549" s="2" t="s">
        <v>938</v>
      </c>
      <c r="K549" s="2" t="s">
        <v>939</v>
      </c>
      <c r="L549" s="2" t="s">
        <v>940</v>
      </c>
      <c r="M549" s="2" t="s">
        <v>1426</v>
      </c>
      <c r="N549" s="2" t="s">
        <v>1427</v>
      </c>
      <c r="O549" s="4" t="s">
        <v>775</v>
      </c>
      <c r="P549" s="2" t="s">
        <v>143</v>
      </c>
      <c r="Q549" s="252">
        <v>1</v>
      </c>
      <c r="R549" s="252">
        <v>234</v>
      </c>
      <c r="S549" s="153">
        <v>730.9</v>
      </c>
      <c r="T549" s="153">
        <v>171030.6</v>
      </c>
      <c r="U549" s="4" t="s">
        <v>144</v>
      </c>
      <c r="V549" s="2"/>
      <c r="W549" s="5"/>
      <c r="Z549" s="1"/>
    </row>
    <row r="550" spans="1:26" ht="13.5" x14ac:dyDescent="0.3">
      <c r="A550" s="4">
        <v>549</v>
      </c>
      <c r="B550" s="1" t="s">
        <v>136</v>
      </c>
      <c r="C550" s="1" t="s">
        <v>1758</v>
      </c>
      <c r="D550" s="2" t="s">
        <v>1743</v>
      </c>
      <c r="E550" s="2" t="s">
        <v>91</v>
      </c>
      <c r="F550" s="2" t="s">
        <v>34</v>
      </c>
      <c r="G550" s="2" t="s">
        <v>941</v>
      </c>
      <c r="H550" s="3">
        <v>45240</v>
      </c>
      <c r="I550" s="2" t="s">
        <v>942</v>
      </c>
      <c r="J550" s="2" t="s">
        <v>943</v>
      </c>
      <c r="K550" s="2" t="s">
        <v>944</v>
      </c>
      <c r="L550" s="2" t="s">
        <v>945</v>
      </c>
      <c r="M550" s="2" t="s">
        <v>1325</v>
      </c>
      <c r="N550" s="2" t="s">
        <v>1326</v>
      </c>
      <c r="O550" s="4" t="s">
        <v>775</v>
      </c>
      <c r="P550" s="2" t="s">
        <v>143</v>
      </c>
      <c r="Q550" s="252">
        <v>1</v>
      </c>
      <c r="R550" s="252">
        <v>8</v>
      </c>
      <c r="S550" s="153">
        <v>7908</v>
      </c>
      <c r="T550" s="153">
        <v>63264</v>
      </c>
      <c r="U550" s="4" t="s">
        <v>144</v>
      </c>
      <c r="V550" s="2"/>
      <c r="W550" s="5"/>
      <c r="Z550" s="1"/>
    </row>
    <row r="551" spans="1:26" ht="13.5" x14ac:dyDescent="0.3">
      <c r="A551" s="4">
        <v>550</v>
      </c>
      <c r="B551" s="1" t="s">
        <v>136</v>
      </c>
      <c r="C551" s="1" t="s">
        <v>1758</v>
      </c>
      <c r="D551" s="2" t="s">
        <v>1743</v>
      </c>
      <c r="E551" s="2" t="s">
        <v>91</v>
      </c>
      <c r="F551" s="2" t="s">
        <v>34</v>
      </c>
      <c r="G551" s="2" t="s">
        <v>941</v>
      </c>
      <c r="H551" s="3">
        <v>45240</v>
      </c>
      <c r="I551" s="2" t="s">
        <v>942</v>
      </c>
      <c r="J551" s="2" t="s">
        <v>943</v>
      </c>
      <c r="K551" s="2" t="s">
        <v>946</v>
      </c>
      <c r="L551" s="2" t="s">
        <v>947</v>
      </c>
      <c r="M551" s="2" t="s">
        <v>1327</v>
      </c>
      <c r="N551" s="2" t="s">
        <v>1328</v>
      </c>
      <c r="O551" s="4" t="s">
        <v>775</v>
      </c>
      <c r="P551" s="2" t="s">
        <v>143</v>
      </c>
      <c r="Q551" s="252">
        <v>1</v>
      </c>
      <c r="R551" s="252">
        <v>57</v>
      </c>
      <c r="S551" s="153">
        <v>9696</v>
      </c>
      <c r="T551" s="153">
        <v>552672</v>
      </c>
      <c r="U551" s="4" t="s">
        <v>144</v>
      </c>
      <c r="V551" s="2"/>
      <c r="W551" s="5"/>
      <c r="Z551" s="1"/>
    </row>
    <row r="552" spans="1:26" ht="13.5" x14ac:dyDescent="0.3">
      <c r="A552" s="4">
        <v>551</v>
      </c>
      <c r="B552" s="1" t="s">
        <v>136</v>
      </c>
      <c r="C552" s="1" t="s">
        <v>1758</v>
      </c>
      <c r="D552" s="2" t="s">
        <v>1743</v>
      </c>
      <c r="E552" s="2" t="s">
        <v>91</v>
      </c>
      <c r="F552" s="2" t="s">
        <v>34</v>
      </c>
      <c r="G552" s="2" t="s">
        <v>948</v>
      </c>
      <c r="H552" s="3">
        <v>45240</v>
      </c>
      <c r="I552" s="2" t="s">
        <v>949</v>
      </c>
      <c r="J552" s="2" t="s">
        <v>609</v>
      </c>
      <c r="K552" s="2" t="s">
        <v>950</v>
      </c>
      <c r="L552" s="2" t="s">
        <v>951</v>
      </c>
      <c r="M552" s="2" t="s">
        <v>1379</v>
      </c>
      <c r="N552" s="2" t="s">
        <v>1380</v>
      </c>
      <c r="O552" s="4" t="s">
        <v>775</v>
      </c>
      <c r="P552" s="2" t="s">
        <v>143</v>
      </c>
      <c r="Q552" s="252">
        <v>1</v>
      </c>
      <c r="R552" s="252">
        <v>3</v>
      </c>
      <c r="S552" s="153">
        <v>2300</v>
      </c>
      <c r="T552" s="153">
        <v>6900</v>
      </c>
      <c r="U552" s="4" t="s">
        <v>144</v>
      </c>
      <c r="V552" s="2"/>
      <c r="W552" s="5"/>
      <c r="Z552" s="1"/>
    </row>
    <row r="553" spans="1:26" ht="13.5" x14ac:dyDescent="0.3">
      <c r="A553" s="4">
        <v>552</v>
      </c>
      <c r="B553" s="1" t="s">
        <v>136</v>
      </c>
      <c r="C553" s="1" t="s">
        <v>1758</v>
      </c>
      <c r="D553" s="2" t="s">
        <v>1743</v>
      </c>
      <c r="E553" s="2" t="s">
        <v>91</v>
      </c>
      <c r="F553" s="2" t="s">
        <v>34</v>
      </c>
      <c r="G553" s="2" t="s">
        <v>948</v>
      </c>
      <c r="H553" s="3">
        <v>45240</v>
      </c>
      <c r="I553" s="2" t="s">
        <v>949</v>
      </c>
      <c r="J553" s="2" t="s">
        <v>609</v>
      </c>
      <c r="K553" s="2" t="s">
        <v>952</v>
      </c>
      <c r="L553" s="2" t="s">
        <v>951</v>
      </c>
      <c r="M553" s="2" t="s">
        <v>1382</v>
      </c>
      <c r="N553" s="2" t="s">
        <v>1380</v>
      </c>
      <c r="O553" s="4" t="s">
        <v>775</v>
      </c>
      <c r="P553" s="2" t="s">
        <v>143</v>
      </c>
      <c r="Q553" s="252">
        <v>1</v>
      </c>
      <c r="R553" s="252">
        <v>30</v>
      </c>
      <c r="S553" s="153">
        <v>3100</v>
      </c>
      <c r="T553" s="153">
        <v>93000</v>
      </c>
      <c r="U553" s="4" t="s">
        <v>144</v>
      </c>
      <c r="V553" s="2"/>
      <c r="W553" s="5"/>
      <c r="Z553" s="1"/>
    </row>
    <row r="554" spans="1:26" ht="13.5" x14ac:dyDescent="0.3">
      <c r="A554" s="4">
        <v>553</v>
      </c>
      <c r="B554" s="1" t="s">
        <v>136</v>
      </c>
      <c r="C554" s="1" t="s">
        <v>1758</v>
      </c>
      <c r="D554" s="2" t="s">
        <v>1743</v>
      </c>
      <c r="E554" s="2" t="s">
        <v>91</v>
      </c>
      <c r="F554" s="2" t="s">
        <v>34</v>
      </c>
      <c r="G554" s="2" t="s">
        <v>948</v>
      </c>
      <c r="H554" s="3">
        <v>45240</v>
      </c>
      <c r="I554" s="2" t="s">
        <v>949</v>
      </c>
      <c r="J554" s="2" t="s">
        <v>609</v>
      </c>
      <c r="K554" s="2" t="s">
        <v>953</v>
      </c>
      <c r="L554" s="2" t="s">
        <v>951</v>
      </c>
      <c r="M554" s="2" t="s">
        <v>1383</v>
      </c>
      <c r="N554" s="2" t="s">
        <v>1380</v>
      </c>
      <c r="O554" s="4" t="s">
        <v>775</v>
      </c>
      <c r="P554" s="2" t="s">
        <v>143</v>
      </c>
      <c r="Q554" s="252">
        <v>1</v>
      </c>
      <c r="R554" s="252">
        <v>11</v>
      </c>
      <c r="S554" s="153">
        <v>4900</v>
      </c>
      <c r="T554" s="153">
        <v>53900</v>
      </c>
      <c r="U554" s="4" t="s">
        <v>144</v>
      </c>
      <c r="V554" s="2"/>
      <c r="W554" s="5"/>
      <c r="Z554" s="1"/>
    </row>
    <row r="555" spans="1:26" ht="13.5" x14ac:dyDescent="0.3">
      <c r="A555" s="4">
        <v>554</v>
      </c>
      <c r="B555" s="1" t="s">
        <v>136</v>
      </c>
      <c r="C555" s="1" t="s">
        <v>1758</v>
      </c>
      <c r="D555" s="2" t="s">
        <v>1743</v>
      </c>
      <c r="E555" s="2" t="s">
        <v>91</v>
      </c>
      <c r="F555" s="2" t="s">
        <v>34</v>
      </c>
      <c r="G555" s="2" t="s">
        <v>948</v>
      </c>
      <c r="H555" s="3">
        <v>45240</v>
      </c>
      <c r="I555" s="2" t="s">
        <v>949</v>
      </c>
      <c r="J555" s="2" t="s">
        <v>609</v>
      </c>
      <c r="K555" s="2" t="s">
        <v>954</v>
      </c>
      <c r="L555" s="2" t="s">
        <v>951</v>
      </c>
      <c r="M555" s="2" t="s">
        <v>1384</v>
      </c>
      <c r="N555" s="2" t="s">
        <v>1380</v>
      </c>
      <c r="O555" s="4" t="s">
        <v>775</v>
      </c>
      <c r="P555" s="2" t="s">
        <v>143</v>
      </c>
      <c r="Q555" s="252">
        <v>1</v>
      </c>
      <c r="R555" s="252">
        <v>2</v>
      </c>
      <c r="S555" s="153">
        <v>8500</v>
      </c>
      <c r="T555" s="153">
        <v>17000</v>
      </c>
      <c r="U555" s="4" t="s">
        <v>144</v>
      </c>
      <c r="V555" s="2"/>
      <c r="W555" s="5"/>
      <c r="Z555" s="1"/>
    </row>
    <row r="556" spans="1:26" ht="13.5" x14ac:dyDescent="0.3">
      <c r="A556" s="4">
        <v>555</v>
      </c>
      <c r="B556" s="1" t="s">
        <v>136</v>
      </c>
      <c r="C556" s="1" t="s">
        <v>1756</v>
      </c>
      <c r="D556" s="2" t="s">
        <v>1754</v>
      </c>
      <c r="E556" s="2" t="s">
        <v>49</v>
      </c>
      <c r="F556" s="2" t="s">
        <v>34</v>
      </c>
      <c r="G556" s="2" t="s">
        <v>852</v>
      </c>
      <c r="H556" s="3">
        <v>45240</v>
      </c>
      <c r="I556" s="2" t="s">
        <v>853</v>
      </c>
      <c r="J556" s="2" t="s">
        <v>609</v>
      </c>
      <c r="K556" s="2" t="s">
        <v>220</v>
      </c>
      <c r="L556" s="2" t="s">
        <v>691</v>
      </c>
      <c r="M556" s="2" t="s">
        <v>1318</v>
      </c>
      <c r="N556" s="2" t="s">
        <v>1320</v>
      </c>
      <c r="O556" s="4" t="s">
        <v>775</v>
      </c>
      <c r="P556" s="2" t="s">
        <v>222</v>
      </c>
      <c r="Q556" s="252">
        <v>1</v>
      </c>
      <c r="R556" s="252">
        <v>2</v>
      </c>
      <c r="S556" s="153">
        <v>18040</v>
      </c>
      <c r="T556" s="153">
        <v>36080</v>
      </c>
      <c r="U556" s="4" t="s">
        <v>144</v>
      </c>
      <c r="V556" s="2"/>
      <c r="W556" s="5"/>
      <c r="Z556" s="1"/>
    </row>
    <row r="557" spans="1:26" ht="13.5" x14ac:dyDescent="0.3">
      <c r="A557" s="4">
        <v>556</v>
      </c>
      <c r="B557" s="1" t="s">
        <v>136</v>
      </c>
      <c r="C557" s="1" t="s">
        <v>1756</v>
      </c>
      <c r="D557" s="2" t="s">
        <v>1754</v>
      </c>
      <c r="E557" s="2" t="s">
        <v>49</v>
      </c>
      <c r="F557" s="2" t="s">
        <v>36</v>
      </c>
      <c r="G557" s="2" t="s">
        <v>852</v>
      </c>
      <c r="H557" s="3">
        <v>45240</v>
      </c>
      <c r="I557" s="2" t="s">
        <v>853</v>
      </c>
      <c r="J557" s="2" t="s">
        <v>609</v>
      </c>
      <c r="K557" s="2" t="s">
        <v>220</v>
      </c>
      <c r="L557" s="2" t="s">
        <v>691</v>
      </c>
      <c r="M557" s="2" t="s">
        <v>1318</v>
      </c>
      <c r="N557" s="2" t="s">
        <v>1320</v>
      </c>
      <c r="O557" s="4" t="s">
        <v>775</v>
      </c>
      <c r="P557" s="2" t="s">
        <v>222</v>
      </c>
      <c r="Q557" s="252">
        <v>1</v>
      </c>
      <c r="R557" s="252">
        <v>2</v>
      </c>
      <c r="S557" s="153">
        <v>18040</v>
      </c>
      <c r="T557" s="153">
        <v>36080</v>
      </c>
      <c r="U557" s="4" t="s">
        <v>144</v>
      </c>
      <c r="V557" s="2"/>
      <c r="W557" s="5"/>
      <c r="Z557" s="1"/>
    </row>
    <row r="558" spans="1:26" ht="13.5" x14ac:dyDescent="0.3">
      <c r="A558" s="4">
        <v>557</v>
      </c>
      <c r="B558" s="1" t="s">
        <v>136</v>
      </c>
      <c r="C558" s="1" t="s">
        <v>1756</v>
      </c>
      <c r="D558" s="2" t="s">
        <v>1754</v>
      </c>
      <c r="E558" s="2" t="s">
        <v>49</v>
      </c>
      <c r="F558" s="2" t="s">
        <v>34</v>
      </c>
      <c r="G558" s="2" t="s">
        <v>955</v>
      </c>
      <c r="H558" s="3">
        <v>45245</v>
      </c>
      <c r="I558" s="2" t="s">
        <v>956</v>
      </c>
      <c r="J558" s="2" t="s">
        <v>195</v>
      </c>
      <c r="K558" s="2" t="s">
        <v>198</v>
      </c>
      <c r="L558" s="2" t="s">
        <v>197</v>
      </c>
      <c r="M558" s="2" t="s">
        <v>198</v>
      </c>
      <c r="N558" s="2" t="s">
        <v>1194</v>
      </c>
      <c r="O558" s="4" t="s">
        <v>775</v>
      </c>
      <c r="P558" s="2" t="s">
        <v>143</v>
      </c>
      <c r="Q558" s="252">
        <v>225</v>
      </c>
      <c r="R558" s="252">
        <v>225</v>
      </c>
      <c r="S558" s="153">
        <v>699</v>
      </c>
      <c r="T558" s="153">
        <v>157275</v>
      </c>
      <c r="U558" s="4" t="s">
        <v>144</v>
      </c>
      <c r="V558" s="2" t="s">
        <v>835</v>
      </c>
      <c r="W558" s="5"/>
      <c r="Z558" s="1"/>
    </row>
    <row r="559" spans="1:26" ht="13.5" x14ac:dyDescent="0.3">
      <c r="A559" s="4">
        <v>558</v>
      </c>
      <c r="B559" s="1" t="s">
        <v>136</v>
      </c>
      <c r="C559" s="1" t="s">
        <v>1756</v>
      </c>
      <c r="D559" s="2" t="s">
        <v>1754</v>
      </c>
      <c r="E559" s="2" t="s">
        <v>49</v>
      </c>
      <c r="F559" s="2" t="s">
        <v>34</v>
      </c>
      <c r="G559" s="2" t="s">
        <v>955</v>
      </c>
      <c r="H559" s="3">
        <v>45245</v>
      </c>
      <c r="I559" s="2" t="s">
        <v>956</v>
      </c>
      <c r="J559" s="2" t="s">
        <v>195</v>
      </c>
      <c r="K559" s="2" t="s">
        <v>199</v>
      </c>
      <c r="L559" s="2" t="s">
        <v>197</v>
      </c>
      <c r="M559" s="2" t="s">
        <v>199</v>
      </c>
      <c r="N559" s="2" t="s">
        <v>1194</v>
      </c>
      <c r="O559" s="4" t="s">
        <v>775</v>
      </c>
      <c r="P559" s="2" t="s">
        <v>143</v>
      </c>
      <c r="Q559" s="252">
        <v>442</v>
      </c>
      <c r="R559" s="252">
        <v>442</v>
      </c>
      <c r="S559" s="153">
        <v>1882</v>
      </c>
      <c r="T559" s="153">
        <v>831844</v>
      </c>
      <c r="U559" s="4" t="s">
        <v>144</v>
      </c>
      <c r="V559" s="2" t="s">
        <v>835</v>
      </c>
      <c r="W559" s="5"/>
      <c r="Z559" s="1"/>
    </row>
    <row r="560" spans="1:26" ht="13.5" x14ac:dyDescent="0.3">
      <c r="A560" s="4">
        <v>559</v>
      </c>
      <c r="B560" s="1" t="s">
        <v>136</v>
      </c>
      <c r="C560" s="1" t="s">
        <v>1756</v>
      </c>
      <c r="D560" s="2" t="s">
        <v>1754</v>
      </c>
      <c r="E560" s="2" t="s">
        <v>49</v>
      </c>
      <c r="F560" s="2" t="s">
        <v>34</v>
      </c>
      <c r="G560" s="2" t="s">
        <v>955</v>
      </c>
      <c r="H560" s="3">
        <v>45245</v>
      </c>
      <c r="I560" s="2" t="s">
        <v>956</v>
      </c>
      <c r="J560" s="2" t="s">
        <v>195</v>
      </c>
      <c r="K560" s="2" t="s">
        <v>200</v>
      </c>
      <c r="L560" s="2" t="s">
        <v>197</v>
      </c>
      <c r="M560" s="2" t="s">
        <v>200</v>
      </c>
      <c r="N560" s="2" t="s">
        <v>1194</v>
      </c>
      <c r="O560" s="4" t="s">
        <v>775</v>
      </c>
      <c r="P560" s="2" t="s">
        <v>143</v>
      </c>
      <c r="Q560" s="252">
        <v>342</v>
      </c>
      <c r="R560" s="252">
        <v>342</v>
      </c>
      <c r="S560" s="153">
        <v>3663</v>
      </c>
      <c r="T560" s="153">
        <v>1252746</v>
      </c>
      <c r="U560" s="4" t="s">
        <v>144</v>
      </c>
      <c r="V560" s="2" t="s">
        <v>835</v>
      </c>
      <c r="W560" s="5"/>
      <c r="Z560" s="1"/>
    </row>
    <row r="561" spans="1:26" ht="13.5" x14ac:dyDescent="0.3">
      <c r="A561" s="4">
        <v>560</v>
      </c>
      <c r="B561" s="1" t="s">
        <v>136</v>
      </c>
      <c r="C561" s="1" t="s">
        <v>1756</v>
      </c>
      <c r="D561" s="2" t="s">
        <v>1754</v>
      </c>
      <c r="E561" s="2" t="s">
        <v>49</v>
      </c>
      <c r="F561" s="2" t="s">
        <v>34</v>
      </c>
      <c r="G561" s="2" t="s">
        <v>955</v>
      </c>
      <c r="H561" s="3">
        <v>45245</v>
      </c>
      <c r="I561" s="2" t="s">
        <v>956</v>
      </c>
      <c r="J561" s="2" t="s">
        <v>195</v>
      </c>
      <c r="K561" s="2" t="s">
        <v>201</v>
      </c>
      <c r="L561" s="2" t="s">
        <v>197</v>
      </c>
      <c r="M561" s="2" t="s">
        <v>201</v>
      </c>
      <c r="N561" s="2" t="s">
        <v>1194</v>
      </c>
      <c r="O561" s="4" t="s">
        <v>775</v>
      </c>
      <c r="P561" s="2" t="s">
        <v>143</v>
      </c>
      <c r="Q561" s="252">
        <v>403</v>
      </c>
      <c r="R561" s="252">
        <v>403</v>
      </c>
      <c r="S561" s="153">
        <v>6266</v>
      </c>
      <c r="T561" s="153">
        <v>2525198</v>
      </c>
      <c r="U561" s="4" t="s">
        <v>144</v>
      </c>
      <c r="V561" s="2" t="s">
        <v>835</v>
      </c>
      <c r="W561" s="5"/>
      <c r="Z561" s="1"/>
    </row>
    <row r="562" spans="1:26" ht="13.5" x14ac:dyDescent="0.3">
      <c r="A562" s="4">
        <v>561</v>
      </c>
      <c r="B562" s="1" t="s">
        <v>136</v>
      </c>
      <c r="C562" s="1" t="s">
        <v>1756</v>
      </c>
      <c r="D562" s="2" t="s">
        <v>1754</v>
      </c>
      <c r="E562" s="2" t="s">
        <v>49</v>
      </c>
      <c r="F562" s="2" t="s">
        <v>34</v>
      </c>
      <c r="G562" s="2" t="s">
        <v>955</v>
      </c>
      <c r="H562" s="3">
        <v>45245</v>
      </c>
      <c r="I562" s="2" t="s">
        <v>956</v>
      </c>
      <c r="J562" s="2" t="s">
        <v>195</v>
      </c>
      <c r="K562" s="2" t="s">
        <v>957</v>
      </c>
      <c r="L562" s="2" t="s">
        <v>197</v>
      </c>
      <c r="M562" s="2" t="s">
        <v>957</v>
      </c>
      <c r="N562" s="2" t="s">
        <v>1194</v>
      </c>
      <c r="O562" s="4" t="s">
        <v>775</v>
      </c>
      <c r="P562" s="2" t="s">
        <v>143</v>
      </c>
      <c r="Q562" s="252">
        <v>66</v>
      </c>
      <c r="R562" s="252">
        <v>66</v>
      </c>
      <c r="S562" s="153">
        <v>2788</v>
      </c>
      <c r="T562" s="153">
        <v>184008</v>
      </c>
      <c r="U562" s="4" t="s">
        <v>144</v>
      </c>
      <c r="V562" s="2" t="s">
        <v>958</v>
      </c>
      <c r="W562" s="5"/>
      <c r="Z562" s="1"/>
    </row>
    <row r="563" spans="1:26" ht="13.5" x14ac:dyDescent="0.3">
      <c r="A563" s="4">
        <v>562</v>
      </c>
      <c r="B563" s="1" t="s">
        <v>136</v>
      </c>
      <c r="C563" s="1" t="s">
        <v>1756</v>
      </c>
      <c r="D563" s="2" t="s">
        <v>1754</v>
      </c>
      <c r="E563" s="2" t="s">
        <v>49</v>
      </c>
      <c r="F563" s="2" t="s">
        <v>34</v>
      </c>
      <c r="G563" s="2" t="s">
        <v>955</v>
      </c>
      <c r="H563" s="3">
        <v>45245</v>
      </c>
      <c r="I563" s="2" t="s">
        <v>956</v>
      </c>
      <c r="J563" s="2" t="s">
        <v>195</v>
      </c>
      <c r="K563" s="2" t="s">
        <v>959</v>
      </c>
      <c r="L563" s="2" t="s">
        <v>197</v>
      </c>
      <c r="M563" s="2" t="s">
        <v>959</v>
      </c>
      <c r="N563" s="2" t="s">
        <v>1194</v>
      </c>
      <c r="O563" s="4" t="s">
        <v>775</v>
      </c>
      <c r="P563" s="2" t="s">
        <v>143</v>
      </c>
      <c r="Q563" s="252">
        <v>66</v>
      </c>
      <c r="R563" s="252">
        <v>66</v>
      </c>
      <c r="S563" s="153">
        <v>4219</v>
      </c>
      <c r="T563" s="153">
        <v>278454</v>
      </c>
      <c r="U563" s="4" t="s">
        <v>144</v>
      </c>
      <c r="V563" s="2" t="s">
        <v>958</v>
      </c>
      <c r="W563" s="5"/>
      <c r="Z563" s="1"/>
    </row>
    <row r="564" spans="1:26" ht="13.5" x14ac:dyDescent="0.3">
      <c r="A564" s="4">
        <v>563</v>
      </c>
      <c r="B564" s="1" t="s">
        <v>136</v>
      </c>
      <c r="C564" s="1" t="s">
        <v>1756</v>
      </c>
      <c r="D564" s="2" t="s">
        <v>1754</v>
      </c>
      <c r="E564" s="2" t="s">
        <v>49</v>
      </c>
      <c r="F564" s="2" t="s">
        <v>34</v>
      </c>
      <c r="G564" s="2" t="s">
        <v>955</v>
      </c>
      <c r="H564" s="3">
        <v>45245</v>
      </c>
      <c r="I564" s="2" t="s">
        <v>956</v>
      </c>
      <c r="J564" s="2" t="s">
        <v>195</v>
      </c>
      <c r="K564" s="2" t="s">
        <v>960</v>
      </c>
      <c r="L564" s="2" t="s">
        <v>197</v>
      </c>
      <c r="M564" s="2" t="s">
        <v>960</v>
      </c>
      <c r="N564" s="2" t="s">
        <v>1194</v>
      </c>
      <c r="O564" s="4" t="s">
        <v>775</v>
      </c>
      <c r="P564" s="2" t="s">
        <v>143</v>
      </c>
      <c r="Q564" s="252">
        <v>33</v>
      </c>
      <c r="R564" s="252">
        <v>33</v>
      </c>
      <c r="S564" s="153">
        <v>781</v>
      </c>
      <c r="T564" s="153">
        <v>25773</v>
      </c>
      <c r="U564" s="4" t="s">
        <v>144</v>
      </c>
      <c r="V564" s="2" t="s">
        <v>958</v>
      </c>
      <c r="W564" s="5"/>
      <c r="Z564" s="1"/>
    </row>
    <row r="565" spans="1:26" ht="13.5" x14ac:dyDescent="0.3">
      <c r="A565" s="4">
        <v>564</v>
      </c>
      <c r="B565" s="1" t="s">
        <v>136</v>
      </c>
      <c r="C565" s="1" t="s">
        <v>1756</v>
      </c>
      <c r="D565" s="2" t="s">
        <v>1754</v>
      </c>
      <c r="E565" s="2" t="s">
        <v>49</v>
      </c>
      <c r="F565" s="2" t="s">
        <v>34</v>
      </c>
      <c r="G565" s="2" t="s">
        <v>955</v>
      </c>
      <c r="H565" s="3">
        <v>45245</v>
      </c>
      <c r="I565" s="2" t="s">
        <v>956</v>
      </c>
      <c r="J565" s="2" t="s">
        <v>195</v>
      </c>
      <c r="K565" s="2" t="s">
        <v>961</v>
      </c>
      <c r="L565" s="2" t="s">
        <v>197</v>
      </c>
      <c r="M565" s="2" t="s">
        <v>961</v>
      </c>
      <c r="N565" s="2" t="s">
        <v>1194</v>
      </c>
      <c r="O565" s="4" t="s">
        <v>775</v>
      </c>
      <c r="P565" s="2" t="s">
        <v>143</v>
      </c>
      <c r="Q565" s="252">
        <v>33</v>
      </c>
      <c r="R565" s="252">
        <v>33</v>
      </c>
      <c r="S565" s="153">
        <v>2734</v>
      </c>
      <c r="T565" s="153">
        <v>90222</v>
      </c>
      <c r="U565" s="4" t="s">
        <v>144</v>
      </c>
      <c r="V565" s="2" t="s">
        <v>958</v>
      </c>
      <c r="W565" s="5"/>
      <c r="Z565" s="1"/>
    </row>
    <row r="566" spans="1:26" ht="13.5" x14ac:dyDescent="0.3">
      <c r="A566" s="4">
        <v>565</v>
      </c>
      <c r="B566" s="1" t="s">
        <v>136</v>
      </c>
      <c r="C566" s="1" t="s">
        <v>1756</v>
      </c>
      <c r="D566" s="2" t="s">
        <v>1754</v>
      </c>
      <c r="E566" s="2" t="s">
        <v>49</v>
      </c>
      <c r="F566" s="2" t="s">
        <v>34</v>
      </c>
      <c r="G566" s="2" t="s">
        <v>962</v>
      </c>
      <c r="H566" s="3">
        <v>45245</v>
      </c>
      <c r="I566" s="2" t="s">
        <v>963</v>
      </c>
      <c r="J566" s="2" t="s">
        <v>204</v>
      </c>
      <c r="K566" s="2" t="s">
        <v>205</v>
      </c>
      <c r="L566" s="2" t="s">
        <v>206</v>
      </c>
      <c r="M566" s="2" t="s">
        <v>1168</v>
      </c>
      <c r="N566" s="2" t="s">
        <v>1169</v>
      </c>
      <c r="O566" s="4" t="s">
        <v>775</v>
      </c>
      <c r="P566" s="2" t="s">
        <v>143</v>
      </c>
      <c r="Q566" s="252">
        <v>320</v>
      </c>
      <c r="R566" s="252">
        <v>130</v>
      </c>
      <c r="S566" s="153">
        <v>16890</v>
      </c>
      <c r="T566" s="153">
        <v>2195700</v>
      </c>
      <c r="U566" s="4" t="s">
        <v>144</v>
      </c>
      <c r="V566" s="2" t="s">
        <v>835</v>
      </c>
      <c r="W566" s="5"/>
      <c r="Z566" s="1"/>
    </row>
    <row r="567" spans="1:26" ht="13.5" x14ac:dyDescent="0.3">
      <c r="A567" s="4">
        <v>566</v>
      </c>
      <c r="B567" s="1" t="s">
        <v>136</v>
      </c>
      <c r="C567" s="1" t="s">
        <v>1756</v>
      </c>
      <c r="D567" s="2" t="s">
        <v>1754</v>
      </c>
      <c r="E567" s="2" t="s">
        <v>49</v>
      </c>
      <c r="F567" s="2" t="s">
        <v>34</v>
      </c>
      <c r="G567" s="2" t="s">
        <v>962</v>
      </c>
      <c r="H567" s="3">
        <v>45245</v>
      </c>
      <c r="I567" s="2" t="s">
        <v>963</v>
      </c>
      <c r="J567" s="2" t="s">
        <v>204</v>
      </c>
      <c r="K567" s="2" t="s">
        <v>228</v>
      </c>
      <c r="L567" s="2" t="s">
        <v>567</v>
      </c>
      <c r="M567" s="2" t="s">
        <v>1559</v>
      </c>
      <c r="N567" s="2" t="s">
        <v>374</v>
      </c>
      <c r="O567" s="4" t="s">
        <v>775</v>
      </c>
      <c r="P567" s="2" t="s">
        <v>143</v>
      </c>
      <c r="Q567" s="252">
        <v>200</v>
      </c>
      <c r="R567" s="252">
        <v>100</v>
      </c>
      <c r="S567" s="153">
        <v>14400</v>
      </c>
      <c r="T567" s="153">
        <v>1440000</v>
      </c>
      <c r="U567" s="4" t="s">
        <v>144</v>
      </c>
      <c r="V567" s="2" t="s">
        <v>835</v>
      </c>
      <c r="W567" s="5"/>
      <c r="Z567" s="1"/>
    </row>
    <row r="568" spans="1:26" ht="13.5" x14ac:dyDescent="0.3">
      <c r="A568" s="4">
        <v>567</v>
      </c>
      <c r="B568" s="1" t="s">
        <v>136</v>
      </c>
      <c r="C568" s="1" t="s">
        <v>1756</v>
      </c>
      <c r="D568" s="2" t="s">
        <v>1754</v>
      </c>
      <c r="E568" s="2" t="s">
        <v>51</v>
      </c>
      <c r="F568" s="2" t="s">
        <v>36</v>
      </c>
      <c r="G568" s="2" t="s">
        <v>964</v>
      </c>
      <c r="H568" s="3">
        <v>45245</v>
      </c>
      <c r="I568" s="2" t="s">
        <v>965</v>
      </c>
      <c r="J568" s="2" t="s">
        <v>434</v>
      </c>
      <c r="K568" s="2" t="s">
        <v>966</v>
      </c>
      <c r="L568" s="2" t="s">
        <v>967</v>
      </c>
      <c r="M568" s="2" t="s">
        <v>1172</v>
      </c>
      <c r="N568" s="2" t="s">
        <v>1173</v>
      </c>
      <c r="O568" s="4" t="s">
        <v>775</v>
      </c>
      <c r="P568" s="2" t="s">
        <v>143</v>
      </c>
      <c r="Q568" s="252">
        <v>100</v>
      </c>
      <c r="R568" s="252">
        <v>600</v>
      </c>
      <c r="S568" s="153">
        <v>150</v>
      </c>
      <c r="T568" s="153">
        <v>90000</v>
      </c>
      <c r="U568" s="4" t="s">
        <v>144</v>
      </c>
      <c r="V568" s="2"/>
      <c r="W568" s="5"/>
      <c r="Z568" s="1"/>
    </row>
    <row r="569" spans="1:26" ht="13.5" x14ac:dyDescent="0.3">
      <c r="A569" s="4">
        <v>568</v>
      </c>
      <c r="B569" s="1" t="s">
        <v>136</v>
      </c>
      <c r="C569" s="1" t="s">
        <v>1758</v>
      </c>
      <c r="D569" s="2" t="s">
        <v>1743</v>
      </c>
      <c r="E569" s="2" t="s">
        <v>57</v>
      </c>
      <c r="F569" s="2" t="s">
        <v>34</v>
      </c>
      <c r="G569" s="2" t="s">
        <v>968</v>
      </c>
      <c r="H569" s="3">
        <v>45245</v>
      </c>
      <c r="I569" s="2" t="s">
        <v>969</v>
      </c>
      <c r="J569" s="2" t="s">
        <v>615</v>
      </c>
      <c r="K569" s="2" t="s">
        <v>970</v>
      </c>
      <c r="L569" s="2" t="s">
        <v>971</v>
      </c>
      <c r="M569" s="2" t="s">
        <v>1365</v>
      </c>
      <c r="N569" s="2" t="s">
        <v>1366</v>
      </c>
      <c r="O569" s="4" t="s">
        <v>775</v>
      </c>
      <c r="P569" s="2" t="s">
        <v>143</v>
      </c>
      <c r="Q569" s="252">
        <v>1</v>
      </c>
      <c r="R569" s="252">
        <v>6</v>
      </c>
      <c r="S569" s="153">
        <v>109866</v>
      </c>
      <c r="T569" s="153">
        <v>659196</v>
      </c>
      <c r="U569" s="4" t="s">
        <v>144</v>
      </c>
      <c r="V569" s="2"/>
      <c r="W569" s="5"/>
      <c r="Z569" s="1"/>
    </row>
    <row r="570" spans="1:26" ht="13.5" x14ac:dyDescent="0.3">
      <c r="A570" s="4">
        <v>569</v>
      </c>
      <c r="B570" s="1" t="s">
        <v>136</v>
      </c>
      <c r="C570" s="1" t="s">
        <v>1756</v>
      </c>
      <c r="D570" s="2" t="s">
        <v>1754</v>
      </c>
      <c r="E570" s="2" t="s">
        <v>51</v>
      </c>
      <c r="F570" s="2" t="s">
        <v>34</v>
      </c>
      <c r="G570" s="2" t="s">
        <v>972</v>
      </c>
      <c r="H570" s="3">
        <v>45246</v>
      </c>
      <c r="I570" s="2" t="s">
        <v>973</v>
      </c>
      <c r="J570" s="2" t="s">
        <v>496</v>
      </c>
      <c r="K570" s="2" t="s">
        <v>974</v>
      </c>
      <c r="L570" s="2" t="s">
        <v>975</v>
      </c>
      <c r="M570" s="2" t="s">
        <v>1475</v>
      </c>
      <c r="N570" s="2" t="s">
        <v>1476</v>
      </c>
      <c r="O570" s="4" t="s">
        <v>775</v>
      </c>
      <c r="P570" s="2" t="s">
        <v>143</v>
      </c>
      <c r="Q570" s="252">
        <v>1</v>
      </c>
      <c r="R570" s="252">
        <v>10</v>
      </c>
      <c r="S570" s="153">
        <v>28000</v>
      </c>
      <c r="T570" s="153">
        <v>280000</v>
      </c>
      <c r="U570" s="4" t="s">
        <v>144</v>
      </c>
      <c r="V570" s="2" t="s">
        <v>976</v>
      </c>
      <c r="W570" s="5"/>
      <c r="Z570" s="1"/>
    </row>
    <row r="571" spans="1:26" ht="13.5" x14ac:dyDescent="0.3">
      <c r="A571" s="4">
        <v>570</v>
      </c>
      <c r="B571" s="1" t="s">
        <v>136</v>
      </c>
      <c r="C571" s="1" t="s">
        <v>1756</v>
      </c>
      <c r="D571" s="2" t="s">
        <v>1754</v>
      </c>
      <c r="E571" s="2" t="s">
        <v>51</v>
      </c>
      <c r="F571" s="2" t="s">
        <v>34</v>
      </c>
      <c r="G571" s="2" t="s">
        <v>852</v>
      </c>
      <c r="H571" s="3">
        <v>45246</v>
      </c>
      <c r="I571" s="2" t="s">
        <v>853</v>
      </c>
      <c r="J571" s="2" t="s">
        <v>609</v>
      </c>
      <c r="K571" s="2" t="s">
        <v>626</v>
      </c>
      <c r="L571" s="2" t="s">
        <v>977</v>
      </c>
      <c r="M571" s="2" t="s">
        <v>1525</v>
      </c>
      <c r="N571" s="2" t="s">
        <v>374</v>
      </c>
      <c r="O571" s="4" t="s">
        <v>775</v>
      </c>
      <c r="P571" s="2" t="s">
        <v>378</v>
      </c>
      <c r="Q571" s="252">
        <v>1</v>
      </c>
      <c r="R571" s="252">
        <v>10</v>
      </c>
      <c r="S571" s="153">
        <v>2800</v>
      </c>
      <c r="T571" s="153">
        <v>28000</v>
      </c>
      <c r="U571" s="4" t="s">
        <v>144</v>
      </c>
      <c r="V571" s="2" t="s">
        <v>976</v>
      </c>
      <c r="W571" s="5"/>
      <c r="Z571" s="1"/>
    </row>
    <row r="572" spans="1:26" ht="13.5" x14ac:dyDescent="0.3">
      <c r="A572" s="4">
        <v>571</v>
      </c>
      <c r="B572" s="1" t="s">
        <v>136</v>
      </c>
      <c r="C572" s="1" t="s">
        <v>1758</v>
      </c>
      <c r="D572" s="2" t="s">
        <v>1743</v>
      </c>
      <c r="E572" s="2" t="s">
        <v>43</v>
      </c>
      <c r="F572" s="2" t="s">
        <v>37</v>
      </c>
      <c r="G572" s="2" t="s">
        <v>609</v>
      </c>
      <c r="H572" s="3">
        <v>45246</v>
      </c>
      <c r="I572" s="2" t="s">
        <v>609</v>
      </c>
      <c r="J572" s="2" t="s">
        <v>609</v>
      </c>
      <c r="K572" s="2" t="s">
        <v>978</v>
      </c>
      <c r="L572" s="2" t="s">
        <v>232</v>
      </c>
      <c r="M572" s="2" t="s">
        <v>1356</v>
      </c>
      <c r="N572" s="2" t="s">
        <v>1187</v>
      </c>
      <c r="O572" s="4" t="s">
        <v>233</v>
      </c>
      <c r="P572" s="2" t="s">
        <v>218</v>
      </c>
      <c r="Q572" s="252">
        <v>1</v>
      </c>
      <c r="R572" s="252">
        <v>1</v>
      </c>
      <c r="S572" s="153">
        <v>6300</v>
      </c>
      <c r="T572" s="153">
        <v>6300</v>
      </c>
      <c r="U572" s="4" t="s">
        <v>144</v>
      </c>
      <c r="V572" s="2"/>
      <c r="W572" s="5"/>
      <c r="Z572" s="1"/>
    </row>
    <row r="573" spans="1:26" ht="13.5" x14ac:dyDescent="0.3">
      <c r="A573" s="4">
        <v>572</v>
      </c>
      <c r="B573" s="1" t="s">
        <v>136</v>
      </c>
      <c r="C573" s="1" t="s">
        <v>1758</v>
      </c>
      <c r="D573" s="2" t="s">
        <v>1743</v>
      </c>
      <c r="E573" s="2" t="s">
        <v>43</v>
      </c>
      <c r="F573" s="2" t="s">
        <v>37</v>
      </c>
      <c r="G573" s="2" t="s">
        <v>609</v>
      </c>
      <c r="H573" s="3">
        <v>45246</v>
      </c>
      <c r="I573" s="2" t="s">
        <v>609</v>
      </c>
      <c r="J573" s="2" t="s">
        <v>609</v>
      </c>
      <c r="K573" s="2" t="s">
        <v>979</v>
      </c>
      <c r="L573" s="2" t="s">
        <v>232</v>
      </c>
      <c r="M573" s="2" t="s">
        <v>1354</v>
      </c>
      <c r="N573" s="2" t="s">
        <v>1187</v>
      </c>
      <c r="O573" s="4" t="s">
        <v>233</v>
      </c>
      <c r="P573" s="2" t="s">
        <v>218</v>
      </c>
      <c r="Q573" s="252">
        <v>1</v>
      </c>
      <c r="R573" s="252">
        <v>1</v>
      </c>
      <c r="S573" s="153">
        <v>6300</v>
      </c>
      <c r="T573" s="153">
        <v>6300</v>
      </c>
      <c r="U573" s="4" t="s">
        <v>144</v>
      </c>
      <c r="V573" s="2"/>
      <c r="W573" s="5"/>
      <c r="Z573" s="1"/>
    </row>
    <row r="574" spans="1:26" ht="13.5" x14ac:dyDescent="0.3">
      <c r="A574" s="4">
        <v>573</v>
      </c>
      <c r="B574" s="1" t="s">
        <v>136</v>
      </c>
      <c r="C574" s="1" t="s">
        <v>1758</v>
      </c>
      <c r="D574" s="2" t="s">
        <v>1743</v>
      </c>
      <c r="E574" s="2" t="s">
        <v>43</v>
      </c>
      <c r="F574" s="2" t="s">
        <v>37</v>
      </c>
      <c r="G574" s="2" t="s">
        <v>609</v>
      </c>
      <c r="H574" s="3">
        <v>45246</v>
      </c>
      <c r="I574" s="2" t="s">
        <v>609</v>
      </c>
      <c r="J574" s="2" t="s">
        <v>609</v>
      </c>
      <c r="K574" s="2" t="s">
        <v>980</v>
      </c>
      <c r="L574" s="2" t="s">
        <v>232</v>
      </c>
      <c r="M574" s="2" t="s">
        <v>1355</v>
      </c>
      <c r="N574" s="2" t="s">
        <v>1187</v>
      </c>
      <c r="O574" s="4" t="s">
        <v>233</v>
      </c>
      <c r="P574" s="2" t="s">
        <v>218</v>
      </c>
      <c r="Q574" s="252">
        <v>1</v>
      </c>
      <c r="R574" s="252">
        <v>1</v>
      </c>
      <c r="S574" s="153">
        <v>6300</v>
      </c>
      <c r="T574" s="153">
        <v>6300</v>
      </c>
      <c r="U574" s="4" t="s">
        <v>144</v>
      </c>
      <c r="V574" s="2"/>
      <c r="W574" s="5"/>
      <c r="Z574" s="1"/>
    </row>
    <row r="575" spans="1:26" ht="13.5" x14ac:dyDescent="0.3">
      <c r="A575" s="4">
        <v>574</v>
      </c>
      <c r="B575" s="1" t="s">
        <v>136</v>
      </c>
      <c r="C575" s="1" t="s">
        <v>1758</v>
      </c>
      <c r="D575" s="2" t="s">
        <v>1743</v>
      </c>
      <c r="E575" s="2" t="s">
        <v>43</v>
      </c>
      <c r="F575" s="2" t="s">
        <v>37</v>
      </c>
      <c r="G575" s="2" t="s">
        <v>609</v>
      </c>
      <c r="H575" s="3">
        <v>45246</v>
      </c>
      <c r="I575" s="2" t="s">
        <v>609</v>
      </c>
      <c r="J575" s="2" t="s">
        <v>609</v>
      </c>
      <c r="K575" s="2" t="s">
        <v>981</v>
      </c>
      <c r="L575" s="2" t="s">
        <v>232</v>
      </c>
      <c r="M575" s="2" t="s">
        <v>1452</v>
      </c>
      <c r="N575" s="2" t="s">
        <v>1187</v>
      </c>
      <c r="O575" s="4" t="s">
        <v>233</v>
      </c>
      <c r="P575" s="2" t="s">
        <v>218</v>
      </c>
      <c r="Q575" s="252">
        <v>1</v>
      </c>
      <c r="R575" s="252">
        <v>1</v>
      </c>
      <c r="S575" s="153">
        <v>6270</v>
      </c>
      <c r="T575" s="153">
        <v>6270</v>
      </c>
      <c r="U575" s="4" t="s">
        <v>144</v>
      </c>
      <c r="V575" s="2"/>
      <c r="W575" s="5"/>
      <c r="Z575" s="1"/>
    </row>
    <row r="576" spans="1:26" ht="13.5" x14ac:dyDescent="0.3">
      <c r="A576" s="4">
        <v>575</v>
      </c>
      <c r="B576" s="1" t="s">
        <v>136</v>
      </c>
      <c r="C576" s="1" t="s">
        <v>1758</v>
      </c>
      <c r="D576" s="2" t="s">
        <v>1743</v>
      </c>
      <c r="E576" s="2" t="s">
        <v>43</v>
      </c>
      <c r="F576" s="2" t="s">
        <v>37</v>
      </c>
      <c r="G576" s="2" t="s">
        <v>609</v>
      </c>
      <c r="H576" s="3">
        <v>45246</v>
      </c>
      <c r="I576" s="2" t="s">
        <v>609</v>
      </c>
      <c r="J576" s="2" t="s">
        <v>609</v>
      </c>
      <c r="K576" s="2" t="s">
        <v>982</v>
      </c>
      <c r="L576" s="2" t="s">
        <v>232</v>
      </c>
      <c r="M576" s="2" t="s">
        <v>1450</v>
      </c>
      <c r="N576" s="2" t="s">
        <v>1187</v>
      </c>
      <c r="O576" s="4" t="s">
        <v>233</v>
      </c>
      <c r="P576" s="2" t="s">
        <v>218</v>
      </c>
      <c r="Q576" s="252">
        <v>1</v>
      </c>
      <c r="R576" s="252">
        <v>1</v>
      </c>
      <c r="S576" s="153">
        <v>6270</v>
      </c>
      <c r="T576" s="153">
        <v>6270</v>
      </c>
      <c r="U576" s="4" t="s">
        <v>144</v>
      </c>
      <c r="V576" s="2"/>
      <c r="W576" s="5"/>
      <c r="Z576" s="1"/>
    </row>
    <row r="577" spans="1:26" ht="13.5" x14ac:dyDescent="0.3">
      <c r="A577" s="4">
        <v>576</v>
      </c>
      <c r="B577" s="1" t="s">
        <v>136</v>
      </c>
      <c r="C577" s="1" t="s">
        <v>1758</v>
      </c>
      <c r="D577" s="2" t="s">
        <v>1743</v>
      </c>
      <c r="E577" s="2" t="s">
        <v>43</v>
      </c>
      <c r="F577" s="2" t="s">
        <v>37</v>
      </c>
      <c r="G577" s="2" t="s">
        <v>609</v>
      </c>
      <c r="H577" s="3">
        <v>45246</v>
      </c>
      <c r="I577" s="2" t="s">
        <v>609</v>
      </c>
      <c r="J577" s="2" t="s">
        <v>609</v>
      </c>
      <c r="K577" s="2" t="s">
        <v>983</v>
      </c>
      <c r="L577" s="2" t="s">
        <v>232</v>
      </c>
      <c r="M577" s="2" t="s">
        <v>1254</v>
      </c>
      <c r="N577" s="2" t="s">
        <v>1187</v>
      </c>
      <c r="O577" s="4" t="s">
        <v>233</v>
      </c>
      <c r="P577" s="2" t="s">
        <v>218</v>
      </c>
      <c r="Q577" s="252">
        <v>1</v>
      </c>
      <c r="R577" s="252">
        <v>1</v>
      </c>
      <c r="S577" s="153">
        <v>3500</v>
      </c>
      <c r="T577" s="153">
        <v>3500</v>
      </c>
      <c r="U577" s="4" t="s">
        <v>144</v>
      </c>
      <c r="V577" s="2"/>
      <c r="W577" s="5"/>
      <c r="Z577" s="1"/>
    </row>
    <row r="578" spans="1:26" ht="13.5" x14ac:dyDescent="0.3">
      <c r="A578" s="4">
        <v>577</v>
      </c>
      <c r="B578" s="1" t="s">
        <v>136</v>
      </c>
      <c r="C578" s="1" t="s">
        <v>1758</v>
      </c>
      <c r="D578" s="2" t="s">
        <v>1743</v>
      </c>
      <c r="E578" s="2" t="s">
        <v>43</v>
      </c>
      <c r="F578" s="2" t="s">
        <v>37</v>
      </c>
      <c r="G578" s="2" t="s">
        <v>609</v>
      </c>
      <c r="H578" s="3">
        <v>45246</v>
      </c>
      <c r="I578" s="2" t="s">
        <v>609</v>
      </c>
      <c r="J578" s="2" t="s">
        <v>609</v>
      </c>
      <c r="K578" s="2" t="s">
        <v>984</v>
      </c>
      <c r="L578" s="2" t="s">
        <v>232</v>
      </c>
      <c r="M578" s="2" t="s">
        <v>1374</v>
      </c>
      <c r="N578" s="2" t="s">
        <v>1187</v>
      </c>
      <c r="O578" s="4" t="s">
        <v>233</v>
      </c>
      <c r="P578" s="2" t="s">
        <v>218</v>
      </c>
      <c r="Q578" s="252">
        <v>1</v>
      </c>
      <c r="R578" s="252">
        <v>2</v>
      </c>
      <c r="S578" s="153">
        <v>2240</v>
      </c>
      <c r="T578" s="153">
        <v>4480</v>
      </c>
      <c r="U578" s="4" t="s">
        <v>144</v>
      </c>
      <c r="V578" s="2"/>
      <c r="W578" s="5"/>
      <c r="Z578" s="1"/>
    </row>
    <row r="579" spans="1:26" ht="13.5" x14ac:dyDescent="0.3">
      <c r="A579" s="4">
        <v>578</v>
      </c>
      <c r="B579" s="1" t="s">
        <v>136</v>
      </c>
      <c r="C579" s="1" t="s">
        <v>1758</v>
      </c>
      <c r="D579" s="2" t="s">
        <v>1743</v>
      </c>
      <c r="E579" s="2" t="s">
        <v>43</v>
      </c>
      <c r="F579" s="2" t="s">
        <v>37</v>
      </c>
      <c r="G579" s="2" t="s">
        <v>609</v>
      </c>
      <c r="H579" s="3">
        <v>45246</v>
      </c>
      <c r="I579" s="2" t="s">
        <v>609</v>
      </c>
      <c r="J579" s="2" t="s">
        <v>609</v>
      </c>
      <c r="K579" s="2" t="s">
        <v>985</v>
      </c>
      <c r="L579" s="2" t="s">
        <v>232</v>
      </c>
      <c r="M579" s="2" t="s">
        <v>1225</v>
      </c>
      <c r="N579" s="2" t="s">
        <v>1187</v>
      </c>
      <c r="O579" s="4" t="s">
        <v>233</v>
      </c>
      <c r="P579" s="2" t="s">
        <v>143</v>
      </c>
      <c r="Q579" s="252">
        <v>1</v>
      </c>
      <c r="R579" s="252">
        <v>1</v>
      </c>
      <c r="S579" s="153">
        <v>4160</v>
      </c>
      <c r="T579" s="153">
        <v>4160</v>
      </c>
      <c r="U579" s="4" t="s">
        <v>144</v>
      </c>
      <c r="V579" s="2"/>
      <c r="W579" s="5"/>
      <c r="Z579" s="1"/>
    </row>
    <row r="580" spans="1:26" ht="13.5" x14ac:dyDescent="0.3">
      <c r="A580" s="4">
        <v>579</v>
      </c>
      <c r="B580" s="1" t="s">
        <v>136</v>
      </c>
      <c r="C580" s="1" t="s">
        <v>1758</v>
      </c>
      <c r="D580" s="2" t="s">
        <v>1743</v>
      </c>
      <c r="E580" s="2" t="s">
        <v>43</v>
      </c>
      <c r="F580" s="2" t="s">
        <v>37</v>
      </c>
      <c r="G580" s="2" t="s">
        <v>609</v>
      </c>
      <c r="H580" s="3">
        <v>45246</v>
      </c>
      <c r="I580" s="2" t="s">
        <v>609</v>
      </c>
      <c r="J580" s="2" t="s">
        <v>609</v>
      </c>
      <c r="K580" s="2" t="s">
        <v>986</v>
      </c>
      <c r="L580" s="2" t="s">
        <v>232</v>
      </c>
      <c r="M580" s="2" t="s">
        <v>1215</v>
      </c>
      <c r="N580" s="2" t="s">
        <v>1187</v>
      </c>
      <c r="O580" s="4" t="s">
        <v>233</v>
      </c>
      <c r="P580" s="2" t="s">
        <v>143</v>
      </c>
      <c r="Q580" s="252">
        <v>1</v>
      </c>
      <c r="R580" s="252">
        <v>3</v>
      </c>
      <c r="S580" s="153">
        <v>2280</v>
      </c>
      <c r="T580" s="153">
        <v>6840</v>
      </c>
      <c r="U580" s="4" t="s">
        <v>144</v>
      </c>
      <c r="V580" s="2"/>
      <c r="W580" s="5"/>
      <c r="Z580" s="1"/>
    </row>
    <row r="581" spans="1:26" ht="13.5" x14ac:dyDescent="0.3">
      <c r="A581" s="4">
        <v>580</v>
      </c>
      <c r="B581" s="1" t="s">
        <v>136</v>
      </c>
      <c r="C581" s="1" t="s">
        <v>1758</v>
      </c>
      <c r="D581" s="2" t="s">
        <v>1743</v>
      </c>
      <c r="E581" s="2" t="s">
        <v>43</v>
      </c>
      <c r="F581" s="2" t="s">
        <v>37</v>
      </c>
      <c r="G581" s="2" t="s">
        <v>609</v>
      </c>
      <c r="H581" s="3">
        <v>45246</v>
      </c>
      <c r="I581" s="2" t="s">
        <v>609</v>
      </c>
      <c r="J581" s="2" t="s">
        <v>609</v>
      </c>
      <c r="K581" s="2" t="s">
        <v>820</v>
      </c>
      <c r="L581" s="2" t="s">
        <v>232</v>
      </c>
      <c r="M581" s="2" t="s">
        <v>1370</v>
      </c>
      <c r="N581" s="2" t="s">
        <v>1187</v>
      </c>
      <c r="O581" s="4" t="s">
        <v>233</v>
      </c>
      <c r="P581" s="2" t="s">
        <v>218</v>
      </c>
      <c r="Q581" s="252">
        <v>1</v>
      </c>
      <c r="R581" s="252">
        <v>1</v>
      </c>
      <c r="S581" s="153">
        <v>20370</v>
      </c>
      <c r="T581" s="153">
        <v>20370</v>
      </c>
      <c r="U581" s="4" t="s">
        <v>144</v>
      </c>
      <c r="V581" s="2"/>
      <c r="W581" s="5"/>
      <c r="Z581" s="1"/>
    </row>
    <row r="582" spans="1:26" ht="13.5" x14ac:dyDescent="0.3">
      <c r="A582" s="4">
        <v>581</v>
      </c>
      <c r="B582" s="1" t="s">
        <v>136</v>
      </c>
      <c r="C582" s="1" t="s">
        <v>1758</v>
      </c>
      <c r="D582" s="2" t="s">
        <v>1743</v>
      </c>
      <c r="E582" s="2" t="s">
        <v>57</v>
      </c>
      <c r="F582" s="2" t="s">
        <v>34</v>
      </c>
      <c r="G582" s="2" t="s">
        <v>987</v>
      </c>
      <c r="H582" s="3">
        <v>45251</v>
      </c>
      <c r="I582" s="2" t="s">
        <v>988</v>
      </c>
      <c r="J582" s="2" t="s">
        <v>762</v>
      </c>
      <c r="K582" s="2" t="s">
        <v>989</v>
      </c>
      <c r="L582" s="2" t="s">
        <v>990</v>
      </c>
      <c r="M582" s="2" t="s">
        <v>1557</v>
      </c>
      <c r="N582" s="2" t="s">
        <v>1558</v>
      </c>
      <c r="O582" s="4" t="s">
        <v>775</v>
      </c>
      <c r="P582" s="2" t="s">
        <v>143</v>
      </c>
      <c r="Q582" s="252">
        <v>1</v>
      </c>
      <c r="R582" s="252">
        <v>1</v>
      </c>
      <c r="S582" s="153">
        <v>2283600</v>
      </c>
      <c r="T582" s="153">
        <v>2283600</v>
      </c>
      <c r="U582" s="4" t="s">
        <v>144</v>
      </c>
      <c r="V582" s="2"/>
      <c r="W582" s="5"/>
      <c r="Z582" s="1"/>
    </row>
    <row r="583" spans="1:26" ht="13.5" x14ac:dyDescent="0.3">
      <c r="A583" s="4">
        <v>582</v>
      </c>
      <c r="B583" s="1" t="s">
        <v>136</v>
      </c>
      <c r="C583" s="1" t="s">
        <v>1758</v>
      </c>
      <c r="D583" s="2" t="s">
        <v>1743</v>
      </c>
      <c r="E583" s="2" t="s">
        <v>91</v>
      </c>
      <c r="F583" s="2" t="s">
        <v>34</v>
      </c>
      <c r="G583" s="2" t="s">
        <v>991</v>
      </c>
      <c r="H583" s="3">
        <v>45254</v>
      </c>
      <c r="I583" s="2" t="s">
        <v>992</v>
      </c>
      <c r="J583" s="2" t="s">
        <v>139</v>
      </c>
      <c r="K583" s="2" t="s">
        <v>993</v>
      </c>
      <c r="L583" s="2" t="s">
        <v>994</v>
      </c>
      <c r="M583" s="2" t="s">
        <v>1321</v>
      </c>
      <c r="N583" s="2" t="s">
        <v>1322</v>
      </c>
      <c r="O583" s="4" t="s">
        <v>775</v>
      </c>
      <c r="P583" s="2" t="s">
        <v>143</v>
      </c>
      <c r="Q583" s="252">
        <v>1</v>
      </c>
      <c r="R583" s="252">
        <v>1</v>
      </c>
      <c r="S583" s="153">
        <v>840000</v>
      </c>
      <c r="T583" s="153">
        <v>840000</v>
      </c>
      <c r="U583" s="4" t="s">
        <v>144</v>
      </c>
      <c r="V583" s="2"/>
      <c r="W583" s="5"/>
      <c r="Z583" s="1"/>
    </row>
    <row r="584" spans="1:26" ht="13.5" x14ac:dyDescent="0.3">
      <c r="A584" s="4">
        <v>583</v>
      </c>
      <c r="B584" s="1" t="s">
        <v>136</v>
      </c>
      <c r="C584" s="1" t="s">
        <v>1758</v>
      </c>
      <c r="D584" s="2" t="s">
        <v>1743</v>
      </c>
      <c r="E584" s="2" t="s">
        <v>53</v>
      </c>
      <c r="F584" s="2" t="s">
        <v>36</v>
      </c>
      <c r="G584" s="2" t="s">
        <v>948</v>
      </c>
      <c r="H584" s="3">
        <v>45254</v>
      </c>
      <c r="I584" s="2" t="s">
        <v>949</v>
      </c>
      <c r="J584" s="2" t="s">
        <v>609</v>
      </c>
      <c r="K584" s="2" t="s">
        <v>704</v>
      </c>
      <c r="L584" s="2" t="s">
        <v>347</v>
      </c>
      <c r="M584" s="2" t="s">
        <v>1161</v>
      </c>
      <c r="N584" s="2" t="s">
        <v>1158</v>
      </c>
      <c r="O584" s="4" t="s">
        <v>775</v>
      </c>
      <c r="P584" s="2" t="s">
        <v>143</v>
      </c>
      <c r="Q584" s="252">
        <v>10</v>
      </c>
      <c r="R584" s="252">
        <v>20</v>
      </c>
      <c r="S584" s="153">
        <v>2330</v>
      </c>
      <c r="T584" s="153">
        <v>46600</v>
      </c>
      <c r="U584" s="4" t="s">
        <v>144</v>
      </c>
      <c r="V584" s="2"/>
      <c r="W584" s="5"/>
      <c r="Z584" s="1"/>
    </row>
    <row r="585" spans="1:26" ht="13.5" x14ac:dyDescent="0.3">
      <c r="A585" s="4">
        <v>584</v>
      </c>
      <c r="B585" s="1" t="s">
        <v>136</v>
      </c>
      <c r="C585" s="1" t="s">
        <v>1758</v>
      </c>
      <c r="D585" s="2" t="s">
        <v>1743</v>
      </c>
      <c r="E585" s="2" t="s">
        <v>53</v>
      </c>
      <c r="F585" s="2" t="s">
        <v>36</v>
      </c>
      <c r="G585" s="2" t="s">
        <v>948</v>
      </c>
      <c r="H585" s="3">
        <v>45254</v>
      </c>
      <c r="I585" s="2" t="s">
        <v>949</v>
      </c>
      <c r="J585" s="2" t="s">
        <v>609</v>
      </c>
      <c r="K585" s="2" t="s">
        <v>705</v>
      </c>
      <c r="L585" s="2" t="s">
        <v>347</v>
      </c>
      <c r="M585" s="2" t="s">
        <v>1159</v>
      </c>
      <c r="N585" s="2" t="s">
        <v>1158</v>
      </c>
      <c r="O585" s="4" t="s">
        <v>775</v>
      </c>
      <c r="P585" s="2" t="s">
        <v>143</v>
      </c>
      <c r="Q585" s="252">
        <v>10</v>
      </c>
      <c r="R585" s="252">
        <v>10</v>
      </c>
      <c r="S585" s="153">
        <v>2340</v>
      </c>
      <c r="T585" s="153">
        <v>23400</v>
      </c>
      <c r="U585" s="4" t="s">
        <v>144</v>
      </c>
      <c r="V585" s="2"/>
      <c r="W585" s="5"/>
      <c r="Z585" s="1"/>
    </row>
    <row r="586" spans="1:26" ht="13.5" x14ac:dyDescent="0.3">
      <c r="A586" s="4">
        <v>585</v>
      </c>
      <c r="B586" s="1" t="s">
        <v>136</v>
      </c>
      <c r="C586" s="1" t="s">
        <v>1758</v>
      </c>
      <c r="D586" s="2" t="s">
        <v>1743</v>
      </c>
      <c r="E586" s="2" t="s">
        <v>54</v>
      </c>
      <c r="F586" s="2" t="s">
        <v>34</v>
      </c>
      <c r="G586" s="2" t="s">
        <v>995</v>
      </c>
      <c r="H586" s="3">
        <v>45267</v>
      </c>
      <c r="I586" s="2" t="s">
        <v>996</v>
      </c>
      <c r="J586" s="2" t="s">
        <v>434</v>
      </c>
      <c r="K586" s="2" t="s">
        <v>997</v>
      </c>
      <c r="L586" s="2" t="s">
        <v>998</v>
      </c>
      <c r="M586" s="2" t="s">
        <v>1188</v>
      </c>
      <c r="N586" s="2" t="s">
        <v>1189</v>
      </c>
      <c r="O586" s="4" t="s">
        <v>775</v>
      </c>
      <c r="P586" s="2" t="s">
        <v>218</v>
      </c>
      <c r="Q586" s="252">
        <v>1500</v>
      </c>
      <c r="R586" s="252">
        <v>1455</v>
      </c>
      <c r="S586" s="153">
        <v>1550</v>
      </c>
      <c r="T586" s="153">
        <v>2255250</v>
      </c>
      <c r="U586" s="4" t="s">
        <v>144</v>
      </c>
      <c r="V586" s="2"/>
      <c r="W586" s="5"/>
      <c r="Z586" s="1"/>
    </row>
    <row r="587" spans="1:26" ht="13.5" x14ac:dyDescent="0.3">
      <c r="A587" s="4">
        <v>586</v>
      </c>
      <c r="B587" s="1" t="s">
        <v>136</v>
      </c>
      <c r="C587" s="1" t="s">
        <v>1758</v>
      </c>
      <c r="D587" s="2" t="s">
        <v>1743</v>
      </c>
      <c r="E587" s="2" t="s">
        <v>91</v>
      </c>
      <c r="F587" s="2" t="s">
        <v>34</v>
      </c>
      <c r="G587" s="2" t="s">
        <v>995</v>
      </c>
      <c r="H587" s="3">
        <v>45267</v>
      </c>
      <c r="I587" s="2" t="s">
        <v>996</v>
      </c>
      <c r="J587" s="2" t="s">
        <v>434</v>
      </c>
      <c r="K587" s="2" t="s">
        <v>999</v>
      </c>
      <c r="L587" s="2" t="s">
        <v>1000</v>
      </c>
      <c r="M587" s="2" t="s">
        <v>1281</v>
      </c>
      <c r="N587" s="2" t="s">
        <v>1282</v>
      </c>
      <c r="O587" s="4" t="s">
        <v>775</v>
      </c>
      <c r="P587" s="2" t="s">
        <v>143</v>
      </c>
      <c r="Q587" s="252">
        <v>2</v>
      </c>
      <c r="R587" s="252">
        <v>2</v>
      </c>
      <c r="S587" s="153">
        <v>348000</v>
      </c>
      <c r="T587" s="153">
        <v>696000</v>
      </c>
      <c r="U587" s="4" t="s">
        <v>144</v>
      </c>
      <c r="V587" s="2"/>
      <c r="W587" s="5"/>
      <c r="Z587" s="1"/>
    </row>
    <row r="588" spans="1:26" ht="13.5" x14ac:dyDescent="0.3">
      <c r="A588" s="4">
        <v>587</v>
      </c>
      <c r="B588" s="1" t="s">
        <v>136</v>
      </c>
      <c r="C588" s="1" t="s">
        <v>1758</v>
      </c>
      <c r="D588" s="2" t="s">
        <v>1743</v>
      </c>
      <c r="E588" s="2" t="s">
        <v>55</v>
      </c>
      <c r="F588" s="2" t="s">
        <v>34</v>
      </c>
      <c r="G588" s="2" t="s">
        <v>948</v>
      </c>
      <c r="H588" s="3">
        <v>45267</v>
      </c>
      <c r="I588" s="2" t="s">
        <v>949</v>
      </c>
      <c r="J588" s="2" t="s">
        <v>609</v>
      </c>
      <c r="K588" s="2" t="s">
        <v>510</v>
      </c>
      <c r="L588" s="2" t="s">
        <v>511</v>
      </c>
      <c r="M588" s="2" t="s">
        <v>1586</v>
      </c>
      <c r="N588" s="2" t="s">
        <v>1585</v>
      </c>
      <c r="O588" s="4" t="s">
        <v>775</v>
      </c>
      <c r="P588" s="2" t="s">
        <v>169</v>
      </c>
      <c r="Q588" s="252">
        <v>50</v>
      </c>
      <c r="R588" s="252">
        <v>50</v>
      </c>
      <c r="S588" s="153">
        <v>2860</v>
      </c>
      <c r="T588" s="153">
        <v>143000</v>
      </c>
      <c r="U588" s="4" t="s">
        <v>144</v>
      </c>
      <c r="V588" s="2"/>
      <c r="W588" s="5"/>
      <c r="Z588" s="1"/>
    </row>
    <row r="589" spans="1:26" ht="13.5" x14ac:dyDescent="0.3">
      <c r="A589" s="4">
        <v>588</v>
      </c>
      <c r="B589" s="1" t="s">
        <v>136</v>
      </c>
      <c r="C589" s="1" t="s">
        <v>1758</v>
      </c>
      <c r="D589" s="2" t="s">
        <v>1743</v>
      </c>
      <c r="E589" s="2" t="s">
        <v>55</v>
      </c>
      <c r="F589" s="2" t="s">
        <v>34</v>
      </c>
      <c r="G589" s="2" t="s">
        <v>948</v>
      </c>
      <c r="H589" s="3">
        <v>45267</v>
      </c>
      <c r="I589" s="2" t="s">
        <v>949</v>
      </c>
      <c r="J589" s="2" t="s">
        <v>609</v>
      </c>
      <c r="K589" s="2" t="s">
        <v>223</v>
      </c>
      <c r="L589" s="2" t="s">
        <v>512</v>
      </c>
      <c r="M589" s="2" t="s">
        <v>1587</v>
      </c>
      <c r="N589" s="2" t="s">
        <v>1585</v>
      </c>
      <c r="O589" s="4" t="s">
        <v>775</v>
      </c>
      <c r="P589" s="2" t="s">
        <v>169</v>
      </c>
      <c r="Q589" s="252">
        <v>46</v>
      </c>
      <c r="R589" s="252">
        <v>46</v>
      </c>
      <c r="S589" s="153">
        <v>3320</v>
      </c>
      <c r="T589" s="153">
        <v>152720</v>
      </c>
      <c r="U589" s="4" t="s">
        <v>144</v>
      </c>
      <c r="V589" s="2"/>
      <c r="W589" s="5"/>
      <c r="Z589" s="1"/>
    </row>
    <row r="590" spans="1:26" ht="13.5" x14ac:dyDescent="0.3">
      <c r="A590" s="4">
        <v>589</v>
      </c>
      <c r="B590" s="1" t="s">
        <v>136</v>
      </c>
      <c r="C590" s="1" t="s">
        <v>1758</v>
      </c>
      <c r="D590" s="2" t="s">
        <v>1743</v>
      </c>
      <c r="E590" s="2" t="s">
        <v>55</v>
      </c>
      <c r="F590" s="2" t="s">
        <v>34</v>
      </c>
      <c r="G590" s="2" t="s">
        <v>948</v>
      </c>
      <c r="H590" s="3">
        <v>45267</v>
      </c>
      <c r="I590" s="2" t="s">
        <v>949</v>
      </c>
      <c r="J590" s="2" t="s">
        <v>609</v>
      </c>
      <c r="K590" s="2" t="s">
        <v>849</v>
      </c>
      <c r="L590" s="2" t="s">
        <v>217</v>
      </c>
      <c r="M590" s="2" t="s">
        <v>1440</v>
      </c>
      <c r="N590" s="2" t="s">
        <v>1439</v>
      </c>
      <c r="O590" s="4" t="s">
        <v>775</v>
      </c>
      <c r="P590" s="2" t="s">
        <v>218</v>
      </c>
      <c r="Q590" s="252">
        <v>1</v>
      </c>
      <c r="R590" s="252">
        <v>3</v>
      </c>
      <c r="S590" s="153">
        <v>22570</v>
      </c>
      <c r="T590" s="153">
        <v>67710</v>
      </c>
      <c r="U590" s="4" t="s">
        <v>144</v>
      </c>
      <c r="V590" s="2"/>
      <c r="W590" s="5"/>
      <c r="Z590" s="1"/>
    </row>
    <row r="591" spans="1:26" ht="13.5" x14ac:dyDescent="0.3">
      <c r="A591" s="4">
        <v>590</v>
      </c>
      <c r="B591" s="1" t="s">
        <v>136</v>
      </c>
      <c r="C591" s="1" t="s">
        <v>1758</v>
      </c>
      <c r="D591" s="2" t="s">
        <v>1743</v>
      </c>
      <c r="E591" s="2" t="s">
        <v>55</v>
      </c>
      <c r="F591" s="2" t="s">
        <v>36</v>
      </c>
      <c r="G591" s="2" t="s">
        <v>948</v>
      </c>
      <c r="H591" s="3">
        <v>45267</v>
      </c>
      <c r="I591" s="2" t="s">
        <v>949</v>
      </c>
      <c r="J591" s="2" t="s">
        <v>609</v>
      </c>
      <c r="K591" s="2" t="s">
        <v>849</v>
      </c>
      <c r="L591" s="2" t="s">
        <v>217</v>
      </c>
      <c r="M591" s="2" t="s">
        <v>1440</v>
      </c>
      <c r="N591" s="2" t="s">
        <v>1439</v>
      </c>
      <c r="O591" s="4" t="s">
        <v>775</v>
      </c>
      <c r="P591" s="2" t="s">
        <v>218</v>
      </c>
      <c r="Q591" s="252">
        <v>1</v>
      </c>
      <c r="R591" s="252">
        <v>2</v>
      </c>
      <c r="S591" s="153">
        <v>22570</v>
      </c>
      <c r="T591" s="153">
        <v>45140</v>
      </c>
      <c r="U591" s="4" t="s">
        <v>144</v>
      </c>
      <c r="V591" s="2"/>
      <c r="W591" s="5"/>
      <c r="Z591" s="1"/>
    </row>
    <row r="592" spans="1:26" ht="13.5" x14ac:dyDescent="0.3">
      <c r="A592" s="4">
        <v>591</v>
      </c>
      <c r="B592" s="1" t="s">
        <v>136</v>
      </c>
      <c r="C592" s="1" t="s">
        <v>1758</v>
      </c>
      <c r="D592" s="2" t="s">
        <v>1743</v>
      </c>
      <c r="E592" s="2" t="s">
        <v>53</v>
      </c>
      <c r="F592" s="2" t="s">
        <v>34</v>
      </c>
      <c r="G592" s="2" t="s">
        <v>948</v>
      </c>
      <c r="H592" s="3">
        <v>45267</v>
      </c>
      <c r="I592" s="2" t="s">
        <v>949</v>
      </c>
      <c r="J592" s="2" t="s">
        <v>609</v>
      </c>
      <c r="K592" s="2" t="s">
        <v>445</v>
      </c>
      <c r="L592" s="2" t="s">
        <v>347</v>
      </c>
      <c r="M592" s="2" t="s">
        <v>1550</v>
      </c>
      <c r="N592" s="2" t="s">
        <v>1158</v>
      </c>
      <c r="O592" s="4" t="s">
        <v>775</v>
      </c>
      <c r="P592" s="2" t="s">
        <v>143</v>
      </c>
      <c r="Q592" s="252">
        <v>500</v>
      </c>
      <c r="R592" s="252">
        <v>400</v>
      </c>
      <c r="S592" s="153">
        <v>260</v>
      </c>
      <c r="T592" s="153">
        <v>104000</v>
      </c>
      <c r="U592" s="4" t="s">
        <v>144</v>
      </c>
      <c r="V592" s="2"/>
      <c r="W592" s="5"/>
      <c r="Z592" s="1"/>
    </row>
    <row r="593" spans="1:26" ht="13.5" x14ac:dyDescent="0.3">
      <c r="A593" s="4">
        <v>592</v>
      </c>
      <c r="B593" s="1" t="s">
        <v>136</v>
      </c>
      <c r="C593" s="1" t="s">
        <v>1758</v>
      </c>
      <c r="D593" s="2" t="s">
        <v>1743</v>
      </c>
      <c r="E593" s="2" t="s">
        <v>53</v>
      </c>
      <c r="F593" s="2" t="s">
        <v>36</v>
      </c>
      <c r="G593" s="2" t="s">
        <v>948</v>
      </c>
      <c r="H593" s="3">
        <v>45267</v>
      </c>
      <c r="I593" s="2" t="s">
        <v>949</v>
      </c>
      <c r="J593" s="2" t="s">
        <v>609</v>
      </c>
      <c r="K593" s="2" t="s">
        <v>445</v>
      </c>
      <c r="L593" s="2" t="s">
        <v>347</v>
      </c>
      <c r="M593" s="2" t="s">
        <v>1550</v>
      </c>
      <c r="N593" s="2" t="s">
        <v>1158</v>
      </c>
      <c r="O593" s="4" t="s">
        <v>775</v>
      </c>
      <c r="P593" s="2" t="s">
        <v>143</v>
      </c>
      <c r="Q593" s="252">
        <v>500</v>
      </c>
      <c r="R593" s="252">
        <v>100</v>
      </c>
      <c r="S593" s="153">
        <v>260</v>
      </c>
      <c r="T593" s="153">
        <v>26000</v>
      </c>
      <c r="U593" s="4" t="s">
        <v>144</v>
      </c>
      <c r="V593" s="2"/>
      <c r="W593" s="5"/>
      <c r="Z593" s="1"/>
    </row>
    <row r="594" spans="1:26" ht="13.5" x14ac:dyDescent="0.3">
      <c r="A594" s="4">
        <v>593</v>
      </c>
      <c r="B594" s="1" t="s">
        <v>136</v>
      </c>
      <c r="C594" s="1" t="s">
        <v>1758</v>
      </c>
      <c r="D594" s="2" t="s">
        <v>1743</v>
      </c>
      <c r="E594" s="2" t="s">
        <v>53</v>
      </c>
      <c r="F594" s="2" t="s">
        <v>34</v>
      </c>
      <c r="G594" s="2" t="s">
        <v>948</v>
      </c>
      <c r="H594" s="3">
        <v>45267</v>
      </c>
      <c r="I594" s="2" t="s">
        <v>949</v>
      </c>
      <c r="J594" s="2" t="s">
        <v>609</v>
      </c>
      <c r="K594" s="2" t="s">
        <v>346</v>
      </c>
      <c r="L594" s="2" t="s">
        <v>347</v>
      </c>
      <c r="M594" s="2" t="s">
        <v>1551</v>
      </c>
      <c r="N594" s="2" t="s">
        <v>1158</v>
      </c>
      <c r="O594" s="4" t="s">
        <v>775</v>
      </c>
      <c r="P594" s="2" t="s">
        <v>143</v>
      </c>
      <c r="Q594" s="252">
        <v>500</v>
      </c>
      <c r="R594" s="252">
        <v>380</v>
      </c>
      <c r="S594" s="153">
        <v>260</v>
      </c>
      <c r="T594" s="153">
        <v>98800</v>
      </c>
      <c r="U594" s="4" t="s">
        <v>144</v>
      </c>
      <c r="V594" s="2"/>
      <c r="W594" s="5"/>
      <c r="Z594" s="1"/>
    </row>
    <row r="595" spans="1:26" ht="13.5" x14ac:dyDescent="0.3">
      <c r="A595" s="4">
        <v>594</v>
      </c>
      <c r="B595" s="1" t="s">
        <v>136</v>
      </c>
      <c r="C595" s="1" t="s">
        <v>1758</v>
      </c>
      <c r="D595" s="2" t="s">
        <v>1743</v>
      </c>
      <c r="E595" s="2" t="s">
        <v>53</v>
      </c>
      <c r="F595" s="2" t="s">
        <v>36</v>
      </c>
      <c r="G595" s="2" t="s">
        <v>948</v>
      </c>
      <c r="H595" s="3">
        <v>45267</v>
      </c>
      <c r="I595" s="2" t="s">
        <v>949</v>
      </c>
      <c r="J595" s="2" t="s">
        <v>609</v>
      </c>
      <c r="K595" s="2" t="s">
        <v>346</v>
      </c>
      <c r="L595" s="2" t="s">
        <v>347</v>
      </c>
      <c r="M595" s="2" t="s">
        <v>1551</v>
      </c>
      <c r="N595" s="2" t="s">
        <v>1158</v>
      </c>
      <c r="O595" s="4" t="s">
        <v>775</v>
      </c>
      <c r="P595" s="2" t="s">
        <v>143</v>
      </c>
      <c r="Q595" s="252">
        <v>500</v>
      </c>
      <c r="R595" s="252">
        <v>120</v>
      </c>
      <c r="S595" s="153">
        <v>260</v>
      </c>
      <c r="T595" s="153">
        <v>31200</v>
      </c>
      <c r="U595" s="4" t="s">
        <v>144</v>
      </c>
      <c r="V595" s="2"/>
      <c r="W595" s="5"/>
      <c r="Z595" s="1"/>
    </row>
    <row r="596" spans="1:26" ht="13.5" x14ac:dyDescent="0.3">
      <c r="A596" s="4">
        <v>595</v>
      </c>
      <c r="B596" s="1" t="s">
        <v>136</v>
      </c>
      <c r="C596" s="1" t="s">
        <v>1758</v>
      </c>
      <c r="D596" s="2" t="s">
        <v>1743</v>
      </c>
      <c r="E596" s="2" t="s">
        <v>43</v>
      </c>
      <c r="F596" s="2" t="s">
        <v>37</v>
      </c>
      <c r="G596" s="2" t="s">
        <v>609</v>
      </c>
      <c r="H596" s="3">
        <v>45267</v>
      </c>
      <c r="I596" s="2" t="s">
        <v>609</v>
      </c>
      <c r="J596" s="2" t="s">
        <v>609</v>
      </c>
      <c r="K596" s="2" t="s">
        <v>1001</v>
      </c>
      <c r="L596" s="2" t="s">
        <v>232</v>
      </c>
      <c r="M596" s="2" t="s">
        <v>1571</v>
      </c>
      <c r="N596" s="2" t="s">
        <v>1187</v>
      </c>
      <c r="O596" s="4" t="s">
        <v>233</v>
      </c>
      <c r="P596" s="2" t="s">
        <v>143</v>
      </c>
      <c r="Q596" s="252">
        <v>1</v>
      </c>
      <c r="R596" s="252">
        <v>5</v>
      </c>
      <c r="S596" s="153">
        <v>2190</v>
      </c>
      <c r="T596" s="153">
        <v>10950</v>
      </c>
      <c r="U596" s="4" t="s">
        <v>144</v>
      </c>
      <c r="V596" s="2"/>
      <c r="W596" s="5"/>
      <c r="Z596" s="1"/>
    </row>
    <row r="597" spans="1:26" ht="13.5" x14ac:dyDescent="0.3">
      <c r="A597" s="4">
        <v>596</v>
      </c>
      <c r="B597" s="1" t="s">
        <v>136</v>
      </c>
      <c r="C597" s="1" t="s">
        <v>1758</v>
      </c>
      <c r="D597" s="2" t="s">
        <v>1743</v>
      </c>
      <c r="E597" s="2" t="s">
        <v>91</v>
      </c>
      <c r="F597" s="2" t="s">
        <v>36</v>
      </c>
      <c r="G597" s="2" t="s">
        <v>1002</v>
      </c>
      <c r="H597" s="3">
        <v>45280</v>
      </c>
      <c r="I597" s="2" t="s">
        <v>1003</v>
      </c>
      <c r="J597" s="2" t="s">
        <v>172</v>
      </c>
      <c r="K597" s="2" t="s">
        <v>1004</v>
      </c>
      <c r="L597" s="2" t="s">
        <v>1005</v>
      </c>
      <c r="M597" s="2" t="s">
        <v>1004</v>
      </c>
      <c r="N597" s="2" t="s">
        <v>1425</v>
      </c>
      <c r="O597" s="4" t="s">
        <v>775</v>
      </c>
      <c r="P597" s="2" t="s">
        <v>143</v>
      </c>
      <c r="Q597" s="252">
        <v>12</v>
      </c>
      <c r="R597" s="252">
        <v>12</v>
      </c>
      <c r="S597" s="153">
        <v>350</v>
      </c>
      <c r="T597" s="153">
        <v>4200</v>
      </c>
      <c r="U597" s="4" t="s">
        <v>144</v>
      </c>
      <c r="V597" s="2"/>
      <c r="W597" s="5"/>
      <c r="Z597" s="1"/>
    </row>
    <row r="598" spans="1:26" ht="13.5" x14ac:dyDescent="0.3">
      <c r="A598" s="4">
        <v>597</v>
      </c>
      <c r="B598" s="1" t="s">
        <v>136</v>
      </c>
      <c r="C598" s="1" t="s">
        <v>1758</v>
      </c>
      <c r="D598" s="2" t="s">
        <v>1743</v>
      </c>
      <c r="E598" s="2" t="s">
        <v>91</v>
      </c>
      <c r="F598" s="2" t="s">
        <v>36</v>
      </c>
      <c r="G598" s="2" t="s">
        <v>1002</v>
      </c>
      <c r="H598" s="3">
        <v>45280</v>
      </c>
      <c r="I598" s="2" t="s">
        <v>1003</v>
      </c>
      <c r="J598" s="2" t="s">
        <v>172</v>
      </c>
      <c r="K598" s="2" t="s">
        <v>1006</v>
      </c>
      <c r="L598" s="2" t="s">
        <v>1005</v>
      </c>
      <c r="M598" s="2" t="s">
        <v>1006</v>
      </c>
      <c r="N598" s="2" t="s">
        <v>1425</v>
      </c>
      <c r="O598" s="4" t="s">
        <v>775</v>
      </c>
      <c r="P598" s="2" t="s">
        <v>143</v>
      </c>
      <c r="Q598" s="252">
        <v>12</v>
      </c>
      <c r="R598" s="252">
        <v>12</v>
      </c>
      <c r="S598" s="153">
        <v>100</v>
      </c>
      <c r="T598" s="153">
        <v>1200</v>
      </c>
      <c r="U598" s="4" t="s">
        <v>144</v>
      </c>
      <c r="V598" s="2"/>
      <c r="W598" s="5"/>
      <c r="Z598" s="1"/>
    </row>
    <row r="599" spans="1:26" ht="13.5" x14ac:dyDescent="0.3">
      <c r="A599" s="4">
        <v>598</v>
      </c>
      <c r="B599" s="1" t="s">
        <v>136</v>
      </c>
      <c r="C599" s="1" t="s">
        <v>1756</v>
      </c>
      <c r="D599" s="2" t="s">
        <v>1754</v>
      </c>
      <c r="E599" s="2" t="s">
        <v>51</v>
      </c>
      <c r="F599" s="2" t="s">
        <v>36</v>
      </c>
      <c r="G599" s="2" t="s">
        <v>1002</v>
      </c>
      <c r="H599" s="3">
        <v>45280</v>
      </c>
      <c r="I599" s="2" t="s">
        <v>1003</v>
      </c>
      <c r="J599" s="2" t="s">
        <v>172</v>
      </c>
      <c r="K599" s="2" t="s">
        <v>277</v>
      </c>
      <c r="L599" s="2" t="s">
        <v>174</v>
      </c>
      <c r="M599" s="2" t="s">
        <v>277</v>
      </c>
      <c r="N599" s="2" t="s">
        <v>1156</v>
      </c>
      <c r="O599" s="4" t="s">
        <v>775</v>
      </c>
      <c r="P599" s="2" t="s">
        <v>143</v>
      </c>
      <c r="Q599" s="252">
        <v>1000</v>
      </c>
      <c r="R599" s="252">
        <v>1000</v>
      </c>
      <c r="S599" s="153">
        <v>117</v>
      </c>
      <c r="T599" s="153">
        <v>117000</v>
      </c>
      <c r="U599" s="4" t="s">
        <v>144</v>
      </c>
      <c r="V599" s="2" t="s">
        <v>1007</v>
      </c>
      <c r="W599" s="5"/>
      <c r="Z599" s="1"/>
    </row>
    <row r="600" spans="1:26" ht="13.5" x14ac:dyDescent="0.3">
      <c r="A600" s="4">
        <v>599</v>
      </c>
      <c r="B600" s="1" t="s">
        <v>136</v>
      </c>
      <c r="C600" s="1" t="s">
        <v>1756</v>
      </c>
      <c r="D600" s="2" t="s">
        <v>1754</v>
      </c>
      <c r="E600" s="2" t="s">
        <v>51</v>
      </c>
      <c r="F600" s="2" t="s">
        <v>36</v>
      </c>
      <c r="G600" s="2" t="s">
        <v>1002</v>
      </c>
      <c r="H600" s="3">
        <v>45280</v>
      </c>
      <c r="I600" s="2" t="s">
        <v>1003</v>
      </c>
      <c r="J600" s="2" t="s">
        <v>172</v>
      </c>
      <c r="K600" s="2" t="s">
        <v>182</v>
      </c>
      <c r="L600" s="2" t="s">
        <v>174</v>
      </c>
      <c r="M600" s="2" t="s">
        <v>182</v>
      </c>
      <c r="N600" s="2" t="s">
        <v>1156</v>
      </c>
      <c r="O600" s="4" t="s">
        <v>775</v>
      </c>
      <c r="P600" s="2" t="s">
        <v>143</v>
      </c>
      <c r="Q600" s="252">
        <v>3000</v>
      </c>
      <c r="R600" s="252">
        <v>3000</v>
      </c>
      <c r="S600" s="153">
        <v>715</v>
      </c>
      <c r="T600" s="153">
        <v>2145000</v>
      </c>
      <c r="U600" s="4" t="s">
        <v>144</v>
      </c>
      <c r="V600" s="2" t="s">
        <v>1007</v>
      </c>
      <c r="W600" s="5"/>
      <c r="Z600" s="1"/>
    </row>
    <row r="601" spans="1:26" ht="13.5" x14ac:dyDescent="0.3">
      <c r="A601" s="4">
        <v>600</v>
      </c>
      <c r="B601" s="1" t="s">
        <v>136</v>
      </c>
      <c r="C601" s="1" t="s">
        <v>1756</v>
      </c>
      <c r="D601" s="2" t="s">
        <v>1754</v>
      </c>
      <c r="E601" s="2" t="s">
        <v>51</v>
      </c>
      <c r="F601" s="2" t="s">
        <v>36</v>
      </c>
      <c r="G601" s="2" t="s">
        <v>1002</v>
      </c>
      <c r="H601" s="3">
        <v>45280</v>
      </c>
      <c r="I601" s="2" t="s">
        <v>1003</v>
      </c>
      <c r="J601" s="2" t="s">
        <v>172</v>
      </c>
      <c r="K601" s="2" t="s">
        <v>621</v>
      </c>
      <c r="L601" s="2" t="s">
        <v>174</v>
      </c>
      <c r="M601" s="2" t="s">
        <v>621</v>
      </c>
      <c r="N601" s="2" t="s">
        <v>1156</v>
      </c>
      <c r="O601" s="4" t="s">
        <v>775</v>
      </c>
      <c r="P601" s="2" t="s">
        <v>143</v>
      </c>
      <c r="Q601" s="252">
        <v>500</v>
      </c>
      <c r="R601" s="252">
        <v>500</v>
      </c>
      <c r="S601" s="153">
        <v>480</v>
      </c>
      <c r="T601" s="153">
        <v>240000</v>
      </c>
      <c r="U601" s="4" t="s">
        <v>144</v>
      </c>
      <c r="V601" s="2" t="s">
        <v>1007</v>
      </c>
      <c r="W601" s="5"/>
      <c r="Z601" s="1"/>
    </row>
    <row r="602" spans="1:26" ht="13.5" x14ac:dyDescent="0.3">
      <c r="A602" s="4">
        <v>601</v>
      </c>
      <c r="B602" s="1" t="s">
        <v>136</v>
      </c>
      <c r="C602" s="1" t="s">
        <v>1756</v>
      </c>
      <c r="D602" s="2" t="s">
        <v>1754</v>
      </c>
      <c r="E602" s="2" t="s">
        <v>51</v>
      </c>
      <c r="F602" s="2" t="s">
        <v>36</v>
      </c>
      <c r="G602" s="2" t="s">
        <v>1002</v>
      </c>
      <c r="H602" s="3">
        <v>45280</v>
      </c>
      <c r="I602" s="2" t="s">
        <v>1003</v>
      </c>
      <c r="J602" s="2" t="s">
        <v>172</v>
      </c>
      <c r="K602" s="2" t="s">
        <v>1008</v>
      </c>
      <c r="L602" s="2" t="s">
        <v>174</v>
      </c>
      <c r="M602" s="2" t="s">
        <v>1008</v>
      </c>
      <c r="N602" s="2" t="s">
        <v>1156</v>
      </c>
      <c r="O602" s="4" t="s">
        <v>775</v>
      </c>
      <c r="P602" s="2" t="s">
        <v>143</v>
      </c>
      <c r="Q602" s="252">
        <v>200</v>
      </c>
      <c r="R602" s="252">
        <v>200</v>
      </c>
      <c r="S602" s="153">
        <v>652</v>
      </c>
      <c r="T602" s="153">
        <v>130400</v>
      </c>
      <c r="U602" s="4" t="s">
        <v>144</v>
      </c>
      <c r="V602" s="2" t="s">
        <v>1007</v>
      </c>
      <c r="W602" s="5"/>
      <c r="Z602" s="1"/>
    </row>
    <row r="603" spans="1:26" ht="13.5" x14ac:dyDescent="0.3">
      <c r="A603" s="4">
        <v>602</v>
      </c>
      <c r="B603" s="1" t="s">
        <v>136</v>
      </c>
      <c r="C603" s="1" t="s">
        <v>1756</v>
      </c>
      <c r="D603" s="2" t="s">
        <v>1754</v>
      </c>
      <c r="E603" s="2" t="s">
        <v>51</v>
      </c>
      <c r="F603" s="2" t="s">
        <v>36</v>
      </c>
      <c r="G603" s="2" t="s">
        <v>1002</v>
      </c>
      <c r="H603" s="3">
        <v>45280</v>
      </c>
      <c r="I603" s="2" t="s">
        <v>1003</v>
      </c>
      <c r="J603" s="2" t="s">
        <v>172</v>
      </c>
      <c r="K603" s="2" t="s">
        <v>1009</v>
      </c>
      <c r="L603" s="2" t="s">
        <v>805</v>
      </c>
      <c r="M603" s="2" t="s">
        <v>1009</v>
      </c>
      <c r="N603" s="2" t="s">
        <v>1156</v>
      </c>
      <c r="O603" s="4" t="s">
        <v>775</v>
      </c>
      <c r="P603" s="2" t="s">
        <v>143</v>
      </c>
      <c r="Q603" s="252">
        <v>300</v>
      </c>
      <c r="R603" s="252">
        <v>300</v>
      </c>
      <c r="S603" s="153">
        <v>986</v>
      </c>
      <c r="T603" s="153">
        <v>295800</v>
      </c>
      <c r="U603" s="4" t="s">
        <v>144</v>
      </c>
      <c r="V603" s="2" t="s">
        <v>1007</v>
      </c>
      <c r="W603" s="5"/>
      <c r="Z603" s="1"/>
    </row>
    <row r="604" spans="1:26" ht="13.5" x14ac:dyDescent="0.3">
      <c r="A604" s="4">
        <v>603</v>
      </c>
      <c r="B604" s="1" t="s">
        <v>1010</v>
      </c>
      <c r="C604" s="1" t="s">
        <v>1758</v>
      </c>
      <c r="D604" s="2" t="s">
        <v>1743</v>
      </c>
      <c r="E604" s="2" t="s">
        <v>91</v>
      </c>
      <c r="F604" s="2" t="s">
        <v>34</v>
      </c>
      <c r="G604" s="2" t="s">
        <v>1011</v>
      </c>
      <c r="H604" s="3">
        <v>45281</v>
      </c>
      <c r="I604" s="2" t="s">
        <v>1012</v>
      </c>
      <c r="J604" s="2" t="s">
        <v>615</v>
      </c>
      <c r="K604" s="2" t="s">
        <v>1013</v>
      </c>
      <c r="L604" s="2" t="s">
        <v>1014</v>
      </c>
      <c r="M604" s="2" t="s">
        <v>1245</v>
      </c>
      <c r="N604" s="2" t="s">
        <v>1244</v>
      </c>
      <c r="O604" s="4" t="s">
        <v>775</v>
      </c>
      <c r="P604" s="2" t="s">
        <v>143</v>
      </c>
      <c r="Q604" s="252">
        <v>1</v>
      </c>
      <c r="R604" s="252">
        <v>1</v>
      </c>
      <c r="S604" s="153">
        <v>31225</v>
      </c>
      <c r="T604" s="153">
        <v>31225</v>
      </c>
      <c r="U604" s="4" t="s">
        <v>144</v>
      </c>
      <c r="V604" s="2"/>
      <c r="W604" s="5"/>
      <c r="Z604" s="1"/>
    </row>
    <row r="605" spans="1:26" ht="13.5" x14ac:dyDescent="0.3">
      <c r="A605" s="4">
        <v>604</v>
      </c>
      <c r="B605" s="1" t="s">
        <v>1010</v>
      </c>
      <c r="C605" s="1" t="s">
        <v>1758</v>
      </c>
      <c r="D605" s="2" t="s">
        <v>1743</v>
      </c>
      <c r="E605" s="2" t="s">
        <v>91</v>
      </c>
      <c r="F605" s="2" t="s">
        <v>34</v>
      </c>
      <c r="G605" s="2" t="s">
        <v>1011</v>
      </c>
      <c r="H605" s="3">
        <v>45281</v>
      </c>
      <c r="I605" s="2" t="s">
        <v>1012</v>
      </c>
      <c r="J605" s="2" t="s">
        <v>615</v>
      </c>
      <c r="K605" s="2" t="s">
        <v>1015</v>
      </c>
      <c r="L605" s="2" t="s">
        <v>1014</v>
      </c>
      <c r="M605" s="2" t="s">
        <v>1243</v>
      </c>
      <c r="N605" s="2" t="s">
        <v>1244</v>
      </c>
      <c r="O605" s="4" t="s">
        <v>775</v>
      </c>
      <c r="P605" s="2" t="s">
        <v>143</v>
      </c>
      <c r="Q605" s="252">
        <v>1</v>
      </c>
      <c r="R605" s="252">
        <v>1</v>
      </c>
      <c r="S605" s="153">
        <v>63150</v>
      </c>
      <c r="T605" s="153">
        <v>63150</v>
      </c>
      <c r="U605" s="4" t="s">
        <v>144</v>
      </c>
      <c r="V605" s="2"/>
      <c r="W605" s="5"/>
      <c r="Z605" s="1"/>
    </row>
    <row r="606" spans="1:26" ht="13.5" x14ac:dyDescent="0.3">
      <c r="A606" s="4">
        <v>605</v>
      </c>
      <c r="B606" s="1" t="s">
        <v>136</v>
      </c>
      <c r="C606" s="1" t="s">
        <v>1758</v>
      </c>
      <c r="D606" s="2" t="s">
        <v>1743</v>
      </c>
      <c r="E606" s="2" t="s">
        <v>57</v>
      </c>
      <c r="F606" s="2" t="s">
        <v>34</v>
      </c>
      <c r="G606" s="2" t="s">
        <v>1016</v>
      </c>
      <c r="H606" s="3">
        <v>45296</v>
      </c>
      <c r="I606" s="3" t="s">
        <v>1017</v>
      </c>
      <c r="J606" s="2" t="s">
        <v>785</v>
      </c>
      <c r="K606" s="2" t="s">
        <v>1018</v>
      </c>
      <c r="L606" s="2" t="s">
        <v>1019</v>
      </c>
      <c r="M606" s="2" t="s">
        <v>1362</v>
      </c>
      <c r="N606" s="2" t="s">
        <v>1363</v>
      </c>
      <c r="O606" s="4" t="s">
        <v>775</v>
      </c>
      <c r="P606" s="2" t="s">
        <v>143</v>
      </c>
      <c r="Q606" s="252">
        <v>1</v>
      </c>
      <c r="R606" s="252">
        <v>4</v>
      </c>
      <c r="S606" s="153">
        <v>57000</v>
      </c>
      <c r="T606" s="153">
        <v>228000</v>
      </c>
      <c r="U606" s="230" t="s">
        <v>144</v>
      </c>
      <c r="V606" s="2"/>
      <c r="W606" s="5"/>
      <c r="Y606" s="5"/>
      <c r="Z606" s="1"/>
    </row>
    <row r="607" spans="1:26" ht="13.5" x14ac:dyDescent="0.3">
      <c r="A607" s="4">
        <v>606</v>
      </c>
      <c r="B607" s="1" t="s">
        <v>136</v>
      </c>
      <c r="C607" s="1" t="s">
        <v>1758</v>
      </c>
      <c r="D607" s="2" t="s">
        <v>1743</v>
      </c>
      <c r="E607" s="2" t="s">
        <v>57</v>
      </c>
      <c r="F607" s="2" t="s">
        <v>34</v>
      </c>
      <c r="G607" s="2" t="s">
        <v>1020</v>
      </c>
      <c r="H607" s="3">
        <v>45296</v>
      </c>
      <c r="I607" s="3" t="s">
        <v>1021</v>
      </c>
      <c r="J607" s="2" t="s">
        <v>615</v>
      </c>
      <c r="K607" s="2" t="s">
        <v>1022</v>
      </c>
      <c r="L607" s="2" t="s">
        <v>1023</v>
      </c>
      <c r="M607" s="2" t="s">
        <v>1418</v>
      </c>
      <c r="N607" s="2" t="s">
        <v>1419</v>
      </c>
      <c r="O607" s="4" t="s">
        <v>775</v>
      </c>
      <c r="P607" s="2" t="s">
        <v>143</v>
      </c>
      <c r="Q607" s="252">
        <v>1</v>
      </c>
      <c r="R607" s="252">
        <v>5</v>
      </c>
      <c r="S607" s="153">
        <v>5143</v>
      </c>
      <c r="T607" s="153">
        <v>25715</v>
      </c>
      <c r="U607" s="230" t="s">
        <v>144</v>
      </c>
      <c r="V607" s="2"/>
      <c r="W607" s="5"/>
      <c r="Y607" s="5"/>
      <c r="Z607" s="1"/>
    </row>
    <row r="608" spans="1:26" ht="13.5" x14ac:dyDescent="0.3">
      <c r="A608" s="4">
        <v>607</v>
      </c>
      <c r="B608" s="1" t="s">
        <v>136</v>
      </c>
      <c r="C608" s="1" t="s">
        <v>1758</v>
      </c>
      <c r="D608" s="2" t="s">
        <v>1743</v>
      </c>
      <c r="E608" s="2" t="s">
        <v>57</v>
      </c>
      <c r="F608" s="2" t="s">
        <v>34</v>
      </c>
      <c r="G608" s="2" t="s">
        <v>1020</v>
      </c>
      <c r="H608" s="3">
        <v>45296</v>
      </c>
      <c r="I608" s="3" t="s">
        <v>1021</v>
      </c>
      <c r="J608" s="2" t="s">
        <v>615</v>
      </c>
      <c r="K608" s="2" t="s">
        <v>1024</v>
      </c>
      <c r="L608" s="2" t="s">
        <v>1025</v>
      </c>
      <c r="M608" s="2" t="s">
        <v>1500</v>
      </c>
      <c r="N608" s="2" t="s">
        <v>1419</v>
      </c>
      <c r="O608" s="4" t="s">
        <v>775</v>
      </c>
      <c r="P608" s="2" t="s">
        <v>143</v>
      </c>
      <c r="Q608" s="252">
        <v>1</v>
      </c>
      <c r="R608" s="252">
        <v>5</v>
      </c>
      <c r="S608" s="153">
        <v>2772</v>
      </c>
      <c r="T608" s="153">
        <v>13860</v>
      </c>
      <c r="U608" s="230" t="s">
        <v>144</v>
      </c>
      <c r="V608" s="2"/>
      <c r="W608" s="5"/>
      <c r="Y608" s="5"/>
      <c r="Z608" s="1"/>
    </row>
    <row r="609" spans="1:26" ht="13.5" x14ac:dyDescent="0.3">
      <c r="A609" s="4">
        <v>608</v>
      </c>
      <c r="B609" s="1" t="s">
        <v>136</v>
      </c>
      <c r="C609" s="1" t="s">
        <v>1756</v>
      </c>
      <c r="D609" s="2" t="s">
        <v>1754</v>
      </c>
      <c r="E609" s="2" t="s">
        <v>51</v>
      </c>
      <c r="F609" s="2" t="s">
        <v>36</v>
      </c>
      <c r="G609" s="2" t="s">
        <v>1020</v>
      </c>
      <c r="H609" s="3">
        <v>45296</v>
      </c>
      <c r="I609" s="3" t="s">
        <v>1021</v>
      </c>
      <c r="J609" s="2" t="s">
        <v>615</v>
      </c>
      <c r="K609" s="2" t="s">
        <v>239</v>
      </c>
      <c r="L609" s="2" t="s">
        <v>776</v>
      </c>
      <c r="M609" s="2" t="s">
        <v>1297</v>
      </c>
      <c r="N609" s="2" t="s">
        <v>1250</v>
      </c>
      <c r="O609" s="4" t="s">
        <v>775</v>
      </c>
      <c r="P609" s="2" t="s">
        <v>1026</v>
      </c>
      <c r="Q609" s="252">
        <v>1</v>
      </c>
      <c r="R609" s="252">
        <v>2</v>
      </c>
      <c r="S609" s="153">
        <v>60930</v>
      </c>
      <c r="T609" s="153">
        <v>121860</v>
      </c>
      <c r="U609" s="230" t="s">
        <v>144</v>
      </c>
      <c r="V609" s="2"/>
      <c r="W609" s="5"/>
      <c r="Y609" s="5"/>
      <c r="Z609" s="1"/>
    </row>
    <row r="610" spans="1:26" ht="13.5" x14ac:dyDescent="0.3">
      <c r="A610" s="4">
        <v>609</v>
      </c>
      <c r="B610" s="1" t="s">
        <v>136</v>
      </c>
      <c r="C610" s="1" t="s">
        <v>1756</v>
      </c>
      <c r="D610" s="2" t="s">
        <v>1754</v>
      </c>
      <c r="E610" s="2" t="s">
        <v>51</v>
      </c>
      <c r="F610" s="2" t="s">
        <v>36</v>
      </c>
      <c r="G610" s="2" t="s">
        <v>1020</v>
      </c>
      <c r="H610" s="3">
        <v>45296</v>
      </c>
      <c r="I610" s="3" t="s">
        <v>1021</v>
      </c>
      <c r="J610" s="2" t="s">
        <v>615</v>
      </c>
      <c r="K610" s="2" t="s">
        <v>1027</v>
      </c>
      <c r="L610" s="2" t="s">
        <v>776</v>
      </c>
      <c r="M610" s="2" t="s">
        <v>1524</v>
      </c>
      <c r="N610" s="2" t="s">
        <v>1250</v>
      </c>
      <c r="O610" s="4" t="s">
        <v>775</v>
      </c>
      <c r="P610" s="2" t="s">
        <v>1026</v>
      </c>
      <c r="Q610" s="252">
        <v>1</v>
      </c>
      <c r="R610" s="252">
        <v>2</v>
      </c>
      <c r="S610" s="153">
        <v>19240</v>
      </c>
      <c r="T610" s="153">
        <v>38480</v>
      </c>
      <c r="U610" s="230" t="s">
        <v>144</v>
      </c>
      <c r="V610" s="2"/>
      <c r="W610" s="5"/>
      <c r="Y610" s="5"/>
      <c r="Z610" s="1"/>
    </row>
    <row r="611" spans="1:26" ht="13.5" x14ac:dyDescent="0.3">
      <c r="A611" s="4">
        <v>610</v>
      </c>
      <c r="B611" s="1" t="s">
        <v>136</v>
      </c>
      <c r="C611" s="1" t="s">
        <v>1758</v>
      </c>
      <c r="D611" s="2" t="s">
        <v>1743</v>
      </c>
      <c r="E611" s="2" t="s">
        <v>57</v>
      </c>
      <c r="F611" s="2" t="s">
        <v>36</v>
      </c>
      <c r="G611" s="2" t="s">
        <v>1020</v>
      </c>
      <c r="H611" s="3">
        <v>45296</v>
      </c>
      <c r="I611" s="3" t="s">
        <v>1021</v>
      </c>
      <c r="J611" s="2" t="s">
        <v>615</v>
      </c>
      <c r="K611" s="2" t="s">
        <v>1028</v>
      </c>
      <c r="L611" s="2" t="s">
        <v>1029</v>
      </c>
      <c r="M611" s="2" t="s">
        <v>1582</v>
      </c>
      <c r="N611" s="2" t="s">
        <v>1285</v>
      </c>
      <c r="O611" s="4" t="s">
        <v>775</v>
      </c>
      <c r="P611" s="2" t="s">
        <v>143</v>
      </c>
      <c r="Q611" s="252">
        <v>10</v>
      </c>
      <c r="R611" s="252">
        <v>10</v>
      </c>
      <c r="S611" s="153">
        <v>1121</v>
      </c>
      <c r="T611" s="153">
        <v>11210</v>
      </c>
      <c r="U611" s="230" t="s">
        <v>144</v>
      </c>
      <c r="V611" s="2"/>
      <c r="W611" s="5"/>
      <c r="Y611" s="5"/>
      <c r="Z611" s="1"/>
    </row>
    <row r="612" spans="1:26" ht="13.5" x14ac:dyDescent="0.3">
      <c r="A612" s="4">
        <v>611</v>
      </c>
      <c r="B612" s="1" t="s">
        <v>136</v>
      </c>
      <c r="C612" s="1" t="s">
        <v>1758</v>
      </c>
      <c r="D612" s="2" t="s">
        <v>1743</v>
      </c>
      <c r="E612" s="2" t="s">
        <v>57</v>
      </c>
      <c r="F612" s="2" t="s">
        <v>36</v>
      </c>
      <c r="G612" s="2" t="s">
        <v>1020</v>
      </c>
      <c r="H612" s="3">
        <v>45296</v>
      </c>
      <c r="I612" s="3" t="s">
        <v>1021</v>
      </c>
      <c r="J612" s="2" t="s">
        <v>615</v>
      </c>
      <c r="K612" s="2" t="s">
        <v>1030</v>
      </c>
      <c r="L612" s="2" t="s">
        <v>1029</v>
      </c>
      <c r="M612" s="2" t="s">
        <v>1583</v>
      </c>
      <c r="N612" s="2" t="s">
        <v>1285</v>
      </c>
      <c r="O612" s="4" t="s">
        <v>775</v>
      </c>
      <c r="P612" s="2" t="s">
        <v>143</v>
      </c>
      <c r="Q612" s="252">
        <v>10</v>
      </c>
      <c r="R612" s="252">
        <v>10</v>
      </c>
      <c r="S612" s="153">
        <v>1662</v>
      </c>
      <c r="T612" s="153">
        <v>16620</v>
      </c>
      <c r="U612" s="230" t="s">
        <v>144</v>
      </c>
      <c r="V612" s="2"/>
      <c r="W612" s="5"/>
      <c r="Y612" s="5"/>
      <c r="Z612" s="1"/>
    </row>
    <row r="613" spans="1:26" ht="13.5" x14ac:dyDescent="0.3">
      <c r="A613" s="4">
        <v>612</v>
      </c>
      <c r="B613" s="1" t="s">
        <v>136</v>
      </c>
      <c r="C613" s="1" t="s">
        <v>1756</v>
      </c>
      <c r="D613" s="2" t="s">
        <v>1754</v>
      </c>
      <c r="E613" s="2" t="s">
        <v>51</v>
      </c>
      <c r="F613" s="2" t="s">
        <v>36</v>
      </c>
      <c r="G613" s="2" t="s">
        <v>1031</v>
      </c>
      <c r="H613" s="3">
        <v>45296</v>
      </c>
      <c r="I613" s="3" t="s">
        <v>1032</v>
      </c>
      <c r="J613" s="2" t="s">
        <v>172</v>
      </c>
      <c r="K613" s="2" t="s">
        <v>276</v>
      </c>
      <c r="L613" s="2" t="s">
        <v>174</v>
      </c>
      <c r="M613" s="2" t="s">
        <v>276</v>
      </c>
      <c r="N613" s="2" t="s">
        <v>1156</v>
      </c>
      <c r="O613" s="4" t="s">
        <v>775</v>
      </c>
      <c r="P613" s="2" t="s">
        <v>143</v>
      </c>
      <c r="Q613" s="252">
        <v>3000</v>
      </c>
      <c r="R613" s="252">
        <v>3000</v>
      </c>
      <c r="S613" s="153">
        <v>111</v>
      </c>
      <c r="T613" s="153">
        <v>333000</v>
      </c>
      <c r="U613" s="230" t="s">
        <v>144</v>
      </c>
      <c r="V613" s="2" t="s">
        <v>1033</v>
      </c>
      <c r="W613" s="5"/>
      <c r="Y613" s="5"/>
      <c r="Z613" s="1"/>
    </row>
    <row r="614" spans="1:26" ht="13.5" x14ac:dyDescent="0.3">
      <c r="A614" s="4">
        <v>613</v>
      </c>
      <c r="B614" s="1" t="s">
        <v>136</v>
      </c>
      <c r="C614" s="1" t="s">
        <v>1756</v>
      </c>
      <c r="D614" s="2" t="s">
        <v>1754</v>
      </c>
      <c r="E614" s="2" t="s">
        <v>51</v>
      </c>
      <c r="F614" s="2" t="s">
        <v>36</v>
      </c>
      <c r="G614" s="2" t="s">
        <v>1031</v>
      </c>
      <c r="H614" s="3">
        <v>45296</v>
      </c>
      <c r="I614" s="3" t="s">
        <v>1032</v>
      </c>
      <c r="J614" s="2" t="s">
        <v>172</v>
      </c>
      <c r="K614" s="2" t="s">
        <v>179</v>
      </c>
      <c r="L614" s="2" t="s">
        <v>174</v>
      </c>
      <c r="M614" s="2" t="s">
        <v>179</v>
      </c>
      <c r="N614" s="2" t="s">
        <v>1156</v>
      </c>
      <c r="O614" s="4" t="s">
        <v>775</v>
      </c>
      <c r="P614" s="2" t="s">
        <v>143</v>
      </c>
      <c r="Q614" s="252">
        <v>3300</v>
      </c>
      <c r="R614" s="252">
        <v>3300</v>
      </c>
      <c r="S614" s="153">
        <v>163</v>
      </c>
      <c r="T614" s="153">
        <v>537900</v>
      </c>
      <c r="U614" s="230" t="s">
        <v>144</v>
      </c>
      <c r="V614" s="2" t="s">
        <v>1033</v>
      </c>
      <c r="W614" s="5"/>
      <c r="Y614" s="5"/>
      <c r="Z614" s="1"/>
    </row>
    <row r="615" spans="1:26" ht="13.5" x14ac:dyDescent="0.3">
      <c r="A615" s="4">
        <v>614</v>
      </c>
      <c r="B615" s="1" t="s">
        <v>136</v>
      </c>
      <c r="C615" s="1" t="s">
        <v>1756</v>
      </c>
      <c r="D615" s="2" t="s">
        <v>1754</v>
      </c>
      <c r="E615" s="2" t="s">
        <v>51</v>
      </c>
      <c r="F615" s="2" t="s">
        <v>36</v>
      </c>
      <c r="G615" s="2" t="s">
        <v>1031</v>
      </c>
      <c r="H615" s="3">
        <v>45296</v>
      </c>
      <c r="I615" s="3" t="s">
        <v>1032</v>
      </c>
      <c r="J615" s="2" t="s">
        <v>172</v>
      </c>
      <c r="K615" s="2" t="s">
        <v>182</v>
      </c>
      <c r="L615" s="2" t="s">
        <v>174</v>
      </c>
      <c r="M615" s="2" t="s">
        <v>182</v>
      </c>
      <c r="N615" s="2" t="s">
        <v>1156</v>
      </c>
      <c r="O615" s="4" t="s">
        <v>775</v>
      </c>
      <c r="P615" s="2" t="s">
        <v>143</v>
      </c>
      <c r="Q615" s="252">
        <v>2000</v>
      </c>
      <c r="R615" s="252">
        <v>2000</v>
      </c>
      <c r="S615" s="153">
        <v>715</v>
      </c>
      <c r="T615" s="153">
        <v>1430000</v>
      </c>
      <c r="U615" s="230" t="s">
        <v>144</v>
      </c>
      <c r="V615" s="2" t="s">
        <v>1033</v>
      </c>
      <c r="W615" s="5"/>
      <c r="Y615" s="5"/>
      <c r="Z615" s="1"/>
    </row>
    <row r="616" spans="1:26" ht="13.5" x14ac:dyDescent="0.3">
      <c r="A616" s="4">
        <v>615</v>
      </c>
      <c r="B616" s="1" t="s">
        <v>136</v>
      </c>
      <c r="C616" s="1" t="s">
        <v>1756</v>
      </c>
      <c r="D616" s="2" t="s">
        <v>1754</v>
      </c>
      <c r="E616" s="2" t="s">
        <v>51</v>
      </c>
      <c r="F616" s="2" t="s">
        <v>36</v>
      </c>
      <c r="G616" s="2" t="s">
        <v>1031</v>
      </c>
      <c r="H616" s="3">
        <v>45296</v>
      </c>
      <c r="I616" s="3" t="s">
        <v>1032</v>
      </c>
      <c r="J616" s="2" t="s">
        <v>172</v>
      </c>
      <c r="K616" s="2" t="s">
        <v>176</v>
      </c>
      <c r="L616" s="2" t="s">
        <v>174</v>
      </c>
      <c r="M616" s="2" t="s">
        <v>176</v>
      </c>
      <c r="N616" s="2" t="s">
        <v>1156</v>
      </c>
      <c r="O616" s="4" t="s">
        <v>775</v>
      </c>
      <c r="P616" s="2" t="s">
        <v>143</v>
      </c>
      <c r="Q616" s="252">
        <v>5000</v>
      </c>
      <c r="R616" s="252">
        <v>5000</v>
      </c>
      <c r="S616" s="153">
        <v>48</v>
      </c>
      <c r="T616" s="153">
        <v>240000</v>
      </c>
      <c r="U616" s="230" t="s">
        <v>144</v>
      </c>
      <c r="V616" s="2" t="s">
        <v>1033</v>
      </c>
      <c r="W616" s="5"/>
      <c r="Y616" s="5"/>
      <c r="Z616" s="1"/>
    </row>
    <row r="617" spans="1:26" ht="13.5" x14ac:dyDescent="0.3">
      <c r="A617" s="4">
        <v>616</v>
      </c>
      <c r="B617" s="1" t="s">
        <v>136</v>
      </c>
      <c r="C617" s="1" t="s">
        <v>1756</v>
      </c>
      <c r="D617" s="2" t="s">
        <v>1754</v>
      </c>
      <c r="E617" s="2" t="s">
        <v>51</v>
      </c>
      <c r="F617" s="2" t="s">
        <v>36</v>
      </c>
      <c r="G617" s="2" t="s">
        <v>1031</v>
      </c>
      <c r="H617" s="3">
        <v>45296</v>
      </c>
      <c r="I617" s="3" t="s">
        <v>1032</v>
      </c>
      <c r="J617" s="2" t="s">
        <v>172</v>
      </c>
      <c r="K617" s="2" t="s">
        <v>287</v>
      </c>
      <c r="L617" s="2" t="s">
        <v>174</v>
      </c>
      <c r="M617" s="2" t="s">
        <v>287</v>
      </c>
      <c r="N617" s="2" t="s">
        <v>1156</v>
      </c>
      <c r="O617" s="4" t="s">
        <v>775</v>
      </c>
      <c r="P617" s="2" t="s">
        <v>143</v>
      </c>
      <c r="Q617" s="252">
        <v>3000</v>
      </c>
      <c r="R617" s="252">
        <v>3000</v>
      </c>
      <c r="S617" s="153">
        <v>51</v>
      </c>
      <c r="T617" s="153">
        <v>153000</v>
      </c>
      <c r="U617" s="230" t="s">
        <v>144</v>
      </c>
      <c r="V617" s="2" t="s">
        <v>1033</v>
      </c>
      <c r="W617" s="5"/>
      <c r="Y617" s="5"/>
      <c r="Z617" s="1"/>
    </row>
    <row r="618" spans="1:26" ht="13.5" x14ac:dyDescent="0.3">
      <c r="A618" s="4">
        <v>617</v>
      </c>
      <c r="B618" s="1" t="s">
        <v>136</v>
      </c>
      <c r="C618" s="1" t="s">
        <v>1756</v>
      </c>
      <c r="D618" s="2" t="s">
        <v>1754</v>
      </c>
      <c r="E618" s="2" t="s">
        <v>51</v>
      </c>
      <c r="F618" s="2" t="s">
        <v>36</v>
      </c>
      <c r="G618" s="2" t="s">
        <v>1031</v>
      </c>
      <c r="H618" s="3">
        <v>45296</v>
      </c>
      <c r="I618" s="3" t="s">
        <v>1032</v>
      </c>
      <c r="J618" s="2" t="s">
        <v>172</v>
      </c>
      <c r="K618" s="2" t="s">
        <v>285</v>
      </c>
      <c r="L618" s="2" t="s">
        <v>174</v>
      </c>
      <c r="M618" s="2" t="s">
        <v>285</v>
      </c>
      <c r="N618" s="2" t="s">
        <v>1156</v>
      </c>
      <c r="O618" s="4" t="s">
        <v>775</v>
      </c>
      <c r="P618" s="2" t="s">
        <v>143</v>
      </c>
      <c r="Q618" s="252">
        <v>100000</v>
      </c>
      <c r="R618" s="252">
        <v>100000</v>
      </c>
      <c r="S618" s="153">
        <v>19</v>
      </c>
      <c r="T618" s="153">
        <v>1900000</v>
      </c>
      <c r="U618" s="230" t="s">
        <v>144</v>
      </c>
      <c r="V618" s="2" t="s">
        <v>1033</v>
      </c>
      <c r="W618" s="5"/>
      <c r="Y618" s="5"/>
      <c r="Z618" s="1"/>
    </row>
    <row r="619" spans="1:26" ht="13.5" x14ac:dyDescent="0.3">
      <c r="A619" s="4">
        <v>618</v>
      </c>
      <c r="B619" s="1" t="s">
        <v>136</v>
      </c>
      <c r="C619" s="1" t="s">
        <v>1756</v>
      </c>
      <c r="D619" s="2" t="s">
        <v>1754</v>
      </c>
      <c r="E619" s="2" t="s">
        <v>51</v>
      </c>
      <c r="F619" s="2" t="s">
        <v>36</v>
      </c>
      <c r="G619" s="2" t="s">
        <v>1031</v>
      </c>
      <c r="H619" s="3">
        <v>45296</v>
      </c>
      <c r="I619" s="3" t="s">
        <v>1032</v>
      </c>
      <c r="J619" s="2" t="s">
        <v>172</v>
      </c>
      <c r="K619" s="2" t="s">
        <v>288</v>
      </c>
      <c r="L619" s="2" t="s">
        <v>174</v>
      </c>
      <c r="M619" s="2" t="s">
        <v>288</v>
      </c>
      <c r="N619" s="2" t="s">
        <v>1156</v>
      </c>
      <c r="O619" s="4" t="s">
        <v>775</v>
      </c>
      <c r="P619" s="2" t="s">
        <v>143</v>
      </c>
      <c r="Q619" s="252">
        <v>2000</v>
      </c>
      <c r="R619" s="252">
        <v>2000</v>
      </c>
      <c r="S619" s="153">
        <v>29</v>
      </c>
      <c r="T619" s="153">
        <v>58000</v>
      </c>
      <c r="U619" s="230" t="s">
        <v>144</v>
      </c>
      <c r="V619" s="2" t="s">
        <v>1033</v>
      </c>
      <c r="W619" s="5"/>
      <c r="Y619" s="5"/>
      <c r="Z619" s="1"/>
    </row>
    <row r="620" spans="1:26" ht="13.5" x14ac:dyDescent="0.3">
      <c r="A620" s="4">
        <v>619</v>
      </c>
      <c r="B620" s="1" t="s">
        <v>136</v>
      </c>
      <c r="C620" s="1" t="s">
        <v>1756</v>
      </c>
      <c r="D620" s="2" t="s">
        <v>1754</v>
      </c>
      <c r="E620" s="2" t="s">
        <v>51</v>
      </c>
      <c r="F620" s="2" t="s">
        <v>36</v>
      </c>
      <c r="G620" s="2" t="s">
        <v>1031</v>
      </c>
      <c r="H620" s="3">
        <v>45296</v>
      </c>
      <c r="I620" s="3" t="s">
        <v>1032</v>
      </c>
      <c r="J620" s="2" t="s">
        <v>172</v>
      </c>
      <c r="K620" s="2" t="s">
        <v>681</v>
      </c>
      <c r="L620" s="2" t="s">
        <v>174</v>
      </c>
      <c r="M620" s="2" t="s">
        <v>681</v>
      </c>
      <c r="N620" s="2" t="s">
        <v>1156</v>
      </c>
      <c r="O620" s="4" t="s">
        <v>775</v>
      </c>
      <c r="P620" s="2" t="s">
        <v>143</v>
      </c>
      <c r="Q620" s="252">
        <v>3000</v>
      </c>
      <c r="R620" s="252">
        <v>3000</v>
      </c>
      <c r="S620" s="153">
        <v>78</v>
      </c>
      <c r="T620" s="153">
        <v>234000</v>
      </c>
      <c r="U620" s="230" t="s">
        <v>144</v>
      </c>
      <c r="V620" s="2" t="s">
        <v>1033</v>
      </c>
      <c r="W620" s="5"/>
      <c r="Y620" s="5"/>
      <c r="Z620" s="1"/>
    </row>
    <row r="621" spans="1:26" ht="13.5" x14ac:dyDescent="0.3">
      <c r="A621" s="4">
        <v>620</v>
      </c>
      <c r="B621" s="1" t="s">
        <v>136</v>
      </c>
      <c r="C621" s="1" t="s">
        <v>1756</v>
      </c>
      <c r="D621" s="2" t="s">
        <v>1754</v>
      </c>
      <c r="E621" s="2" t="s">
        <v>51</v>
      </c>
      <c r="F621" s="2" t="s">
        <v>36</v>
      </c>
      <c r="G621" s="2" t="s">
        <v>1031</v>
      </c>
      <c r="H621" s="3">
        <v>45296</v>
      </c>
      <c r="I621" s="3" t="s">
        <v>1032</v>
      </c>
      <c r="J621" s="2" t="s">
        <v>172</v>
      </c>
      <c r="K621" s="2" t="s">
        <v>431</v>
      </c>
      <c r="L621" s="2" t="s">
        <v>174</v>
      </c>
      <c r="M621" s="2" t="s">
        <v>431</v>
      </c>
      <c r="N621" s="2" t="s">
        <v>1156</v>
      </c>
      <c r="O621" s="4" t="s">
        <v>775</v>
      </c>
      <c r="P621" s="2" t="s">
        <v>143</v>
      </c>
      <c r="Q621" s="252">
        <v>2000</v>
      </c>
      <c r="R621" s="252">
        <v>2000</v>
      </c>
      <c r="S621" s="153">
        <v>97</v>
      </c>
      <c r="T621" s="153">
        <v>194000</v>
      </c>
      <c r="U621" s="230" t="s">
        <v>144</v>
      </c>
      <c r="V621" s="2" t="s">
        <v>1033</v>
      </c>
      <c r="W621" s="5"/>
      <c r="Y621" s="5"/>
      <c r="Z621" s="1"/>
    </row>
    <row r="622" spans="1:26" ht="13.5" x14ac:dyDescent="0.3">
      <c r="A622" s="4">
        <v>621</v>
      </c>
      <c r="B622" s="1" t="s">
        <v>136</v>
      </c>
      <c r="C622" s="1" t="s">
        <v>1756</v>
      </c>
      <c r="D622" s="2" t="s">
        <v>1754</v>
      </c>
      <c r="E622" s="2" t="s">
        <v>51</v>
      </c>
      <c r="F622" s="2" t="s">
        <v>36</v>
      </c>
      <c r="G622" s="2" t="s">
        <v>1031</v>
      </c>
      <c r="H622" s="3">
        <v>45296</v>
      </c>
      <c r="I622" s="3" t="s">
        <v>1032</v>
      </c>
      <c r="J622" s="2" t="s">
        <v>172</v>
      </c>
      <c r="K622" s="2" t="s">
        <v>186</v>
      </c>
      <c r="L622" s="2" t="s">
        <v>174</v>
      </c>
      <c r="M622" s="2" t="s">
        <v>186</v>
      </c>
      <c r="N622" s="2" t="s">
        <v>1156</v>
      </c>
      <c r="O622" s="4" t="s">
        <v>775</v>
      </c>
      <c r="P622" s="2" t="s">
        <v>143</v>
      </c>
      <c r="Q622" s="252">
        <v>3000</v>
      </c>
      <c r="R622" s="252">
        <v>3000</v>
      </c>
      <c r="S622" s="153">
        <v>108</v>
      </c>
      <c r="T622" s="153">
        <v>324000</v>
      </c>
      <c r="U622" s="230" t="s">
        <v>144</v>
      </c>
      <c r="V622" s="2" t="s">
        <v>1033</v>
      </c>
      <c r="W622" s="5"/>
      <c r="Y622" s="5"/>
      <c r="Z622" s="1"/>
    </row>
    <row r="623" spans="1:26" ht="13.5" x14ac:dyDescent="0.3">
      <c r="A623" s="4">
        <v>622</v>
      </c>
      <c r="B623" s="1" t="s">
        <v>136</v>
      </c>
      <c r="C623" s="1" t="s">
        <v>1756</v>
      </c>
      <c r="D623" s="2" t="s">
        <v>1754</v>
      </c>
      <c r="E623" s="2" t="s">
        <v>51</v>
      </c>
      <c r="F623" s="2" t="s">
        <v>36</v>
      </c>
      <c r="G623" s="2" t="s">
        <v>1031</v>
      </c>
      <c r="H623" s="3">
        <v>45296</v>
      </c>
      <c r="I623" s="3" t="s">
        <v>1032</v>
      </c>
      <c r="J623" s="2" t="s">
        <v>172</v>
      </c>
      <c r="K623" s="2" t="s">
        <v>187</v>
      </c>
      <c r="L623" s="2" t="s">
        <v>174</v>
      </c>
      <c r="M623" s="2" t="s">
        <v>187</v>
      </c>
      <c r="N623" s="2" t="s">
        <v>1156</v>
      </c>
      <c r="O623" s="4" t="s">
        <v>775</v>
      </c>
      <c r="P623" s="2" t="s">
        <v>143</v>
      </c>
      <c r="Q623" s="252">
        <v>3000</v>
      </c>
      <c r="R623" s="252">
        <v>3000</v>
      </c>
      <c r="S623" s="153">
        <v>30</v>
      </c>
      <c r="T623" s="153">
        <v>90000</v>
      </c>
      <c r="U623" s="230" t="s">
        <v>144</v>
      </c>
      <c r="V623" s="2" t="s">
        <v>1033</v>
      </c>
      <c r="W623" s="5"/>
      <c r="Y623" s="5"/>
      <c r="Z623" s="1"/>
    </row>
    <row r="624" spans="1:26" ht="13.5" x14ac:dyDescent="0.3">
      <c r="A624" s="4">
        <v>623</v>
      </c>
      <c r="B624" s="1" t="s">
        <v>136</v>
      </c>
      <c r="C624" s="1" t="s">
        <v>1756</v>
      </c>
      <c r="D624" s="2" t="s">
        <v>1754</v>
      </c>
      <c r="E624" s="2" t="s">
        <v>51</v>
      </c>
      <c r="F624" s="2" t="s">
        <v>36</v>
      </c>
      <c r="G624" s="2" t="s">
        <v>1031</v>
      </c>
      <c r="H624" s="3">
        <v>45296</v>
      </c>
      <c r="I624" s="3" t="s">
        <v>1032</v>
      </c>
      <c r="J624" s="2" t="s">
        <v>172</v>
      </c>
      <c r="K624" s="2" t="s">
        <v>188</v>
      </c>
      <c r="L624" s="2" t="s">
        <v>174</v>
      </c>
      <c r="M624" s="2" t="s">
        <v>188</v>
      </c>
      <c r="N624" s="2" t="s">
        <v>1156</v>
      </c>
      <c r="O624" s="4" t="s">
        <v>775</v>
      </c>
      <c r="P624" s="2" t="s">
        <v>143</v>
      </c>
      <c r="Q624" s="252">
        <v>3000</v>
      </c>
      <c r="R624" s="252">
        <v>3000</v>
      </c>
      <c r="S624" s="153">
        <v>19</v>
      </c>
      <c r="T624" s="153">
        <v>57000</v>
      </c>
      <c r="U624" s="230" t="s">
        <v>144</v>
      </c>
      <c r="V624" s="2" t="s">
        <v>1033</v>
      </c>
      <c r="W624" s="5"/>
      <c r="Y624" s="5"/>
      <c r="Z624" s="1"/>
    </row>
    <row r="625" spans="1:26" ht="13.5" x14ac:dyDescent="0.3">
      <c r="A625" s="4">
        <v>624</v>
      </c>
      <c r="B625" s="1" t="s">
        <v>136</v>
      </c>
      <c r="C625" s="1" t="s">
        <v>1756</v>
      </c>
      <c r="D625" s="2" t="s">
        <v>1754</v>
      </c>
      <c r="E625" s="2" t="s">
        <v>51</v>
      </c>
      <c r="F625" s="2" t="s">
        <v>36</v>
      </c>
      <c r="G625" s="2" t="s">
        <v>1031</v>
      </c>
      <c r="H625" s="3">
        <v>45296</v>
      </c>
      <c r="I625" s="3" t="s">
        <v>1032</v>
      </c>
      <c r="J625" s="2" t="s">
        <v>172</v>
      </c>
      <c r="K625" s="2" t="s">
        <v>621</v>
      </c>
      <c r="L625" s="2" t="s">
        <v>174</v>
      </c>
      <c r="M625" s="2" t="s">
        <v>621</v>
      </c>
      <c r="N625" s="2" t="s">
        <v>1156</v>
      </c>
      <c r="O625" s="4" t="s">
        <v>775</v>
      </c>
      <c r="P625" s="2" t="s">
        <v>143</v>
      </c>
      <c r="Q625" s="252">
        <v>1000</v>
      </c>
      <c r="R625" s="252">
        <v>1000</v>
      </c>
      <c r="S625" s="153">
        <v>480</v>
      </c>
      <c r="T625" s="153">
        <v>480000</v>
      </c>
      <c r="U625" s="230" t="s">
        <v>144</v>
      </c>
      <c r="V625" s="2" t="s">
        <v>1033</v>
      </c>
      <c r="W625" s="5"/>
      <c r="Y625" s="5"/>
      <c r="Z625" s="1"/>
    </row>
    <row r="626" spans="1:26" ht="13.5" x14ac:dyDescent="0.3">
      <c r="A626" s="4">
        <v>625</v>
      </c>
      <c r="B626" s="1" t="s">
        <v>136</v>
      </c>
      <c r="C626" s="1" t="s">
        <v>1756</v>
      </c>
      <c r="D626" s="2" t="s">
        <v>1754</v>
      </c>
      <c r="E626" s="2" t="s">
        <v>51</v>
      </c>
      <c r="F626" s="2" t="s">
        <v>36</v>
      </c>
      <c r="G626" s="2" t="s">
        <v>1031</v>
      </c>
      <c r="H626" s="3">
        <v>45296</v>
      </c>
      <c r="I626" s="3" t="s">
        <v>1032</v>
      </c>
      <c r="J626" s="2" t="s">
        <v>172</v>
      </c>
      <c r="K626" s="2" t="s">
        <v>1034</v>
      </c>
      <c r="L626" s="2" t="s">
        <v>174</v>
      </c>
      <c r="M626" s="2" t="s">
        <v>1034</v>
      </c>
      <c r="N626" s="2" t="s">
        <v>1156</v>
      </c>
      <c r="O626" s="4" t="s">
        <v>775</v>
      </c>
      <c r="P626" s="2" t="s">
        <v>143</v>
      </c>
      <c r="Q626" s="252">
        <v>200</v>
      </c>
      <c r="R626" s="252">
        <v>200</v>
      </c>
      <c r="S626" s="153">
        <v>556</v>
      </c>
      <c r="T626" s="153">
        <v>111200</v>
      </c>
      <c r="U626" s="230" t="s">
        <v>144</v>
      </c>
      <c r="V626" s="2" t="s">
        <v>1033</v>
      </c>
      <c r="W626" s="5"/>
      <c r="Y626" s="5"/>
      <c r="Z626" s="1"/>
    </row>
    <row r="627" spans="1:26" ht="13.5" x14ac:dyDescent="0.3">
      <c r="A627" s="4">
        <v>626</v>
      </c>
      <c r="B627" s="1" t="s">
        <v>136</v>
      </c>
      <c r="C627" s="1" t="s">
        <v>1756</v>
      </c>
      <c r="D627" s="2" t="s">
        <v>1754</v>
      </c>
      <c r="E627" s="2" t="s">
        <v>51</v>
      </c>
      <c r="F627" s="2" t="s">
        <v>36</v>
      </c>
      <c r="G627" s="2" t="s">
        <v>1031</v>
      </c>
      <c r="H627" s="3">
        <v>45296</v>
      </c>
      <c r="I627" s="3" t="s">
        <v>1032</v>
      </c>
      <c r="J627" s="2" t="s">
        <v>172</v>
      </c>
      <c r="K627" s="2" t="s">
        <v>1008</v>
      </c>
      <c r="L627" s="2" t="s">
        <v>174</v>
      </c>
      <c r="M627" s="2" t="s">
        <v>1008</v>
      </c>
      <c r="N627" s="2" t="s">
        <v>1156</v>
      </c>
      <c r="O627" s="4" t="s">
        <v>775</v>
      </c>
      <c r="P627" s="2" t="s">
        <v>143</v>
      </c>
      <c r="Q627" s="252">
        <v>200</v>
      </c>
      <c r="R627" s="252">
        <v>200</v>
      </c>
      <c r="S627" s="153">
        <v>652</v>
      </c>
      <c r="T627" s="153">
        <v>130400</v>
      </c>
      <c r="U627" s="230" t="s">
        <v>144</v>
      </c>
      <c r="V627" s="2" t="s">
        <v>1033</v>
      </c>
      <c r="W627" s="5"/>
      <c r="Y627" s="5"/>
      <c r="Z627" s="1"/>
    </row>
    <row r="628" spans="1:26" ht="13.5" x14ac:dyDescent="0.3">
      <c r="A628" s="4">
        <v>627</v>
      </c>
      <c r="B628" s="1" t="s">
        <v>136</v>
      </c>
      <c r="C628" s="1" t="s">
        <v>1756</v>
      </c>
      <c r="D628" s="2" t="s">
        <v>1754</v>
      </c>
      <c r="E628" s="2" t="s">
        <v>51</v>
      </c>
      <c r="F628" s="2" t="s">
        <v>36</v>
      </c>
      <c r="G628" s="2" t="s">
        <v>1031</v>
      </c>
      <c r="H628" s="3">
        <v>45296</v>
      </c>
      <c r="I628" s="3" t="s">
        <v>1032</v>
      </c>
      <c r="J628" s="2" t="s">
        <v>172</v>
      </c>
      <c r="K628" s="2" t="s">
        <v>1035</v>
      </c>
      <c r="L628" s="2" t="s">
        <v>174</v>
      </c>
      <c r="M628" s="2" t="s">
        <v>1035</v>
      </c>
      <c r="N628" s="2" t="s">
        <v>1156</v>
      </c>
      <c r="O628" s="4" t="s">
        <v>775</v>
      </c>
      <c r="P628" s="2" t="s">
        <v>143</v>
      </c>
      <c r="Q628" s="252">
        <v>200</v>
      </c>
      <c r="R628" s="252">
        <v>200</v>
      </c>
      <c r="S628" s="153">
        <v>753</v>
      </c>
      <c r="T628" s="153">
        <v>150600</v>
      </c>
      <c r="U628" s="230" t="s">
        <v>144</v>
      </c>
      <c r="V628" s="2" t="s">
        <v>1033</v>
      </c>
      <c r="W628" s="5"/>
      <c r="Y628" s="5"/>
      <c r="Z628" s="1"/>
    </row>
    <row r="629" spans="1:26" ht="13.5" x14ac:dyDescent="0.3">
      <c r="A629" s="4">
        <v>628</v>
      </c>
      <c r="B629" s="1" t="s">
        <v>136</v>
      </c>
      <c r="C629" s="1" t="s">
        <v>1756</v>
      </c>
      <c r="D629" s="2" t="s">
        <v>1754</v>
      </c>
      <c r="E629" s="2" t="s">
        <v>51</v>
      </c>
      <c r="F629" s="2" t="s">
        <v>36</v>
      </c>
      <c r="G629" s="2" t="s">
        <v>1031</v>
      </c>
      <c r="H629" s="3">
        <v>45296</v>
      </c>
      <c r="I629" s="3" t="s">
        <v>1032</v>
      </c>
      <c r="J629" s="2" t="s">
        <v>172</v>
      </c>
      <c r="K629" s="2" t="s">
        <v>184</v>
      </c>
      <c r="L629" s="2" t="s">
        <v>174</v>
      </c>
      <c r="M629" s="2" t="s">
        <v>184</v>
      </c>
      <c r="N629" s="2" t="s">
        <v>1156</v>
      </c>
      <c r="O629" s="4" t="s">
        <v>775</v>
      </c>
      <c r="P629" s="2" t="s">
        <v>143</v>
      </c>
      <c r="Q629" s="252">
        <v>500</v>
      </c>
      <c r="R629" s="252">
        <v>500</v>
      </c>
      <c r="S629" s="153">
        <v>986</v>
      </c>
      <c r="T629" s="153">
        <v>493000</v>
      </c>
      <c r="U629" s="230" t="s">
        <v>144</v>
      </c>
      <c r="V629" s="2" t="s">
        <v>1033</v>
      </c>
      <c r="W629" s="5"/>
      <c r="Y629" s="5"/>
      <c r="Z629" s="1"/>
    </row>
    <row r="630" spans="1:26" ht="13.5" x14ac:dyDescent="0.3">
      <c r="A630" s="4">
        <v>629</v>
      </c>
      <c r="B630" s="1" t="s">
        <v>136</v>
      </c>
      <c r="C630" s="1" t="s">
        <v>1756</v>
      </c>
      <c r="D630" s="2" t="s">
        <v>1754</v>
      </c>
      <c r="E630" s="2" t="s">
        <v>51</v>
      </c>
      <c r="F630" s="2" t="s">
        <v>36</v>
      </c>
      <c r="G630" s="2" t="s">
        <v>1031</v>
      </c>
      <c r="H630" s="3">
        <v>45296</v>
      </c>
      <c r="I630" s="3" t="s">
        <v>1032</v>
      </c>
      <c r="J630" s="2" t="s">
        <v>172</v>
      </c>
      <c r="K630" s="2" t="s">
        <v>190</v>
      </c>
      <c r="L630" s="2" t="s">
        <v>174</v>
      </c>
      <c r="M630" s="2" t="s">
        <v>190</v>
      </c>
      <c r="N630" s="2" t="s">
        <v>1156</v>
      </c>
      <c r="O630" s="4" t="s">
        <v>775</v>
      </c>
      <c r="P630" s="2" t="s">
        <v>143</v>
      </c>
      <c r="Q630" s="252">
        <v>2000</v>
      </c>
      <c r="R630" s="252">
        <v>2000</v>
      </c>
      <c r="S630" s="153">
        <v>66</v>
      </c>
      <c r="T630" s="153">
        <v>132000</v>
      </c>
      <c r="U630" s="230" t="s">
        <v>144</v>
      </c>
      <c r="V630" s="2" t="s">
        <v>1033</v>
      </c>
      <c r="W630" s="5"/>
      <c r="Y630" s="5"/>
      <c r="Z630" s="1"/>
    </row>
    <row r="631" spans="1:26" ht="13.5" x14ac:dyDescent="0.3">
      <c r="A631" s="4">
        <v>630</v>
      </c>
      <c r="B631" s="1" t="s">
        <v>136</v>
      </c>
      <c r="C631" s="1" t="s">
        <v>1756</v>
      </c>
      <c r="D631" s="2" t="s">
        <v>1754</v>
      </c>
      <c r="E631" s="2" t="s">
        <v>51</v>
      </c>
      <c r="F631" s="2" t="s">
        <v>36</v>
      </c>
      <c r="G631" s="2" t="s">
        <v>1031</v>
      </c>
      <c r="H631" s="3">
        <v>45296</v>
      </c>
      <c r="I631" s="3" t="s">
        <v>1032</v>
      </c>
      <c r="J631" s="2" t="s">
        <v>172</v>
      </c>
      <c r="K631" s="2" t="s">
        <v>191</v>
      </c>
      <c r="L631" s="2" t="s">
        <v>174</v>
      </c>
      <c r="M631" s="2" t="s">
        <v>191</v>
      </c>
      <c r="N631" s="2" t="s">
        <v>1156</v>
      </c>
      <c r="O631" s="4" t="s">
        <v>775</v>
      </c>
      <c r="P631" s="2" t="s">
        <v>143</v>
      </c>
      <c r="Q631" s="252">
        <v>2000</v>
      </c>
      <c r="R631" s="252">
        <v>2000</v>
      </c>
      <c r="S631" s="153">
        <v>58</v>
      </c>
      <c r="T631" s="153">
        <v>116000</v>
      </c>
      <c r="U631" s="230" t="s">
        <v>144</v>
      </c>
      <c r="V631" s="2" t="s">
        <v>1033</v>
      </c>
      <c r="W631" s="5"/>
      <c r="Y631" s="5"/>
      <c r="Z631" s="1"/>
    </row>
    <row r="632" spans="1:26" ht="13.5" x14ac:dyDescent="0.3">
      <c r="A632" s="4">
        <v>631</v>
      </c>
      <c r="B632" s="1" t="s">
        <v>136</v>
      </c>
      <c r="C632" s="1" t="s">
        <v>1756</v>
      </c>
      <c r="D632" s="2" t="s">
        <v>1754</v>
      </c>
      <c r="E632" s="2" t="s">
        <v>51</v>
      </c>
      <c r="F632" s="2" t="s">
        <v>36</v>
      </c>
      <c r="G632" s="2" t="s">
        <v>1031</v>
      </c>
      <c r="H632" s="3">
        <v>45296</v>
      </c>
      <c r="I632" s="3" t="s">
        <v>1032</v>
      </c>
      <c r="J632" s="2" t="s">
        <v>172</v>
      </c>
      <c r="K632" s="2" t="s">
        <v>270</v>
      </c>
      <c r="L632" s="2" t="s">
        <v>174</v>
      </c>
      <c r="M632" s="2" t="s">
        <v>270</v>
      </c>
      <c r="N632" s="2" t="s">
        <v>1156</v>
      </c>
      <c r="O632" s="4" t="s">
        <v>775</v>
      </c>
      <c r="P632" s="2" t="s">
        <v>143</v>
      </c>
      <c r="Q632" s="252">
        <v>1000</v>
      </c>
      <c r="R632" s="252">
        <v>1000</v>
      </c>
      <c r="S632" s="153">
        <v>20</v>
      </c>
      <c r="T632" s="153">
        <v>20000</v>
      </c>
      <c r="U632" s="230" t="s">
        <v>144</v>
      </c>
      <c r="V632" s="2" t="s">
        <v>1033</v>
      </c>
      <c r="W632" s="5"/>
      <c r="Y632" s="5"/>
      <c r="Z632" s="1"/>
    </row>
    <row r="633" spans="1:26" ht="13.5" x14ac:dyDescent="0.3">
      <c r="A633" s="4">
        <v>632</v>
      </c>
      <c r="B633" s="1" t="s">
        <v>136</v>
      </c>
      <c r="C633" s="1" t="s">
        <v>1758</v>
      </c>
      <c r="D633" s="2" t="s">
        <v>1743</v>
      </c>
      <c r="E633" s="2" t="s">
        <v>43</v>
      </c>
      <c r="F633" s="2" t="s">
        <v>37</v>
      </c>
      <c r="G633" s="2" t="s">
        <v>609</v>
      </c>
      <c r="H633" s="3">
        <v>45296</v>
      </c>
      <c r="I633" s="3" t="s">
        <v>609</v>
      </c>
      <c r="J633" s="2" t="s">
        <v>609</v>
      </c>
      <c r="K633" s="2" t="s">
        <v>1036</v>
      </c>
      <c r="L633" s="2" t="s">
        <v>232</v>
      </c>
      <c r="M633" s="2" t="s">
        <v>1567</v>
      </c>
      <c r="N633" s="2" t="s">
        <v>1187</v>
      </c>
      <c r="O633" s="4" t="s">
        <v>233</v>
      </c>
      <c r="P633" s="2" t="s">
        <v>143</v>
      </c>
      <c r="Q633" s="252">
        <v>1</v>
      </c>
      <c r="R633" s="252">
        <v>5</v>
      </c>
      <c r="S633" s="153">
        <v>740</v>
      </c>
      <c r="T633" s="153">
        <v>3700</v>
      </c>
      <c r="U633" s="230" t="s">
        <v>144</v>
      </c>
      <c r="V633" s="2"/>
      <c r="W633" s="5"/>
      <c r="Y633" s="5"/>
      <c r="Z633" s="1"/>
    </row>
    <row r="634" spans="1:26" ht="13.5" x14ac:dyDescent="0.3">
      <c r="A634" s="4">
        <v>633</v>
      </c>
      <c r="B634" s="1" t="s">
        <v>136</v>
      </c>
      <c r="C634" s="1" t="s">
        <v>1758</v>
      </c>
      <c r="D634" s="2" t="s">
        <v>1743</v>
      </c>
      <c r="E634" s="2" t="s">
        <v>57</v>
      </c>
      <c r="F634" s="2" t="s">
        <v>34</v>
      </c>
      <c r="G634" s="2" t="s">
        <v>1037</v>
      </c>
      <c r="H634" s="3">
        <v>45303</v>
      </c>
      <c r="I634" s="3" t="s">
        <v>1038</v>
      </c>
      <c r="J634" s="2" t="s">
        <v>785</v>
      </c>
      <c r="K634" s="2" t="s">
        <v>1039</v>
      </c>
      <c r="L634" s="2" t="s">
        <v>1040</v>
      </c>
      <c r="M634" s="2" t="s">
        <v>1473</v>
      </c>
      <c r="N634" s="2" t="s">
        <v>1474</v>
      </c>
      <c r="O634" s="4" t="s">
        <v>775</v>
      </c>
      <c r="P634" s="2" t="s">
        <v>1041</v>
      </c>
      <c r="Q634" s="252">
        <v>1</v>
      </c>
      <c r="R634" s="252">
        <v>2</v>
      </c>
      <c r="S634" s="153">
        <v>69000</v>
      </c>
      <c r="T634" s="153">
        <v>138000</v>
      </c>
      <c r="U634" s="230" t="s">
        <v>144</v>
      </c>
      <c r="V634" s="2"/>
      <c r="W634" s="5"/>
      <c r="Y634" s="5"/>
      <c r="Z634" s="1"/>
    </row>
    <row r="635" spans="1:26" ht="13.5" x14ac:dyDescent="0.3">
      <c r="A635" s="4">
        <v>634</v>
      </c>
      <c r="B635" s="1" t="s">
        <v>1010</v>
      </c>
      <c r="C635" s="1" t="s">
        <v>1758</v>
      </c>
      <c r="D635" s="2" t="s">
        <v>1743</v>
      </c>
      <c r="E635" s="2" t="s">
        <v>53</v>
      </c>
      <c r="F635" s="2" t="s">
        <v>36</v>
      </c>
      <c r="G635" s="2" t="s">
        <v>1042</v>
      </c>
      <c r="H635" s="3">
        <v>45303</v>
      </c>
      <c r="I635" s="3" t="s">
        <v>1043</v>
      </c>
      <c r="J635" s="2" t="s">
        <v>609</v>
      </c>
      <c r="K635" s="2" t="s">
        <v>1044</v>
      </c>
      <c r="L635" s="2" t="s">
        <v>347</v>
      </c>
      <c r="M635" s="2" t="s">
        <v>1162</v>
      </c>
      <c r="N635" s="2" t="s">
        <v>1158</v>
      </c>
      <c r="O635" s="4" t="s">
        <v>775</v>
      </c>
      <c r="P635" s="2" t="s">
        <v>1045</v>
      </c>
      <c r="Q635" s="252">
        <v>10</v>
      </c>
      <c r="R635" s="252">
        <v>10</v>
      </c>
      <c r="S635" s="153">
        <v>2330</v>
      </c>
      <c r="T635" s="153">
        <v>23300</v>
      </c>
      <c r="U635" s="230" t="s">
        <v>144</v>
      </c>
      <c r="V635" s="2"/>
      <c r="W635" s="5"/>
      <c r="Y635" s="5"/>
      <c r="Z635" s="1"/>
    </row>
    <row r="636" spans="1:26" ht="13.5" x14ac:dyDescent="0.3">
      <c r="A636" s="4">
        <v>635</v>
      </c>
      <c r="B636" s="1" t="s">
        <v>1010</v>
      </c>
      <c r="C636" s="1" t="s">
        <v>1758</v>
      </c>
      <c r="D636" s="2" t="s">
        <v>1743</v>
      </c>
      <c r="E636" s="2" t="s">
        <v>53</v>
      </c>
      <c r="F636" s="2" t="s">
        <v>36</v>
      </c>
      <c r="G636" s="2" t="s">
        <v>1046</v>
      </c>
      <c r="H636" s="3">
        <v>45303</v>
      </c>
      <c r="I636" s="3" t="s">
        <v>1043</v>
      </c>
      <c r="J636" s="2" t="s">
        <v>609</v>
      </c>
      <c r="K636" s="2" t="s">
        <v>705</v>
      </c>
      <c r="L636" s="2" t="s">
        <v>347</v>
      </c>
      <c r="M636" s="2" t="s">
        <v>1159</v>
      </c>
      <c r="N636" s="2" t="s">
        <v>1158</v>
      </c>
      <c r="O636" s="4" t="s">
        <v>775</v>
      </c>
      <c r="P636" s="2" t="s">
        <v>143</v>
      </c>
      <c r="Q636" s="252">
        <v>1</v>
      </c>
      <c r="R636" s="252">
        <v>10</v>
      </c>
      <c r="S636" s="153">
        <v>2340</v>
      </c>
      <c r="T636" s="153">
        <v>23400</v>
      </c>
      <c r="U636" s="230" t="s">
        <v>144</v>
      </c>
      <c r="V636" s="2"/>
      <c r="W636" s="5"/>
      <c r="Y636" s="5"/>
      <c r="Z636" s="1"/>
    </row>
    <row r="637" spans="1:26" ht="13.5" x14ac:dyDescent="0.3">
      <c r="A637" s="4">
        <v>636</v>
      </c>
      <c r="B637" s="1" t="s">
        <v>1010</v>
      </c>
      <c r="C637" s="1" t="s">
        <v>1758</v>
      </c>
      <c r="D637" s="2" t="s">
        <v>1743</v>
      </c>
      <c r="E637" s="2" t="s">
        <v>53</v>
      </c>
      <c r="F637" s="2" t="s">
        <v>36</v>
      </c>
      <c r="G637" s="2" t="s">
        <v>1047</v>
      </c>
      <c r="H637" s="3">
        <v>45303</v>
      </c>
      <c r="I637" s="3" t="s">
        <v>1043</v>
      </c>
      <c r="J637" s="2" t="s">
        <v>609</v>
      </c>
      <c r="K637" s="2" t="s">
        <v>706</v>
      </c>
      <c r="L637" s="2" t="s">
        <v>347</v>
      </c>
      <c r="M637" s="2" t="s">
        <v>1157</v>
      </c>
      <c r="N637" s="2" t="s">
        <v>1158</v>
      </c>
      <c r="O637" s="4" t="s">
        <v>775</v>
      </c>
      <c r="P637" s="2" t="s">
        <v>143</v>
      </c>
      <c r="Q637" s="252">
        <v>1</v>
      </c>
      <c r="R637" s="252">
        <v>10</v>
      </c>
      <c r="S637" s="153">
        <v>2340</v>
      </c>
      <c r="T637" s="153">
        <v>23400</v>
      </c>
      <c r="U637" s="230" t="s">
        <v>144</v>
      </c>
      <c r="V637" s="2"/>
      <c r="W637" s="5"/>
      <c r="Y637" s="5"/>
      <c r="Z637" s="1"/>
    </row>
    <row r="638" spans="1:26" ht="13.5" x14ac:dyDescent="0.3">
      <c r="A638" s="4">
        <v>637</v>
      </c>
      <c r="B638" s="1" t="s">
        <v>1010</v>
      </c>
      <c r="C638" s="1" t="s">
        <v>1758</v>
      </c>
      <c r="D638" s="2" t="s">
        <v>1743</v>
      </c>
      <c r="E638" s="2" t="s">
        <v>55</v>
      </c>
      <c r="F638" s="2" t="s">
        <v>34</v>
      </c>
      <c r="G638" s="2" t="s">
        <v>1048</v>
      </c>
      <c r="H638" s="3">
        <v>45303</v>
      </c>
      <c r="I638" s="3" t="s">
        <v>1043</v>
      </c>
      <c r="J638" s="2" t="s">
        <v>609</v>
      </c>
      <c r="K638" s="2" t="s">
        <v>510</v>
      </c>
      <c r="L638" s="2" t="s">
        <v>511</v>
      </c>
      <c r="M638" s="2" t="s">
        <v>1586</v>
      </c>
      <c r="N638" s="2" t="s">
        <v>1585</v>
      </c>
      <c r="O638" s="4" t="s">
        <v>775</v>
      </c>
      <c r="P638" s="2" t="s">
        <v>1049</v>
      </c>
      <c r="Q638" s="252">
        <v>50</v>
      </c>
      <c r="R638" s="252">
        <v>50</v>
      </c>
      <c r="S638" s="153">
        <v>2860</v>
      </c>
      <c r="T638" s="153">
        <v>143000</v>
      </c>
      <c r="U638" s="230" t="s">
        <v>144</v>
      </c>
      <c r="V638" s="2"/>
      <c r="W638" s="5"/>
      <c r="Y638" s="5"/>
      <c r="Z638" s="1"/>
    </row>
    <row r="639" spans="1:26" ht="13.5" x14ac:dyDescent="0.3">
      <c r="A639" s="4">
        <v>638</v>
      </c>
      <c r="B639" s="1" t="s">
        <v>136</v>
      </c>
      <c r="C639" s="1" t="s">
        <v>1760</v>
      </c>
      <c r="D639" s="2" t="s">
        <v>1750</v>
      </c>
      <c r="E639" s="2" t="s">
        <v>1751</v>
      </c>
      <c r="F639" s="2" t="s">
        <v>34</v>
      </c>
      <c r="G639" s="2" t="s">
        <v>634</v>
      </c>
      <c r="H639" s="3">
        <v>45306</v>
      </c>
      <c r="I639" s="3" t="s">
        <v>634</v>
      </c>
      <c r="J639" s="2" t="s">
        <v>634</v>
      </c>
      <c r="K639" s="2" t="s">
        <v>1050</v>
      </c>
      <c r="L639" s="2" t="s">
        <v>1051</v>
      </c>
      <c r="M639" s="2" t="s">
        <v>1507</v>
      </c>
      <c r="N639" s="2" t="s">
        <v>1505</v>
      </c>
      <c r="O639" s="4" t="s">
        <v>634</v>
      </c>
      <c r="P639" s="2" t="s">
        <v>143</v>
      </c>
      <c r="Q639" s="252">
        <v>1</v>
      </c>
      <c r="R639" s="252">
        <v>1</v>
      </c>
      <c r="S639" s="153">
        <v>180300</v>
      </c>
      <c r="T639" s="153">
        <v>180300</v>
      </c>
      <c r="U639" s="230" t="s">
        <v>144</v>
      </c>
      <c r="V639" s="2"/>
      <c r="W639" s="5"/>
      <c r="Y639" s="5"/>
      <c r="Z639" s="1"/>
    </row>
    <row r="640" spans="1:26" ht="13.5" x14ac:dyDescent="0.3">
      <c r="A640" s="4">
        <v>639</v>
      </c>
      <c r="B640" s="1" t="s">
        <v>136</v>
      </c>
      <c r="C640" s="1" t="s">
        <v>1760</v>
      </c>
      <c r="D640" s="2" t="s">
        <v>1749</v>
      </c>
      <c r="E640" s="2" t="s">
        <v>1751</v>
      </c>
      <c r="F640" s="2" t="s">
        <v>34</v>
      </c>
      <c r="G640" s="2" t="s">
        <v>634</v>
      </c>
      <c r="H640" s="3">
        <v>45306</v>
      </c>
      <c r="I640" s="3" t="s">
        <v>634</v>
      </c>
      <c r="J640" s="2" t="s">
        <v>634</v>
      </c>
      <c r="K640" s="2" t="s">
        <v>1052</v>
      </c>
      <c r="L640" s="2" t="s">
        <v>1051</v>
      </c>
      <c r="M640" s="2" t="s">
        <v>1508</v>
      </c>
      <c r="N640" s="2" t="s">
        <v>1505</v>
      </c>
      <c r="O640" s="4" t="s">
        <v>634</v>
      </c>
      <c r="P640" s="2" t="s">
        <v>143</v>
      </c>
      <c r="Q640" s="252">
        <v>1</v>
      </c>
      <c r="R640" s="252">
        <v>1</v>
      </c>
      <c r="S640" s="153">
        <v>98000</v>
      </c>
      <c r="T640" s="153">
        <v>98000</v>
      </c>
      <c r="U640" s="230" t="s">
        <v>144</v>
      </c>
      <c r="V640" s="2"/>
      <c r="W640" s="5"/>
      <c r="Y640" s="5"/>
      <c r="Z640" s="1"/>
    </row>
    <row r="641" spans="1:26" ht="13.5" x14ac:dyDescent="0.3">
      <c r="A641" s="4">
        <v>640</v>
      </c>
      <c r="B641" s="1" t="s">
        <v>136</v>
      </c>
      <c r="C641" s="1" t="s">
        <v>1758</v>
      </c>
      <c r="D641" s="2" t="s">
        <v>1743</v>
      </c>
      <c r="E641" s="2" t="s">
        <v>57</v>
      </c>
      <c r="F641" s="2" t="s">
        <v>34</v>
      </c>
      <c r="G641" s="2" t="s">
        <v>1053</v>
      </c>
      <c r="H641" s="3">
        <v>45307</v>
      </c>
      <c r="I641" s="3" t="s">
        <v>1054</v>
      </c>
      <c r="J641" s="2" t="s">
        <v>394</v>
      </c>
      <c r="K641" s="2" t="s">
        <v>1055</v>
      </c>
      <c r="L641" s="2" t="s">
        <v>1056</v>
      </c>
      <c r="M641" s="2" t="s">
        <v>1184</v>
      </c>
      <c r="N641" s="2" t="s">
        <v>1739</v>
      </c>
      <c r="O641" s="4" t="s">
        <v>775</v>
      </c>
      <c r="P641" s="2" t="s">
        <v>143</v>
      </c>
      <c r="Q641" s="252">
        <v>1</v>
      </c>
      <c r="R641" s="252">
        <v>1</v>
      </c>
      <c r="S641" s="153">
        <v>2060000</v>
      </c>
      <c r="T641" s="153">
        <v>2060000</v>
      </c>
      <c r="U641" s="230" t="s">
        <v>144</v>
      </c>
      <c r="V641" s="2"/>
      <c r="W641" s="5"/>
      <c r="Y641" s="5"/>
      <c r="Z641" s="1"/>
    </row>
    <row r="642" spans="1:26" ht="13.5" x14ac:dyDescent="0.3">
      <c r="A642" s="4">
        <v>641</v>
      </c>
      <c r="B642" s="1" t="s">
        <v>136</v>
      </c>
      <c r="C642" s="1" t="s">
        <v>1758</v>
      </c>
      <c r="D642" s="2" t="s">
        <v>1743</v>
      </c>
      <c r="E642" s="2" t="s">
        <v>57</v>
      </c>
      <c r="F642" s="2" t="s">
        <v>36</v>
      </c>
      <c r="G642" s="2" t="s">
        <v>1053</v>
      </c>
      <c r="H642" s="3">
        <v>45307</v>
      </c>
      <c r="I642" s="3" t="s">
        <v>1054</v>
      </c>
      <c r="J642" s="2" t="s">
        <v>394</v>
      </c>
      <c r="K642" s="2" t="s">
        <v>1055</v>
      </c>
      <c r="L642" s="2" t="s">
        <v>1056</v>
      </c>
      <c r="M642" s="2" t="s">
        <v>1184</v>
      </c>
      <c r="N642" s="2" t="s">
        <v>1739</v>
      </c>
      <c r="O642" s="4" t="s">
        <v>775</v>
      </c>
      <c r="P642" s="2" t="s">
        <v>143</v>
      </c>
      <c r="Q642" s="252">
        <v>1</v>
      </c>
      <c r="R642" s="252">
        <v>1</v>
      </c>
      <c r="S642" s="153">
        <v>1278000</v>
      </c>
      <c r="T642" s="153">
        <v>1278000</v>
      </c>
      <c r="U642" s="230" t="s">
        <v>144</v>
      </c>
      <c r="V642" s="2"/>
      <c r="W642" s="5"/>
      <c r="Y642" s="5"/>
      <c r="Z642" s="1"/>
    </row>
    <row r="643" spans="1:26" ht="13.5" x14ac:dyDescent="0.3">
      <c r="A643" s="4">
        <v>642</v>
      </c>
      <c r="B643" s="1" t="s">
        <v>1010</v>
      </c>
      <c r="C643" s="1" t="s">
        <v>1758</v>
      </c>
      <c r="D643" s="2" t="s">
        <v>1743</v>
      </c>
      <c r="E643" s="2" t="s">
        <v>53</v>
      </c>
      <c r="F643" s="2" t="s">
        <v>34</v>
      </c>
      <c r="G643" s="2" t="s">
        <v>609</v>
      </c>
      <c r="H643" s="3">
        <v>45309</v>
      </c>
      <c r="I643" s="3" t="s">
        <v>1043</v>
      </c>
      <c r="J643" s="2" t="s">
        <v>609</v>
      </c>
      <c r="K643" s="2" t="s">
        <v>445</v>
      </c>
      <c r="L643" s="2" t="s">
        <v>347</v>
      </c>
      <c r="M643" s="2" t="s">
        <v>1550</v>
      </c>
      <c r="N643" s="2" t="s">
        <v>1158</v>
      </c>
      <c r="O643" s="4" t="s">
        <v>775</v>
      </c>
      <c r="P643" s="2" t="s">
        <v>143</v>
      </c>
      <c r="Q643" s="252">
        <v>500</v>
      </c>
      <c r="R643" s="252">
        <v>400</v>
      </c>
      <c r="S643" s="153">
        <v>260</v>
      </c>
      <c r="T643" s="153">
        <v>104000</v>
      </c>
      <c r="U643" s="230" t="s">
        <v>144</v>
      </c>
      <c r="V643" s="2"/>
      <c r="W643" s="5"/>
      <c r="Y643" s="5"/>
      <c r="Z643" s="1"/>
    </row>
    <row r="644" spans="1:26" ht="13.5" x14ac:dyDescent="0.3">
      <c r="A644" s="4">
        <v>643</v>
      </c>
      <c r="B644" s="1" t="s">
        <v>1010</v>
      </c>
      <c r="C644" s="1" t="s">
        <v>1758</v>
      </c>
      <c r="D644" s="2" t="s">
        <v>1743</v>
      </c>
      <c r="E644" s="2" t="s">
        <v>53</v>
      </c>
      <c r="F644" s="2" t="s">
        <v>36</v>
      </c>
      <c r="G644" s="2" t="s">
        <v>609</v>
      </c>
      <c r="H644" s="3">
        <v>45309</v>
      </c>
      <c r="I644" s="3" t="s">
        <v>1043</v>
      </c>
      <c r="J644" s="2" t="s">
        <v>609</v>
      </c>
      <c r="K644" s="2" t="s">
        <v>445</v>
      </c>
      <c r="L644" s="2" t="s">
        <v>347</v>
      </c>
      <c r="M644" s="2" t="s">
        <v>1550</v>
      </c>
      <c r="N644" s="2" t="s">
        <v>1158</v>
      </c>
      <c r="O644" s="4" t="s">
        <v>775</v>
      </c>
      <c r="P644" s="2" t="s">
        <v>143</v>
      </c>
      <c r="Q644" s="252">
        <v>500</v>
      </c>
      <c r="R644" s="252">
        <v>100</v>
      </c>
      <c r="S644" s="153">
        <v>260</v>
      </c>
      <c r="T644" s="153">
        <v>26000</v>
      </c>
      <c r="U644" s="230" t="s">
        <v>144</v>
      </c>
      <c r="V644" s="2"/>
      <c r="W644" s="5"/>
      <c r="Y644" s="5"/>
      <c r="Z644" s="1"/>
    </row>
    <row r="645" spans="1:26" ht="13.5" x14ac:dyDescent="0.3">
      <c r="A645" s="4">
        <v>644</v>
      </c>
      <c r="B645" s="1" t="s">
        <v>1010</v>
      </c>
      <c r="C645" s="1" t="s">
        <v>1758</v>
      </c>
      <c r="D645" s="2" t="s">
        <v>1743</v>
      </c>
      <c r="E645" s="2" t="s">
        <v>53</v>
      </c>
      <c r="F645" s="2" t="s">
        <v>34</v>
      </c>
      <c r="G645" s="2" t="s">
        <v>609</v>
      </c>
      <c r="H645" s="3">
        <v>45309</v>
      </c>
      <c r="I645" s="3" t="s">
        <v>1043</v>
      </c>
      <c r="J645" s="2" t="s">
        <v>609</v>
      </c>
      <c r="K645" s="2" t="s">
        <v>346</v>
      </c>
      <c r="L645" s="2" t="s">
        <v>347</v>
      </c>
      <c r="M645" s="2" t="s">
        <v>1551</v>
      </c>
      <c r="N645" s="2" t="s">
        <v>1158</v>
      </c>
      <c r="O645" s="4" t="s">
        <v>775</v>
      </c>
      <c r="P645" s="2" t="s">
        <v>143</v>
      </c>
      <c r="Q645" s="252">
        <v>500</v>
      </c>
      <c r="R645" s="252">
        <v>380</v>
      </c>
      <c r="S645" s="153">
        <v>250</v>
      </c>
      <c r="T645" s="153">
        <v>95000</v>
      </c>
      <c r="U645" s="230" t="s">
        <v>144</v>
      </c>
      <c r="V645" s="2"/>
      <c r="W645" s="5"/>
      <c r="Y645" s="5"/>
      <c r="Z645" s="1"/>
    </row>
    <row r="646" spans="1:26" ht="13.5" x14ac:dyDescent="0.3">
      <c r="A646" s="4">
        <v>645</v>
      </c>
      <c r="B646" s="1" t="s">
        <v>1010</v>
      </c>
      <c r="C646" s="1" t="s">
        <v>1758</v>
      </c>
      <c r="D646" s="2" t="s">
        <v>1743</v>
      </c>
      <c r="E646" s="2" t="s">
        <v>53</v>
      </c>
      <c r="F646" s="2" t="s">
        <v>36</v>
      </c>
      <c r="G646" s="2" t="s">
        <v>609</v>
      </c>
      <c r="H646" s="3">
        <v>45309</v>
      </c>
      <c r="I646" s="3" t="s">
        <v>1043</v>
      </c>
      <c r="J646" s="2" t="s">
        <v>609</v>
      </c>
      <c r="K646" s="2" t="s">
        <v>346</v>
      </c>
      <c r="L646" s="2" t="s">
        <v>347</v>
      </c>
      <c r="M646" s="2" t="s">
        <v>1551</v>
      </c>
      <c r="N646" s="2" t="s">
        <v>1158</v>
      </c>
      <c r="O646" s="4" t="s">
        <v>775</v>
      </c>
      <c r="P646" s="2" t="s">
        <v>143</v>
      </c>
      <c r="Q646" s="252">
        <v>500</v>
      </c>
      <c r="R646" s="252">
        <v>120</v>
      </c>
      <c r="S646" s="153">
        <v>250</v>
      </c>
      <c r="T646" s="153">
        <v>30000</v>
      </c>
      <c r="U646" s="230" t="s">
        <v>144</v>
      </c>
      <c r="V646" s="2"/>
      <c r="W646" s="5"/>
      <c r="Y646" s="5"/>
      <c r="Z646" s="1"/>
    </row>
    <row r="647" spans="1:26" ht="13.5" x14ac:dyDescent="0.3">
      <c r="A647" s="4">
        <v>646</v>
      </c>
      <c r="B647" s="1" t="s">
        <v>1010</v>
      </c>
      <c r="C647" s="1" t="s">
        <v>1756</v>
      </c>
      <c r="D647" s="2" t="s">
        <v>1754</v>
      </c>
      <c r="E647" s="2" t="s">
        <v>51</v>
      </c>
      <c r="F647" s="2" t="s">
        <v>36</v>
      </c>
      <c r="G647" s="2" t="s">
        <v>609</v>
      </c>
      <c r="H647" s="3">
        <v>45309</v>
      </c>
      <c r="I647" s="3" t="s">
        <v>1043</v>
      </c>
      <c r="J647" s="2" t="s">
        <v>609</v>
      </c>
      <c r="K647" s="2" t="s">
        <v>382</v>
      </c>
      <c r="L647" s="2" t="s">
        <v>213</v>
      </c>
      <c r="M647" s="2" t="s">
        <v>1529</v>
      </c>
      <c r="N647" s="2" t="s">
        <v>1528</v>
      </c>
      <c r="O647" s="4" t="s">
        <v>775</v>
      </c>
      <c r="P647" s="2" t="s">
        <v>1026</v>
      </c>
      <c r="Q647" s="252">
        <v>10</v>
      </c>
      <c r="R647" s="252">
        <v>20</v>
      </c>
      <c r="S647" s="153">
        <v>2800</v>
      </c>
      <c r="T647" s="153">
        <v>56000</v>
      </c>
      <c r="U647" s="230" t="s">
        <v>144</v>
      </c>
      <c r="V647" s="2" t="s">
        <v>1033</v>
      </c>
      <c r="W647" s="5"/>
      <c r="Y647" s="5"/>
      <c r="Z647" s="1"/>
    </row>
    <row r="648" spans="1:26" ht="13.5" x14ac:dyDescent="0.3">
      <c r="A648" s="4">
        <v>647</v>
      </c>
      <c r="B648" s="1" t="s">
        <v>1010</v>
      </c>
      <c r="C648" s="1" t="s">
        <v>1758</v>
      </c>
      <c r="D648" s="2" t="s">
        <v>1743</v>
      </c>
      <c r="E648" s="2" t="s">
        <v>55</v>
      </c>
      <c r="F648" s="2" t="s">
        <v>34</v>
      </c>
      <c r="G648" s="2" t="s">
        <v>609</v>
      </c>
      <c r="H648" s="3">
        <v>45309</v>
      </c>
      <c r="I648" s="3" t="s">
        <v>1043</v>
      </c>
      <c r="J648" s="2" t="s">
        <v>609</v>
      </c>
      <c r="K648" s="2" t="s">
        <v>220</v>
      </c>
      <c r="L648" s="2" t="s">
        <v>691</v>
      </c>
      <c r="M648" s="2" t="s">
        <v>1318</v>
      </c>
      <c r="N648" s="2" t="s">
        <v>1320</v>
      </c>
      <c r="O648" s="4" t="s">
        <v>775</v>
      </c>
      <c r="P648" s="2" t="s">
        <v>1057</v>
      </c>
      <c r="Q648" s="252">
        <v>1</v>
      </c>
      <c r="R648" s="252">
        <v>2</v>
      </c>
      <c r="S648" s="153">
        <v>18040</v>
      </c>
      <c r="T648" s="153">
        <v>36080</v>
      </c>
      <c r="U648" s="230" t="s">
        <v>144</v>
      </c>
      <c r="V648" s="2"/>
      <c r="W648" s="5"/>
      <c r="Y648" s="5"/>
      <c r="Z648" s="1"/>
    </row>
    <row r="649" spans="1:26" ht="13.5" x14ac:dyDescent="0.3">
      <c r="A649" s="4">
        <v>648</v>
      </c>
      <c r="B649" s="1" t="s">
        <v>1010</v>
      </c>
      <c r="C649" s="1" t="s">
        <v>1756</v>
      </c>
      <c r="D649" s="2" t="s">
        <v>1754</v>
      </c>
      <c r="E649" s="2" t="s">
        <v>51</v>
      </c>
      <c r="F649" s="2" t="s">
        <v>36</v>
      </c>
      <c r="G649" s="2" t="s">
        <v>609</v>
      </c>
      <c r="H649" s="3">
        <v>45309</v>
      </c>
      <c r="I649" s="3" t="s">
        <v>1043</v>
      </c>
      <c r="J649" s="2" t="s">
        <v>609</v>
      </c>
      <c r="K649" s="2" t="s">
        <v>755</v>
      </c>
      <c r="L649" s="2" t="s">
        <v>756</v>
      </c>
      <c r="M649" s="2" t="s">
        <v>1537</v>
      </c>
      <c r="N649" s="2" t="s">
        <v>1538</v>
      </c>
      <c r="O649" s="4" t="s">
        <v>775</v>
      </c>
      <c r="P649" s="2" t="s">
        <v>143</v>
      </c>
      <c r="Q649" s="252">
        <v>1</v>
      </c>
      <c r="R649" s="252">
        <v>1</v>
      </c>
      <c r="S649" s="153">
        <v>109000</v>
      </c>
      <c r="T649" s="153">
        <v>109000</v>
      </c>
      <c r="U649" s="230" t="s">
        <v>144</v>
      </c>
      <c r="V649" s="2"/>
      <c r="W649" s="5"/>
      <c r="Y649" s="5"/>
      <c r="Z649" s="1"/>
    </row>
    <row r="650" spans="1:26" ht="13.5" x14ac:dyDescent="0.3">
      <c r="A650" s="4">
        <v>649</v>
      </c>
      <c r="B650" s="1" t="s">
        <v>136</v>
      </c>
      <c r="C650" s="1" t="s">
        <v>1758</v>
      </c>
      <c r="D650" s="2" t="s">
        <v>1743</v>
      </c>
      <c r="E650" s="2" t="s">
        <v>43</v>
      </c>
      <c r="F650" s="2" t="s">
        <v>37</v>
      </c>
      <c r="G650" s="2" t="s">
        <v>609</v>
      </c>
      <c r="H650" s="3">
        <v>45309</v>
      </c>
      <c r="I650" s="3" t="s">
        <v>1043</v>
      </c>
      <c r="J650" s="2" t="s">
        <v>609</v>
      </c>
      <c r="K650" s="2" t="s">
        <v>454</v>
      </c>
      <c r="L650" s="2" t="s">
        <v>232</v>
      </c>
      <c r="M650" s="2" t="s">
        <v>1371</v>
      </c>
      <c r="N650" s="2" t="s">
        <v>1187</v>
      </c>
      <c r="O650" s="4" t="s">
        <v>233</v>
      </c>
      <c r="P650" s="2" t="s">
        <v>218</v>
      </c>
      <c r="Q650" s="252">
        <v>1</v>
      </c>
      <c r="R650" s="252">
        <v>2</v>
      </c>
      <c r="S650" s="153">
        <v>20370</v>
      </c>
      <c r="T650" s="153">
        <v>40740</v>
      </c>
      <c r="U650" s="230" t="s">
        <v>144</v>
      </c>
      <c r="V650" s="2"/>
      <c r="W650" s="5"/>
      <c r="Y650" s="5"/>
      <c r="Z650" s="1"/>
    </row>
    <row r="651" spans="1:26" ht="13.5" x14ac:dyDescent="0.3">
      <c r="A651" s="4">
        <v>650</v>
      </c>
      <c r="B651" s="1" t="s">
        <v>136</v>
      </c>
      <c r="C651" s="1" t="s">
        <v>1758</v>
      </c>
      <c r="D651" s="2" t="s">
        <v>1743</v>
      </c>
      <c r="E651" s="2" t="s">
        <v>43</v>
      </c>
      <c r="F651" s="2" t="s">
        <v>37</v>
      </c>
      <c r="G651" s="2" t="s">
        <v>609</v>
      </c>
      <c r="H651" s="3">
        <v>45309</v>
      </c>
      <c r="I651" s="3" t="s">
        <v>1043</v>
      </c>
      <c r="J651" s="2" t="s">
        <v>609</v>
      </c>
      <c r="K651" s="2" t="s">
        <v>1058</v>
      </c>
      <c r="L651" s="2" t="s">
        <v>232</v>
      </c>
      <c r="M651" s="2" t="s">
        <v>1390</v>
      </c>
      <c r="N651" s="2" t="s">
        <v>1187</v>
      </c>
      <c r="O651" s="4" t="s">
        <v>233</v>
      </c>
      <c r="P651" s="2" t="s">
        <v>143</v>
      </c>
      <c r="Q651" s="252">
        <v>1</v>
      </c>
      <c r="R651" s="252">
        <v>5</v>
      </c>
      <c r="S651" s="153">
        <v>900</v>
      </c>
      <c r="T651" s="153">
        <v>4500</v>
      </c>
      <c r="U651" s="230" t="s">
        <v>144</v>
      </c>
      <c r="V651" s="2"/>
      <c r="W651" s="5"/>
      <c r="Y651" s="5"/>
      <c r="Z651" s="1"/>
    </row>
    <row r="652" spans="1:26" ht="13.5" x14ac:dyDescent="0.3">
      <c r="A652" s="4">
        <v>651</v>
      </c>
      <c r="B652" s="1" t="s">
        <v>136</v>
      </c>
      <c r="C652" s="1" t="s">
        <v>1758</v>
      </c>
      <c r="D652" s="2" t="s">
        <v>1743</v>
      </c>
      <c r="E652" s="2" t="s">
        <v>43</v>
      </c>
      <c r="F652" s="2" t="s">
        <v>37</v>
      </c>
      <c r="G652" s="2" t="s">
        <v>609</v>
      </c>
      <c r="H652" s="3">
        <v>45309</v>
      </c>
      <c r="I652" s="3" t="s">
        <v>1043</v>
      </c>
      <c r="J652" s="2" t="s">
        <v>609</v>
      </c>
      <c r="K652" s="2" t="s">
        <v>984</v>
      </c>
      <c r="L652" s="2" t="s">
        <v>232</v>
      </c>
      <c r="M652" s="2" t="s">
        <v>1374</v>
      </c>
      <c r="N652" s="2" t="s">
        <v>1187</v>
      </c>
      <c r="O652" s="4" t="s">
        <v>233</v>
      </c>
      <c r="P652" s="2" t="s">
        <v>1059</v>
      </c>
      <c r="Q652" s="252">
        <v>1</v>
      </c>
      <c r="R652" s="252">
        <v>2</v>
      </c>
      <c r="S652" s="153">
        <v>2240</v>
      </c>
      <c r="T652" s="153">
        <v>4480</v>
      </c>
      <c r="U652" s="230" t="s">
        <v>144</v>
      </c>
      <c r="V652" s="2"/>
      <c r="W652" s="5"/>
      <c r="Y652" s="5"/>
      <c r="Z652" s="1"/>
    </row>
    <row r="653" spans="1:26" ht="13.5" x14ac:dyDescent="0.3">
      <c r="A653" s="4">
        <v>652</v>
      </c>
      <c r="B653" s="1" t="s">
        <v>136</v>
      </c>
      <c r="C653" s="1" t="s">
        <v>1758</v>
      </c>
      <c r="D653" s="2" t="s">
        <v>1743</v>
      </c>
      <c r="E653" s="2" t="s">
        <v>43</v>
      </c>
      <c r="F653" s="2" t="s">
        <v>37</v>
      </c>
      <c r="G653" s="2" t="s">
        <v>609</v>
      </c>
      <c r="H653" s="3">
        <v>45309</v>
      </c>
      <c r="I653" s="3" t="s">
        <v>1043</v>
      </c>
      <c r="J653" s="2" t="s">
        <v>609</v>
      </c>
      <c r="K653" s="2" t="s">
        <v>981</v>
      </c>
      <c r="L653" s="2" t="s">
        <v>232</v>
      </c>
      <c r="M653" s="2" t="s">
        <v>1452</v>
      </c>
      <c r="N653" s="2" t="s">
        <v>1187</v>
      </c>
      <c r="O653" s="4" t="s">
        <v>233</v>
      </c>
      <c r="P653" s="2" t="s">
        <v>1059</v>
      </c>
      <c r="Q653" s="252">
        <v>1</v>
      </c>
      <c r="R653" s="252">
        <v>1</v>
      </c>
      <c r="S653" s="153">
        <v>6270</v>
      </c>
      <c r="T653" s="153">
        <v>6270</v>
      </c>
      <c r="U653" s="230" t="s">
        <v>144</v>
      </c>
      <c r="V653" s="2"/>
      <c r="W653" s="5"/>
      <c r="Y653" s="5"/>
      <c r="Z653" s="1"/>
    </row>
    <row r="654" spans="1:26" ht="13.5" x14ac:dyDescent="0.3">
      <c r="A654" s="4">
        <v>653</v>
      </c>
      <c r="B654" s="1" t="s">
        <v>136</v>
      </c>
      <c r="C654" s="1" t="s">
        <v>1758</v>
      </c>
      <c r="D654" s="2" t="s">
        <v>1743</v>
      </c>
      <c r="E654" s="2" t="s">
        <v>43</v>
      </c>
      <c r="F654" s="2" t="s">
        <v>37</v>
      </c>
      <c r="G654" s="2" t="s">
        <v>609</v>
      </c>
      <c r="H654" s="3">
        <v>45309</v>
      </c>
      <c r="I654" s="3" t="s">
        <v>1043</v>
      </c>
      <c r="J654" s="2" t="s">
        <v>609</v>
      </c>
      <c r="K654" s="2" t="s">
        <v>1060</v>
      </c>
      <c r="L654" s="2" t="s">
        <v>1061</v>
      </c>
      <c r="M654" s="2" t="s">
        <v>1533</v>
      </c>
      <c r="N654" s="2" t="s">
        <v>1187</v>
      </c>
      <c r="O654" s="4" t="s">
        <v>233</v>
      </c>
      <c r="P654" s="2" t="s">
        <v>143</v>
      </c>
      <c r="Q654" s="252">
        <v>1</v>
      </c>
      <c r="R654" s="252">
        <v>5</v>
      </c>
      <c r="S654" s="153">
        <v>440</v>
      </c>
      <c r="T654" s="153">
        <v>2200</v>
      </c>
      <c r="U654" s="230" t="s">
        <v>144</v>
      </c>
      <c r="V654" s="2"/>
      <c r="W654" s="5"/>
      <c r="Y654" s="5"/>
      <c r="Z654" s="1"/>
    </row>
    <row r="655" spans="1:26" ht="13.5" x14ac:dyDescent="0.3">
      <c r="A655" s="4">
        <v>654</v>
      </c>
      <c r="B655" s="1" t="s">
        <v>136</v>
      </c>
      <c r="C655" s="1" t="s">
        <v>1758</v>
      </c>
      <c r="D655" s="2" t="s">
        <v>1743</v>
      </c>
      <c r="E655" s="2" t="s">
        <v>57</v>
      </c>
      <c r="F655" s="2" t="s">
        <v>36</v>
      </c>
      <c r="G655" s="2" t="s">
        <v>1062</v>
      </c>
      <c r="H655" s="3">
        <v>45310</v>
      </c>
      <c r="I655" s="3" t="s">
        <v>1063</v>
      </c>
      <c r="J655" s="2" t="s">
        <v>615</v>
      </c>
      <c r="K655" s="2" t="s">
        <v>1064</v>
      </c>
      <c r="L655" s="2" t="s">
        <v>1065</v>
      </c>
      <c r="M655" s="2" t="s">
        <v>1564</v>
      </c>
      <c r="N655" s="2" t="s">
        <v>1541</v>
      </c>
      <c r="O655" s="4" t="s">
        <v>775</v>
      </c>
      <c r="P655" s="2" t="s">
        <v>143</v>
      </c>
      <c r="Q655" s="252">
        <v>1</v>
      </c>
      <c r="R655" s="252">
        <v>2</v>
      </c>
      <c r="S655" s="153">
        <v>40332</v>
      </c>
      <c r="T655" s="153">
        <v>80664</v>
      </c>
      <c r="U655" s="230" t="s">
        <v>144</v>
      </c>
      <c r="V655" s="2"/>
      <c r="W655" s="5"/>
      <c r="Y655" s="5"/>
      <c r="Z655" s="1"/>
    </row>
    <row r="656" spans="1:26" ht="13.5" x14ac:dyDescent="0.3">
      <c r="A656" s="4">
        <v>655</v>
      </c>
      <c r="B656" s="1" t="s">
        <v>136</v>
      </c>
      <c r="C656" s="1" t="s">
        <v>1758</v>
      </c>
      <c r="D656" s="2" t="s">
        <v>1743</v>
      </c>
      <c r="E656" s="2" t="s">
        <v>57</v>
      </c>
      <c r="F656" s="2" t="s">
        <v>36</v>
      </c>
      <c r="G656" s="2" t="s">
        <v>1062</v>
      </c>
      <c r="H656" s="3">
        <v>45310</v>
      </c>
      <c r="I656" s="3" t="s">
        <v>1063</v>
      </c>
      <c r="J656" s="2" t="s">
        <v>615</v>
      </c>
      <c r="K656" s="2" t="s">
        <v>1066</v>
      </c>
      <c r="L656" s="2" t="s">
        <v>1067</v>
      </c>
      <c r="M656" s="2" t="s">
        <v>1270</v>
      </c>
      <c r="N656" s="2" t="s">
        <v>1271</v>
      </c>
      <c r="O656" s="4" t="s">
        <v>775</v>
      </c>
      <c r="P656" s="2" t="s">
        <v>143</v>
      </c>
      <c r="Q656" s="252">
        <v>1</v>
      </c>
      <c r="R656" s="252">
        <v>2</v>
      </c>
      <c r="S656" s="153">
        <v>79221</v>
      </c>
      <c r="T656" s="153">
        <v>158442</v>
      </c>
      <c r="U656" s="230" t="s">
        <v>144</v>
      </c>
      <c r="V656" s="2"/>
      <c r="W656" s="5"/>
      <c r="Y656" s="5"/>
      <c r="Z656" s="1"/>
    </row>
    <row r="657" spans="1:26" ht="13.5" x14ac:dyDescent="0.3">
      <c r="A657" s="4">
        <v>656</v>
      </c>
      <c r="B657" s="1" t="s">
        <v>136</v>
      </c>
      <c r="C657" s="1" t="s">
        <v>1758</v>
      </c>
      <c r="D657" s="2" t="s">
        <v>1743</v>
      </c>
      <c r="E657" s="2" t="s">
        <v>57</v>
      </c>
      <c r="F657" s="2" t="s">
        <v>36</v>
      </c>
      <c r="G657" s="2" t="s">
        <v>1062</v>
      </c>
      <c r="H657" s="3">
        <v>45310</v>
      </c>
      <c r="I657" s="3" t="s">
        <v>1063</v>
      </c>
      <c r="J657" s="2" t="s">
        <v>615</v>
      </c>
      <c r="K657" s="2" t="s">
        <v>1068</v>
      </c>
      <c r="L657" s="2" t="s">
        <v>1069</v>
      </c>
      <c r="M657" s="2" t="s">
        <v>1540</v>
      </c>
      <c r="N657" s="2" t="s">
        <v>1541</v>
      </c>
      <c r="O657" s="4" t="s">
        <v>775</v>
      </c>
      <c r="P657" s="2" t="s">
        <v>143</v>
      </c>
      <c r="Q657" s="252">
        <v>1</v>
      </c>
      <c r="R657" s="252">
        <v>3</v>
      </c>
      <c r="S657" s="153">
        <v>1194</v>
      </c>
      <c r="T657" s="153">
        <v>3582</v>
      </c>
      <c r="U657" s="230" t="s">
        <v>144</v>
      </c>
      <c r="V657" s="2"/>
      <c r="W657" s="5"/>
      <c r="Y657" s="5"/>
      <c r="Z657" s="1"/>
    </row>
    <row r="658" spans="1:26" ht="13.5" x14ac:dyDescent="0.3">
      <c r="A658" s="4">
        <v>657</v>
      </c>
      <c r="B658" s="1" t="s">
        <v>136</v>
      </c>
      <c r="C658" s="1" t="s">
        <v>1758</v>
      </c>
      <c r="D658" s="2" t="s">
        <v>1743</v>
      </c>
      <c r="E658" s="2" t="s">
        <v>57</v>
      </c>
      <c r="F658" s="2" t="s">
        <v>36</v>
      </c>
      <c r="G658" s="2" t="s">
        <v>1062</v>
      </c>
      <c r="H658" s="3">
        <v>45310</v>
      </c>
      <c r="I658" s="3" t="s">
        <v>1063</v>
      </c>
      <c r="J658" s="2" t="s">
        <v>615</v>
      </c>
      <c r="K658" s="2" t="s">
        <v>1070</v>
      </c>
      <c r="L658" s="2" t="s">
        <v>1071</v>
      </c>
      <c r="M658" s="2" t="s">
        <v>1461</v>
      </c>
      <c r="N658" s="2" t="s">
        <v>1271</v>
      </c>
      <c r="O658" s="4" t="s">
        <v>775</v>
      </c>
      <c r="P658" s="2" t="s">
        <v>143</v>
      </c>
      <c r="Q658" s="252">
        <v>3</v>
      </c>
      <c r="R658" s="252">
        <v>9</v>
      </c>
      <c r="S658" s="153">
        <v>4532</v>
      </c>
      <c r="T658" s="153">
        <v>40788</v>
      </c>
      <c r="U658" s="230" t="s">
        <v>144</v>
      </c>
      <c r="V658" s="2"/>
      <c r="W658" s="5"/>
      <c r="Y658" s="5"/>
      <c r="Z658" s="1"/>
    </row>
    <row r="659" spans="1:26" ht="13.5" x14ac:dyDescent="0.3">
      <c r="A659" s="4">
        <v>658</v>
      </c>
      <c r="B659" s="1" t="s">
        <v>136</v>
      </c>
      <c r="C659" s="1" t="s">
        <v>1758</v>
      </c>
      <c r="D659" s="2" t="s">
        <v>1743</v>
      </c>
      <c r="E659" s="2" t="s">
        <v>57</v>
      </c>
      <c r="F659" s="2" t="s">
        <v>36</v>
      </c>
      <c r="G659" s="2" t="s">
        <v>1062</v>
      </c>
      <c r="H659" s="3">
        <v>45310</v>
      </c>
      <c r="I659" s="3" t="s">
        <v>1063</v>
      </c>
      <c r="J659" s="2" t="s">
        <v>615</v>
      </c>
      <c r="K659" s="2" t="s">
        <v>1072</v>
      </c>
      <c r="L659" s="2" t="s">
        <v>1073</v>
      </c>
      <c r="M659" s="2" t="s">
        <v>1260</v>
      </c>
      <c r="N659" s="2" t="s">
        <v>1261</v>
      </c>
      <c r="O659" s="4" t="s">
        <v>775</v>
      </c>
      <c r="P659" s="2" t="s">
        <v>143</v>
      </c>
      <c r="Q659" s="252">
        <v>1</v>
      </c>
      <c r="R659" s="252">
        <v>5</v>
      </c>
      <c r="S659" s="153">
        <v>6870</v>
      </c>
      <c r="T659" s="153">
        <v>34350</v>
      </c>
      <c r="U659" s="230" t="s">
        <v>144</v>
      </c>
      <c r="V659" s="2"/>
      <c r="W659" s="5"/>
      <c r="Y659" s="5"/>
      <c r="Z659" s="1"/>
    </row>
    <row r="660" spans="1:26" ht="13.5" x14ac:dyDescent="0.3">
      <c r="A660" s="4">
        <v>659</v>
      </c>
      <c r="B660" s="1" t="s">
        <v>136</v>
      </c>
      <c r="C660" s="1" t="s">
        <v>1758</v>
      </c>
      <c r="D660" s="2" t="s">
        <v>1743</v>
      </c>
      <c r="E660" s="2" t="s">
        <v>57</v>
      </c>
      <c r="F660" s="2" t="s">
        <v>36</v>
      </c>
      <c r="G660" s="2" t="s">
        <v>1062</v>
      </c>
      <c r="H660" s="3">
        <v>45310</v>
      </c>
      <c r="I660" s="3" t="s">
        <v>1063</v>
      </c>
      <c r="J660" s="2" t="s">
        <v>615</v>
      </c>
      <c r="K660" s="2" t="s">
        <v>1074</v>
      </c>
      <c r="L660" s="2" t="s">
        <v>1075</v>
      </c>
      <c r="M660" s="2" t="s">
        <v>1264</v>
      </c>
      <c r="N660" s="2" t="s">
        <v>1265</v>
      </c>
      <c r="O660" s="4" t="s">
        <v>775</v>
      </c>
      <c r="P660" s="2" t="s">
        <v>1076</v>
      </c>
      <c r="Q660" s="252">
        <v>1</v>
      </c>
      <c r="R660" s="252">
        <v>5</v>
      </c>
      <c r="S660" s="153">
        <v>8380</v>
      </c>
      <c r="T660" s="153">
        <v>41900</v>
      </c>
      <c r="U660" s="230" t="s">
        <v>144</v>
      </c>
      <c r="V660" s="2"/>
      <c r="W660" s="5"/>
      <c r="Y660" s="5"/>
      <c r="Z660" s="1"/>
    </row>
    <row r="661" spans="1:26" ht="13.5" x14ac:dyDescent="0.3">
      <c r="A661" s="4">
        <v>660</v>
      </c>
      <c r="B661" s="1" t="s">
        <v>136</v>
      </c>
      <c r="C661" s="1" t="s">
        <v>1758</v>
      </c>
      <c r="D661" s="2" t="s">
        <v>1743</v>
      </c>
      <c r="E661" s="2" t="s">
        <v>57</v>
      </c>
      <c r="F661" s="2" t="s">
        <v>36</v>
      </c>
      <c r="G661" s="2" t="s">
        <v>1062</v>
      </c>
      <c r="H661" s="3">
        <v>45310</v>
      </c>
      <c r="I661" s="3" t="s">
        <v>1063</v>
      </c>
      <c r="J661" s="2" t="s">
        <v>615</v>
      </c>
      <c r="K661" s="2" t="s">
        <v>1077</v>
      </c>
      <c r="L661" s="2" t="s">
        <v>1078</v>
      </c>
      <c r="M661" s="2" t="s">
        <v>1277</v>
      </c>
      <c r="N661" s="2" t="s">
        <v>1278</v>
      </c>
      <c r="O661" s="4" t="s">
        <v>775</v>
      </c>
      <c r="P661" s="2" t="s">
        <v>143</v>
      </c>
      <c r="Q661" s="252">
        <v>1</v>
      </c>
      <c r="R661" s="252">
        <v>1</v>
      </c>
      <c r="S661" s="153">
        <v>212110</v>
      </c>
      <c r="T661" s="153">
        <v>212110</v>
      </c>
      <c r="U661" s="230" t="s">
        <v>144</v>
      </c>
      <c r="V661" s="2"/>
      <c r="W661" s="5"/>
      <c r="Y661" s="5"/>
      <c r="Z661" s="1"/>
    </row>
    <row r="662" spans="1:26" ht="13.5" x14ac:dyDescent="0.3">
      <c r="A662" s="4">
        <v>661</v>
      </c>
      <c r="B662" s="1" t="s">
        <v>136</v>
      </c>
      <c r="C662" s="1" t="s">
        <v>1756</v>
      </c>
      <c r="D662" s="2" t="s">
        <v>1754</v>
      </c>
      <c r="E662" s="2" t="s">
        <v>51</v>
      </c>
      <c r="F662" s="2" t="s">
        <v>36</v>
      </c>
      <c r="G662" s="2" t="s">
        <v>1079</v>
      </c>
      <c r="H662" s="3">
        <v>45310</v>
      </c>
      <c r="I662" s="3" t="s">
        <v>1080</v>
      </c>
      <c r="J662" s="2" t="s">
        <v>172</v>
      </c>
      <c r="K662" s="2" t="s">
        <v>808</v>
      </c>
      <c r="L662" s="2" t="s">
        <v>174</v>
      </c>
      <c r="M662" s="2" t="s">
        <v>808</v>
      </c>
      <c r="N662" s="2" t="s">
        <v>1156</v>
      </c>
      <c r="O662" s="4" t="s">
        <v>775</v>
      </c>
      <c r="P662" s="2" t="s">
        <v>143</v>
      </c>
      <c r="Q662" s="252">
        <v>15000</v>
      </c>
      <c r="R662" s="252">
        <v>15000</v>
      </c>
      <c r="S662" s="153">
        <v>36</v>
      </c>
      <c r="T662" s="153">
        <v>540000</v>
      </c>
      <c r="U662" s="230" t="s">
        <v>144</v>
      </c>
      <c r="V662" s="2" t="s">
        <v>1033</v>
      </c>
      <c r="W662" s="5"/>
      <c r="Y662" s="5"/>
      <c r="Z662" s="1"/>
    </row>
    <row r="663" spans="1:26" ht="13.5" x14ac:dyDescent="0.3">
      <c r="A663" s="4">
        <v>662</v>
      </c>
      <c r="B663" s="1" t="s">
        <v>1081</v>
      </c>
      <c r="C663" s="1" t="s">
        <v>1758</v>
      </c>
      <c r="D663" s="2" t="s">
        <v>1743</v>
      </c>
      <c r="E663" s="2" t="s">
        <v>43</v>
      </c>
      <c r="F663" s="2" t="s">
        <v>37</v>
      </c>
      <c r="G663" s="2" t="s">
        <v>609</v>
      </c>
      <c r="H663" s="3">
        <v>45317</v>
      </c>
      <c r="I663" s="3" t="s">
        <v>1043</v>
      </c>
      <c r="J663" s="2" t="s">
        <v>609</v>
      </c>
      <c r="K663" s="2" t="s">
        <v>1082</v>
      </c>
      <c r="L663" s="2" t="s">
        <v>1083</v>
      </c>
      <c r="M663" s="2" t="s">
        <v>1404</v>
      </c>
      <c r="N663" s="2" t="s">
        <v>1405</v>
      </c>
      <c r="O663" s="4" t="s">
        <v>233</v>
      </c>
      <c r="P663" s="2" t="s">
        <v>143</v>
      </c>
      <c r="Q663" s="252">
        <v>1</v>
      </c>
      <c r="R663" s="252">
        <v>15</v>
      </c>
      <c r="S663" s="153">
        <v>1360</v>
      </c>
      <c r="T663" s="153">
        <v>20400</v>
      </c>
      <c r="U663" s="230" t="s">
        <v>144</v>
      </c>
      <c r="V663" s="2"/>
      <c r="W663" s="5"/>
      <c r="Y663" s="5"/>
      <c r="Z663" s="1"/>
    </row>
    <row r="664" spans="1:26" ht="13.5" x14ac:dyDescent="0.3">
      <c r="A664" s="4">
        <v>663</v>
      </c>
      <c r="B664" s="1" t="s">
        <v>136</v>
      </c>
      <c r="C664" s="1" t="s">
        <v>1761</v>
      </c>
      <c r="D664" s="2" t="s">
        <v>1744</v>
      </c>
      <c r="E664" s="2" t="s">
        <v>59</v>
      </c>
      <c r="F664" s="2" t="s">
        <v>34</v>
      </c>
      <c r="G664" s="2" t="s">
        <v>1084</v>
      </c>
      <c r="H664" s="3">
        <v>45317</v>
      </c>
      <c r="I664" s="3" t="s">
        <v>1085</v>
      </c>
      <c r="J664" s="2" t="s">
        <v>139</v>
      </c>
      <c r="K664" s="2" t="s">
        <v>1086</v>
      </c>
      <c r="L664" s="2" t="s">
        <v>1087</v>
      </c>
      <c r="M664" s="2" t="s">
        <v>1420</v>
      </c>
      <c r="N664" s="2" t="s">
        <v>1421</v>
      </c>
      <c r="O664" s="4" t="s">
        <v>775</v>
      </c>
      <c r="P664" s="2" t="s">
        <v>143</v>
      </c>
      <c r="Q664" s="252">
        <v>1</v>
      </c>
      <c r="R664" s="252">
        <v>17</v>
      </c>
      <c r="S664" s="153">
        <v>152000</v>
      </c>
      <c r="T664" s="153">
        <v>2584000</v>
      </c>
      <c r="U664" s="230" t="s">
        <v>144</v>
      </c>
      <c r="V664" s="2"/>
      <c r="W664" s="5"/>
      <c r="Y664" s="5"/>
      <c r="Z664" s="1"/>
    </row>
    <row r="665" spans="1:26" ht="13.5" x14ac:dyDescent="0.3">
      <c r="A665" s="4">
        <v>664</v>
      </c>
      <c r="B665" s="1" t="s">
        <v>136</v>
      </c>
      <c r="C665" s="1" t="s">
        <v>1760</v>
      </c>
      <c r="D665" s="2" t="s">
        <v>1749</v>
      </c>
      <c r="E665" s="2" t="s">
        <v>1751</v>
      </c>
      <c r="F665" s="2" t="s">
        <v>37</v>
      </c>
      <c r="G665" s="2" t="s">
        <v>634</v>
      </c>
      <c r="H665" s="3">
        <v>45317</v>
      </c>
      <c r="I665" s="3" t="s">
        <v>634</v>
      </c>
      <c r="J665" s="2" t="s">
        <v>634</v>
      </c>
      <c r="K665" s="2" t="s">
        <v>1088</v>
      </c>
      <c r="L665" s="2" t="s">
        <v>1089</v>
      </c>
      <c r="M665" s="2" t="s">
        <v>1504</v>
      </c>
      <c r="N665" s="2" t="s">
        <v>1505</v>
      </c>
      <c r="O665" s="4" t="s">
        <v>634</v>
      </c>
      <c r="P665" s="2" t="s">
        <v>143</v>
      </c>
      <c r="Q665" s="252">
        <v>1</v>
      </c>
      <c r="R665" s="252">
        <v>1</v>
      </c>
      <c r="S665" s="153">
        <v>111400</v>
      </c>
      <c r="T665" s="153">
        <v>111400</v>
      </c>
      <c r="U665" s="230" t="s">
        <v>144</v>
      </c>
      <c r="V665" s="2"/>
      <c r="W665" s="5"/>
      <c r="Y665" s="5"/>
      <c r="Z665" s="1"/>
    </row>
    <row r="666" spans="1:26" ht="13.5" x14ac:dyDescent="0.3">
      <c r="A666" s="4">
        <v>665</v>
      </c>
      <c r="B666" s="1" t="s">
        <v>136</v>
      </c>
      <c r="C666" s="1" t="s">
        <v>1758</v>
      </c>
      <c r="D666" s="2" t="s">
        <v>1141</v>
      </c>
      <c r="E666" s="2" t="s">
        <v>1746</v>
      </c>
      <c r="F666" s="2" t="s">
        <v>34</v>
      </c>
      <c r="G666" s="2" t="s">
        <v>1090</v>
      </c>
      <c r="H666" s="3">
        <v>45321</v>
      </c>
      <c r="I666" s="3" t="s">
        <v>1091</v>
      </c>
      <c r="J666" s="2" t="s">
        <v>785</v>
      </c>
      <c r="K666" s="2" t="s">
        <v>1092</v>
      </c>
      <c r="L666" s="2" t="s">
        <v>1093</v>
      </c>
      <c r="M666" s="2" t="s">
        <v>1223</v>
      </c>
      <c r="N666" s="2" t="s">
        <v>1093</v>
      </c>
      <c r="O666" s="4" t="s">
        <v>775</v>
      </c>
      <c r="P666" s="2" t="s">
        <v>143</v>
      </c>
      <c r="Q666" s="252">
        <v>4</v>
      </c>
      <c r="R666" s="252">
        <v>8</v>
      </c>
      <c r="S666" s="153">
        <v>26500</v>
      </c>
      <c r="T666" s="153">
        <v>212000</v>
      </c>
      <c r="U666" s="230" t="s">
        <v>144</v>
      </c>
      <c r="V666" s="2"/>
      <c r="W666" s="5"/>
      <c r="Y666" s="5"/>
      <c r="Z666" s="1"/>
    </row>
    <row r="667" spans="1:26" ht="13.5" x14ac:dyDescent="0.3">
      <c r="A667" s="4">
        <v>666</v>
      </c>
      <c r="B667" s="1" t="s">
        <v>136</v>
      </c>
      <c r="C667" s="258" t="s">
        <v>1758</v>
      </c>
      <c r="D667" s="2" t="s">
        <v>1141</v>
      </c>
      <c r="E667" s="2" t="s">
        <v>1746</v>
      </c>
      <c r="F667" s="2" t="s">
        <v>34</v>
      </c>
      <c r="G667" s="2" t="s">
        <v>1090</v>
      </c>
      <c r="H667" s="3">
        <v>45321</v>
      </c>
      <c r="I667" s="3" t="s">
        <v>1091</v>
      </c>
      <c r="J667" s="2" t="s">
        <v>785</v>
      </c>
      <c r="K667" s="2" t="s">
        <v>1094</v>
      </c>
      <c r="L667" s="2" t="s">
        <v>1093</v>
      </c>
      <c r="M667" s="2" t="s">
        <v>1224</v>
      </c>
      <c r="N667" s="2" t="s">
        <v>1093</v>
      </c>
      <c r="O667" s="4" t="s">
        <v>775</v>
      </c>
      <c r="P667" s="2" t="s">
        <v>143</v>
      </c>
      <c r="Q667" s="252">
        <v>4</v>
      </c>
      <c r="R667" s="252">
        <v>8</v>
      </c>
      <c r="S667" s="153">
        <v>26500</v>
      </c>
      <c r="T667" s="153">
        <v>212000</v>
      </c>
      <c r="U667" s="230" t="s">
        <v>144</v>
      </c>
      <c r="V667" s="2"/>
      <c r="W667" s="5"/>
      <c r="Y667" s="5"/>
      <c r="Z667" s="1"/>
    </row>
    <row r="668" spans="1:26" ht="13.5" x14ac:dyDescent="0.3">
      <c r="A668" s="4">
        <v>667</v>
      </c>
      <c r="B668" s="1" t="s">
        <v>136</v>
      </c>
      <c r="C668" s="1" t="s">
        <v>1760</v>
      </c>
      <c r="D668" s="2" t="s">
        <v>1749</v>
      </c>
      <c r="E668" s="2" t="s">
        <v>1751</v>
      </c>
      <c r="F668" s="2" t="s">
        <v>37</v>
      </c>
      <c r="G668" s="2" t="s">
        <v>634</v>
      </c>
      <c r="H668" s="3">
        <v>45321</v>
      </c>
      <c r="I668" s="3" t="s">
        <v>634</v>
      </c>
      <c r="J668" s="2" t="s">
        <v>634</v>
      </c>
      <c r="K668" s="2" t="s">
        <v>1095</v>
      </c>
      <c r="L668" s="2" t="s">
        <v>1096</v>
      </c>
      <c r="M668" s="2" t="s">
        <v>1509</v>
      </c>
      <c r="N668" s="2" t="s">
        <v>1505</v>
      </c>
      <c r="O668" s="4" t="s">
        <v>634</v>
      </c>
      <c r="P668" s="2" t="s">
        <v>143</v>
      </c>
      <c r="Q668" s="252">
        <v>1</v>
      </c>
      <c r="R668" s="252">
        <v>1</v>
      </c>
      <c r="S668" s="153">
        <v>64800</v>
      </c>
      <c r="T668" s="153">
        <v>64800</v>
      </c>
      <c r="U668" s="230" t="s">
        <v>144</v>
      </c>
      <c r="V668" s="2"/>
      <c r="W668" s="5"/>
      <c r="Y668" s="5"/>
      <c r="Z668" s="1"/>
    </row>
    <row r="669" spans="1:26" ht="13.5" x14ac:dyDescent="0.3">
      <c r="A669" s="4">
        <v>668</v>
      </c>
      <c r="B669" s="1" t="s">
        <v>136</v>
      </c>
      <c r="C669" s="1" t="s">
        <v>1760</v>
      </c>
      <c r="D669" s="2" t="s">
        <v>1749</v>
      </c>
      <c r="E669" s="2" t="s">
        <v>1751</v>
      </c>
      <c r="F669" s="2" t="s">
        <v>37</v>
      </c>
      <c r="G669" s="2" t="s">
        <v>634</v>
      </c>
      <c r="H669" s="3">
        <v>45321</v>
      </c>
      <c r="I669" s="3" t="s">
        <v>634</v>
      </c>
      <c r="J669" s="2" t="s">
        <v>634</v>
      </c>
      <c r="K669" s="2" t="s">
        <v>1097</v>
      </c>
      <c r="L669" s="2" t="s">
        <v>1098</v>
      </c>
      <c r="M669" s="2" t="s">
        <v>1506</v>
      </c>
      <c r="N669" s="2" t="s">
        <v>1505</v>
      </c>
      <c r="O669" s="4" t="s">
        <v>634</v>
      </c>
      <c r="P669" s="2" t="s">
        <v>143</v>
      </c>
      <c r="Q669" s="252">
        <v>1</v>
      </c>
      <c r="R669" s="252">
        <v>1</v>
      </c>
      <c r="S669" s="153">
        <v>93800</v>
      </c>
      <c r="T669" s="153">
        <v>93800</v>
      </c>
      <c r="U669" s="230" t="s">
        <v>144</v>
      </c>
      <c r="V669" s="2"/>
      <c r="W669" s="5"/>
      <c r="Y669" s="5"/>
      <c r="Z669" s="1"/>
    </row>
    <row r="670" spans="1:26" ht="13.5" x14ac:dyDescent="0.3">
      <c r="A670" s="4">
        <v>669</v>
      </c>
      <c r="B670" s="1" t="s">
        <v>136</v>
      </c>
      <c r="C670" s="1" t="s">
        <v>1758</v>
      </c>
      <c r="D670" s="2" t="s">
        <v>1743</v>
      </c>
      <c r="E670" s="2" t="s">
        <v>57</v>
      </c>
      <c r="F670" s="2" t="s">
        <v>36</v>
      </c>
      <c r="G670" s="2" t="s">
        <v>1099</v>
      </c>
      <c r="H670" s="3">
        <v>45323</v>
      </c>
      <c r="I670" s="3" t="s">
        <v>1100</v>
      </c>
      <c r="J670" s="2" t="s">
        <v>785</v>
      </c>
      <c r="K670" s="2" t="s">
        <v>1101</v>
      </c>
      <c r="L670" s="2" t="s">
        <v>1102</v>
      </c>
      <c r="M670" s="2" t="s">
        <v>1413</v>
      </c>
      <c r="N670" s="2" t="s">
        <v>1261</v>
      </c>
      <c r="O670" s="4" t="s">
        <v>775</v>
      </c>
      <c r="P670" s="2" t="s">
        <v>143</v>
      </c>
      <c r="Q670" s="252">
        <v>1</v>
      </c>
      <c r="R670" s="252">
        <v>10</v>
      </c>
      <c r="S670" s="153">
        <v>5000</v>
      </c>
      <c r="T670" s="153">
        <v>50000</v>
      </c>
      <c r="U670" s="230" t="s">
        <v>144</v>
      </c>
      <c r="V670" s="2"/>
      <c r="W670" s="5"/>
      <c r="Y670" s="5"/>
      <c r="Z670" s="1"/>
    </row>
    <row r="671" spans="1:26" ht="13.5" x14ac:dyDescent="0.3">
      <c r="A671" s="4">
        <v>670</v>
      </c>
      <c r="B671" s="1" t="s">
        <v>136</v>
      </c>
      <c r="C671" s="1" t="s">
        <v>1758</v>
      </c>
      <c r="D671" s="2" t="s">
        <v>1743</v>
      </c>
      <c r="E671" s="2" t="s">
        <v>57</v>
      </c>
      <c r="F671" s="2" t="s">
        <v>36</v>
      </c>
      <c r="G671" s="2" t="s">
        <v>1099</v>
      </c>
      <c r="H671" s="3">
        <v>45323</v>
      </c>
      <c r="I671" s="3" t="s">
        <v>1100</v>
      </c>
      <c r="J671" s="2" t="s">
        <v>785</v>
      </c>
      <c r="K671" s="2" t="s">
        <v>1103</v>
      </c>
      <c r="L671" s="2" t="s">
        <v>1104</v>
      </c>
      <c r="M671" s="2" t="s">
        <v>1594</v>
      </c>
      <c r="N671" s="2" t="s">
        <v>1595</v>
      </c>
      <c r="O671" s="4" t="s">
        <v>775</v>
      </c>
      <c r="P671" s="2" t="s">
        <v>143</v>
      </c>
      <c r="Q671" s="252">
        <v>1</v>
      </c>
      <c r="R671" s="252">
        <v>5</v>
      </c>
      <c r="S671" s="153">
        <v>3100</v>
      </c>
      <c r="T671" s="153">
        <v>15500</v>
      </c>
      <c r="U671" s="230" t="s">
        <v>144</v>
      </c>
      <c r="V671" s="2"/>
      <c r="W671" s="5"/>
      <c r="Y671" s="5"/>
      <c r="Z671" s="1"/>
    </row>
    <row r="672" spans="1:26" ht="13.5" x14ac:dyDescent="0.3">
      <c r="A672" s="4">
        <v>671</v>
      </c>
      <c r="B672" s="1" t="s">
        <v>136</v>
      </c>
      <c r="C672" s="1" t="s">
        <v>1758</v>
      </c>
      <c r="D672" s="2" t="s">
        <v>1743</v>
      </c>
      <c r="E672" s="2" t="s">
        <v>57</v>
      </c>
      <c r="F672" s="2" t="s">
        <v>36</v>
      </c>
      <c r="G672" s="2" t="s">
        <v>1099</v>
      </c>
      <c r="H672" s="3">
        <v>45323</v>
      </c>
      <c r="I672" s="3" t="s">
        <v>1100</v>
      </c>
      <c r="J672" s="2" t="s">
        <v>785</v>
      </c>
      <c r="K672" s="2" t="s">
        <v>425</v>
      </c>
      <c r="L672" s="2" t="s">
        <v>426</v>
      </c>
      <c r="M672" s="2" t="s">
        <v>1358</v>
      </c>
      <c r="N672" s="2" t="s">
        <v>1359</v>
      </c>
      <c r="O672" s="4" t="s">
        <v>775</v>
      </c>
      <c r="P672" s="2" t="s">
        <v>143</v>
      </c>
      <c r="Q672" s="252">
        <v>1</v>
      </c>
      <c r="R672" s="252">
        <v>2</v>
      </c>
      <c r="S672" s="153">
        <v>90000</v>
      </c>
      <c r="T672" s="153">
        <v>180000</v>
      </c>
      <c r="U672" s="230" t="s">
        <v>144</v>
      </c>
      <c r="V672" s="2"/>
      <c r="W672" s="5"/>
      <c r="Y672" s="5"/>
      <c r="Z672" s="1"/>
    </row>
    <row r="673" spans="1:26" ht="13.5" x14ac:dyDescent="0.3">
      <c r="A673" s="4">
        <v>672</v>
      </c>
      <c r="B673" s="1" t="s">
        <v>136</v>
      </c>
      <c r="C673" s="258" t="s">
        <v>1758</v>
      </c>
      <c r="D673" s="2" t="s">
        <v>1141</v>
      </c>
      <c r="E673" s="2" t="s">
        <v>1746</v>
      </c>
      <c r="F673" s="2" t="s">
        <v>36</v>
      </c>
      <c r="G673" s="2" t="s">
        <v>1105</v>
      </c>
      <c r="H673" s="3">
        <v>45323</v>
      </c>
      <c r="I673" s="3" t="s">
        <v>1106</v>
      </c>
      <c r="J673" s="2" t="s">
        <v>470</v>
      </c>
      <c r="K673" s="2" t="s">
        <v>920</v>
      </c>
      <c r="L673" s="2" t="s">
        <v>921</v>
      </c>
      <c r="M673" s="2" t="s">
        <v>1488</v>
      </c>
      <c r="N673" s="2" t="s">
        <v>1489</v>
      </c>
      <c r="O673" s="4" t="s">
        <v>775</v>
      </c>
      <c r="P673" s="2" t="s">
        <v>143</v>
      </c>
      <c r="Q673" s="252">
        <v>1</v>
      </c>
      <c r="R673" s="252">
        <v>1</v>
      </c>
      <c r="S673" s="153">
        <v>100000</v>
      </c>
      <c r="T673" s="153">
        <v>100000</v>
      </c>
      <c r="U673" s="230" t="s">
        <v>144</v>
      </c>
      <c r="V673" s="2"/>
      <c r="W673" s="5"/>
      <c r="Y673" s="5"/>
      <c r="Z673" s="1"/>
    </row>
    <row r="674" spans="1:26" ht="13.5" x14ac:dyDescent="0.3">
      <c r="A674" s="4">
        <v>673</v>
      </c>
      <c r="B674" s="1" t="s">
        <v>136</v>
      </c>
      <c r="C674" s="1" t="s">
        <v>1756</v>
      </c>
      <c r="D674" s="2" t="s">
        <v>1754</v>
      </c>
      <c r="E674" s="2" t="s">
        <v>51</v>
      </c>
      <c r="F674" s="2" t="s">
        <v>36</v>
      </c>
      <c r="G674" s="2" t="s">
        <v>1107</v>
      </c>
      <c r="H674" s="3">
        <v>45323</v>
      </c>
      <c r="I674" s="3" t="s">
        <v>1108</v>
      </c>
      <c r="J674" s="2" t="s">
        <v>172</v>
      </c>
      <c r="K674" s="2" t="s">
        <v>274</v>
      </c>
      <c r="L674" s="2" t="s">
        <v>174</v>
      </c>
      <c r="M674" s="2" t="s">
        <v>274</v>
      </c>
      <c r="N674" s="2" t="s">
        <v>1156</v>
      </c>
      <c r="O674" s="4" t="s">
        <v>775</v>
      </c>
      <c r="P674" s="2" t="s">
        <v>143</v>
      </c>
      <c r="Q674" s="252">
        <v>2000</v>
      </c>
      <c r="R674" s="252">
        <v>2000</v>
      </c>
      <c r="S674" s="153">
        <v>70</v>
      </c>
      <c r="T674" s="153">
        <v>140000</v>
      </c>
      <c r="U674" s="230" t="s">
        <v>144</v>
      </c>
      <c r="V674" s="2" t="s">
        <v>1109</v>
      </c>
      <c r="W674" s="5"/>
      <c r="Y674" s="5"/>
      <c r="Z674" s="1"/>
    </row>
    <row r="675" spans="1:26" ht="13.5" x14ac:dyDescent="0.3">
      <c r="A675" s="4">
        <v>674</v>
      </c>
      <c r="B675" s="1" t="s">
        <v>136</v>
      </c>
      <c r="C675" s="1" t="s">
        <v>1756</v>
      </c>
      <c r="D675" s="2" t="s">
        <v>1754</v>
      </c>
      <c r="E675" s="2" t="s">
        <v>51</v>
      </c>
      <c r="F675" s="2" t="s">
        <v>36</v>
      </c>
      <c r="G675" s="2" t="s">
        <v>1107</v>
      </c>
      <c r="H675" s="3">
        <v>45323</v>
      </c>
      <c r="I675" s="3" t="s">
        <v>1108</v>
      </c>
      <c r="J675" s="2" t="s">
        <v>172</v>
      </c>
      <c r="K675" s="2" t="s">
        <v>276</v>
      </c>
      <c r="L675" s="2" t="s">
        <v>174</v>
      </c>
      <c r="M675" s="2" t="s">
        <v>276</v>
      </c>
      <c r="N675" s="2" t="s">
        <v>1156</v>
      </c>
      <c r="O675" s="4" t="s">
        <v>775</v>
      </c>
      <c r="P675" s="2" t="s">
        <v>143</v>
      </c>
      <c r="Q675" s="252">
        <v>5000</v>
      </c>
      <c r="R675" s="252">
        <v>5000</v>
      </c>
      <c r="S675" s="153">
        <v>111</v>
      </c>
      <c r="T675" s="153">
        <v>555000</v>
      </c>
      <c r="U675" s="230" t="s">
        <v>144</v>
      </c>
      <c r="V675" s="2" t="s">
        <v>1109</v>
      </c>
      <c r="W675" s="5"/>
      <c r="Y675" s="5"/>
      <c r="Z675" s="1"/>
    </row>
    <row r="676" spans="1:26" ht="13.5" x14ac:dyDescent="0.3">
      <c r="A676" s="4">
        <v>675</v>
      </c>
      <c r="B676" s="1" t="s">
        <v>136</v>
      </c>
      <c r="C676" s="1" t="s">
        <v>1756</v>
      </c>
      <c r="D676" s="2" t="s">
        <v>1754</v>
      </c>
      <c r="E676" s="2" t="s">
        <v>51</v>
      </c>
      <c r="F676" s="2" t="s">
        <v>36</v>
      </c>
      <c r="G676" s="2" t="s">
        <v>1107</v>
      </c>
      <c r="H676" s="3">
        <v>45323</v>
      </c>
      <c r="I676" s="3" t="s">
        <v>1108</v>
      </c>
      <c r="J676" s="2" t="s">
        <v>172</v>
      </c>
      <c r="K676" s="2" t="s">
        <v>278</v>
      </c>
      <c r="L676" s="2" t="s">
        <v>174</v>
      </c>
      <c r="M676" s="2" t="s">
        <v>278</v>
      </c>
      <c r="N676" s="2" t="s">
        <v>1156</v>
      </c>
      <c r="O676" s="4" t="s">
        <v>775</v>
      </c>
      <c r="P676" s="2" t="s">
        <v>143</v>
      </c>
      <c r="Q676" s="252">
        <v>1000</v>
      </c>
      <c r="R676" s="252">
        <v>1000</v>
      </c>
      <c r="S676" s="153">
        <v>360</v>
      </c>
      <c r="T676" s="153">
        <v>360000</v>
      </c>
      <c r="U676" s="230" t="s">
        <v>144</v>
      </c>
      <c r="V676" s="2" t="s">
        <v>1109</v>
      </c>
      <c r="W676" s="5"/>
      <c r="Y676" s="5"/>
      <c r="Z676" s="1"/>
    </row>
    <row r="677" spans="1:26" ht="13.5" x14ac:dyDescent="0.3">
      <c r="A677" s="4">
        <v>676</v>
      </c>
      <c r="B677" s="1" t="s">
        <v>136</v>
      </c>
      <c r="C677" s="1" t="s">
        <v>1756</v>
      </c>
      <c r="D677" s="2" t="s">
        <v>1754</v>
      </c>
      <c r="E677" s="2" t="s">
        <v>51</v>
      </c>
      <c r="F677" s="2" t="s">
        <v>36</v>
      </c>
      <c r="G677" s="2" t="s">
        <v>1107</v>
      </c>
      <c r="H677" s="3">
        <v>45323</v>
      </c>
      <c r="I677" s="3" t="s">
        <v>1108</v>
      </c>
      <c r="J677" s="2" t="s">
        <v>172</v>
      </c>
      <c r="K677" s="2" t="s">
        <v>1110</v>
      </c>
      <c r="L677" s="2" t="s">
        <v>174</v>
      </c>
      <c r="M677" s="2" t="s">
        <v>1110</v>
      </c>
      <c r="N677" s="2" t="s">
        <v>1156</v>
      </c>
      <c r="O677" s="4" t="s">
        <v>775</v>
      </c>
      <c r="P677" s="2" t="s">
        <v>143</v>
      </c>
      <c r="Q677" s="252">
        <v>500</v>
      </c>
      <c r="R677" s="252">
        <v>500</v>
      </c>
      <c r="S677" s="153">
        <v>620</v>
      </c>
      <c r="T677" s="153">
        <v>310000</v>
      </c>
      <c r="U677" s="230" t="s">
        <v>144</v>
      </c>
      <c r="V677" s="2" t="s">
        <v>1109</v>
      </c>
      <c r="W677" s="5"/>
      <c r="Y677" s="5"/>
      <c r="Z677" s="1"/>
    </row>
    <row r="678" spans="1:26" ht="13.5" x14ac:dyDescent="0.3">
      <c r="A678" s="4">
        <v>677</v>
      </c>
      <c r="B678" s="1" t="s">
        <v>136</v>
      </c>
      <c r="C678" s="1" t="s">
        <v>1756</v>
      </c>
      <c r="D678" s="2" t="s">
        <v>1754</v>
      </c>
      <c r="E678" s="2" t="s">
        <v>51</v>
      </c>
      <c r="F678" s="2" t="s">
        <v>36</v>
      </c>
      <c r="G678" s="2" t="s">
        <v>1107</v>
      </c>
      <c r="H678" s="3">
        <v>45323</v>
      </c>
      <c r="I678" s="3" t="s">
        <v>1108</v>
      </c>
      <c r="J678" s="2" t="s">
        <v>172</v>
      </c>
      <c r="K678" s="2" t="s">
        <v>273</v>
      </c>
      <c r="L678" s="2" t="s">
        <v>174</v>
      </c>
      <c r="M678" s="2" t="s">
        <v>273</v>
      </c>
      <c r="N678" s="2" t="s">
        <v>1156</v>
      </c>
      <c r="O678" s="4" t="s">
        <v>775</v>
      </c>
      <c r="P678" s="2" t="s">
        <v>143</v>
      </c>
      <c r="Q678" s="252">
        <v>1500</v>
      </c>
      <c r="R678" s="252">
        <v>1500</v>
      </c>
      <c r="S678" s="153">
        <v>664</v>
      </c>
      <c r="T678" s="153">
        <v>996000</v>
      </c>
      <c r="U678" s="230" t="s">
        <v>144</v>
      </c>
      <c r="V678" s="2" t="s">
        <v>1109</v>
      </c>
      <c r="W678" s="5"/>
      <c r="Y678" s="5"/>
      <c r="Z678" s="1"/>
    </row>
    <row r="679" spans="1:26" ht="13.5" x14ac:dyDescent="0.3">
      <c r="A679" s="4">
        <v>678</v>
      </c>
      <c r="B679" s="1" t="s">
        <v>136</v>
      </c>
      <c r="C679" s="1" t="s">
        <v>1756</v>
      </c>
      <c r="D679" s="2" t="s">
        <v>1754</v>
      </c>
      <c r="E679" s="2" t="s">
        <v>51</v>
      </c>
      <c r="F679" s="2" t="s">
        <v>36</v>
      </c>
      <c r="G679" s="2" t="s">
        <v>1107</v>
      </c>
      <c r="H679" s="3">
        <v>45323</v>
      </c>
      <c r="I679" s="3" t="s">
        <v>1108</v>
      </c>
      <c r="J679" s="2" t="s">
        <v>172</v>
      </c>
      <c r="K679" s="2" t="s">
        <v>175</v>
      </c>
      <c r="L679" s="2" t="s">
        <v>174</v>
      </c>
      <c r="M679" s="2" t="s">
        <v>175</v>
      </c>
      <c r="N679" s="2" t="s">
        <v>1156</v>
      </c>
      <c r="O679" s="4" t="s">
        <v>775</v>
      </c>
      <c r="P679" s="2" t="s">
        <v>143</v>
      </c>
      <c r="Q679" s="252">
        <v>1000</v>
      </c>
      <c r="R679" s="252">
        <v>1000</v>
      </c>
      <c r="S679" s="153">
        <v>41</v>
      </c>
      <c r="T679" s="153">
        <v>41000</v>
      </c>
      <c r="U679" s="230" t="s">
        <v>144</v>
      </c>
      <c r="V679" s="2" t="s">
        <v>1109</v>
      </c>
      <c r="W679" s="5"/>
      <c r="Y679" s="5"/>
      <c r="Z679" s="1"/>
    </row>
    <row r="680" spans="1:26" ht="13.5" x14ac:dyDescent="0.3">
      <c r="A680" s="4">
        <v>679</v>
      </c>
      <c r="B680" s="1" t="s">
        <v>136</v>
      </c>
      <c r="C680" s="1" t="s">
        <v>1756</v>
      </c>
      <c r="D680" s="2" t="s">
        <v>1754</v>
      </c>
      <c r="E680" s="2" t="s">
        <v>51</v>
      </c>
      <c r="F680" s="2" t="s">
        <v>36</v>
      </c>
      <c r="G680" s="2" t="s">
        <v>1107</v>
      </c>
      <c r="H680" s="3">
        <v>45323</v>
      </c>
      <c r="I680" s="3" t="s">
        <v>1108</v>
      </c>
      <c r="J680" s="2" t="s">
        <v>172</v>
      </c>
      <c r="K680" s="2" t="s">
        <v>293</v>
      </c>
      <c r="L680" s="2" t="s">
        <v>174</v>
      </c>
      <c r="M680" s="2" t="s">
        <v>293</v>
      </c>
      <c r="N680" s="2" t="s">
        <v>1156</v>
      </c>
      <c r="O680" s="4" t="s">
        <v>775</v>
      </c>
      <c r="P680" s="2" t="s">
        <v>143</v>
      </c>
      <c r="Q680" s="252">
        <v>1000</v>
      </c>
      <c r="R680" s="252">
        <v>1000</v>
      </c>
      <c r="S680" s="153">
        <v>120</v>
      </c>
      <c r="T680" s="153">
        <v>120000</v>
      </c>
      <c r="U680" s="230" t="s">
        <v>144</v>
      </c>
      <c r="V680" s="2" t="s">
        <v>1109</v>
      </c>
      <c r="W680" s="5"/>
      <c r="Y680" s="5"/>
      <c r="Z680" s="1"/>
    </row>
    <row r="681" spans="1:26" ht="13.5" x14ac:dyDescent="0.3">
      <c r="A681" s="4">
        <v>680</v>
      </c>
      <c r="B681" s="1" t="s">
        <v>136</v>
      </c>
      <c r="C681" s="1" t="s">
        <v>1756</v>
      </c>
      <c r="D681" s="2" t="s">
        <v>1754</v>
      </c>
      <c r="E681" s="2" t="s">
        <v>51</v>
      </c>
      <c r="F681" s="2" t="s">
        <v>36</v>
      </c>
      <c r="G681" s="2" t="s">
        <v>1107</v>
      </c>
      <c r="H681" s="3">
        <v>45323</v>
      </c>
      <c r="I681" s="3" t="s">
        <v>1108</v>
      </c>
      <c r="J681" s="2" t="s">
        <v>172</v>
      </c>
      <c r="K681" s="2" t="s">
        <v>294</v>
      </c>
      <c r="L681" s="2" t="s">
        <v>174</v>
      </c>
      <c r="M681" s="2" t="s">
        <v>294</v>
      </c>
      <c r="N681" s="2" t="s">
        <v>1156</v>
      </c>
      <c r="O681" s="4" t="s">
        <v>775</v>
      </c>
      <c r="P681" s="2" t="s">
        <v>143</v>
      </c>
      <c r="Q681" s="252">
        <v>1000</v>
      </c>
      <c r="R681" s="252">
        <v>1000</v>
      </c>
      <c r="S681" s="153">
        <v>130</v>
      </c>
      <c r="T681" s="153">
        <v>130000</v>
      </c>
      <c r="U681" s="230" t="s">
        <v>144</v>
      </c>
      <c r="V681" s="2" t="s">
        <v>1109</v>
      </c>
      <c r="W681" s="5"/>
      <c r="Y681" s="5"/>
      <c r="Z681" s="1"/>
    </row>
    <row r="682" spans="1:26" ht="13.5" x14ac:dyDescent="0.3">
      <c r="A682" s="4">
        <v>681</v>
      </c>
      <c r="B682" s="1" t="s">
        <v>1010</v>
      </c>
      <c r="C682" s="1" t="s">
        <v>1756</v>
      </c>
      <c r="D682" s="2" t="s">
        <v>1754</v>
      </c>
      <c r="E682" s="2" t="s">
        <v>49</v>
      </c>
      <c r="F682" s="2" t="s">
        <v>34</v>
      </c>
      <c r="G682" s="2" t="s">
        <v>609</v>
      </c>
      <c r="H682" s="3">
        <v>45323</v>
      </c>
      <c r="I682" s="3" t="s">
        <v>1043</v>
      </c>
      <c r="J682" s="2" t="s">
        <v>609</v>
      </c>
      <c r="K682" s="2" t="s">
        <v>847</v>
      </c>
      <c r="L682" s="2" t="s">
        <v>848</v>
      </c>
      <c r="M682" s="2" t="s">
        <v>1433</v>
      </c>
      <c r="N682" s="2" t="s">
        <v>1434</v>
      </c>
      <c r="O682" s="4" t="s">
        <v>775</v>
      </c>
      <c r="P682" s="2" t="s">
        <v>143</v>
      </c>
      <c r="Q682" s="252">
        <v>1</v>
      </c>
      <c r="R682" s="252">
        <v>2</v>
      </c>
      <c r="S682" s="153">
        <v>4600</v>
      </c>
      <c r="T682" s="153">
        <v>9200</v>
      </c>
      <c r="U682" s="230" t="s">
        <v>144</v>
      </c>
      <c r="V682" s="2"/>
      <c r="W682" s="5"/>
      <c r="Y682" s="5"/>
      <c r="Z682" s="1"/>
    </row>
    <row r="683" spans="1:26" ht="13.5" x14ac:dyDescent="0.3">
      <c r="A683" s="4">
        <v>682</v>
      </c>
      <c r="B683" s="1" t="s">
        <v>1010</v>
      </c>
      <c r="C683" s="1" t="s">
        <v>1758</v>
      </c>
      <c r="D683" s="2" t="s">
        <v>1743</v>
      </c>
      <c r="E683" s="2" t="s">
        <v>55</v>
      </c>
      <c r="F683" s="2" t="s">
        <v>34</v>
      </c>
      <c r="G683" s="2" t="s">
        <v>609</v>
      </c>
      <c r="H683" s="3">
        <v>45323</v>
      </c>
      <c r="I683" s="3" t="s">
        <v>1043</v>
      </c>
      <c r="J683" s="2" t="s">
        <v>609</v>
      </c>
      <c r="K683" s="2" t="s">
        <v>628</v>
      </c>
      <c r="L683" s="2" t="s">
        <v>629</v>
      </c>
      <c r="M683" s="2" t="s">
        <v>1484</v>
      </c>
      <c r="N683" s="2" t="s">
        <v>1485</v>
      </c>
      <c r="O683" s="4" t="s">
        <v>775</v>
      </c>
      <c r="P683" s="2" t="s">
        <v>1111</v>
      </c>
      <c r="Q683" s="252">
        <v>1</v>
      </c>
      <c r="R683" s="252">
        <v>1</v>
      </c>
      <c r="S683" s="153">
        <v>12780</v>
      </c>
      <c r="T683" s="153">
        <v>12780</v>
      </c>
      <c r="U683" s="230" t="s">
        <v>144</v>
      </c>
      <c r="V683" s="2"/>
      <c r="W683" s="5"/>
      <c r="Y683" s="5"/>
      <c r="Z683" s="1"/>
    </row>
    <row r="684" spans="1:26" ht="13.5" x14ac:dyDescent="0.3">
      <c r="A684" s="4">
        <v>683</v>
      </c>
      <c r="B684" s="1" t="s">
        <v>136</v>
      </c>
      <c r="C684" s="1" t="s">
        <v>1758</v>
      </c>
      <c r="D684" s="2" t="s">
        <v>1743</v>
      </c>
      <c r="E684" s="2" t="s">
        <v>57</v>
      </c>
      <c r="F684" s="2" t="s">
        <v>36</v>
      </c>
      <c r="G684" s="2" t="s">
        <v>1112</v>
      </c>
      <c r="H684" s="3">
        <v>45329</v>
      </c>
      <c r="I684" s="3" t="s">
        <v>1113</v>
      </c>
      <c r="J684" s="2" t="s">
        <v>785</v>
      </c>
      <c r="K684" s="2" t="s">
        <v>1114</v>
      </c>
      <c r="L684" s="2" t="s">
        <v>1115</v>
      </c>
      <c r="M684" s="2" t="s">
        <v>1480</v>
      </c>
      <c r="N684" s="2" t="s">
        <v>1481</v>
      </c>
      <c r="O684" s="4" t="s">
        <v>775</v>
      </c>
      <c r="P684" s="2" t="s">
        <v>143</v>
      </c>
      <c r="Q684" s="252">
        <v>1</v>
      </c>
      <c r="R684" s="252">
        <v>2</v>
      </c>
      <c r="S684" s="153">
        <v>89000</v>
      </c>
      <c r="T684" s="153">
        <v>178000</v>
      </c>
      <c r="U684" s="230" t="s">
        <v>144</v>
      </c>
      <c r="V684" s="2"/>
      <c r="W684" s="5"/>
      <c r="Y684" s="5"/>
      <c r="Z684" s="1"/>
    </row>
    <row r="685" spans="1:26" ht="13.5" x14ac:dyDescent="0.3">
      <c r="A685" s="4">
        <v>684</v>
      </c>
      <c r="B685" s="1" t="s">
        <v>136</v>
      </c>
      <c r="C685" s="1" t="s">
        <v>1756</v>
      </c>
      <c r="D685" s="2" t="s">
        <v>1754</v>
      </c>
      <c r="E685" s="2" t="s">
        <v>49</v>
      </c>
      <c r="F685" s="2" t="s">
        <v>36</v>
      </c>
      <c r="G685" s="2" t="s">
        <v>1116</v>
      </c>
      <c r="H685" s="3">
        <v>45329</v>
      </c>
      <c r="I685" s="3" t="s">
        <v>1117</v>
      </c>
      <c r="J685" s="2" t="s">
        <v>204</v>
      </c>
      <c r="K685" s="2" t="s">
        <v>448</v>
      </c>
      <c r="L685" s="2" t="s">
        <v>1118</v>
      </c>
      <c r="M685" s="2" t="s">
        <v>1170</v>
      </c>
      <c r="N685" s="2" t="s">
        <v>1171</v>
      </c>
      <c r="O685" s="4" t="s">
        <v>775</v>
      </c>
      <c r="P685" s="2" t="s">
        <v>143</v>
      </c>
      <c r="Q685" s="252">
        <v>150</v>
      </c>
      <c r="R685" s="252">
        <v>150</v>
      </c>
      <c r="S685" s="153">
        <v>1050</v>
      </c>
      <c r="T685" s="153">
        <v>157500</v>
      </c>
      <c r="U685" s="230" t="s">
        <v>144</v>
      </c>
      <c r="V685" s="2"/>
      <c r="W685" s="5"/>
      <c r="Y685" s="5"/>
      <c r="Z685" s="1"/>
    </row>
    <row r="686" spans="1:26" ht="13.5" x14ac:dyDescent="0.3">
      <c r="A686" s="4">
        <v>685</v>
      </c>
      <c r="B686" s="1" t="s">
        <v>1081</v>
      </c>
      <c r="C686" s="1" t="s">
        <v>1758</v>
      </c>
      <c r="D686" s="2" t="s">
        <v>1743</v>
      </c>
      <c r="E686" s="2" t="s">
        <v>55</v>
      </c>
      <c r="F686" s="2" t="s">
        <v>34</v>
      </c>
      <c r="G686" s="2" t="s">
        <v>609</v>
      </c>
      <c r="H686" s="3">
        <v>45329</v>
      </c>
      <c r="I686" s="3" t="s">
        <v>1043</v>
      </c>
      <c r="J686" s="2" t="s">
        <v>609</v>
      </c>
      <c r="K686" s="2" t="s">
        <v>223</v>
      </c>
      <c r="L686" s="2" t="s">
        <v>512</v>
      </c>
      <c r="M686" s="2" t="s">
        <v>1587</v>
      </c>
      <c r="N686" s="2" t="s">
        <v>1585</v>
      </c>
      <c r="O686" s="4" t="s">
        <v>775</v>
      </c>
      <c r="P686" s="2" t="s">
        <v>1119</v>
      </c>
      <c r="Q686" s="252">
        <v>46</v>
      </c>
      <c r="R686" s="252">
        <v>46</v>
      </c>
      <c r="S686" s="153">
        <v>3320</v>
      </c>
      <c r="T686" s="153">
        <v>152720</v>
      </c>
      <c r="U686" s="230" t="s">
        <v>144</v>
      </c>
      <c r="V686" s="2"/>
      <c r="W686" s="5"/>
      <c r="Y686" s="5"/>
      <c r="Z686" s="1"/>
    </row>
    <row r="687" spans="1:26" ht="13.5" x14ac:dyDescent="0.3">
      <c r="A687" s="4">
        <v>686</v>
      </c>
      <c r="B687" s="1" t="s">
        <v>1081</v>
      </c>
      <c r="C687" s="1" t="s">
        <v>1758</v>
      </c>
      <c r="D687" s="2" t="s">
        <v>1743</v>
      </c>
      <c r="E687" s="2" t="s">
        <v>55</v>
      </c>
      <c r="F687" s="2" t="s">
        <v>36</v>
      </c>
      <c r="G687" s="2" t="s">
        <v>609</v>
      </c>
      <c r="H687" s="3">
        <v>45329</v>
      </c>
      <c r="I687" s="3" t="s">
        <v>1043</v>
      </c>
      <c r="J687" s="2" t="s">
        <v>609</v>
      </c>
      <c r="K687" s="2" t="s">
        <v>223</v>
      </c>
      <c r="L687" s="2" t="s">
        <v>512</v>
      </c>
      <c r="M687" s="2" t="s">
        <v>1587</v>
      </c>
      <c r="N687" s="2" t="s">
        <v>1585</v>
      </c>
      <c r="O687" s="4" t="s">
        <v>775</v>
      </c>
      <c r="P687" s="2" t="s">
        <v>1119</v>
      </c>
      <c r="Q687" s="252">
        <v>46</v>
      </c>
      <c r="R687" s="252">
        <v>46</v>
      </c>
      <c r="S687" s="153">
        <v>3320</v>
      </c>
      <c r="T687" s="153">
        <v>152720</v>
      </c>
      <c r="U687" s="230" t="s">
        <v>144</v>
      </c>
      <c r="V687" s="2"/>
      <c r="W687" s="5"/>
      <c r="Y687" s="5"/>
      <c r="Z687" s="1"/>
    </row>
    <row r="688" spans="1:26" ht="13.5" x14ac:dyDescent="0.3">
      <c r="A688" s="4">
        <v>687</v>
      </c>
      <c r="B688" s="1" t="s">
        <v>1081</v>
      </c>
      <c r="C688" s="1" t="s">
        <v>1758</v>
      </c>
      <c r="D688" s="2" t="s">
        <v>1743</v>
      </c>
      <c r="E688" s="2" t="s">
        <v>55</v>
      </c>
      <c r="F688" s="2" t="s">
        <v>34</v>
      </c>
      <c r="G688" s="2" t="s">
        <v>609</v>
      </c>
      <c r="H688" s="3">
        <v>45329</v>
      </c>
      <c r="I688" s="3" t="s">
        <v>1043</v>
      </c>
      <c r="J688" s="2" t="s">
        <v>609</v>
      </c>
      <c r="K688" s="2" t="s">
        <v>1120</v>
      </c>
      <c r="L688" s="2" t="s">
        <v>555</v>
      </c>
      <c r="M688" s="2" t="s">
        <v>1333</v>
      </c>
      <c r="N688" s="2" t="s">
        <v>1334</v>
      </c>
      <c r="O688" s="4" t="s">
        <v>775</v>
      </c>
      <c r="P688" s="2" t="s">
        <v>1121</v>
      </c>
      <c r="Q688" s="252">
        <v>1</v>
      </c>
      <c r="R688" s="252">
        <v>1</v>
      </c>
      <c r="S688" s="153">
        <v>26650</v>
      </c>
      <c r="T688" s="153">
        <v>26650</v>
      </c>
      <c r="U688" s="230" t="s">
        <v>144</v>
      </c>
      <c r="V688" s="2"/>
      <c r="W688" s="5"/>
      <c r="Y688" s="5"/>
      <c r="Z688" s="1"/>
    </row>
    <row r="689" spans="1:26" ht="13.5" x14ac:dyDescent="0.3">
      <c r="A689" s="4">
        <v>688</v>
      </c>
      <c r="B689" s="1" t="s">
        <v>1010</v>
      </c>
      <c r="C689" s="1" t="s">
        <v>1758</v>
      </c>
      <c r="D689" s="2" t="s">
        <v>1743</v>
      </c>
      <c r="E689" s="2" t="s">
        <v>43</v>
      </c>
      <c r="F689" s="2" t="s">
        <v>37</v>
      </c>
      <c r="G689" s="2" t="s">
        <v>609</v>
      </c>
      <c r="H689" s="3">
        <v>45337</v>
      </c>
      <c r="I689" s="3" t="s">
        <v>609</v>
      </c>
      <c r="J689" s="2" t="s">
        <v>609</v>
      </c>
      <c r="K689" s="2" t="s">
        <v>1122</v>
      </c>
      <c r="L689" s="2" t="s">
        <v>232</v>
      </c>
      <c r="M689" s="2" t="s">
        <v>1519</v>
      </c>
      <c r="N689" s="2" t="s">
        <v>1187</v>
      </c>
      <c r="O689" s="4" t="s">
        <v>233</v>
      </c>
      <c r="P689" s="2" t="s">
        <v>143</v>
      </c>
      <c r="Q689" s="252">
        <v>10</v>
      </c>
      <c r="R689" s="252">
        <v>15</v>
      </c>
      <c r="S689" s="153">
        <v>900</v>
      </c>
      <c r="T689" s="153">
        <v>13500</v>
      </c>
      <c r="U689" s="230" t="s">
        <v>144</v>
      </c>
      <c r="V689" s="2"/>
      <c r="W689" s="5"/>
      <c r="Y689" s="5"/>
      <c r="Z689" s="1"/>
    </row>
    <row r="690" spans="1:26" ht="13.5" x14ac:dyDescent="0.3">
      <c r="A690" s="4">
        <v>689</v>
      </c>
      <c r="B690" s="1" t="s">
        <v>1010</v>
      </c>
      <c r="C690" s="1" t="s">
        <v>1758</v>
      </c>
      <c r="D690" s="2" t="s">
        <v>1743</v>
      </c>
      <c r="E690" s="2" t="s">
        <v>43</v>
      </c>
      <c r="F690" s="2" t="s">
        <v>37</v>
      </c>
      <c r="G690" s="2" t="s">
        <v>609</v>
      </c>
      <c r="H690" s="3">
        <v>45337</v>
      </c>
      <c r="I690" s="3" t="s">
        <v>609</v>
      </c>
      <c r="J690" s="2" t="s">
        <v>609</v>
      </c>
      <c r="K690" s="2" t="s">
        <v>1123</v>
      </c>
      <c r="L690" s="2" t="s">
        <v>232</v>
      </c>
      <c r="M690" s="2" t="s">
        <v>1517</v>
      </c>
      <c r="N690" s="2" t="s">
        <v>1187</v>
      </c>
      <c r="O690" s="4" t="s">
        <v>233</v>
      </c>
      <c r="P690" s="2" t="s">
        <v>143</v>
      </c>
      <c r="Q690" s="252">
        <v>1</v>
      </c>
      <c r="R690" s="252">
        <v>5</v>
      </c>
      <c r="S690" s="153">
        <v>1100</v>
      </c>
      <c r="T690" s="153">
        <v>5500</v>
      </c>
      <c r="U690" s="230" t="s">
        <v>144</v>
      </c>
      <c r="V690" s="2"/>
      <c r="W690" s="5"/>
      <c r="Y690" s="5"/>
      <c r="Z690" s="1"/>
    </row>
    <row r="691" spans="1:26" ht="13.5" x14ac:dyDescent="0.3">
      <c r="A691" s="4">
        <v>690</v>
      </c>
      <c r="B691" s="1" t="s">
        <v>1010</v>
      </c>
      <c r="C691" s="1" t="s">
        <v>1756</v>
      </c>
      <c r="D691" s="2" t="s">
        <v>1754</v>
      </c>
      <c r="E691" s="2" t="s">
        <v>51</v>
      </c>
      <c r="F691" s="2" t="s">
        <v>37</v>
      </c>
      <c r="G691" s="2" t="s">
        <v>609</v>
      </c>
      <c r="H691" s="3">
        <v>45337</v>
      </c>
      <c r="I691" s="3" t="s">
        <v>609</v>
      </c>
      <c r="J691" s="2" t="s">
        <v>609</v>
      </c>
      <c r="K691" s="2" t="s">
        <v>1124</v>
      </c>
      <c r="L691" s="2" t="s">
        <v>1125</v>
      </c>
      <c r="M691" s="2" t="s">
        <v>1301</v>
      </c>
      <c r="N691" s="2" t="s">
        <v>1302</v>
      </c>
      <c r="O691" s="4" t="s">
        <v>775</v>
      </c>
      <c r="P691" s="2" t="s">
        <v>143</v>
      </c>
      <c r="Q691" s="252">
        <v>5</v>
      </c>
      <c r="R691" s="252">
        <v>10</v>
      </c>
      <c r="S691" s="153">
        <v>3000</v>
      </c>
      <c r="T691" s="153">
        <v>30000</v>
      </c>
      <c r="U691" s="230" t="s">
        <v>144</v>
      </c>
      <c r="V691" s="2"/>
      <c r="W691" s="5"/>
      <c r="Y691" s="5"/>
      <c r="Z691" s="1"/>
    </row>
    <row r="692" spans="1:26" ht="13.5" x14ac:dyDescent="0.3">
      <c r="A692" s="4">
        <v>691</v>
      </c>
      <c r="B692" s="1" t="s">
        <v>1010</v>
      </c>
      <c r="C692" s="1" t="s">
        <v>1756</v>
      </c>
      <c r="D692" s="2" t="s">
        <v>1754</v>
      </c>
      <c r="E692" s="2" t="s">
        <v>51</v>
      </c>
      <c r="F692" s="2" t="s">
        <v>34</v>
      </c>
      <c r="G692" s="2" t="s">
        <v>609</v>
      </c>
      <c r="H692" s="3">
        <v>45337</v>
      </c>
      <c r="I692" s="3" t="s">
        <v>609</v>
      </c>
      <c r="J692" s="2" t="s">
        <v>609</v>
      </c>
      <c r="K692" s="2" t="s">
        <v>626</v>
      </c>
      <c r="L692" s="2" t="s">
        <v>1126</v>
      </c>
      <c r="M692" s="2" t="s">
        <v>1525</v>
      </c>
      <c r="N692" s="2" t="s">
        <v>1526</v>
      </c>
      <c r="O692" s="4" t="s">
        <v>775</v>
      </c>
      <c r="P692" s="2" t="s">
        <v>1026</v>
      </c>
      <c r="Q692" s="252">
        <v>1</v>
      </c>
      <c r="R692" s="252">
        <v>10</v>
      </c>
      <c r="S692" s="153">
        <v>2800</v>
      </c>
      <c r="T692" s="153">
        <v>28000</v>
      </c>
      <c r="U692" s="230" t="s">
        <v>144</v>
      </c>
      <c r="V692" s="2"/>
      <c r="W692" s="5"/>
      <c r="Y692" s="5"/>
      <c r="Z692" s="1"/>
    </row>
    <row r="693" spans="1:26" ht="13.5" x14ac:dyDescent="0.3">
      <c r="A693" s="4">
        <v>692</v>
      </c>
      <c r="B693" s="1" t="s">
        <v>136</v>
      </c>
      <c r="C693" s="1" t="s">
        <v>1758</v>
      </c>
      <c r="D693" s="2" t="s">
        <v>1743</v>
      </c>
      <c r="E693" s="2" t="s">
        <v>55</v>
      </c>
      <c r="F693" s="2" t="s">
        <v>38</v>
      </c>
      <c r="G693" s="2" t="s">
        <v>1600</v>
      </c>
      <c r="H693" s="3">
        <v>45344</v>
      </c>
      <c r="I693" s="3" t="s">
        <v>1601</v>
      </c>
      <c r="J693" s="2" t="s">
        <v>609</v>
      </c>
      <c r="K693" s="3" t="s">
        <v>1602</v>
      </c>
      <c r="L693" s="2" t="s">
        <v>1653</v>
      </c>
      <c r="M693" s="2" t="s">
        <v>1702</v>
      </c>
      <c r="N693" s="2" t="s">
        <v>1673</v>
      </c>
      <c r="O693" s="4" t="s">
        <v>775</v>
      </c>
      <c r="P693" s="2" t="s">
        <v>143</v>
      </c>
      <c r="Q693" s="252">
        <v>1</v>
      </c>
      <c r="R693" s="252">
        <v>2</v>
      </c>
      <c r="S693" s="249">
        <v>14900</v>
      </c>
      <c r="T693" s="153">
        <v>29800</v>
      </c>
      <c r="U693" s="4" t="s">
        <v>144</v>
      </c>
      <c r="V693" s="3"/>
      <c r="W693" s="5"/>
    </row>
    <row r="694" spans="1:26" ht="13.5" x14ac:dyDescent="0.3">
      <c r="A694" s="4">
        <v>693</v>
      </c>
      <c r="B694" s="1" t="s">
        <v>136</v>
      </c>
      <c r="C694" s="1" t="s">
        <v>1758</v>
      </c>
      <c r="D694" s="2" t="s">
        <v>1743</v>
      </c>
      <c r="E694" s="2" t="s">
        <v>55</v>
      </c>
      <c r="F694" s="2" t="s">
        <v>39</v>
      </c>
      <c r="G694" s="2" t="s">
        <v>1600</v>
      </c>
      <c r="H694" s="3">
        <v>45344</v>
      </c>
      <c r="I694" s="3" t="s">
        <v>1601</v>
      </c>
      <c r="J694" s="2" t="s">
        <v>609</v>
      </c>
      <c r="K694" s="3" t="s">
        <v>1602</v>
      </c>
      <c r="L694" s="2" t="s">
        <v>1653</v>
      </c>
      <c r="M694" s="2" t="s">
        <v>1702</v>
      </c>
      <c r="N694" s="2" t="s">
        <v>1673</v>
      </c>
      <c r="O694" s="4" t="s">
        <v>775</v>
      </c>
      <c r="P694" s="2" t="s">
        <v>143</v>
      </c>
      <c r="Q694" s="252">
        <v>1</v>
      </c>
      <c r="R694" s="252">
        <v>1</v>
      </c>
      <c r="S694" s="249">
        <v>14900</v>
      </c>
      <c r="T694" s="153">
        <v>14900</v>
      </c>
      <c r="U694" s="4" t="s">
        <v>144</v>
      </c>
      <c r="V694" s="3"/>
      <c r="W694" s="5"/>
    </row>
    <row r="695" spans="1:26" ht="13.5" x14ac:dyDescent="0.3">
      <c r="A695" s="4">
        <v>694</v>
      </c>
      <c r="B695" s="1" t="s">
        <v>136</v>
      </c>
      <c r="C695" s="1" t="s">
        <v>1756</v>
      </c>
      <c r="D695" s="2" t="s">
        <v>1754</v>
      </c>
      <c r="E695" s="2" t="s">
        <v>49</v>
      </c>
      <c r="F695" s="2" t="s">
        <v>36</v>
      </c>
      <c r="G695" s="2" t="s">
        <v>1600</v>
      </c>
      <c r="H695" s="3">
        <v>45344</v>
      </c>
      <c r="I695" s="3" t="s">
        <v>1601</v>
      </c>
      <c r="J695" s="2" t="s">
        <v>609</v>
      </c>
      <c r="K695" s="3" t="s">
        <v>1603</v>
      </c>
      <c r="L695" s="2" t="s">
        <v>1654</v>
      </c>
      <c r="M695" s="2" t="s">
        <v>1703</v>
      </c>
      <c r="N695" s="2" t="s">
        <v>1674</v>
      </c>
      <c r="O695" s="4" t="s">
        <v>775</v>
      </c>
      <c r="P695" s="2" t="s">
        <v>143</v>
      </c>
      <c r="Q695" s="252">
        <v>1</v>
      </c>
      <c r="R695" s="252">
        <v>3</v>
      </c>
      <c r="S695" s="249">
        <v>16800</v>
      </c>
      <c r="T695" s="153">
        <v>50400</v>
      </c>
      <c r="U695" s="4" t="s">
        <v>144</v>
      </c>
      <c r="V695" s="3"/>
      <c r="W695" s="5"/>
    </row>
    <row r="696" spans="1:26" ht="13.5" x14ac:dyDescent="0.3">
      <c r="A696" s="4">
        <v>695</v>
      </c>
      <c r="B696" s="1" t="s">
        <v>136</v>
      </c>
      <c r="C696" s="1" t="s">
        <v>1756</v>
      </c>
      <c r="D696" s="2" t="s">
        <v>1754</v>
      </c>
      <c r="E696" s="2" t="s">
        <v>51</v>
      </c>
      <c r="F696" s="2" t="s">
        <v>36</v>
      </c>
      <c r="G696" s="2" t="s">
        <v>1604</v>
      </c>
      <c r="H696" s="3">
        <v>45344</v>
      </c>
      <c r="I696" s="3" t="s">
        <v>1605</v>
      </c>
      <c r="J696" s="2" t="s">
        <v>434</v>
      </c>
      <c r="K696" s="3" t="s">
        <v>1606</v>
      </c>
      <c r="L696" s="2" t="s">
        <v>1655</v>
      </c>
      <c r="M696" s="2" t="s">
        <v>1704</v>
      </c>
      <c r="N696" s="2" t="s">
        <v>1675</v>
      </c>
      <c r="O696" s="4" t="s">
        <v>775</v>
      </c>
      <c r="P696" s="2" t="s">
        <v>143</v>
      </c>
      <c r="Q696" s="252">
        <v>50</v>
      </c>
      <c r="R696" s="252">
        <v>50</v>
      </c>
      <c r="S696" s="249">
        <v>270</v>
      </c>
      <c r="T696" s="153">
        <v>13500</v>
      </c>
      <c r="U696" s="4" t="s">
        <v>144</v>
      </c>
      <c r="V696" s="3" t="s">
        <v>1692</v>
      </c>
      <c r="W696" s="5"/>
    </row>
    <row r="697" spans="1:26" ht="13.5" x14ac:dyDescent="0.3">
      <c r="A697" s="4">
        <v>696</v>
      </c>
      <c r="B697" s="1" t="s">
        <v>136</v>
      </c>
      <c r="C697" s="1" t="s">
        <v>1756</v>
      </c>
      <c r="D697" s="2" t="s">
        <v>1754</v>
      </c>
      <c r="E697" s="2" t="s">
        <v>51</v>
      </c>
      <c r="F697" s="2" t="s">
        <v>36</v>
      </c>
      <c r="G697" s="2" t="s">
        <v>1604</v>
      </c>
      <c r="H697" s="3">
        <v>45344</v>
      </c>
      <c r="I697" s="3" t="s">
        <v>1605</v>
      </c>
      <c r="J697" s="2" t="s">
        <v>434</v>
      </c>
      <c r="K697" s="3" t="s">
        <v>1607</v>
      </c>
      <c r="L697" s="2" t="s">
        <v>1656</v>
      </c>
      <c r="M697" s="2" t="s">
        <v>1704</v>
      </c>
      <c r="N697" s="2" t="s">
        <v>1675</v>
      </c>
      <c r="O697" s="4" t="s">
        <v>775</v>
      </c>
      <c r="P697" s="2" t="s">
        <v>143</v>
      </c>
      <c r="Q697" s="252">
        <v>50</v>
      </c>
      <c r="R697" s="252">
        <v>50</v>
      </c>
      <c r="S697" s="249">
        <v>270</v>
      </c>
      <c r="T697" s="153">
        <v>13500</v>
      </c>
      <c r="U697" s="4" t="s">
        <v>144</v>
      </c>
      <c r="V697" s="3" t="s">
        <v>1692</v>
      </c>
      <c r="W697" s="5"/>
    </row>
    <row r="698" spans="1:26" ht="13.5" x14ac:dyDescent="0.3">
      <c r="A698" s="4">
        <v>697</v>
      </c>
      <c r="B698" s="1" t="s">
        <v>136</v>
      </c>
      <c r="C698" s="1" t="s">
        <v>1756</v>
      </c>
      <c r="D698" s="2" t="s">
        <v>1754</v>
      </c>
      <c r="E698" s="2" t="s">
        <v>51</v>
      </c>
      <c r="F698" s="2" t="s">
        <v>36</v>
      </c>
      <c r="G698" s="2" t="s">
        <v>1604</v>
      </c>
      <c r="H698" s="3">
        <v>45344</v>
      </c>
      <c r="I698" s="3" t="s">
        <v>1605</v>
      </c>
      <c r="J698" s="2" t="s">
        <v>434</v>
      </c>
      <c r="K698" s="3" t="s">
        <v>1608</v>
      </c>
      <c r="L698" s="2" t="s">
        <v>1657</v>
      </c>
      <c r="M698" s="2" t="s">
        <v>1705</v>
      </c>
      <c r="N698" s="2" t="s">
        <v>1676</v>
      </c>
      <c r="O698" s="4" t="s">
        <v>775</v>
      </c>
      <c r="P698" s="2" t="s">
        <v>143</v>
      </c>
      <c r="Q698" s="252">
        <v>50</v>
      </c>
      <c r="R698" s="252">
        <v>50</v>
      </c>
      <c r="S698" s="249">
        <v>270</v>
      </c>
      <c r="T698" s="153">
        <v>13500</v>
      </c>
      <c r="U698" s="4" t="s">
        <v>144</v>
      </c>
      <c r="V698" s="3" t="s">
        <v>1692</v>
      </c>
      <c r="W698" s="5"/>
    </row>
    <row r="699" spans="1:26" ht="13.5" x14ac:dyDescent="0.3">
      <c r="A699" s="4">
        <v>698</v>
      </c>
      <c r="B699" s="1" t="s">
        <v>136</v>
      </c>
      <c r="C699" s="1" t="s">
        <v>1756</v>
      </c>
      <c r="D699" s="2" t="s">
        <v>1754</v>
      </c>
      <c r="E699" s="2" t="s">
        <v>51</v>
      </c>
      <c r="F699" s="2" t="s">
        <v>36</v>
      </c>
      <c r="G699" s="2" t="s">
        <v>1604</v>
      </c>
      <c r="H699" s="3">
        <v>45344</v>
      </c>
      <c r="I699" s="3" t="s">
        <v>1605</v>
      </c>
      <c r="J699" s="2" t="s">
        <v>434</v>
      </c>
      <c r="K699" s="3" t="s">
        <v>1609</v>
      </c>
      <c r="L699" s="2" t="s">
        <v>1657</v>
      </c>
      <c r="M699" s="2" t="s">
        <v>1705</v>
      </c>
      <c r="N699" s="2" t="s">
        <v>1676</v>
      </c>
      <c r="O699" s="4" t="s">
        <v>775</v>
      </c>
      <c r="P699" s="2" t="s">
        <v>143</v>
      </c>
      <c r="Q699" s="252">
        <v>50</v>
      </c>
      <c r="R699" s="252">
        <v>50</v>
      </c>
      <c r="S699" s="249">
        <v>270</v>
      </c>
      <c r="T699" s="153">
        <v>13500</v>
      </c>
      <c r="U699" s="4" t="s">
        <v>144</v>
      </c>
      <c r="V699" s="3" t="s">
        <v>1692</v>
      </c>
      <c r="W699" s="5"/>
    </row>
    <row r="700" spans="1:26" ht="13.5" x14ac:dyDescent="0.3">
      <c r="A700" s="4">
        <v>699</v>
      </c>
      <c r="B700" s="1" t="s">
        <v>136</v>
      </c>
      <c r="C700" s="1" t="s">
        <v>1756</v>
      </c>
      <c r="D700" s="2" t="s">
        <v>1754</v>
      </c>
      <c r="E700" s="2" t="s">
        <v>51</v>
      </c>
      <c r="F700" s="2" t="s">
        <v>36</v>
      </c>
      <c r="G700" s="2" t="s">
        <v>1610</v>
      </c>
      <c r="H700" s="3">
        <v>45344</v>
      </c>
      <c r="I700" s="3" t="s">
        <v>1611</v>
      </c>
      <c r="J700" s="2" t="s">
        <v>172</v>
      </c>
      <c r="K700" s="3" t="s">
        <v>183</v>
      </c>
      <c r="L700" s="2" t="s">
        <v>174</v>
      </c>
      <c r="M700" s="2" t="s">
        <v>1706</v>
      </c>
      <c r="N700" s="2" t="s">
        <v>1156</v>
      </c>
      <c r="O700" s="4" t="s">
        <v>775</v>
      </c>
      <c r="P700" s="2" t="s">
        <v>143</v>
      </c>
      <c r="Q700" s="252">
        <v>1100</v>
      </c>
      <c r="R700" s="252">
        <v>1100</v>
      </c>
      <c r="S700" s="249">
        <v>723</v>
      </c>
      <c r="T700" s="153">
        <v>795300</v>
      </c>
      <c r="U700" s="4" t="s">
        <v>144</v>
      </c>
      <c r="V700" s="3" t="s">
        <v>1692</v>
      </c>
      <c r="W700" s="5"/>
    </row>
    <row r="701" spans="1:26" ht="13.5" x14ac:dyDescent="0.3">
      <c r="A701" s="4">
        <v>700</v>
      </c>
      <c r="B701" s="1" t="s">
        <v>136</v>
      </c>
      <c r="C701" s="1" t="s">
        <v>1758</v>
      </c>
      <c r="D701" s="2" t="s">
        <v>1743</v>
      </c>
      <c r="E701" s="2" t="s">
        <v>55</v>
      </c>
      <c r="F701" s="2" t="s">
        <v>34</v>
      </c>
      <c r="G701" s="2" t="s">
        <v>1600</v>
      </c>
      <c r="H701" s="3">
        <v>45351</v>
      </c>
      <c r="I701" s="3" t="s">
        <v>1601</v>
      </c>
      <c r="J701" s="2" t="s">
        <v>609</v>
      </c>
      <c r="K701" s="3" t="s">
        <v>220</v>
      </c>
      <c r="L701" s="2" t="s">
        <v>691</v>
      </c>
      <c r="M701" s="2" t="s">
        <v>1318</v>
      </c>
      <c r="N701" s="2" t="s">
        <v>1320</v>
      </c>
      <c r="O701" s="4" t="s">
        <v>775</v>
      </c>
      <c r="P701" s="2" t="s">
        <v>1057</v>
      </c>
      <c r="Q701" s="252">
        <v>1</v>
      </c>
      <c r="R701" s="252">
        <v>2</v>
      </c>
      <c r="S701" s="249">
        <v>18040</v>
      </c>
      <c r="T701" s="153">
        <v>36080</v>
      </c>
      <c r="U701" s="4" t="s">
        <v>144</v>
      </c>
      <c r="V701" s="3"/>
      <c r="W701" s="5"/>
    </row>
    <row r="702" spans="1:26" ht="13.5" x14ac:dyDescent="0.3">
      <c r="A702" s="4">
        <v>701</v>
      </c>
      <c r="B702" s="1" t="s">
        <v>136</v>
      </c>
      <c r="C702" s="1" t="s">
        <v>1758</v>
      </c>
      <c r="D702" s="2" t="s">
        <v>1743</v>
      </c>
      <c r="E702" s="2" t="s">
        <v>55</v>
      </c>
      <c r="F702" s="2" t="s">
        <v>36</v>
      </c>
      <c r="G702" s="2" t="s">
        <v>1600</v>
      </c>
      <c r="H702" s="3">
        <v>45351</v>
      </c>
      <c r="I702" s="3" t="s">
        <v>1601</v>
      </c>
      <c r="J702" s="2" t="s">
        <v>609</v>
      </c>
      <c r="K702" s="3" t="s">
        <v>220</v>
      </c>
      <c r="L702" s="2" t="s">
        <v>691</v>
      </c>
      <c r="M702" s="2" t="s">
        <v>1318</v>
      </c>
      <c r="N702" s="2" t="s">
        <v>1320</v>
      </c>
      <c r="O702" s="4" t="s">
        <v>775</v>
      </c>
      <c r="P702" s="2" t="s">
        <v>1057</v>
      </c>
      <c r="Q702" s="252">
        <v>1</v>
      </c>
      <c r="R702" s="252">
        <v>1</v>
      </c>
      <c r="S702" s="249">
        <v>18040</v>
      </c>
      <c r="T702" s="153">
        <v>18040</v>
      </c>
      <c r="U702" s="4" t="s">
        <v>144</v>
      </c>
      <c r="V702" s="3"/>
      <c r="W702" s="5"/>
    </row>
    <row r="703" spans="1:26" ht="13.5" x14ac:dyDescent="0.3">
      <c r="A703" s="4">
        <v>702</v>
      </c>
      <c r="B703" s="1" t="s">
        <v>136</v>
      </c>
      <c r="C703" s="1" t="s">
        <v>1758</v>
      </c>
      <c r="D703" s="2" t="s">
        <v>1743</v>
      </c>
      <c r="E703" s="2" t="s">
        <v>55</v>
      </c>
      <c r="F703" s="2" t="s">
        <v>34</v>
      </c>
      <c r="G703" s="2" t="s">
        <v>1600</v>
      </c>
      <c r="H703" s="3">
        <v>45351</v>
      </c>
      <c r="I703" s="3" t="s">
        <v>1601</v>
      </c>
      <c r="J703" s="2" t="s">
        <v>609</v>
      </c>
      <c r="K703" s="3" t="s">
        <v>1612</v>
      </c>
      <c r="L703" s="2" t="s">
        <v>1658</v>
      </c>
      <c r="M703" s="2" t="s">
        <v>1707</v>
      </c>
      <c r="N703" s="2" t="s">
        <v>1677</v>
      </c>
      <c r="O703" s="4" t="s">
        <v>775</v>
      </c>
      <c r="P703" s="2" t="s">
        <v>143</v>
      </c>
      <c r="Q703" s="252">
        <v>3</v>
      </c>
      <c r="R703" s="252">
        <v>3</v>
      </c>
      <c r="S703" s="249">
        <v>10390</v>
      </c>
      <c r="T703" s="153">
        <v>31170</v>
      </c>
      <c r="U703" s="4" t="s">
        <v>144</v>
      </c>
      <c r="V703" s="3"/>
      <c r="W703" s="5"/>
    </row>
    <row r="704" spans="1:26" ht="13.5" x14ac:dyDescent="0.3">
      <c r="A704" s="4">
        <v>703</v>
      </c>
      <c r="B704" s="1" t="s">
        <v>136</v>
      </c>
      <c r="C704" s="1" t="s">
        <v>1758</v>
      </c>
      <c r="D704" s="2" t="s">
        <v>1743</v>
      </c>
      <c r="E704" s="2" t="s">
        <v>55</v>
      </c>
      <c r="F704" s="2" t="s">
        <v>34</v>
      </c>
      <c r="G704" s="2" t="s">
        <v>1600</v>
      </c>
      <c r="H704" s="3">
        <v>45351</v>
      </c>
      <c r="I704" s="3" t="s">
        <v>1601</v>
      </c>
      <c r="J704" s="2" t="s">
        <v>609</v>
      </c>
      <c r="K704" s="3" t="s">
        <v>863</v>
      </c>
      <c r="L704" s="2" t="s">
        <v>514</v>
      </c>
      <c r="M704" s="2" t="s">
        <v>1708</v>
      </c>
      <c r="N704" s="2" t="s">
        <v>1678</v>
      </c>
      <c r="O704" s="4" t="s">
        <v>775</v>
      </c>
      <c r="P704" s="2" t="s">
        <v>1693</v>
      </c>
      <c r="Q704" s="252">
        <v>10</v>
      </c>
      <c r="R704" s="252">
        <v>10</v>
      </c>
      <c r="S704" s="249">
        <v>4540</v>
      </c>
      <c r="T704" s="153">
        <v>45400</v>
      </c>
      <c r="U704" s="4" t="s">
        <v>144</v>
      </c>
      <c r="V704" s="3"/>
      <c r="W704" s="5"/>
    </row>
    <row r="705" spans="1:23" ht="13.5" x14ac:dyDescent="0.3">
      <c r="A705" s="4">
        <v>704</v>
      </c>
      <c r="B705" s="1" t="s">
        <v>136</v>
      </c>
      <c r="C705" s="1" t="s">
        <v>1758</v>
      </c>
      <c r="D705" s="2" t="s">
        <v>1743</v>
      </c>
      <c r="E705" s="2" t="s">
        <v>57</v>
      </c>
      <c r="F705" s="2" t="s">
        <v>36</v>
      </c>
      <c r="G705" s="2" t="s">
        <v>1613</v>
      </c>
      <c r="H705" s="3">
        <v>45351</v>
      </c>
      <c r="I705" s="3" t="s">
        <v>1614</v>
      </c>
      <c r="J705" s="2" t="s">
        <v>785</v>
      </c>
      <c r="K705" s="3" t="s">
        <v>1615</v>
      </c>
      <c r="L705" s="2" t="s">
        <v>1659</v>
      </c>
      <c r="M705" s="2" t="s">
        <v>1709</v>
      </c>
      <c r="N705" s="2" t="s">
        <v>1679</v>
      </c>
      <c r="O705" s="4" t="s">
        <v>775</v>
      </c>
      <c r="P705" s="2" t="s">
        <v>143</v>
      </c>
      <c r="Q705" s="252">
        <v>1</v>
      </c>
      <c r="R705" s="252">
        <v>1</v>
      </c>
      <c r="S705" s="249">
        <v>356000</v>
      </c>
      <c r="T705" s="153">
        <v>356000</v>
      </c>
      <c r="U705" s="4" t="s">
        <v>144</v>
      </c>
      <c r="V705" s="3"/>
      <c r="W705" s="5"/>
    </row>
    <row r="706" spans="1:23" ht="13.5" x14ac:dyDescent="0.3">
      <c r="A706" s="4">
        <v>705</v>
      </c>
      <c r="B706" s="1" t="s">
        <v>136</v>
      </c>
      <c r="C706" s="1" t="s">
        <v>1756</v>
      </c>
      <c r="D706" s="2" t="s">
        <v>1754</v>
      </c>
      <c r="E706" s="2" t="s">
        <v>49</v>
      </c>
      <c r="F706" s="2" t="s">
        <v>34</v>
      </c>
      <c r="G706" s="2" t="s">
        <v>1616</v>
      </c>
      <c r="H706" s="3">
        <v>45357</v>
      </c>
      <c r="I706" s="3" t="s">
        <v>1617</v>
      </c>
      <c r="J706" s="2" t="s">
        <v>195</v>
      </c>
      <c r="K706" s="3" t="s">
        <v>196</v>
      </c>
      <c r="L706" s="2" t="s">
        <v>197</v>
      </c>
      <c r="M706" s="2" t="s">
        <v>196</v>
      </c>
      <c r="N706" s="2" t="s">
        <v>1194</v>
      </c>
      <c r="O706" s="4" t="s">
        <v>775</v>
      </c>
      <c r="P706" s="2" t="s">
        <v>143</v>
      </c>
      <c r="Q706" s="252">
        <v>72</v>
      </c>
      <c r="R706" s="252">
        <v>72</v>
      </c>
      <c r="S706" s="249">
        <v>102</v>
      </c>
      <c r="T706" s="153">
        <v>7344</v>
      </c>
      <c r="U706" s="4" t="s">
        <v>144</v>
      </c>
      <c r="V706" s="3"/>
      <c r="W706" s="5"/>
    </row>
    <row r="707" spans="1:23" ht="13.5" x14ac:dyDescent="0.3">
      <c r="A707" s="4">
        <v>706</v>
      </c>
      <c r="B707" s="1" t="s">
        <v>136</v>
      </c>
      <c r="C707" s="1" t="s">
        <v>1756</v>
      </c>
      <c r="D707" s="2" t="s">
        <v>1754</v>
      </c>
      <c r="E707" s="2" t="s">
        <v>49</v>
      </c>
      <c r="F707" s="2" t="s">
        <v>34</v>
      </c>
      <c r="G707" s="2" t="s">
        <v>1616</v>
      </c>
      <c r="H707" s="3">
        <v>45357</v>
      </c>
      <c r="I707" s="3" t="s">
        <v>1617</v>
      </c>
      <c r="J707" s="2" t="s">
        <v>195</v>
      </c>
      <c r="K707" s="3" t="s">
        <v>198</v>
      </c>
      <c r="L707" s="2" t="s">
        <v>197</v>
      </c>
      <c r="M707" s="2" t="s">
        <v>198</v>
      </c>
      <c r="N707" s="2" t="s">
        <v>1194</v>
      </c>
      <c r="O707" s="4" t="s">
        <v>775</v>
      </c>
      <c r="P707" s="2" t="s">
        <v>143</v>
      </c>
      <c r="Q707" s="252">
        <v>36</v>
      </c>
      <c r="R707" s="252">
        <v>36</v>
      </c>
      <c r="S707" s="249">
        <v>699</v>
      </c>
      <c r="T707" s="153">
        <v>25164</v>
      </c>
      <c r="U707" s="4" t="s">
        <v>144</v>
      </c>
      <c r="V707" s="3"/>
      <c r="W707" s="5"/>
    </row>
    <row r="708" spans="1:23" ht="13.5" x14ac:dyDescent="0.3">
      <c r="A708" s="4">
        <v>707</v>
      </c>
      <c r="B708" s="1" t="s">
        <v>136</v>
      </c>
      <c r="C708" s="1" t="s">
        <v>1756</v>
      </c>
      <c r="D708" s="2" t="s">
        <v>1754</v>
      </c>
      <c r="E708" s="2" t="s">
        <v>49</v>
      </c>
      <c r="F708" s="2" t="s">
        <v>34</v>
      </c>
      <c r="G708" s="2" t="s">
        <v>1616</v>
      </c>
      <c r="H708" s="3">
        <v>45357</v>
      </c>
      <c r="I708" s="3" t="s">
        <v>1617</v>
      </c>
      <c r="J708" s="2" t="s">
        <v>195</v>
      </c>
      <c r="K708" s="3" t="s">
        <v>199</v>
      </c>
      <c r="L708" s="2" t="s">
        <v>197</v>
      </c>
      <c r="M708" s="2" t="s">
        <v>199</v>
      </c>
      <c r="N708" s="2" t="s">
        <v>1194</v>
      </c>
      <c r="O708" s="4" t="s">
        <v>775</v>
      </c>
      <c r="P708" s="2" t="s">
        <v>143</v>
      </c>
      <c r="Q708" s="252">
        <v>24</v>
      </c>
      <c r="R708" s="252">
        <v>24</v>
      </c>
      <c r="S708" s="249">
        <v>1882</v>
      </c>
      <c r="T708" s="153">
        <v>45168</v>
      </c>
      <c r="U708" s="4" t="s">
        <v>144</v>
      </c>
      <c r="V708" s="3"/>
      <c r="W708" s="5"/>
    </row>
    <row r="709" spans="1:23" ht="13.5" x14ac:dyDescent="0.3">
      <c r="A709" s="4">
        <v>708</v>
      </c>
      <c r="B709" s="1" t="s">
        <v>136</v>
      </c>
      <c r="C709" s="1" t="s">
        <v>1756</v>
      </c>
      <c r="D709" s="2" t="s">
        <v>1754</v>
      </c>
      <c r="E709" s="2" t="s">
        <v>49</v>
      </c>
      <c r="F709" s="2" t="s">
        <v>34</v>
      </c>
      <c r="G709" s="2" t="s">
        <v>1616</v>
      </c>
      <c r="H709" s="3">
        <v>45357</v>
      </c>
      <c r="I709" s="3" t="s">
        <v>1617</v>
      </c>
      <c r="J709" s="2" t="s">
        <v>195</v>
      </c>
      <c r="K709" s="3" t="s">
        <v>200</v>
      </c>
      <c r="L709" s="2" t="s">
        <v>197</v>
      </c>
      <c r="M709" s="2" t="s">
        <v>200</v>
      </c>
      <c r="N709" s="2" t="s">
        <v>1194</v>
      </c>
      <c r="O709" s="4" t="s">
        <v>775</v>
      </c>
      <c r="P709" s="2" t="s">
        <v>143</v>
      </c>
      <c r="Q709" s="252">
        <v>24</v>
      </c>
      <c r="R709" s="252">
        <v>24</v>
      </c>
      <c r="S709" s="249">
        <v>3663</v>
      </c>
      <c r="T709" s="153">
        <v>87912</v>
      </c>
      <c r="U709" s="4" t="s">
        <v>144</v>
      </c>
      <c r="V709" s="3"/>
      <c r="W709" s="5"/>
    </row>
    <row r="710" spans="1:23" ht="13.5" x14ac:dyDescent="0.3">
      <c r="A710" s="4">
        <v>709</v>
      </c>
      <c r="B710" s="1" t="s">
        <v>136</v>
      </c>
      <c r="C710" s="1" t="s">
        <v>1756</v>
      </c>
      <c r="D710" s="2" t="s">
        <v>1754</v>
      </c>
      <c r="E710" s="2" t="s">
        <v>49</v>
      </c>
      <c r="F710" s="2" t="s">
        <v>34</v>
      </c>
      <c r="G710" s="2" t="s">
        <v>1616</v>
      </c>
      <c r="H710" s="3">
        <v>45357</v>
      </c>
      <c r="I710" s="3" t="s">
        <v>1617</v>
      </c>
      <c r="J710" s="2" t="s">
        <v>195</v>
      </c>
      <c r="K710" s="3" t="s">
        <v>201</v>
      </c>
      <c r="L710" s="2" t="s">
        <v>197</v>
      </c>
      <c r="M710" s="2" t="s">
        <v>201</v>
      </c>
      <c r="N710" s="2" t="s">
        <v>1194</v>
      </c>
      <c r="O710" s="4" t="s">
        <v>775</v>
      </c>
      <c r="P710" s="2" t="s">
        <v>143</v>
      </c>
      <c r="Q710" s="252">
        <v>24</v>
      </c>
      <c r="R710" s="252">
        <v>24</v>
      </c>
      <c r="S710" s="249">
        <v>6266</v>
      </c>
      <c r="T710" s="153">
        <v>150384</v>
      </c>
      <c r="U710" s="4" t="s">
        <v>144</v>
      </c>
      <c r="V710" s="3"/>
      <c r="W710" s="5"/>
    </row>
    <row r="711" spans="1:23" ht="13.5" x14ac:dyDescent="0.3">
      <c r="A711" s="4">
        <v>710</v>
      </c>
      <c r="B711" s="1" t="s">
        <v>136</v>
      </c>
      <c r="C711" s="1" t="s">
        <v>1756</v>
      </c>
      <c r="D711" s="2" t="s">
        <v>1754</v>
      </c>
      <c r="E711" s="2" t="s">
        <v>49</v>
      </c>
      <c r="F711" s="2" t="s">
        <v>34</v>
      </c>
      <c r="G711" s="2" t="s">
        <v>1616</v>
      </c>
      <c r="H711" s="3">
        <v>45357</v>
      </c>
      <c r="I711" s="3" t="s">
        <v>1617</v>
      </c>
      <c r="J711" s="2" t="s">
        <v>195</v>
      </c>
      <c r="K711" s="3" t="s">
        <v>1618</v>
      </c>
      <c r="L711" s="2" t="s">
        <v>1660</v>
      </c>
      <c r="M711" s="2" t="s">
        <v>1710</v>
      </c>
      <c r="N711" s="2" t="s">
        <v>1680</v>
      </c>
      <c r="O711" s="4" t="s">
        <v>775</v>
      </c>
      <c r="P711" s="2" t="s">
        <v>143</v>
      </c>
      <c r="Q711" s="252">
        <v>1</v>
      </c>
      <c r="R711" s="252">
        <v>1</v>
      </c>
      <c r="S711" s="249">
        <v>160000</v>
      </c>
      <c r="T711" s="153">
        <v>160000</v>
      </c>
      <c r="U711" s="4" t="s">
        <v>144</v>
      </c>
      <c r="V711" s="3"/>
      <c r="W711" s="5"/>
    </row>
    <row r="712" spans="1:23" ht="13.5" x14ac:dyDescent="0.3">
      <c r="A712" s="4">
        <v>711</v>
      </c>
      <c r="B712" s="1" t="s">
        <v>136</v>
      </c>
      <c r="C712" s="1" t="s">
        <v>1758</v>
      </c>
      <c r="D712" s="2" t="s">
        <v>1743</v>
      </c>
      <c r="E712" s="2" t="s">
        <v>53</v>
      </c>
      <c r="F712" s="2" t="s">
        <v>36</v>
      </c>
      <c r="G712" s="2" t="s">
        <v>1600</v>
      </c>
      <c r="H712" s="3">
        <v>45359</v>
      </c>
      <c r="I712" s="3" t="s">
        <v>1601</v>
      </c>
      <c r="J712" s="2" t="s">
        <v>609</v>
      </c>
      <c r="K712" s="3" t="s">
        <v>1044</v>
      </c>
      <c r="L712" s="2" t="s">
        <v>1661</v>
      </c>
      <c r="M712" s="2" t="s">
        <v>1162</v>
      </c>
      <c r="N712" s="2" t="s">
        <v>1158</v>
      </c>
      <c r="O712" s="4" t="s">
        <v>775</v>
      </c>
      <c r="P712" s="2" t="s">
        <v>1045</v>
      </c>
      <c r="Q712" s="252">
        <v>10</v>
      </c>
      <c r="R712" s="252">
        <v>10</v>
      </c>
      <c r="S712" s="249">
        <v>2330</v>
      </c>
      <c r="T712" s="153">
        <v>23300</v>
      </c>
      <c r="U712" s="4" t="s">
        <v>144</v>
      </c>
      <c r="V712" s="3"/>
      <c r="W712" s="5"/>
    </row>
    <row r="713" spans="1:23" ht="13.5" x14ac:dyDescent="0.3">
      <c r="A713" s="4">
        <v>712</v>
      </c>
      <c r="B713" s="1" t="s">
        <v>136</v>
      </c>
      <c r="C713" s="1" t="s">
        <v>1758</v>
      </c>
      <c r="D713" s="2" t="s">
        <v>1743</v>
      </c>
      <c r="E713" s="2" t="s">
        <v>53</v>
      </c>
      <c r="F713" s="2" t="s">
        <v>36</v>
      </c>
      <c r="G713" s="2" t="s">
        <v>1600</v>
      </c>
      <c r="H713" s="3">
        <v>45359</v>
      </c>
      <c r="I713" s="3" t="s">
        <v>1601</v>
      </c>
      <c r="J713" s="2" t="s">
        <v>609</v>
      </c>
      <c r="K713" s="3" t="s">
        <v>705</v>
      </c>
      <c r="L713" s="2" t="s">
        <v>1661</v>
      </c>
      <c r="M713" s="2" t="s">
        <v>1159</v>
      </c>
      <c r="N713" s="2" t="s">
        <v>1158</v>
      </c>
      <c r="O713" s="4" t="s">
        <v>775</v>
      </c>
      <c r="P713" s="2" t="s">
        <v>143</v>
      </c>
      <c r="Q713" s="252">
        <v>1</v>
      </c>
      <c r="R713" s="252">
        <v>10</v>
      </c>
      <c r="S713" s="249">
        <v>2340</v>
      </c>
      <c r="T713" s="153">
        <v>23400</v>
      </c>
      <c r="U713" s="4" t="s">
        <v>144</v>
      </c>
      <c r="V713" s="3"/>
      <c r="W713" s="5"/>
    </row>
    <row r="714" spans="1:23" ht="13.5" x14ac:dyDescent="0.3">
      <c r="A714" s="4">
        <v>713</v>
      </c>
      <c r="B714" s="1" t="s">
        <v>136</v>
      </c>
      <c r="C714" s="1" t="s">
        <v>1756</v>
      </c>
      <c r="D714" s="2" t="s">
        <v>1754</v>
      </c>
      <c r="E714" s="2" t="s">
        <v>51</v>
      </c>
      <c r="F714" s="2" t="s">
        <v>36</v>
      </c>
      <c r="G714" s="2" t="s">
        <v>1619</v>
      </c>
      <c r="H714" s="3">
        <v>45364</v>
      </c>
      <c r="I714" s="3" t="s">
        <v>1620</v>
      </c>
      <c r="J714" s="2" t="s">
        <v>172</v>
      </c>
      <c r="K714" s="3" t="s">
        <v>184</v>
      </c>
      <c r="L714" s="2" t="s">
        <v>174</v>
      </c>
      <c r="M714" s="2" t="s">
        <v>1711</v>
      </c>
      <c r="N714" s="2" t="s">
        <v>1156</v>
      </c>
      <c r="O714" s="4" t="s">
        <v>775</v>
      </c>
      <c r="P714" s="2" t="s">
        <v>143</v>
      </c>
      <c r="Q714" s="252">
        <v>600</v>
      </c>
      <c r="R714" s="252">
        <v>600</v>
      </c>
      <c r="S714" s="249">
        <v>986</v>
      </c>
      <c r="T714" s="153">
        <v>591600</v>
      </c>
      <c r="U714" s="4" t="s">
        <v>144</v>
      </c>
      <c r="V714" s="3" t="s">
        <v>1694</v>
      </c>
      <c r="W714" s="5"/>
    </row>
    <row r="715" spans="1:23" ht="13.5" x14ac:dyDescent="0.3">
      <c r="A715" s="4">
        <v>714</v>
      </c>
      <c r="B715" s="1" t="s">
        <v>136</v>
      </c>
      <c r="C715" s="1" t="s">
        <v>1756</v>
      </c>
      <c r="D715" s="2" t="s">
        <v>1754</v>
      </c>
      <c r="E715" s="2" t="s">
        <v>51</v>
      </c>
      <c r="F715" s="2" t="s">
        <v>36</v>
      </c>
      <c r="G715" s="2" t="s">
        <v>1619</v>
      </c>
      <c r="H715" s="3">
        <v>45364</v>
      </c>
      <c r="I715" s="3" t="s">
        <v>1620</v>
      </c>
      <c r="J715" s="2" t="s">
        <v>172</v>
      </c>
      <c r="K715" s="3" t="s">
        <v>176</v>
      </c>
      <c r="L715" s="2" t="s">
        <v>174</v>
      </c>
      <c r="M715" s="2" t="s">
        <v>1712</v>
      </c>
      <c r="N715" s="2" t="s">
        <v>1156</v>
      </c>
      <c r="O715" s="4" t="s">
        <v>775</v>
      </c>
      <c r="P715" s="2" t="s">
        <v>143</v>
      </c>
      <c r="Q715" s="252">
        <v>10000</v>
      </c>
      <c r="R715" s="252">
        <v>10000</v>
      </c>
      <c r="S715" s="249">
        <v>48</v>
      </c>
      <c r="T715" s="153">
        <v>480000</v>
      </c>
      <c r="U715" s="4" t="s">
        <v>144</v>
      </c>
      <c r="V715" s="3" t="s">
        <v>1694</v>
      </c>
      <c r="W715" s="5"/>
    </row>
    <row r="716" spans="1:23" ht="13.5" x14ac:dyDescent="0.3">
      <c r="A716" s="4">
        <v>715</v>
      </c>
      <c r="B716" s="1" t="s">
        <v>136</v>
      </c>
      <c r="C716" s="1" t="s">
        <v>1756</v>
      </c>
      <c r="D716" s="2" t="s">
        <v>1754</v>
      </c>
      <c r="E716" s="2" t="s">
        <v>51</v>
      </c>
      <c r="F716" s="2" t="s">
        <v>36</v>
      </c>
      <c r="G716" s="2" t="s">
        <v>1619</v>
      </c>
      <c r="H716" s="3">
        <v>45364</v>
      </c>
      <c r="I716" s="3" t="s">
        <v>1620</v>
      </c>
      <c r="J716" s="2" t="s">
        <v>172</v>
      </c>
      <c r="K716" s="3" t="s">
        <v>191</v>
      </c>
      <c r="L716" s="2" t="s">
        <v>174</v>
      </c>
      <c r="M716" s="2" t="s">
        <v>1713</v>
      </c>
      <c r="N716" s="2" t="s">
        <v>1156</v>
      </c>
      <c r="O716" s="4" t="s">
        <v>775</v>
      </c>
      <c r="P716" s="2" t="s">
        <v>143</v>
      </c>
      <c r="Q716" s="252">
        <v>2000</v>
      </c>
      <c r="R716" s="252">
        <v>2000</v>
      </c>
      <c r="S716" s="249">
        <v>58</v>
      </c>
      <c r="T716" s="153">
        <v>116000</v>
      </c>
      <c r="U716" s="4" t="s">
        <v>144</v>
      </c>
      <c r="V716" s="3" t="s">
        <v>1694</v>
      </c>
      <c r="W716" s="5"/>
    </row>
    <row r="717" spans="1:23" ht="13.5" x14ac:dyDescent="0.3">
      <c r="A717" s="4">
        <v>716</v>
      </c>
      <c r="B717" s="1" t="s">
        <v>136</v>
      </c>
      <c r="C717" s="1" t="s">
        <v>1756</v>
      </c>
      <c r="D717" s="2" t="s">
        <v>1754</v>
      </c>
      <c r="E717" s="2" t="s">
        <v>51</v>
      </c>
      <c r="F717" s="2" t="s">
        <v>36</v>
      </c>
      <c r="G717" s="2" t="s">
        <v>1619</v>
      </c>
      <c r="H717" s="3">
        <v>45364</v>
      </c>
      <c r="I717" s="3" t="s">
        <v>1620</v>
      </c>
      <c r="J717" s="2" t="s">
        <v>172</v>
      </c>
      <c r="K717" s="3" t="s">
        <v>189</v>
      </c>
      <c r="L717" s="2" t="s">
        <v>174</v>
      </c>
      <c r="M717" s="2" t="s">
        <v>1714</v>
      </c>
      <c r="N717" s="2" t="s">
        <v>1156</v>
      </c>
      <c r="O717" s="4" t="s">
        <v>775</v>
      </c>
      <c r="P717" s="2" t="s">
        <v>143</v>
      </c>
      <c r="Q717" s="252">
        <v>2000</v>
      </c>
      <c r="R717" s="252">
        <v>2000</v>
      </c>
      <c r="S717" s="249">
        <v>129</v>
      </c>
      <c r="T717" s="153">
        <v>258000</v>
      </c>
      <c r="U717" s="4" t="s">
        <v>144</v>
      </c>
      <c r="V717" s="3" t="s">
        <v>1694</v>
      </c>
      <c r="W717" s="5"/>
    </row>
    <row r="718" spans="1:23" ht="13.5" x14ac:dyDescent="0.3">
      <c r="A718" s="4">
        <v>717</v>
      </c>
      <c r="B718" s="1" t="s">
        <v>136</v>
      </c>
      <c r="C718" s="1" t="s">
        <v>1756</v>
      </c>
      <c r="D718" s="2" t="s">
        <v>1754</v>
      </c>
      <c r="E718" s="2" t="s">
        <v>51</v>
      </c>
      <c r="F718" s="2" t="s">
        <v>36</v>
      </c>
      <c r="G718" s="2" t="s">
        <v>1619</v>
      </c>
      <c r="H718" s="3">
        <v>45364</v>
      </c>
      <c r="I718" s="3" t="s">
        <v>1620</v>
      </c>
      <c r="J718" s="2" t="s">
        <v>172</v>
      </c>
      <c r="K718" s="3" t="s">
        <v>185</v>
      </c>
      <c r="L718" s="2" t="s">
        <v>174</v>
      </c>
      <c r="M718" s="2" t="s">
        <v>1715</v>
      </c>
      <c r="N718" s="2" t="s">
        <v>1156</v>
      </c>
      <c r="O718" s="4" t="s">
        <v>775</v>
      </c>
      <c r="P718" s="2" t="s">
        <v>143</v>
      </c>
      <c r="Q718" s="252">
        <v>300</v>
      </c>
      <c r="R718" s="252">
        <v>300</v>
      </c>
      <c r="S718" s="249">
        <v>1120</v>
      </c>
      <c r="T718" s="153">
        <v>336000</v>
      </c>
      <c r="U718" s="4" t="s">
        <v>144</v>
      </c>
      <c r="V718" s="3" t="s">
        <v>1694</v>
      </c>
      <c r="W718" s="5"/>
    </row>
    <row r="719" spans="1:23" ht="13.5" x14ac:dyDescent="0.3">
      <c r="A719" s="4">
        <v>718</v>
      </c>
      <c r="B719" s="1" t="s">
        <v>136</v>
      </c>
      <c r="C719" s="1" t="s">
        <v>1756</v>
      </c>
      <c r="D719" s="2" t="s">
        <v>1754</v>
      </c>
      <c r="E719" s="2" t="s">
        <v>51</v>
      </c>
      <c r="F719" s="2" t="s">
        <v>36</v>
      </c>
      <c r="G719" s="2" t="s">
        <v>1600</v>
      </c>
      <c r="H719" s="3">
        <v>45365</v>
      </c>
      <c r="I719" s="3" t="s">
        <v>1601</v>
      </c>
      <c r="J719" s="2" t="s">
        <v>609</v>
      </c>
      <c r="K719" s="3" t="s">
        <v>922</v>
      </c>
      <c r="L719" s="2" t="s">
        <v>213</v>
      </c>
      <c r="M719" s="2" t="s">
        <v>1531</v>
      </c>
      <c r="N719" s="2" t="s">
        <v>1528</v>
      </c>
      <c r="O719" s="4" t="s">
        <v>775</v>
      </c>
      <c r="P719" s="2" t="s">
        <v>1695</v>
      </c>
      <c r="Q719" s="252">
        <v>50</v>
      </c>
      <c r="R719" s="252">
        <v>50</v>
      </c>
      <c r="S719" s="249">
        <v>1900</v>
      </c>
      <c r="T719" s="153">
        <v>95000</v>
      </c>
      <c r="U719" s="4" t="s">
        <v>144</v>
      </c>
      <c r="V719" s="3" t="s">
        <v>1694</v>
      </c>
      <c r="W719" s="5"/>
    </row>
    <row r="720" spans="1:23" ht="13.5" x14ac:dyDescent="0.3">
      <c r="A720" s="4">
        <v>719</v>
      </c>
      <c r="B720" s="1" t="s">
        <v>136</v>
      </c>
      <c r="C720" s="1" t="s">
        <v>1756</v>
      </c>
      <c r="D720" s="2" t="s">
        <v>1754</v>
      </c>
      <c r="E720" s="2" t="s">
        <v>49</v>
      </c>
      <c r="F720" s="2" t="s">
        <v>36</v>
      </c>
      <c r="G720" s="2" t="s">
        <v>1600</v>
      </c>
      <c r="H720" s="3">
        <v>45365</v>
      </c>
      <c r="I720" s="3" t="s">
        <v>1601</v>
      </c>
      <c r="J720" s="2" t="s">
        <v>609</v>
      </c>
      <c r="K720" s="3" t="s">
        <v>716</v>
      </c>
      <c r="L720" s="2" t="s">
        <v>242</v>
      </c>
      <c r="M720" s="2" t="s">
        <v>1554</v>
      </c>
      <c r="N720" s="2" t="s">
        <v>1681</v>
      </c>
      <c r="O720" s="4" t="s">
        <v>775</v>
      </c>
      <c r="P720" s="2" t="s">
        <v>1696</v>
      </c>
      <c r="Q720" s="252">
        <v>1</v>
      </c>
      <c r="R720" s="252">
        <v>5</v>
      </c>
      <c r="S720" s="249">
        <v>34860</v>
      </c>
      <c r="T720" s="153">
        <v>174300</v>
      </c>
      <c r="U720" s="4" t="s">
        <v>144</v>
      </c>
      <c r="V720" s="3"/>
      <c r="W720" s="5"/>
    </row>
    <row r="721" spans="1:23" ht="13.5" x14ac:dyDescent="0.3">
      <c r="A721" s="4">
        <v>720</v>
      </c>
      <c r="B721" s="1" t="s">
        <v>136</v>
      </c>
      <c r="C721" s="1" t="s">
        <v>1756</v>
      </c>
      <c r="D721" s="2" t="s">
        <v>1754</v>
      </c>
      <c r="E721" s="2" t="s">
        <v>49</v>
      </c>
      <c r="F721" s="2" t="s">
        <v>34</v>
      </c>
      <c r="G721" s="2" t="s">
        <v>1600</v>
      </c>
      <c r="H721" s="3">
        <v>45365</v>
      </c>
      <c r="I721" s="3" t="s">
        <v>1601</v>
      </c>
      <c r="J721" s="2" t="s">
        <v>609</v>
      </c>
      <c r="K721" s="3" t="s">
        <v>716</v>
      </c>
      <c r="L721" s="2" t="s">
        <v>242</v>
      </c>
      <c r="M721" s="2" t="s">
        <v>1554</v>
      </c>
      <c r="N721" s="2" t="s">
        <v>1681</v>
      </c>
      <c r="O721" s="4" t="s">
        <v>775</v>
      </c>
      <c r="P721" s="2" t="s">
        <v>1696</v>
      </c>
      <c r="Q721" s="252">
        <v>1</v>
      </c>
      <c r="R721" s="252">
        <v>10</v>
      </c>
      <c r="S721" s="249">
        <v>34860</v>
      </c>
      <c r="T721" s="153">
        <v>348600</v>
      </c>
      <c r="U721" s="4" t="s">
        <v>144</v>
      </c>
      <c r="V721" s="3"/>
      <c r="W721" s="5"/>
    </row>
    <row r="722" spans="1:23" ht="13.5" x14ac:dyDescent="0.3">
      <c r="A722" s="4">
        <v>721</v>
      </c>
      <c r="B722" s="1" t="s">
        <v>136</v>
      </c>
      <c r="C722" s="1" t="s">
        <v>1758</v>
      </c>
      <c r="D722" s="2" t="s">
        <v>1743</v>
      </c>
      <c r="E722" s="2" t="s">
        <v>55</v>
      </c>
      <c r="F722" s="2" t="s">
        <v>34</v>
      </c>
      <c r="G722" s="2" t="s">
        <v>1600</v>
      </c>
      <c r="H722" s="3">
        <v>45365</v>
      </c>
      <c r="I722" s="3" t="s">
        <v>1601</v>
      </c>
      <c r="J722" s="2" t="s">
        <v>609</v>
      </c>
      <c r="K722" s="3" t="s">
        <v>849</v>
      </c>
      <c r="L722" s="2" t="s">
        <v>217</v>
      </c>
      <c r="M722" s="2" t="s">
        <v>1440</v>
      </c>
      <c r="N722" s="2" t="s">
        <v>1439</v>
      </c>
      <c r="O722" s="4" t="s">
        <v>775</v>
      </c>
      <c r="P722" s="2" t="s">
        <v>218</v>
      </c>
      <c r="Q722" s="252">
        <v>1</v>
      </c>
      <c r="R722" s="252">
        <v>3</v>
      </c>
      <c r="S722" s="249">
        <v>22570</v>
      </c>
      <c r="T722" s="153">
        <v>67710</v>
      </c>
      <c r="U722" s="4" t="s">
        <v>144</v>
      </c>
      <c r="V722" s="3"/>
      <c r="W722" s="5"/>
    </row>
    <row r="723" spans="1:23" ht="13.5" x14ac:dyDescent="0.3">
      <c r="A723" s="4">
        <v>722</v>
      </c>
      <c r="B723" s="1" t="s">
        <v>136</v>
      </c>
      <c r="C723" s="1" t="s">
        <v>1758</v>
      </c>
      <c r="D723" s="2" t="s">
        <v>1743</v>
      </c>
      <c r="E723" s="2" t="s">
        <v>55</v>
      </c>
      <c r="F723" s="2" t="s">
        <v>36</v>
      </c>
      <c r="G723" s="2" t="s">
        <v>1600</v>
      </c>
      <c r="H723" s="3">
        <v>45365</v>
      </c>
      <c r="I723" s="3" t="s">
        <v>1601</v>
      </c>
      <c r="J723" s="2" t="s">
        <v>609</v>
      </c>
      <c r="K723" s="3" t="s">
        <v>849</v>
      </c>
      <c r="L723" s="2" t="s">
        <v>217</v>
      </c>
      <c r="M723" s="2" t="s">
        <v>1440</v>
      </c>
      <c r="N723" s="2" t="s">
        <v>1439</v>
      </c>
      <c r="O723" s="4" t="s">
        <v>775</v>
      </c>
      <c r="P723" s="2" t="s">
        <v>218</v>
      </c>
      <c r="Q723" s="252">
        <v>1</v>
      </c>
      <c r="R723" s="252">
        <v>2</v>
      </c>
      <c r="S723" s="249">
        <v>22570</v>
      </c>
      <c r="T723" s="153">
        <v>45140</v>
      </c>
      <c r="U723" s="4" t="s">
        <v>144</v>
      </c>
      <c r="V723" s="3"/>
      <c r="W723" s="5"/>
    </row>
    <row r="724" spans="1:23" ht="13.5" x14ac:dyDescent="0.3">
      <c r="A724" s="4">
        <v>723</v>
      </c>
      <c r="B724" s="1" t="s">
        <v>136</v>
      </c>
      <c r="C724" s="1" t="s">
        <v>1758</v>
      </c>
      <c r="D724" s="2" t="s">
        <v>1743</v>
      </c>
      <c r="E724" s="2" t="s">
        <v>43</v>
      </c>
      <c r="F724" s="2" t="s">
        <v>37</v>
      </c>
      <c r="G724" s="2" t="s">
        <v>1600</v>
      </c>
      <c r="H724" s="3">
        <v>45365</v>
      </c>
      <c r="I724" s="3" t="s">
        <v>1601</v>
      </c>
      <c r="J724" s="2" t="s">
        <v>609</v>
      </c>
      <c r="K724" s="3" t="s">
        <v>1621</v>
      </c>
      <c r="L724" s="2" t="s">
        <v>1662</v>
      </c>
      <c r="M724" s="2" t="s">
        <v>1716</v>
      </c>
      <c r="N724" s="2" t="s">
        <v>1415</v>
      </c>
      <c r="O724" s="4" t="s">
        <v>775</v>
      </c>
      <c r="P724" s="2" t="s">
        <v>1697</v>
      </c>
      <c r="Q724" s="252">
        <v>1</v>
      </c>
      <c r="R724" s="252">
        <v>1</v>
      </c>
      <c r="S724" s="249">
        <v>10700</v>
      </c>
      <c r="T724" s="153">
        <v>10700</v>
      </c>
      <c r="U724" s="4" t="s">
        <v>144</v>
      </c>
      <c r="V724" s="3"/>
      <c r="W724" s="5"/>
    </row>
    <row r="725" spans="1:23" ht="13.5" x14ac:dyDescent="0.3">
      <c r="A725" s="4">
        <v>724</v>
      </c>
      <c r="B725" s="1" t="s">
        <v>136</v>
      </c>
      <c r="C725" s="1" t="s">
        <v>1758</v>
      </c>
      <c r="D725" s="2" t="s">
        <v>1743</v>
      </c>
      <c r="E725" s="2" t="s">
        <v>43</v>
      </c>
      <c r="F725" s="2" t="s">
        <v>37</v>
      </c>
      <c r="G725" s="2" t="s">
        <v>609</v>
      </c>
      <c r="H725" s="3">
        <v>45365</v>
      </c>
      <c r="I725" s="3" t="s">
        <v>609</v>
      </c>
      <c r="J725" s="2" t="s">
        <v>609</v>
      </c>
      <c r="K725" s="3" t="s">
        <v>1122</v>
      </c>
      <c r="L725" s="2" t="s">
        <v>232</v>
      </c>
      <c r="M725" s="2" t="s">
        <v>1519</v>
      </c>
      <c r="N725" s="2" t="s">
        <v>1187</v>
      </c>
      <c r="O725" s="4" t="s">
        <v>233</v>
      </c>
      <c r="P725" s="2" t="s">
        <v>143</v>
      </c>
      <c r="Q725" s="252">
        <v>1</v>
      </c>
      <c r="R725" s="252">
        <v>10</v>
      </c>
      <c r="S725" s="249">
        <v>900</v>
      </c>
      <c r="T725" s="153">
        <v>9000</v>
      </c>
      <c r="U725" s="4" t="s">
        <v>144</v>
      </c>
      <c r="V725" s="3"/>
      <c r="W725" s="5"/>
    </row>
    <row r="726" spans="1:23" ht="13.5" x14ac:dyDescent="0.3">
      <c r="A726" s="4">
        <v>725</v>
      </c>
      <c r="B726" s="1" t="s">
        <v>136</v>
      </c>
      <c r="C726" s="1" t="s">
        <v>1758</v>
      </c>
      <c r="D726" s="2" t="s">
        <v>1743</v>
      </c>
      <c r="E726" s="2" t="s">
        <v>43</v>
      </c>
      <c r="F726" s="2" t="s">
        <v>37</v>
      </c>
      <c r="G726" s="2" t="s">
        <v>609</v>
      </c>
      <c r="H726" s="3">
        <v>45365</v>
      </c>
      <c r="I726" s="3" t="s">
        <v>609</v>
      </c>
      <c r="J726" s="2" t="s">
        <v>609</v>
      </c>
      <c r="K726" s="3" t="s">
        <v>1123</v>
      </c>
      <c r="L726" s="2" t="s">
        <v>232</v>
      </c>
      <c r="M726" s="2" t="s">
        <v>1517</v>
      </c>
      <c r="N726" s="2" t="s">
        <v>1187</v>
      </c>
      <c r="O726" s="4" t="s">
        <v>233</v>
      </c>
      <c r="P726" s="2" t="s">
        <v>143</v>
      </c>
      <c r="Q726" s="252">
        <v>1</v>
      </c>
      <c r="R726" s="252">
        <v>10</v>
      </c>
      <c r="S726" s="249">
        <v>1100</v>
      </c>
      <c r="T726" s="153">
        <v>11000</v>
      </c>
      <c r="U726" s="4" t="s">
        <v>144</v>
      </c>
      <c r="V726" s="3"/>
      <c r="W726" s="5"/>
    </row>
    <row r="727" spans="1:23" ht="13.5" x14ac:dyDescent="0.3">
      <c r="A727" s="4">
        <v>726</v>
      </c>
      <c r="B727" s="1" t="s">
        <v>136</v>
      </c>
      <c r="C727" s="1" t="s">
        <v>1758</v>
      </c>
      <c r="D727" s="2" t="s">
        <v>1743</v>
      </c>
      <c r="E727" s="2" t="s">
        <v>43</v>
      </c>
      <c r="F727" s="2" t="s">
        <v>37</v>
      </c>
      <c r="G727" s="2" t="s">
        <v>609</v>
      </c>
      <c r="H727" s="3">
        <v>45365</v>
      </c>
      <c r="I727" s="3" t="s">
        <v>609</v>
      </c>
      <c r="J727" s="2" t="s">
        <v>609</v>
      </c>
      <c r="K727" s="3" t="s">
        <v>238</v>
      </c>
      <c r="L727" s="2" t="s">
        <v>232</v>
      </c>
      <c r="M727" s="2" t="s">
        <v>1226</v>
      </c>
      <c r="N727" s="2" t="s">
        <v>1187</v>
      </c>
      <c r="O727" s="4" t="s">
        <v>233</v>
      </c>
      <c r="P727" s="2" t="s">
        <v>143</v>
      </c>
      <c r="Q727" s="252">
        <v>1</v>
      </c>
      <c r="R727" s="252">
        <v>20</v>
      </c>
      <c r="S727" s="249">
        <v>960</v>
      </c>
      <c r="T727" s="153">
        <v>19200</v>
      </c>
      <c r="U727" s="4" t="s">
        <v>144</v>
      </c>
      <c r="V727" s="3"/>
      <c r="W727" s="5"/>
    </row>
    <row r="728" spans="1:23" ht="13.5" x14ac:dyDescent="0.3">
      <c r="A728" s="4">
        <v>727</v>
      </c>
      <c r="B728" s="1" t="s">
        <v>136</v>
      </c>
      <c r="C728" s="1" t="s">
        <v>1758</v>
      </c>
      <c r="D728" s="2" t="s">
        <v>1743</v>
      </c>
      <c r="E728" s="2" t="s">
        <v>43</v>
      </c>
      <c r="F728" s="2" t="s">
        <v>37</v>
      </c>
      <c r="G728" s="2" t="s">
        <v>609</v>
      </c>
      <c r="H728" s="3">
        <v>45365</v>
      </c>
      <c r="I728" s="3" t="s">
        <v>609</v>
      </c>
      <c r="J728" s="2" t="s">
        <v>609</v>
      </c>
      <c r="K728" s="3" t="s">
        <v>1622</v>
      </c>
      <c r="L728" s="2" t="s">
        <v>1663</v>
      </c>
      <c r="M728" s="2" t="s">
        <v>1717</v>
      </c>
      <c r="N728" s="2" t="s">
        <v>1682</v>
      </c>
      <c r="O728" s="4" t="s">
        <v>233</v>
      </c>
      <c r="P728" s="2" t="s">
        <v>143</v>
      </c>
      <c r="Q728" s="252">
        <v>1</v>
      </c>
      <c r="R728" s="252">
        <v>1</v>
      </c>
      <c r="S728" s="249">
        <v>1300</v>
      </c>
      <c r="T728" s="153">
        <v>1300</v>
      </c>
      <c r="U728" s="4" t="s">
        <v>144</v>
      </c>
      <c r="V728" s="3"/>
      <c r="W728" s="5"/>
    </row>
    <row r="729" spans="1:23" ht="13.5" x14ac:dyDescent="0.3">
      <c r="A729" s="4">
        <v>728</v>
      </c>
      <c r="B729" s="1" t="s">
        <v>136</v>
      </c>
      <c r="C729" s="1" t="s">
        <v>1760</v>
      </c>
      <c r="D729" s="2" t="s">
        <v>1749</v>
      </c>
      <c r="E729" s="2" t="s">
        <v>1751</v>
      </c>
      <c r="F729" s="2" t="s">
        <v>37</v>
      </c>
      <c r="G729" s="2" t="s">
        <v>634</v>
      </c>
      <c r="H729" s="3">
        <v>45344</v>
      </c>
      <c r="I729" s="3" t="s">
        <v>634</v>
      </c>
      <c r="J729" s="2" t="s">
        <v>634</v>
      </c>
      <c r="K729" s="3" t="s">
        <v>1623</v>
      </c>
      <c r="L729" s="2" t="s">
        <v>1664</v>
      </c>
      <c r="M729" s="2" t="s">
        <v>1718</v>
      </c>
      <c r="N729" s="2" t="s">
        <v>1683</v>
      </c>
      <c r="O729" s="4" t="s">
        <v>634</v>
      </c>
      <c r="P729" s="2" t="s">
        <v>143</v>
      </c>
      <c r="Q729" s="252">
        <v>1</v>
      </c>
      <c r="R729" s="252">
        <v>1</v>
      </c>
      <c r="S729" s="249">
        <v>20000</v>
      </c>
      <c r="T729" s="153">
        <v>20000</v>
      </c>
      <c r="U729" s="4" t="s">
        <v>144</v>
      </c>
      <c r="V729" s="3"/>
      <c r="W729" s="5"/>
    </row>
    <row r="730" spans="1:23" ht="13.5" x14ac:dyDescent="0.3">
      <c r="A730" s="4">
        <v>729</v>
      </c>
      <c r="B730" s="1" t="s">
        <v>136</v>
      </c>
      <c r="C730" s="1" t="s">
        <v>1760</v>
      </c>
      <c r="D730" s="2" t="s">
        <v>1749</v>
      </c>
      <c r="E730" s="2" t="s">
        <v>1751</v>
      </c>
      <c r="F730" s="2" t="s">
        <v>37</v>
      </c>
      <c r="G730" s="2" t="s">
        <v>634</v>
      </c>
      <c r="H730" s="3">
        <v>45344</v>
      </c>
      <c r="I730" s="3" t="s">
        <v>634</v>
      </c>
      <c r="J730" s="2" t="s">
        <v>634</v>
      </c>
      <c r="K730" s="3" t="s">
        <v>1624</v>
      </c>
      <c r="L730" s="2" t="s">
        <v>1664</v>
      </c>
      <c r="M730" s="2" t="s">
        <v>1719</v>
      </c>
      <c r="N730" s="2" t="s">
        <v>1683</v>
      </c>
      <c r="O730" s="4" t="s">
        <v>634</v>
      </c>
      <c r="P730" s="2" t="s">
        <v>143</v>
      </c>
      <c r="Q730" s="252">
        <v>1</v>
      </c>
      <c r="R730" s="252">
        <v>1</v>
      </c>
      <c r="S730" s="249">
        <v>111000</v>
      </c>
      <c r="T730" s="153">
        <v>111000</v>
      </c>
      <c r="U730" s="4" t="s">
        <v>144</v>
      </c>
      <c r="V730" s="3"/>
      <c r="W730" s="5"/>
    </row>
    <row r="731" spans="1:23" ht="13.5" x14ac:dyDescent="0.3">
      <c r="A731" s="4">
        <v>730</v>
      </c>
      <c r="B731" s="1" t="s">
        <v>136</v>
      </c>
      <c r="C731" s="1" t="s">
        <v>1760</v>
      </c>
      <c r="D731" s="2" t="s">
        <v>1749</v>
      </c>
      <c r="E731" s="2" t="s">
        <v>1751</v>
      </c>
      <c r="F731" s="2" t="s">
        <v>37</v>
      </c>
      <c r="G731" s="2" t="s">
        <v>634</v>
      </c>
      <c r="H731" s="3">
        <v>45344</v>
      </c>
      <c r="I731" s="3" t="s">
        <v>634</v>
      </c>
      <c r="J731" s="2" t="s">
        <v>634</v>
      </c>
      <c r="K731" s="3" t="s">
        <v>1625</v>
      </c>
      <c r="L731" s="2" t="s">
        <v>1664</v>
      </c>
      <c r="M731" s="2" t="s">
        <v>1720</v>
      </c>
      <c r="N731" s="2" t="s">
        <v>1683</v>
      </c>
      <c r="O731" s="4" t="s">
        <v>634</v>
      </c>
      <c r="P731" s="2" t="s">
        <v>143</v>
      </c>
      <c r="Q731" s="252">
        <v>1</v>
      </c>
      <c r="R731" s="252">
        <v>1</v>
      </c>
      <c r="S731" s="249">
        <v>104600</v>
      </c>
      <c r="T731" s="153">
        <v>104600</v>
      </c>
      <c r="U731" s="4" t="s">
        <v>144</v>
      </c>
      <c r="V731" s="3"/>
      <c r="W731" s="5"/>
    </row>
    <row r="732" spans="1:23" ht="13.5" x14ac:dyDescent="0.3">
      <c r="A732" s="4">
        <v>731</v>
      </c>
      <c r="B732" s="1" t="s">
        <v>136</v>
      </c>
      <c r="C732" s="1" t="s">
        <v>1760</v>
      </c>
      <c r="D732" s="2" t="s">
        <v>1749</v>
      </c>
      <c r="E732" s="2" t="s">
        <v>1751</v>
      </c>
      <c r="F732" s="2" t="s">
        <v>37</v>
      </c>
      <c r="G732" s="2" t="s">
        <v>634</v>
      </c>
      <c r="H732" s="3">
        <v>45344</v>
      </c>
      <c r="I732" s="3" t="s">
        <v>634</v>
      </c>
      <c r="J732" s="2" t="s">
        <v>634</v>
      </c>
      <c r="K732" s="3" t="s">
        <v>1626</v>
      </c>
      <c r="L732" s="2" t="s">
        <v>1664</v>
      </c>
      <c r="M732" s="2" t="s">
        <v>1721</v>
      </c>
      <c r="N732" s="2" t="s">
        <v>1683</v>
      </c>
      <c r="O732" s="4" t="s">
        <v>634</v>
      </c>
      <c r="P732" s="2" t="s">
        <v>143</v>
      </c>
      <c r="Q732" s="252">
        <v>1</v>
      </c>
      <c r="R732" s="252">
        <v>1</v>
      </c>
      <c r="S732" s="249">
        <v>20000</v>
      </c>
      <c r="T732" s="153">
        <v>20000</v>
      </c>
      <c r="U732" s="4" t="s">
        <v>144</v>
      </c>
      <c r="V732" s="3"/>
      <c r="W732" s="5"/>
    </row>
    <row r="733" spans="1:23" ht="13.5" x14ac:dyDescent="0.3">
      <c r="A733" s="4">
        <v>732</v>
      </c>
      <c r="B733" s="1" t="s">
        <v>136</v>
      </c>
      <c r="C733" s="1" t="s">
        <v>1760</v>
      </c>
      <c r="D733" s="2" t="s">
        <v>1749</v>
      </c>
      <c r="E733" s="2" t="s">
        <v>1751</v>
      </c>
      <c r="F733" s="2" t="s">
        <v>37</v>
      </c>
      <c r="G733" s="2" t="s">
        <v>634</v>
      </c>
      <c r="H733" s="3">
        <v>45357</v>
      </c>
      <c r="I733" s="3" t="s">
        <v>634</v>
      </c>
      <c r="J733" s="2" t="s">
        <v>634</v>
      </c>
      <c r="K733" s="3" t="s">
        <v>1627</v>
      </c>
      <c r="L733" s="2" t="s">
        <v>1665</v>
      </c>
      <c r="M733" s="2" t="s">
        <v>1722</v>
      </c>
      <c r="N733" s="2" t="s">
        <v>1683</v>
      </c>
      <c r="O733" s="4" t="s">
        <v>634</v>
      </c>
      <c r="P733" s="2" t="s">
        <v>143</v>
      </c>
      <c r="Q733" s="252">
        <v>1</v>
      </c>
      <c r="R733" s="252">
        <v>1</v>
      </c>
      <c r="S733" s="249">
        <v>59100</v>
      </c>
      <c r="T733" s="153">
        <v>59100</v>
      </c>
      <c r="U733" s="4" t="s">
        <v>144</v>
      </c>
      <c r="V733" s="3"/>
      <c r="W733" s="5"/>
    </row>
    <row r="734" spans="1:23" ht="13.5" x14ac:dyDescent="0.3">
      <c r="A734" s="4">
        <v>733</v>
      </c>
      <c r="B734" s="1" t="s">
        <v>136</v>
      </c>
      <c r="C734" s="1" t="s">
        <v>1760</v>
      </c>
      <c r="D734" s="2" t="s">
        <v>1749</v>
      </c>
      <c r="E734" s="2" t="s">
        <v>1751</v>
      </c>
      <c r="F734" s="2" t="s">
        <v>37</v>
      </c>
      <c r="G734" s="2" t="s">
        <v>634</v>
      </c>
      <c r="H734" s="3">
        <v>45357</v>
      </c>
      <c r="I734" s="3" t="s">
        <v>634</v>
      </c>
      <c r="J734" s="2" t="s">
        <v>634</v>
      </c>
      <c r="K734" s="3" t="s">
        <v>1628</v>
      </c>
      <c r="L734" s="2" t="s">
        <v>1665</v>
      </c>
      <c r="M734" s="2" t="s">
        <v>1723</v>
      </c>
      <c r="N734" s="2" t="s">
        <v>1683</v>
      </c>
      <c r="O734" s="4" t="s">
        <v>634</v>
      </c>
      <c r="P734" s="2" t="s">
        <v>143</v>
      </c>
      <c r="Q734" s="252">
        <v>1</v>
      </c>
      <c r="R734" s="252">
        <v>1</v>
      </c>
      <c r="S734" s="249">
        <v>59100</v>
      </c>
      <c r="T734" s="153">
        <v>59100</v>
      </c>
      <c r="U734" s="4" t="s">
        <v>144</v>
      </c>
      <c r="V734" s="3"/>
      <c r="W734" s="5"/>
    </row>
    <row r="735" spans="1:23" ht="13.5" x14ac:dyDescent="0.3">
      <c r="A735" s="4">
        <v>734</v>
      </c>
      <c r="B735" s="1" t="s">
        <v>136</v>
      </c>
      <c r="C735" s="1" t="s">
        <v>1760</v>
      </c>
      <c r="D735" s="2" t="s">
        <v>1749</v>
      </c>
      <c r="E735" s="2" t="s">
        <v>1751</v>
      </c>
      <c r="F735" s="2" t="s">
        <v>37</v>
      </c>
      <c r="G735" s="2" t="s">
        <v>634</v>
      </c>
      <c r="H735" s="3">
        <v>45357</v>
      </c>
      <c r="I735" s="3" t="s">
        <v>634</v>
      </c>
      <c r="J735" s="2" t="s">
        <v>634</v>
      </c>
      <c r="K735" s="3" t="s">
        <v>1629</v>
      </c>
      <c r="L735" s="2" t="s">
        <v>1665</v>
      </c>
      <c r="M735" s="2" t="s">
        <v>1724</v>
      </c>
      <c r="N735" s="2" t="s">
        <v>1683</v>
      </c>
      <c r="O735" s="4" t="s">
        <v>634</v>
      </c>
      <c r="P735" s="2" t="s">
        <v>143</v>
      </c>
      <c r="Q735" s="252">
        <v>1</v>
      </c>
      <c r="R735" s="252">
        <v>1</v>
      </c>
      <c r="S735" s="249">
        <v>57800</v>
      </c>
      <c r="T735" s="153">
        <v>57800</v>
      </c>
      <c r="U735" s="4" t="s">
        <v>144</v>
      </c>
      <c r="V735" s="3"/>
      <c r="W735" s="5"/>
    </row>
    <row r="736" spans="1:23" ht="13.5" x14ac:dyDescent="0.3">
      <c r="A736" s="4">
        <v>735</v>
      </c>
      <c r="B736" s="1" t="s">
        <v>136</v>
      </c>
      <c r="C736" s="1" t="s">
        <v>1760</v>
      </c>
      <c r="D736" s="2" t="s">
        <v>1749</v>
      </c>
      <c r="E736" s="2" t="s">
        <v>1751</v>
      </c>
      <c r="F736" s="2" t="s">
        <v>37</v>
      </c>
      <c r="G736" s="2" t="s">
        <v>634</v>
      </c>
      <c r="H736" s="3">
        <v>45358</v>
      </c>
      <c r="I736" s="3" t="s">
        <v>634</v>
      </c>
      <c r="J736" s="2" t="s">
        <v>634</v>
      </c>
      <c r="K736" s="3" t="s">
        <v>1630</v>
      </c>
      <c r="L736" s="2" t="s">
        <v>1665</v>
      </c>
      <c r="M736" s="2" t="s">
        <v>1725</v>
      </c>
      <c r="N736" s="2" t="s">
        <v>1683</v>
      </c>
      <c r="O736" s="4" t="s">
        <v>634</v>
      </c>
      <c r="P736" s="2" t="s">
        <v>143</v>
      </c>
      <c r="Q736" s="252">
        <v>1</v>
      </c>
      <c r="R736" s="252">
        <v>1</v>
      </c>
      <c r="S736" s="249">
        <v>56900</v>
      </c>
      <c r="T736" s="153">
        <v>56900</v>
      </c>
      <c r="U736" s="4" t="s">
        <v>144</v>
      </c>
      <c r="V736" s="3"/>
      <c r="W736" s="5"/>
    </row>
    <row r="737" spans="1:23" ht="13.5" x14ac:dyDescent="0.3">
      <c r="A737" s="4">
        <v>736</v>
      </c>
      <c r="B737" s="1" t="s">
        <v>136</v>
      </c>
      <c r="C737" s="1" t="s">
        <v>1760</v>
      </c>
      <c r="D737" s="2" t="s">
        <v>1749</v>
      </c>
      <c r="E737" s="2" t="s">
        <v>1751</v>
      </c>
      <c r="F737" s="2" t="s">
        <v>37</v>
      </c>
      <c r="G737" s="2" t="s">
        <v>634</v>
      </c>
      <c r="H737" s="3">
        <v>45358</v>
      </c>
      <c r="I737" s="3" t="s">
        <v>634</v>
      </c>
      <c r="J737" s="2" t="s">
        <v>634</v>
      </c>
      <c r="K737" s="3" t="s">
        <v>1631</v>
      </c>
      <c r="L737" s="2" t="s">
        <v>1665</v>
      </c>
      <c r="M737" s="2" t="s">
        <v>1726</v>
      </c>
      <c r="N737" s="2" t="s">
        <v>1683</v>
      </c>
      <c r="O737" s="4" t="s">
        <v>634</v>
      </c>
      <c r="P737" s="2" t="s">
        <v>143</v>
      </c>
      <c r="Q737" s="252">
        <v>1</v>
      </c>
      <c r="R737" s="252">
        <v>1</v>
      </c>
      <c r="S737" s="249">
        <v>60300</v>
      </c>
      <c r="T737" s="153">
        <v>60300</v>
      </c>
      <c r="U737" s="4" t="s">
        <v>144</v>
      </c>
      <c r="V737" s="3"/>
      <c r="W737" s="5"/>
    </row>
    <row r="738" spans="1:23" ht="13.5" x14ac:dyDescent="0.3">
      <c r="A738" s="4">
        <v>737</v>
      </c>
      <c r="B738" s="1" t="s">
        <v>136</v>
      </c>
      <c r="C738" s="1" t="s">
        <v>1760</v>
      </c>
      <c r="D738" s="2" t="s">
        <v>1749</v>
      </c>
      <c r="E738" s="2" t="s">
        <v>1751</v>
      </c>
      <c r="F738" s="2" t="s">
        <v>37</v>
      </c>
      <c r="G738" s="2" t="s">
        <v>634</v>
      </c>
      <c r="H738" s="3">
        <v>45358</v>
      </c>
      <c r="I738" s="3" t="s">
        <v>634</v>
      </c>
      <c r="J738" s="2" t="s">
        <v>634</v>
      </c>
      <c r="K738" s="3" t="s">
        <v>1632</v>
      </c>
      <c r="L738" s="2" t="s">
        <v>1665</v>
      </c>
      <c r="M738" s="2" t="s">
        <v>1727</v>
      </c>
      <c r="N738" s="2" t="s">
        <v>1683</v>
      </c>
      <c r="O738" s="4" t="s">
        <v>634</v>
      </c>
      <c r="P738" s="2" t="s">
        <v>143</v>
      </c>
      <c r="Q738" s="252">
        <v>1</v>
      </c>
      <c r="R738" s="252">
        <v>1</v>
      </c>
      <c r="S738" s="249">
        <v>61800</v>
      </c>
      <c r="T738" s="153">
        <v>61800</v>
      </c>
      <c r="U738" s="4" t="s">
        <v>144</v>
      </c>
      <c r="V738" s="3"/>
      <c r="W738" s="5"/>
    </row>
    <row r="739" spans="1:23" ht="13.5" x14ac:dyDescent="0.3">
      <c r="A739" s="4">
        <v>738</v>
      </c>
      <c r="B739" s="1" t="s">
        <v>136</v>
      </c>
      <c r="C739" s="1" t="s">
        <v>1758</v>
      </c>
      <c r="D739" s="2" t="s">
        <v>1743</v>
      </c>
      <c r="E739" s="2" t="s">
        <v>43</v>
      </c>
      <c r="F739" s="2" t="s">
        <v>37</v>
      </c>
      <c r="G739" s="2" t="s">
        <v>609</v>
      </c>
      <c r="H739" s="3">
        <v>45372</v>
      </c>
      <c r="I739" s="3" t="s">
        <v>609</v>
      </c>
      <c r="J739" s="2" t="s">
        <v>609</v>
      </c>
      <c r="K739" s="3" t="s">
        <v>768</v>
      </c>
      <c r="L739" s="2" t="s">
        <v>232</v>
      </c>
      <c r="M739" s="2" t="s">
        <v>1573</v>
      </c>
      <c r="N739" s="2" t="s">
        <v>1187</v>
      </c>
      <c r="O739" s="4" t="s">
        <v>233</v>
      </c>
      <c r="P739" s="2" t="s">
        <v>143</v>
      </c>
      <c r="Q739" s="252">
        <v>5</v>
      </c>
      <c r="R739" s="252">
        <v>5</v>
      </c>
      <c r="S739" s="249">
        <v>1270</v>
      </c>
      <c r="T739" s="153">
        <v>6350</v>
      </c>
      <c r="U739" s="4" t="s">
        <v>144</v>
      </c>
      <c r="V739" s="3"/>
      <c r="W739" s="5"/>
    </row>
    <row r="740" spans="1:23" ht="13.5" x14ac:dyDescent="0.3">
      <c r="A740" s="4">
        <v>739</v>
      </c>
      <c r="B740" s="1" t="s">
        <v>136</v>
      </c>
      <c r="C740" s="1" t="s">
        <v>1756</v>
      </c>
      <c r="D740" s="2" t="s">
        <v>1754</v>
      </c>
      <c r="E740" s="2" t="s">
        <v>51</v>
      </c>
      <c r="F740" s="2" t="s">
        <v>36</v>
      </c>
      <c r="G740" s="2" t="s">
        <v>1633</v>
      </c>
      <c r="H740" s="3">
        <v>45372</v>
      </c>
      <c r="I740" s="3" t="s">
        <v>1634</v>
      </c>
      <c r="J740" s="2" t="s">
        <v>172</v>
      </c>
      <c r="K740" s="3" t="s">
        <v>285</v>
      </c>
      <c r="L740" s="2" t="s">
        <v>174</v>
      </c>
      <c r="M740" s="2" t="s">
        <v>1728</v>
      </c>
      <c r="N740" s="2" t="s">
        <v>1156</v>
      </c>
      <c r="O740" s="4" t="s">
        <v>775</v>
      </c>
      <c r="P740" s="2" t="s">
        <v>143</v>
      </c>
      <c r="Q740" s="252">
        <v>60000</v>
      </c>
      <c r="R740" s="252">
        <v>60000</v>
      </c>
      <c r="S740" s="249">
        <v>19</v>
      </c>
      <c r="T740" s="153">
        <v>1140000</v>
      </c>
      <c r="U740" s="4" t="s">
        <v>144</v>
      </c>
      <c r="V740" s="3" t="s">
        <v>1698</v>
      </c>
      <c r="W740" s="5"/>
    </row>
    <row r="741" spans="1:23" ht="13.5" x14ac:dyDescent="0.3">
      <c r="A741" s="4">
        <v>740</v>
      </c>
      <c r="B741" s="1" t="s">
        <v>136</v>
      </c>
      <c r="C741" s="1" t="s">
        <v>1756</v>
      </c>
      <c r="D741" s="2" t="s">
        <v>1754</v>
      </c>
      <c r="E741" s="2" t="s">
        <v>51</v>
      </c>
      <c r="F741" s="2" t="s">
        <v>36</v>
      </c>
      <c r="G741" s="2" t="s">
        <v>1633</v>
      </c>
      <c r="H741" s="3">
        <v>45372</v>
      </c>
      <c r="I741" s="3" t="s">
        <v>1634</v>
      </c>
      <c r="J741" s="2" t="s">
        <v>172</v>
      </c>
      <c r="K741" s="3" t="s">
        <v>186</v>
      </c>
      <c r="L741" s="2" t="s">
        <v>174</v>
      </c>
      <c r="M741" s="2" t="s">
        <v>1729</v>
      </c>
      <c r="N741" s="2" t="s">
        <v>1156</v>
      </c>
      <c r="O741" s="4" t="s">
        <v>775</v>
      </c>
      <c r="P741" s="2" t="s">
        <v>143</v>
      </c>
      <c r="Q741" s="252">
        <v>4000</v>
      </c>
      <c r="R741" s="252">
        <v>4000</v>
      </c>
      <c r="S741" s="249">
        <v>108</v>
      </c>
      <c r="T741" s="153">
        <v>432000</v>
      </c>
      <c r="U741" s="4" t="s">
        <v>144</v>
      </c>
      <c r="V741" s="3" t="s">
        <v>1698</v>
      </c>
      <c r="W741" s="5"/>
    </row>
    <row r="742" spans="1:23" ht="13.5" x14ac:dyDescent="0.3">
      <c r="A742" s="4">
        <v>741</v>
      </c>
      <c r="B742" s="1" t="s">
        <v>136</v>
      </c>
      <c r="C742" s="1" t="s">
        <v>1756</v>
      </c>
      <c r="D742" s="2" t="s">
        <v>1754</v>
      </c>
      <c r="E742" s="2" t="s">
        <v>51</v>
      </c>
      <c r="F742" s="2" t="s">
        <v>36</v>
      </c>
      <c r="G742" s="2" t="s">
        <v>1633</v>
      </c>
      <c r="H742" s="3">
        <v>45372</v>
      </c>
      <c r="I742" s="3" t="s">
        <v>1634</v>
      </c>
      <c r="J742" s="2" t="s">
        <v>172</v>
      </c>
      <c r="K742" s="3" t="s">
        <v>1635</v>
      </c>
      <c r="L742" s="2" t="s">
        <v>174</v>
      </c>
      <c r="M742" s="2" t="s">
        <v>1730</v>
      </c>
      <c r="N742" s="2" t="s">
        <v>1156</v>
      </c>
      <c r="O742" s="4" t="s">
        <v>775</v>
      </c>
      <c r="P742" s="2" t="s">
        <v>143</v>
      </c>
      <c r="Q742" s="252">
        <v>4000</v>
      </c>
      <c r="R742" s="252">
        <v>4000</v>
      </c>
      <c r="S742" s="249">
        <v>66</v>
      </c>
      <c r="T742" s="153">
        <v>264000</v>
      </c>
      <c r="U742" s="4" t="s">
        <v>144</v>
      </c>
      <c r="V742" s="3" t="s">
        <v>1698</v>
      </c>
      <c r="W742" s="5"/>
    </row>
    <row r="743" spans="1:23" ht="13.5" x14ac:dyDescent="0.3">
      <c r="A743" s="4">
        <v>742</v>
      </c>
      <c r="B743" s="1" t="s">
        <v>136</v>
      </c>
      <c r="C743" s="1" t="s">
        <v>1758</v>
      </c>
      <c r="D743" s="2" t="s">
        <v>1743</v>
      </c>
      <c r="E743" s="2" t="s">
        <v>57</v>
      </c>
      <c r="F743" s="2" t="s">
        <v>36</v>
      </c>
      <c r="G743" s="2" t="s">
        <v>1636</v>
      </c>
      <c r="H743" s="3">
        <v>45372</v>
      </c>
      <c r="I743" s="3" t="s">
        <v>1637</v>
      </c>
      <c r="J743" s="2" t="s">
        <v>785</v>
      </c>
      <c r="K743" s="3" t="s">
        <v>1638</v>
      </c>
      <c r="L743" s="2" t="s">
        <v>1666</v>
      </c>
      <c r="M743" s="2" t="s">
        <v>1731</v>
      </c>
      <c r="N743" s="2" t="s">
        <v>1684</v>
      </c>
      <c r="O743" s="4" t="s">
        <v>775</v>
      </c>
      <c r="P743" s="2" t="s">
        <v>143</v>
      </c>
      <c r="Q743" s="252">
        <v>1</v>
      </c>
      <c r="R743" s="252">
        <v>1</v>
      </c>
      <c r="S743" s="249">
        <v>148000</v>
      </c>
      <c r="T743" s="153">
        <v>148000</v>
      </c>
      <c r="U743" s="4" t="s">
        <v>144</v>
      </c>
      <c r="V743" s="3"/>
      <c r="W743" s="5"/>
    </row>
    <row r="744" spans="1:23" ht="13.5" x14ac:dyDescent="0.3">
      <c r="A744" s="4">
        <v>743</v>
      </c>
      <c r="B744" s="1" t="s">
        <v>136</v>
      </c>
      <c r="C744" s="1" t="s">
        <v>1758</v>
      </c>
      <c r="D744" s="2" t="s">
        <v>1743</v>
      </c>
      <c r="E744" s="2" t="s">
        <v>57</v>
      </c>
      <c r="F744" s="2" t="s">
        <v>36</v>
      </c>
      <c r="G744" s="2" t="s">
        <v>1636</v>
      </c>
      <c r="H744" s="3">
        <v>45372</v>
      </c>
      <c r="I744" s="3" t="s">
        <v>1637</v>
      </c>
      <c r="J744" s="2" t="s">
        <v>785</v>
      </c>
      <c r="K744" s="3" t="s">
        <v>1639</v>
      </c>
      <c r="L744" s="2" t="s">
        <v>1667</v>
      </c>
      <c r="M744" s="2" t="s">
        <v>1732</v>
      </c>
      <c r="N744" s="2" t="s">
        <v>1685</v>
      </c>
      <c r="O744" s="4" t="s">
        <v>775</v>
      </c>
      <c r="P744" s="2" t="s">
        <v>143</v>
      </c>
      <c r="Q744" s="252">
        <v>1</v>
      </c>
      <c r="R744" s="252">
        <v>4</v>
      </c>
      <c r="S744" s="249">
        <v>10000</v>
      </c>
      <c r="T744" s="153">
        <v>40000</v>
      </c>
      <c r="U744" s="4" t="s">
        <v>144</v>
      </c>
      <c r="V744" s="3"/>
      <c r="W744" s="5"/>
    </row>
    <row r="745" spans="1:23" ht="13.5" x14ac:dyDescent="0.3">
      <c r="A745" s="4">
        <v>744</v>
      </c>
      <c r="B745" s="1" t="s">
        <v>136</v>
      </c>
      <c r="C745" s="1" t="s">
        <v>1758</v>
      </c>
      <c r="D745" s="2" t="s">
        <v>1743</v>
      </c>
      <c r="E745" s="2" t="s">
        <v>57</v>
      </c>
      <c r="F745" s="2" t="s">
        <v>36</v>
      </c>
      <c r="G745" s="2" t="s">
        <v>1636</v>
      </c>
      <c r="H745" s="3">
        <v>45372</v>
      </c>
      <c r="I745" s="3" t="s">
        <v>1637</v>
      </c>
      <c r="J745" s="2" t="s">
        <v>785</v>
      </c>
      <c r="K745" s="3" t="s">
        <v>1640</v>
      </c>
      <c r="L745" s="2" t="s">
        <v>1668</v>
      </c>
      <c r="M745" s="2" t="s">
        <v>1733</v>
      </c>
      <c r="N745" s="2" t="s">
        <v>1686</v>
      </c>
      <c r="O745" s="4" t="s">
        <v>775</v>
      </c>
      <c r="P745" s="2" t="s">
        <v>143</v>
      </c>
      <c r="Q745" s="252">
        <v>1</v>
      </c>
      <c r="R745" s="252">
        <v>1</v>
      </c>
      <c r="S745" s="249">
        <v>131000</v>
      </c>
      <c r="T745" s="153">
        <v>131000</v>
      </c>
      <c r="U745" s="4" t="s">
        <v>144</v>
      </c>
      <c r="V745" s="3"/>
      <c r="W745" s="5"/>
    </row>
    <row r="746" spans="1:23" ht="13.5" x14ac:dyDescent="0.3">
      <c r="A746" s="4">
        <v>745</v>
      </c>
      <c r="B746" s="1" t="s">
        <v>136</v>
      </c>
      <c r="C746" s="1" t="s">
        <v>1758</v>
      </c>
      <c r="D746" s="2" t="s">
        <v>1743</v>
      </c>
      <c r="E746" s="2" t="s">
        <v>57</v>
      </c>
      <c r="F746" s="2" t="s">
        <v>34</v>
      </c>
      <c r="G746" s="2" t="s">
        <v>1641</v>
      </c>
      <c r="H746" s="3">
        <v>45376</v>
      </c>
      <c r="I746" s="3" t="s">
        <v>1642</v>
      </c>
      <c r="J746" s="2" t="s">
        <v>1643</v>
      </c>
      <c r="K746" s="3" t="s">
        <v>1644</v>
      </c>
      <c r="L746" s="2" t="s">
        <v>1669</v>
      </c>
      <c r="M746" s="2" t="s">
        <v>1734</v>
      </c>
      <c r="N746" s="2" t="s">
        <v>1687</v>
      </c>
      <c r="O746" s="4" t="s">
        <v>775</v>
      </c>
      <c r="P746" s="2" t="s">
        <v>143</v>
      </c>
      <c r="Q746" s="252">
        <v>1</v>
      </c>
      <c r="R746" s="252">
        <v>1</v>
      </c>
      <c r="S746" s="249">
        <v>6138000</v>
      </c>
      <c r="T746" s="153">
        <v>6138000</v>
      </c>
      <c r="U746" s="4" t="s">
        <v>144</v>
      </c>
      <c r="V746" s="3"/>
      <c r="W746" s="5"/>
    </row>
    <row r="747" spans="1:23" ht="13.5" x14ac:dyDescent="0.3">
      <c r="A747" s="4">
        <v>746</v>
      </c>
      <c r="B747" s="1" t="s">
        <v>1010</v>
      </c>
      <c r="C747" s="1" t="s">
        <v>1758</v>
      </c>
      <c r="D747" s="2" t="s">
        <v>1743</v>
      </c>
      <c r="E747" s="2" t="s">
        <v>55</v>
      </c>
      <c r="F747" s="2" t="s">
        <v>34</v>
      </c>
      <c r="G747" s="2" t="s">
        <v>609</v>
      </c>
      <c r="H747" s="3">
        <v>45380</v>
      </c>
      <c r="I747" s="3" t="s">
        <v>1043</v>
      </c>
      <c r="J747" s="2" t="s">
        <v>609</v>
      </c>
      <c r="K747" s="3" t="s">
        <v>510</v>
      </c>
      <c r="L747" s="2" t="s">
        <v>511</v>
      </c>
      <c r="M747" s="2" t="s">
        <v>1586</v>
      </c>
      <c r="N747" s="2" t="s">
        <v>1585</v>
      </c>
      <c r="O747" s="4" t="s">
        <v>775</v>
      </c>
      <c r="P747" s="2" t="s">
        <v>1699</v>
      </c>
      <c r="Q747" s="252">
        <v>50</v>
      </c>
      <c r="R747" s="252">
        <v>50</v>
      </c>
      <c r="S747" s="249">
        <v>2860</v>
      </c>
      <c r="T747" s="153">
        <v>143000</v>
      </c>
      <c r="U747" s="4" t="s">
        <v>144</v>
      </c>
      <c r="V747" s="3"/>
      <c r="W747" s="5"/>
    </row>
    <row r="748" spans="1:23" ht="13.5" x14ac:dyDescent="0.3">
      <c r="A748" s="4">
        <v>747</v>
      </c>
      <c r="B748" s="1" t="s">
        <v>1010</v>
      </c>
      <c r="C748" s="1" t="s">
        <v>1758</v>
      </c>
      <c r="D748" s="2" t="s">
        <v>1743</v>
      </c>
      <c r="E748" s="2" t="s">
        <v>55</v>
      </c>
      <c r="F748" s="2" t="s">
        <v>34</v>
      </c>
      <c r="G748" s="2" t="s">
        <v>609</v>
      </c>
      <c r="H748" s="3">
        <v>45380</v>
      </c>
      <c r="I748" s="3" t="s">
        <v>1043</v>
      </c>
      <c r="J748" s="2" t="s">
        <v>609</v>
      </c>
      <c r="K748" s="3" t="s">
        <v>1645</v>
      </c>
      <c r="L748" s="2" t="s">
        <v>1670</v>
      </c>
      <c r="M748" s="2" t="s">
        <v>1735</v>
      </c>
      <c r="N748" s="2" t="s">
        <v>1688</v>
      </c>
      <c r="O748" s="4" t="s">
        <v>775</v>
      </c>
      <c r="P748" s="2" t="s">
        <v>1700</v>
      </c>
      <c r="Q748" s="252">
        <v>1</v>
      </c>
      <c r="R748" s="252">
        <v>1</v>
      </c>
      <c r="S748" s="249">
        <v>8000</v>
      </c>
      <c r="T748" s="153">
        <v>8000</v>
      </c>
      <c r="U748" s="4" t="s">
        <v>144</v>
      </c>
      <c r="V748" s="3"/>
      <c r="W748" s="5"/>
    </row>
    <row r="749" spans="1:23" ht="13.5" x14ac:dyDescent="0.3">
      <c r="A749" s="4">
        <v>748</v>
      </c>
      <c r="B749" s="1" t="s">
        <v>136</v>
      </c>
      <c r="C749" s="1" t="s">
        <v>1756</v>
      </c>
      <c r="D749" s="2" t="s">
        <v>1754</v>
      </c>
      <c r="E749" s="2" t="s">
        <v>51</v>
      </c>
      <c r="F749" s="2" t="s">
        <v>34</v>
      </c>
      <c r="G749" s="2" t="s">
        <v>1646</v>
      </c>
      <c r="H749" s="3">
        <v>45380</v>
      </c>
      <c r="I749" s="3" t="s">
        <v>1647</v>
      </c>
      <c r="J749" s="2" t="s">
        <v>434</v>
      </c>
      <c r="K749" s="3" t="s">
        <v>1648</v>
      </c>
      <c r="L749" s="2" t="s">
        <v>1671</v>
      </c>
      <c r="M749" s="2" t="s">
        <v>1736</v>
      </c>
      <c r="N749" s="2" t="s">
        <v>1689</v>
      </c>
      <c r="O749" s="4" t="s">
        <v>775</v>
      </c>
      <c r="P749" s="2" t="s">
        <v>1701</v>
      </c>
      <c r="Q749" s="252">
        <v>250</v>
      </c>
      <c r="R749" s="252">
        <v>150</v>
      </c>
      <c r="S749" s="249">
        <v>216</v>
      </c>
      <c r="T749" s="153">
        <v>32400</v>
      </c>
      <c r="U749" s="4" t="s">
        <v>144</v>
      </c>
      <c r="V749" s="3"/>
      <c r="W749" s="5"/>
    </row>
    <row r="750" spans="1:23" ht="13.5" x14ac:dyDescent="0.3">
      <c r="A750" s="4">
        <v>749</v>
      </c>
      <c r="B750" s="1" t="s">
        <v>136</v>
      </c>
      <c r="C750" s="1" t="s">
        <v>1756</v>
      </c>
      <c r="D750" s="2" t="s">
        <v>1754</v>
      </c>
      <c r="E750" s="2" t="s">
        <v>51</v>
      </c>
      <c r="F750" s="2" t="s">
        <v>36</v>
      </c>
      <c r="G750" s="2" t="s">
        <v>1646</v>
      </c>
      <c r="H750" s="3">
        <v>45380</v>
      </c>
      <c r="I750" s="3" t="s">
        <v>1647</v>
      </c>
      <c r="J750" s="2" t="s">
        <v>434</v>
      </c>
      <c r="K750" s="3" t="s">
        <v>1648</v>
      </c>
      <c r="L750" s="2" t="s">
        <v>1672</v>
      </c>
      <c r="M750" s="2" t="s">
        <v>1736</v>
      </c>
      <c r="N750" s="2" t="s">
        <v>1690</v>
      </c>
      <c r="O750" s="4" t="s">
        <v>775</v>
      </c>
      <c r="P750" s="2" t="s">
        <v>1701</v>
      </c>
      <c r="Q750" s="252">
        <v>250</v>
      </c>
      <c r="R750" s="252">
        <v>100</v>
      </c>
      <c r="S750" s="249">
        <v>216</v>
      </c>
      <c r="T750" s="153">
        <v>21600</v>
      </c>
      <c r="U750" s="4" t="s">
        <v>144</v>
      </c>
      <c r="V750" s="3"/>
      <c r="W750" s="5"/>
    </row>
    <row r="751" spans="1:23" ht="13.5" x14ac:dyDescent="0.3">
      <c r="A751" s="4">
        <v>750</v>
      </c>
      <c r="B751" s="1" t="s">
        <v>136</v>
      </c>
      <c r="C751" s="1" t="s">
        <v>1756</v>
      </c>
      <c r="D751" s="2" t="s">
        <v>1754</v>
      </c>
      <c r="E751" s="2" t="s">
        <v>49</v>
      </c>
      <c r="F751" s="2" t="s">
        <v>34</v>
      </c>
      <c r="G751" s="2" t="s">
        <v>1649</v>
      </c>
      <c r="H751" s="3">
        <v>45384</v>
      </c>
      <c r="I751" s="3" t="s">
        <v>1650</v>
      </c>
      <c r="J751" s="2" t="s">
        <v>204</v>
      </c>
      <c r="K751" s="3" t="s">
        <v>1651</v>
      </c>
      <c r="M751" s="2" t="s">
        <v>1737</v>
      </c>
      <c r="N751" s="2" t="s">
        <v>1691</v>
      </c>
      <c r="O751" s="4" t="s">
        <v>775</v>
      </c>
      <c r="P751" s="2" t="s">
        <v>143</v>
      </c>
      <c r="Q751" s="252">
        <v>1</v>
      </c>
      <c r="R751" s="252">
        <v>1</v>
      </c>
      <c r="S751" s="249">
        <v>350000</v>
      </c>
      <c r="T751" s="153">
        <v>350000</v>
      </c>
      <c r="U751" s="4" t="s">
        <v>144</v>
      </c>
      <c r="V751" s="3"/>
      <c r="W751" s="5"/>
    </row>
    <row r="752" spans="1:23" ht="13.5" x14ac:dyDescent="0.3">
      <c r="A752" s="4">
        <v>751</v>
      </c>
      <c r="B752" s="1" t="s">
        <v>136</v>
      </c>
      <c r="C752" s="1" t="s">
        <v>1756</v>
      </c>
      <c r="D752" s="2" t="s">
        <v>1754</v>
      </c>
      <c r="E752" s="2" t="s">
        <v>49</v>
      </c>
      <c r="F752" s="2" t="s">
        <v>34</v>
      </c>
      <c r="G752" s="2" t="s">
        <v>1649</v>
      </c>
      <c r="H752" s="3">
        <v>45384</v>
      </c>
      <c r="I752" s="3" t="s">
        <v>1650</v>
      </c>
      <c r="J752" s="2" t="s">
        <v>204</v>
      </c>
      <c r="K752" s="3" t="s">
        <v>1652</v>
      </c>
      <c r="M752" s="2" t="s">
        <v>1738</v>
      </c>
      <c r="N752" s="2" t="s">
        <v>1691</v>
      </c>
      <c r="O752" s="4" t="s">
        <v>775</v>
      </c>
      <c r="P752" s="2" t="s">
        <v>143</v>
      </c>
      <c r="Q752" s="252">
        <v>1</v>
      </c>
      <c r="R752" s="252">
        <v>5</v>
      </c>
      <c r="S752" s="249">
        <v>90600</v>
      </c>
      <c r="T752" s="153">
        <v>453000</v>
      </c>
      <c r="U752" s="4" t="s">
        <v>144</v>
      </c>
      <c r="V752" s="3"/>
      <c r="W752" s="5"/>
    </row>
  </sheetData>
  <phoneticPr fontId="2" type="noConversion"/>
  <conditionalFormatting sqref="D1:D752 G693:H752 F693:G1048576">
    <cfRule type="beginsWith" dxfId="0" priority="7" operator="beginsWith" text="Error">
      <formula>LEFT(D1,LEN("Error"))="Error"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1F25-E54B-4ACB-B787-C3835479024A}">
  <sheetPr codeName="Sheet4"/>
  <dimension ref="A1:J205"/>
  <sheetViews>
    <sheetView tabSelected="1" workbookViewId="0">
      <selection activeCell="K31" sqref="K31"/>
    </sheetView>
  </sheetViews>
  <sheetFormatPr defaultRowHeight="16.5" x14ac:dyDescent="0.3"/>
  <cols>
    <col min="1" max="1" width="11.125" style="245" customWidth="1"/>
    <col min="2" max="2" width="14.875" style="245" bestFit="1" customWidth="1"/>
    <col min="3" max="3" width="11.75" style="245" customWidth="1"/>
    <col min="4" max="4" width="8.25" customWidth="1"/>
    <col min="5" max="5" width="21.375" style="245" bestFit="1" customWidth="1"/>
    <col min="6" max="6" width="23.25" style="245" customWidth="1"/>
    <col min="7" max="7" width="6.125" style="245" bestFit="1" customWidth="1"/>
    <col min="8" max="8" width="28.125" style="245" bestFit="1" customWidth="1"/>
    <col min="9" max="9" width="11.75" style="245" bestFit="1" customWidth="1"/>
    <col min="10" max="10" width="17.5" style="245" bestFit="1" customWidth="1"/>
    <col min="11" max="11" width="15.625" style="245" customWidth="1"/>
    <col min="12" max="12" width="16" style="245" customWidth="1"/>
    <col min="13" max="13" width="15.125" style="245" customWidth="1"/>
    <col min="14" max="18" width="9" style="245"/>
    <col min="19" max="19" width="9.5" style="245" bestFit="1" customWidth="1"/>
    <col min="20" max="16384" width="9" style="245"/>
  </cols>
  <sheetData>
    <row r="1" spans="1:10" ht="12" x14ac:dyDescent="0.3">
      <c r="A1" s="245" t="s">
        <v>1764</v>
      </c>
      <c r="B1" s="245" t="s">
        <v>1128</v>
      </c>
      <c r="C1" s="245" t="s">
        <v>1129</v>
      </c>
      <c r="D1" s="245" t="s">
        <v>1755</v>
      </c>
      <c r="E1" s="245" t="s">
        <v>1741</v>
      </c>
      <c r="F1" s="245" t="s">
        <v>1</v>
      </c>
      <c r="G1" s="245" t="s">
        <v>1131</v>
      </c>
      <c r="H1" s="245" t="s">
        <v>1133</v>
      </c>
      <c r="I1" s="245" t="s">
        <v>1135</v>
      </c>
      <c r="J1" s="245" t="s">
        <v>1762</v>
      </c>
    </row>
    <row r="2" spans="1:10" ht="12" x14ac:dyDescent="0.3">
      <c r="A2" s="246">
        <v>45322</v>
      </c>
      <c r="B2" s="245" t="s">
        <v>1753</v>
      </c>
      <c r="C2" s="245" t="s">
        <v>1137</v>
      </c>
      <c r="D2" s="245" t="s">
        <v>1758</v>
      </c>
      <c r="E2" s="245" t="s">
        <v>1743</v>
      </c>
      <c r="F2" s="245" t="s">
        <v>43</v>
      </c>
      <c r="H2" s="245" t="s">
        <v>1138</v>
      </c>
      <c r="I2" s="247">
        <v>100000</v>
      </c>
      <c r="J2" s="248">
        <v>0.1</v>
      </c>
    </row>
    <row r="3" spans="1:10" ht="12" x14ac:dyDescent="0.3">
      <c r="A3" s="246">
        <v>45351</v>
      </c>
      <c r="B3" s="245" t="s">
        <v>1753</v>
      </c>
      <c r="C3" s="245" t="s">
        <v>1137</v>
      </c>
      <c r="D3" s="245" t="s">
        <v>1758</v>
      </c>
      <c r="E3" s="245" t="s">
        <v>1743</v>
      </c>
      <c r="F3" s="245" t="s">
        <v>43</v>
      </c>
      <c r="H3" s="245" t="s">
        <v>1138</v>
      </c>
      <c r="I3" s="247">
        <v>100000</v>
      </c>
      <c r="J3" s="248">
        <v>0.1</v>
      </c>
    </row>
    <row r="4" spans="1:10" ht="12" x14ac:dyDescent="0.3">
      <c r="A4" s="246">
        <v>45382</v>
      </c>
      <c r="B4" s="245" t="s">
        <v>1753</v>
      </c>
      <c r="C4" s="245" t="s">
        <v>1137</v>
      </c>
      <c r="D4" s="245" t="s">
        <v>1758</v>
      </c>
      <c r="E4" s="245" t="s">
        <v>1743</v>
      </c>
      <c r="F4" s="245" t="s">
        <v>43</v>
      </c>
      <c r="H4" s="245" t="s">
        <v>1138</v>
      </c>
      <c r="I4" s="247">
        <v>100000</v>
      </c>
      <c r="J4" s="248">
        <v>0.1</v>
      </c>
    </row>
    <row r="5" spans="1:10" ht="12" x14ac:dyDescent="0.3">
      <c r="A5" s="246">
        <v>45412</v>
      </c>
      <c r="B5" s="245" t="s">
        <v>1753</v>
      </c>
      <c r="C5" s="245" t="s">
        <v>1137</v>
      </c>
      <c r="D5" s="245" t="s">
        <v>1758</v>
      </c>
      <c r="E5" s="245" t="s">
        <v>1743</v>
      </c>
      <c r="F5" s="245" t="s">
        <v>43</v>
      </c>
      <c r="H5" s="245" t="s">
        <v>1138</v>
      </c>
      <c r="I5" s="247">
        <v>100000</v>
      </c>
      <c r="J5" s="248">
        <v>0.1</v>
      </c>
    </row>
    <row r="6" spans="1:10" ht="12" x14ac:dyDescent="0.3">
      <c r="A6" s="246">
        <v>45443</v>
      </c>
      <c r="B6" s="245" t="s">
        <v>1753</v>
      </c>
      <c r="C6" s="245" t="s">
        <v>1137</v>
      </c>
      <c r="D6" s="245" t="s">
        <v>1758</v>
      </c>
      <c r="E6" s="245" t="s">
        <v>1743</v>
      </c>
      <c r="F6" s="245" t="s">
        <v>43</v>
      </c>
      <c r="H6" s="245" t="s">
        <v>1138</v>
      </c>
      <c r="I6" s="247">
        <v>100000</v>
      </c>
      <c r="J6" s="248">
        <v>0.1</v>
      </c>
    </row>
    <row r="7" spans="1:10" ht="12" x14ac:dyDescent="0.3">
      <c r="A7" s="246">
        <v>45473</v>
      </c>
      <c r="B7" s="245" t="s">
        <v>1753</v>
      </c>
      <c r="C7" s="245" t="s">
        <v>1137</v>
      </c>
      <c r="D7" s="245" t="s">
        <v>1758</v>
      </c>
      <c r="E7" s="245" t="s">
        <v>1743</v>
      </c>
      <c r="F7" s="245" t="s">
        <v>43</v>
      </c>
      <c r="H7" s="245" t="s">
        <v>1138</v>
      </c>
      <c r="I7" s="247">
        <v>100000</v>
      </c>
      <c r="J7" s="248">
        <v>0.1</v>
      </c>
    </row>
    <row r="8" spans="1:10" ht="12" x14ac:dyDescent="0.3">
      <c r="A8" s="246">
        <v>45504</v>
      </c>
      <c r="B8" s="245" t="s">
        <v>1753</v>
      </c>
      <c r="C8" s="245" t="s">
        <v>1137</v>
      </c>
      <c r="D8" s="245" t="s">
        <v>1758</v>
      </c>
      <c r="E8" s="245" t="s">
        <v>1743</v>
      </c>
      <c r="F8" s="245" t="s">
        <v>43</v>
      </c>
      <c r="H8" s="245" t="s">
        <v>1138</v>
      </c>
      <c r="I8" s="247">
        <v>100000</v>
      </c>
      <c r="J8" s="248">
        <v>0.1</v>
      </c>
    </row>
    <row r="9" spans="1:10" ht="12" x14ac:dyDescent="0.3">
      <c r="A9" s="246">
        <v>45535</v>
      </c>
      <c r="B9" s="245" t="s">
        <v>1753</v>
      </c>
      <c r="C9" s="245" t="s">
        <v>1137</v>
      </c>
      <c r="D9" s="245" t="s">
        <v>1758</v>
      </c>
      <c r="E9" s="245" t="s">
        <v>1743</v>
      </c>
      <c r="F9" s="245" t="s">
        <v>43</v>
      </c>
      <c r="H9" s="245" t="s">
        <v>1138</v>
      </c>
      <c r="I9" s="247">
        <v>100000</v>
      </c>
      <c r="J9" s="248">
        <v>0.1</v>
      </c>
    </row>
    <row r="10" spans="1:10" ht="12" x14ac:dyDescent="0.3">
      <c r="A10" s="246">
        <v>45565</v>
      </c>
      <c r="B10" s="245" t="s">
        <v>1753</v>
      </c>
      <c r="C10" s="245" t="s">
        <v>1137</v>
      </c>
      <c r="D10" s="245" t="s">
        <v>1758</v>
      </c>
      <c r="E10" s="245" t="s">
        <v>1743</v>
      </c>
      <c r="F10" s="245" t="s">
        <v>43</v>
      </c>
      <c r="H10" s="245" t="s">
        <v>1138</v>
      </c>
      <c r="I10" s="247">
        <v>100000</v>
      </c>
      <c r="J10" s="248">
        <v>0.1</v>
      </c>
    </row>
    <row r="11" spans="1:10" ht="12" x14ac:dyDescent="0.3">
      <c r="A11" s="246">
        <v>45596</v>
      </c>
      <c r="B11" s="245" t="s">
        <v>1753</v>
      </c>
      <c r="C11" s="245" t="s">
        <v>1137</v>
      </c>
      <c r="D11" s="245" t="s">
        <v>1758</v>
      </c>
      <c r="E11" s="245" t="s">
        <v>1743</v>
      </c>
      <c r="F11" s="245" t="s">
        <v>43</v>
      </c>
      <c r="H11" s="245" t="s">
        <v>1138</v>
      </c>
      <c r="I11" s="247">
        <v>100000</v>
      </c>
      <c r="J11" s="248">
        <v>0.1</v>
      </c>
    </row>
    <row r="12" spans="1:10" ht="12" x14ac:dyDescent="0.3">
      <c r="A12" s="246">
        <v>45626</v>
      </c>
      <c r="B12" s="245" t="s">
        <v>1753</v>
      </c>
      <c r="C12" s="245" t="s">
        <v>1137</v>
      </c>
      <c r="D12" s="245" t="s">
        <v>1758</v>
      </c>
      <c r="E12" s="245" t="s">
        <v>1743</v>
      </c>
      <c r="F12" s="245" t="s">
        <v>43</v>
      </c>
      <c r="H12" s="245" t="s">
        <v>1138</v>
      </c>
      <c r="I12" s="247">
        <v>100000</v>
      </c>
      <c r="J12" s="248">
        <v>0.1</v>
      </c>
    </row>
    <row r="13" spans="1:10" ht="12" x14ac:dyDescent="0.3">
      <c r="A13" s="246">
        <v>45657</v>
      </c>
      <c r="B13" s="245" t="s">
        <v>1753</v>
      </c>
      <c r="C13" s="245" t="s">
        <v>1137</v>
      </c>
      <c r="D13" s="245" t="s">
        <v>1758</v>
      </c>
      <c r="E13" s="245" t="s">
        <v>1743</v>
      </c>
      <c r="F13" s="245" t="s">
        <v>43</v>
      </c>
      <c r="H13" s="245" t="s">
        <v>1138</v>
      </c>
      <c r="I13" s="247">
        <v>100000</v>
      </c>
      <c r="J13" s="248">
        <v>0.1</v>
      </c>
    </row>
    <row r="14" spans="1:10" ht="12" x14ac:dyDescent="0.3">
      <c r="A14" s="246">
        <v>45322</v>
      </c>
      <c r="B14" s="245" t="s">
        <v>1753</v>
      </c>
      <c r="C14" s="245" t="s">
        <v>1137</v>
      </c>
      <c r="D14" s="245" t="s">
        <v>1763</v>
      </c>
      <c r="E14" s="245" t="s">
        <v>1748</v>
      </c>
      <c r="F14" s="245" t="s">
        <v>1748</v>
      </c>
      <c r="H14" s="245" t="s">
        <v>1138</v>
      </c>
      <c r="I14" s="247">
        <v>0</v>
      </c>
      <c r="J14" s="248">
        <v>0.1</v>
      </c>
    </row>
    <row r="15" spans="1:10" ht="12" x14ac:dyDescent="0.3">
      <c r="A15" s="246">
        <v>45351</v>
      </c>
      <c r="B15" s="245" t="s">
        <v>1753</v>
      </c>
      <c r="C15" s="245" t="s">
        <v>1137</v>
      </c>
      <c r="D15" s="245" t="s">
        <v>1763</v>
      </c>
      <c r="E15" s="245" t="s">
        <v>1748</v>
      </c>
      <c r="F15" s="245" t="s">
        <v>1748</v>
      </c>
      <c r="H15" s="245" t="s">
        <v>1138</v>
      </c>
      <c r="I15" s="247">
        <v>0</v>
      </c>
      <c r="J15" s="248">
        <v>0.1</v>
      </c>
    </row>
    <row r="16" spans="1:10" ht="12" x14ac:dyDescent="0.3">
      <c r="A16" s="246">
        <v>45382</v>
      </c>
      <c r="B16" s="245" t="s">
        <v>1753</v>
      </c>
      <c r="C16" s="245" t="s">
        <v>1137</v>
      </c>
      <c r="D16" s="245" t="s">
        <v>1763</v>
      </c>
      <c r="E16" s="245" t="s">
        <v>1748</v>
      </c>
      <c r="F16" s="245" t="s">
        <v>1748</v>
      </c>
      <c r="H16" s="245" t="s">
        <v>1138</v>
      </c>
      <c r="I16" s="247">
        <v>0</v>
      </c>
      <c r="J16" s="248">
        <v>0.1</v>
      </c>
    </row>
    <row r="17" spans="1:10" ht="12" x14ac:dyDescent="0.3">
      <c r="A17" s="246">
        <v>45412</v>
      </c>
      <c r="B17" s="245" t="s">
        <v>1753</v>
      </c>
      <c r="C17" s="245" t="s">
        <v>1137</v>
      </c>
      <c r="D17" s="245" t="s">
        <v>1763</v>
      </c>
      <c r="E17" s="245" t="s">
        <v>1748</v>
      </c>
      <c r="F17" s="245" t="s">
        <v>1748</v>
      </c>
      <c r="H17" s="245" t="s">
        <v>1138</v>
      </c>
      <c r="I17" s="247">
        <v>0</v>
      </c>
      <c r="J17" s="248">
        <v>0.1</v>
      </c>
    </row>
    <row r="18" spans="1:10" ht="12" x14ac:dyDescent="0.3">
      <c r="A18" s="246">
        <v>45443</v>
      </c>
      <c r="B18" s="245" t="s">
        <v>1753</v>
      </c>
      <c r="C18" s="245" t="s">
        <v>1137</v>
      </c>
      <c r="D18" s="245" t="s">
        <v>1763</v>
      </c>
      <c r="E18" s="245" t="s">
        <v>1748</v>
      </c>
      <c r="F18" s="245" t="s">
        <v>1748</v>
      </c>
      <c r="H18" s="245" t="s">
        <v>1138</v>
      </c>
      <c r="I18" s="247">
        <v>0</v>
      </c>
      <c r="J18" s="248">
        <v>0.1</v>
      </c>
    </row>
    <row r="19" spans="1:10" ht="12" x14ac:dyDescent="0.3">
      <c r="A19" s="246">
        <v>45473</v>
      </c>
      <c r="B19" s="245" t="s">
        <v>1753</v>
      </c>
      <c r="C19" s="245" t="s">
        <v>1137</v>
      </c>
      <c r="D19" s="245" t="s">
        <v>1763</v>
      </c>
      <c r="E19" s="245" t="s">
        <v>1748</v>
      </c>
      <c r="F19" s="245" t="s">
        <v>1748</v>
      </c>
      <c r="H19" s="245" t="s">
        <v>1138</v>
      </c>
      <c r="I19" s="247">
        <v>0</v>
      </c>
      <c r="J19" s="248">
        <v>0.1</v>
      </c>
    </row>
    <row r="20" spans="1:10" ht="12" x14ac:dyDescent="0.3">
      <c r="A20" s="246">
        <v>45504</v>
      </c>
      <c r="B20" s="245" t="s">
        <v>1753</v>
      </c>
      <c r="C20" s="245" t="s">
        <v>1137</v>
      </c>
      <c r="D20" s="245" t="s">
        <v>1763</v>
      </c>
      <c r="E20" s="245" t="s">
        <v>1748</v>
      </c>
      <c r="F20" s="245" t="s">
        <v>1748</v>
      </c>
      <c r="H20" s="245" t="s">
        <v>1138</v>
      </c>
      <c r="I20" s="247">
        <v>0</v>
      </c>
      <c r="J20" s="248">
        <v>0.1</v>
      </c>
    </row>
    <row r="21" spans="1:10" ht="12" x14ac:dyDescent="0.3">
      <c r="A21" s="246">
        <v>45535</v>
      </c>
      <c r="B21" s="245" t="s">
        <v>1753</v>
      </c>
      <c r="C21" s="245" t="s">
        <v>1137</v>
      </c>
      <c r="D21" s="245" t="s">
        <v>1763</v>
      </c>
      <c r="E21" s="245" t="s">
        <v>1748</v>
      </c>
      <c r="F21" s="245" t="s">
        <v>1748</v>
      </c>
      <c r="H21" s="245" t="s">
        <v>1138</v>
      </c>
      <c r="I21" s="247">
        <v>0</v>
      </c>
      <c r="J21" s="248">
        <v>0.1</v>
      </c>
    </row>
    <row r="22" spans="1:10" ht="12" x14ac:dyDescent="0.3">
      <c r="A22" s="246">
        <v>45565</v>
      </c>
      <c r="B22" s="245" t="s">
        <v>1753</v>
      </c>
      <c r="C22" s="245" t="s">
        <v>1137</v>
      </c>
      <c r="D22" s="245" t="s">
        <v>1763</v>
      </c>
      <c r="E22" s="245" t="s">
        <v>1748</v>
      </c>
      <c r="F22" s="245" t="s">
        <v>1748</v>
      </c>
      <c r="H22" s="245" t="s">
        <v>1138</v>
      </c>
      <c r="I22" s="247">
        <v>0</v>
      </c>
      <c r="J22" s="248">
        <v>0.1</v>
      </c>
    </row>
    <row r="23" spans="1:10" ht="12" x14ac:dyDescent="0.3">
      <c r="A23" s="246">
        <v>45596</v>
      </c>
      <c r="B23" s="245" t="s">
        <v>1753</v>
      </c>
      <c r="C23" s="245" t="s">
        <v>1137</v>
      </c>
      <c r="D23" s="245" t="s">
        <v>1763</v>
      </c>
      <c r="E23" s="245" t="s">
        <v>1748</v>
      </c>
      <c r="F23" s="245" t="s">
        <v>1748</v>
      </c>
      <c r="H23" s="245" t="s">
        <v>1138</v>
      </c>
      <c r="I23" s="247">
        <v>0</v>
      </c>
      <c r="J23" s="248">
        <v>0.1</v>
      </c>
    </row>
    <row r="24" spans="1:10" ht="12" x14ac:dyDescent="0.3">
      <c r="A24" s="246">
        <v>45626</v>
      </c>
      <c r="B24" s="245" t="s">
        <v>1753</v>
      </c>
      <c r="C24" s="245" t="s">
        <v>1137</v>
      </c>
      <c r="D24" s="245" t="s">
        <v>1763</v>
      </c>
      <c r="E24" s="245" t="s">
        <v>1748</v>
      </c>
      <c r="F24" s="245" t="s">
        <v>1748</v>
      </c>
      <c r="H24" s="245" t="s">
        <v>1138</v>
      </c>
      <c r="I24" s="247">
        <v>0</v>
      </c>
      <c r="J24" s="248">
        <v>0.1</v>
      </c>
    </row>
    <row r="25" spans="1:10" ht="12" x14ac:dyDescent="0.3">
      <c r="A25" s="246">
        <v>45657</v>
      </c>
      <c r="B25" s="245" t="s">
        <v>1753</v>
      </c>
      <c r="C25" s="245" t="s">
        <v>1137</v>
      </c>
      <c r="D25" s="245" t="s">
        <v>1763</v>
      </c>
      <c r="E25" s="245" t="s">
        <v>1748</v>
      </c>
      <c r="F25" s="245" t="s">
        <v>1748</v>
      </c>
      <c r="H25" s="245" t="s">
        <v>1138</v>
      </c>
      <c r="I25" s="247">
        <v>0</v>
      </c>
      <c r="J25" s="248">
        <v>0.1</v>
      </c>
    </row>
    <row r="26" spans="1:10" ht="12" x14ac:dyDescent="0.3">
      <c r="A26" s="246">
        <v>45322</v>
      </c>
      <c r="B26" s="245" t="s">
        <v>1753</v>
      </c>
      <c r="C26" s="245" t="s">
        <v>1137</v>
      </c>
      <c r="D26" s="245" t="s">
        <v>1760</v>
      </c>
      <c r="E26" s="245" t="s">
        <v>1750</v>
      </c>
      <c r="F26" s="245" t="s">
        <v>1751</v>
      </c>
      <c r="H26" s="245" t="s">
        <v>1138</v>
      </c>
      <c r="I26" s="247">
        <v>210000</v>
      </c>
      <c r="J26" s="248">
        <v>0.1</v>
      </c>
    </row>
    <row r="27" spans="1:10" ht="12" x14ac:dyDescent="0.3">
      <c r="A27" s="246">
        <v>45351</v>
      </c>
      <c r="B27" s="245" t="s">
        <v>1753</v>
      </c>
      <c r="C27" s="245" t="s">
        <v>1137</v>
      </c>
      <c r="D27" s="245" t="s">
        <v>1760</v>
      </c>
      <c r="E27" s="245" t="s">
        <v>1750</v>
      </c>
      <c r="F27" s="245" t="s">
        <v>1751</v>
      </c>
      <c r="H27" s="245" t="s">
        <v>1138</v>
      </c>
      <c r="I27" s="247">
        <v>210000</v>
      </c>
      <c r="J27" s="248">
        <v>0.1</v>
      </c>
    </row>
    <row r="28" spans="1:10" ht="12" x14ac:dyDescent="0.3">
      <c r="A28" s="246">
        <v>45382</v>
      </c>
      <c r="B28" s="245" t="s">
        <v>1753</v>
      </c>
      <c r="C28" s="245" t="s">
        <v>1137</v>
      </c>
      <c r="D28" s="245" t="s">
        <v>1760</v>
      </c>
      <c r="E28" s="245" t="s">
        <v>1750</v>
      </c>
      <c r="F28" s="245" t="s">
        <v>1751</v>
      </c>
      <c r="H28" s="245" t="s">
        <v>1138</v>
      </c>
      <c r="I28" s="247">
        <v>210000</v>
      </c>
      <c r="J28" s="248">
        <v>0.1</v>
      </c>
    </row>
    <row r="29" spans="1:10" ht="12" x14ac:dyDescent="0.3">
      <c r="A29" s="246">
        <v>45412</v>
      </c>
      <c r="B29" s="245" t="s">
        <v>1753</v>
      </c>
      <c r="C29" s="245" t="s">
        <v>1137</v>
      </c>
      <c r="D29" s="245" t="s">
        <v>1760</v>
      </c>
      <c r="E29" s="245" t="s">
        <v>1750</v>
      </c>
      <c r="F29" s="245" t="s">
        <v>1751</v>
      </c>
      <c r="H29" s="245" t="s">
        <v>1138</v>
      </c>
      <c r="I29" s="247">
        <v>210000</v>
      </c>
      <c r="J29" s="248">
        <v>0.1</v>
      </c>
    </row>
    <row r="30" spans="1:10" ht="12" x14ac:dyDescent="0.3">
      <c r="A30" s="246">
        <v>45443</v>
      </c>
      <c r="B30" s="245" t="s">
        <v>1753</v>
      </c>
      <c r="C30" s="245" t="s">
        <v>1137</v>
      </c>
      <c r="D30" s="245" t="s">
        <v>1760</v>
      </c>
      <c r="E30" s="245" t="s">
        <v>1750</v>
      </c>
      <c r="F30" s="245" t="s">
        <v>1751</v>
      </c>
      <c r="H30" s="245" t="s">
        <v>1138</v>
      </c>
      <c r="I30" s="247">
        <v>660000</v>
      </c>
      <c r="J30" s="248">
        <v>0.1</v>
      </c>
    </row>
    <row r="31" spans="1:10" ht="12" x14ac:dyDescent="0.3">
      <c r="A31" s="246">
        <v>45473</v>
      </c>
      <c r="B31" s="245" t="s">
        <v>1753</v>
      </c>
      <c r="C31" s="245" t="s">
        <v>1137</v>
      </c>
      <c r="D31" s="245" t="s">
        <v>1760</v>
      </c>
      <c r="E31" s="245" t="s">
        <v>1750</v>
      </c>
      <c r="F31" s="245" t="s">
        <v>1751</v>
      </c>
      <c r="H31" s="245" t="s">
        <v>1138</v>
      </c>
      <c r="I31" s="247">
        <v>660000</v>
      </c>
      <c r="J31" s="248">
        <v>0.1</v>
      </c>
    </row>
    <row r="32" spans="1:10" ht="12" x14ac:dyDescent="0.3">
      <c r="A32" s="246">
        <v>45504</v>
      </c>
      <c r="B32" s="245" t="s">
        <v>1753</v>
      </c>
      <c r="C32" s="245" t="s">
        <v>1137</v>
      </c>
      <c r="D32" s="245" t="s">
        <v>1760</v>
      </c>
      <c r="E32" s="245" t="s">
        <v>1750</v>
      </c>
      <c r="F32" s="245" t="s">
        <v>1751</v>
      </c>
      <c r="H32" s="245" t="s">
        <v>1138</v>
      </c>
      <c r="I32" s="247">
        <v>660000</v>
      </c>
      <c r="J32" s="248">
        <v>0.1</v>
      </c>
    </row>
    <row r="33" spans="1:10" ht="12" x14ac:dyDescent="0.3">
      <c r="A33" s="246">
        <v>45535</v>
      </c>
      <c r="B33" s="245" t="s">
        <v>1753</v>
      </c>
      <c r="C33" s="245" t="s">
        <v>1137</v>
      </c>
      <c r="D33" s="245" t="s">
        <v>1760</v>
      </c>
      <c r="E33" s="245" t="s">
        <v>1750</v>
      </c>
      <c r="F33" s="245" t="s">
        <v>1751</v>
      </c>
      <c r="H33" s="245" t="s">
        <v>1138</v>
      </c>
      <c r="I33" s="247">
        <v>660000</v>
      </c>
      <c r="J33" s="248">
        <v>0.1</v>
      </c>
    </row>
    <row r="34" spans="1:10" ht="12" x14ac:dyDescent="0.3">
      <c r="A34" s="246">
        <v>45565</v>
      </c>
      <c r="B34" s="245" t="s">
        <v>1753</v>
      </c>
      <c r="C34" s="245" t="s">
        <v>1137</v>
      </c>
      <c r="D34" s="245" t="s">
        <v>1760</v>
      </c>
      <c r="E34" s="245" t="s">
        <v>1750</v>
      </c>
      <c r="F34" s="245" t="s">
        <v>1751</v>
      </c>
      <c r="H34" s="245" t="s">
        <v>1138</v>
      </c>
      <c r="I34" s="247">
        <v>660000</v>
      </c>
      <c r="J34" s="248">
        <v>0.1</v>
      </c>
    </row>
    <row r="35" spans="1:10" ht="12" x14ac:dyDescent="0.3">
      <c r="A35" s="246">
        <v>45596</v>
      </c>
      <c r="B35" s="245" t="s">
        <v>1753</v>
      </c>
      <c r="C35" s="245" t="s">
        <v>1137</v>
      </c>
      <c r="D35" s="245" t="s">
        <v>1760</v>
      </c>
      <c r="E35" s="245" t="s">
        <v>1750</v>
      </c>
      <c r="F35" s="245" t="s">
        <v>1751</v>
      </c>
      <c r="H35" s="245" t="s">
        <v>1138</v>
      </c>
      <c r="I35" s="247">
        <v>210000</v>
      </c>
      <c r="J35" s="248">
        <v>0.1</v>
      </c>
    </row>
    <row r="36" spans="1:10" ht="12" x14ac:dyDescent="0.3">
      <c r="A36" s="246">
        <v>45626</v>
      </c>
      <c r="B36" s="245" t="s">
        <v>1753</v>
      </c>
      <c r="C36" s="245" t="s">
        <v>1137</v>
      </c>
      <c r="D36" s="245" t="s">
        <v>1760</v>
      </c>
      <c r="E36" s="245" t="s">
        <v>1750</v>
      </c>
      <c r="F36" s="245" t="s">
        <v>1751</v>
      </c>
      <c r="H36" s="245" t="s">
        <v>1138</v>
      </c>
      <c r="I36" s="247">
        <v>210000</v>
      </c>
      <c r="J36" s="248">
        <v>0.1</v>
      </c>
    </row>
    <row r="37" spans="1:10" ht="12" x14ac:dyDescent="0.3">
      <c r="A37" s="246">
        <v>45657</v>
      </c>
      <c r="B37" s="245" t="s">
        <v>1753</v>
      </c>
      <c r="C37" s="245" t="s">
        <v>1137</v>
      </c>
      <c r="D37" s="245" t="s">
        <v>1760</v>
      </c>
      <c r="E37" s="245" t="s">
        <v>1750</v>
      </c>
      <c r="F37" s="245" t="s">
        <v>1751</v>
      </c>
      <c r="H37" s="245" t="s">
        <v>1138</v>
      </c>
      <c r="I37" s="247">
        <v>210000</v>
      </c>
      <c r="J37" s="248">
        <v>0.1</v>
      </c>
    </row>
    <row r="38" spans="1:10" ht="12" x14ac:dyDescent="0.3">
      <c r="A38" s="246">
        <v>45322</v>
      </c>
      <c r="B38" s="245" t="s">
        <v>1753</v>
      </c>
      <c r="C38" s="245" t="s">
        <v>1137</v>
      </c>
      <c r="D38" s="245" t="s">
        <v>1760</v>
      </c>
      <c r="E38" s="245" t="s">
        <v>1750</v>
      </c>
      <c r="F38" s="245" t="s">
        <v>1752</v>
      </c>
      <c r="H38" s="245" t="s">
        <v>1138</v>
      </c>
      <c r="I38" s="247">
        <v>0</v>
      </c>
      <c r="J38" s="248">
        <v>0.1</v>
      </c>
    </row>
    <row r="39" spans="1:10" ht="12" x14ac:dyDescent="0.3">
      <c r="A39" s="246">
        <v>45351</v>
      </c>
      <c r="B39" s="245" t="s">
        <v>1753</v>
      </c>
      <c r="C39" s="245" t="s">
        <v>1137</v>
      </c>
      <c r="D39" s="245" t="s">
        <v>1760</v>
      </c>
      <c r="E39" s="245" t="s">
        <v>1750</v>
      </c>
      <c r="F39" s="245" t="s">
        <v>1752</v>
      </c>
      <c r="H39" s="245" t="s">
        <v>1138</v>
      </c>
      <c r="I39" s="247">
        <v>0</v>
      </c>
      <c r="J39" s="248">
        <v>0.1</v>
      </c>
    </row>
    <row r="40" spans="1:10" ht="12" x14ac:dyDescent="0.3">
      <c r="A40" s="246">
        <v>45382</v>
      </c>
      <c r="B40" s="245" t="s">
        <v>1753</v>
      </c>
      <c r="C40" s="245" t="s">
        <v>1137</v>
      </c>
      <c r="D40" s="245" t="s">
        <v>1760</v>
      </c>
      <c r="E40" s="245" t="s">
        <v>1750</v>
      </c>
      <c r="F40" s="245" t="s">
        <v>1752</v>
      </c>
      <c r="H40" s="245" t="s">
        <v>1138</v>
      </c>
      <c r="I40" s="247">
        <v>0</v>
      </c>
      <c r="J40" s="248">
        <v>0.1</v>
      </c>
    </row>
    <row r="41" spans="1:10" ht="12" x14ac:dyDescent="0.3">
      <c r="A41" s="246">
        <v>45412</v>
      </c>
      <c r="B41" s="245" t="s">
        <v>1753</v>
      </c>
      <c r="C41" s="245" t="s">
        <v>1137</v>
      </c>
      <c r="D41" s="245" t="s">
        <v>1760</v>
      </c>
      <c r="E41" s="245" t="s">
        <v>1750</v>
      </c>
      <c r="F41" s="245" t="s">
        <v>1752</v>
      </c>
      <c r="H41" s="245" t="s">
        <v>1138</v>
      </c>
      <c r="I41" s="247">
        <v>0</v>
      </c>
      <c r="J41" s="248">
        <v>0.1</v>
      </c>
    </row>
    <row r="42" spans="1:10" ht="12" x14ac:dyDescent="0.3">
      <c r="A42" s="246">
        <v>45443</v>
      </c>
      <c r="B42" s="245" t="s">
        <v>1753</v>
      </c>
      <c r="C42" s="245" t="s">
        <v>1137</v>
      </c>
      <c r="D42" s="245" t="s">
        <v>1760</v>
      </c>
      <c r="E42" s="245" t="s">
        <v>1750</v>
      </c>
      <c r="F42" s="245" t="s">
        <v>1752</v>
      </c>
      <c r="H42" s="245" t="s">
        <v>1138</v>
      </c>
      <c r="I42" s="247">
        <v>0</v>
      </c>
      <c r="J42" s="248">
        <v>0.1</v>
      </c>
    </row>
    <row r="43" spans="1:10" ht="12" x14ac:dyDescent="0.3">
      <c r="A43" s="246">
        <v>45473</v>
      </c>
      <c r="B43" s="245" t="s">
        <v>1753</v>
      </c>
      <c r="C43" s="245" t="s">
        <v>1137</v>
      </c>
      <c r="D43" s="245" t="s">
        <v>1760</v>
      </c>
      <c r="E43" s="245" t="s">
        <v>1750</v>
      </c>
      <c r="F43" s="245" t="s">
        <v>1752</v>
      </c>
      <c r="H43" s="245" t="s">
        <v>1138</v>
      </c>
      <c r="I43" s="247">
        <v>0</v>
      </c>
      <c r="J43" s="248">
        <v>0.1</v>
      </c>
    </row>
    <row r="44" spans="1:10" ht="12" x14ac:dyDescent="0.3">
      <c r="A44" s="246">
        <v>45504</v>
      </c>
      <c r="B44" s="245" t="s">
        <v>1753</v>
      </c>
      <c r="C44" s="245" t="s">
        <v>1137</v>
      </c>
      <c r="D44" s="245" t="s">
        <v>1760</v>
      </c>
      <c r="E44" s="245" t="s">
        <v>1750</v>
      </c>
      <c r="F44" s="245" t="s">
        <v>1752</v>
      </c>
      <c r="H44" s="245" t="s">
        <v>1138</v>
      </c>
      <c r="I44" s="247">
        <v>6565000</v>
      </c>
      <c r="J44" s="248">
        <v>0.1</v>
      </c>
    </row>
    <row r="45" spans="1:10" ht="12" x14ac:dyDescent="0.3">
      <c r="A45" s="246">
        <v>45535</v>
      </c>
      <c r="B45" s="245" t="s">
        <v>1753</v>
      </c>
      <c r="C45" s="245" t="s">
        <v>1137</v>
      </c>
      <c r="D45" s="245" t="s">
        <v>1760</v>
      </c>
      <c r="E45" s="245" t="s">
        <v>1750</v>
      </c>
      <c r="F45" s="245" t="s">
        <v>1752</v>
      </c>
      <c r="H45" s="245" t="s">
        <v>1138</v>
      </c>
      <c r="I45" s="247">
        <v>6565000</v>
      </c>
      <c r="J45" s="248">
        <v>0.1</v>
      </c>
    </row>
    <row r="46" spans="1:10" ht="12" x14ac:dyDescent="0.3">
      <c r="A46" s="246">
        <v>45565</v>
      </c>
      <c r="B46" s="245" t="s">
        <v>1753</v>
      </c>
      <c r="C46" s="245" t="s">
        <v>1137</v>
      </c>
      <c r="D46" s="245" t="s">
        <v>1760</v>
      </c>
      <c r="E46" s="245" t="s">
        <v>1750</v>
      </c>
      <c r="F46" s="245" t="s">
        <v>1752</v>
      </c>
      <c r="H46" s="245" t="s">
        <v>1138</v>
      </c>
      <c r="I46" s="247">
        <v>6565000</v>
      </c>
      <c r="J46" s="248">
        <v>0.1</v>
      </c>
    </row>
    <row r="47" spans="1:10" ht="12" x14ac:dyDescent="0.3">
      <c r="A47" s="246">
        <v>45596</v>
      </c>
      <c r="B47" s="245" t="s">
        <v>1753</v>
      </c>
      <c r="C47" s="245" t="s">
        <v>1137</v>
      </c>
      <c r="D47" s="245" t="s">
        <v>1760</v>
      </c>
      <c r="E47" s="245" t="s">
        <v>1750</v>
      </c>
      <c r="F47" s="245" t="s">
        <v>1752</v>
      </c>
      <c r="H47" s="245" t="s">
        <v>1138</v>
      </c>
      <c r="I47" s="247">
        <v>6565000</v>
      </c>
      <c r="J47" s="248">
        <v>0.1</v>
      </c>
    </row>
    <row r="48" spans="1:10" ht="12" x14ac:dyDescent="0.3">
      <c r="A48" s="246">
        <v>45626</v>
      </c>
      <c r="B48" s="245" t="s">
        <v>1753</v>
      </c>
      <c r="C48" s="245" t="s">
        <v>1137</v>
      </c>
      <c r="D48" s="245" t="s">
        <v>1760</v>
      </c>
      <c r="E48" s="245" t="s">
        <v>1750</v>
      </c>
      <c r="F48" s="245" t="s">
        <v>1752</v>
      </c>
      <c r="H48" s="245" t="s">
        <v>1138</v>
      </c>
      <c r="I48" s="247">
        <v>6565000</v>
      </c>
      <c r="J48" s="248">
        <v>0.1</v>
      </c>
    </row>
    <row r="49" spans="1:10" ht="12" x14ac:dyDescent="0.3">
      <c r="A49" s="246">
        <v>45657</v>
      </c>
      <c r="B49" s="245" t="s">
        <v>1753</v>
      </c>
      <c r="C49" s="245" t="s">
        <v>1137</v>
      </c>
      <c r="D49" s="245" t="s">
        <v>1760</v>
      </c>
      <c r="E49" s="245" t="s">
        <v>1750</v>
      </c>
      <c r="F49" s="245" t="s">
        <v>1752</v>
      </c>
      <c r="H49" s="245" t="s">
        <v>1138</v>
      </c>
      <c r="I49" s="247">
        <v>6565000</v>
      </c>
      <c r="J49" s="248">
        <v>0.1</v>
      </c>
    </row>
    <row r="50" spans="1:10" ht="12" x14ac:dyDescent="0.3">
      <c r="A50" s="246">
        <v>45322</v>
      </c>
      <c r="B50" s="245" t="s">
        <v>1753</v>
      </c>
      <c r="C50" s="245" t="s">
        <v>144</v>
      </c>
      <c r="D50" s="245" t="s">
        <v>1756</v>
      </c>
      <c r="E50" s="245" t="s">
        <v>1754</v>
      </c>
      <c r="F50" s="245" t="s">
        <v>49</v>
      </c>
      <c r="H50" s="245" t="s">
        <v>1140</v>
      </c>
      <c r="I50" s="247">
        <v>23792871.599999998</v>
      </c>
      <c r="J50" s="248">
        <v>0.1</v>
      </c>
    </row>
    <row r="51" spans="1:10" ht="12" x14ac:dyDescent="0.3">
      <c r="A51" s="246">
        <v>45351</v>
      </c>
      <c r="B51" s="245" t="s">
        <v>1753</v>
      </c>
      <c r="C51" s="245" t="s">
        <v>144</v>
      </c>
      <c r="D51" s="245" t="s">
        <v>1756</v>
      </c>
      <c r="E51" s="245" t="s">
        <v>1754</v>
      </c>
      <c r="F51" s="245" t="s">
        <v>49</v>
      </c>
      <c r="H51" s="245" t="s">
        <v>1140</v>
      </c>
      <c r="I51" s="247">
        <v>0</v>
      </c>
      <c r="J51" s="248">
        <v>0.1</v>
      </c>
    </row>
    <row r="52" spans="1:10" ht="12" x14ac:dyDescent="0.3">
      <c r="A52" s="246">
        <v>45382</v>
      </c>
      <c r="B52" s="245" t="s">
        <v>1753</v>
      </c>
      <c r="C52" s="245" t="s">
        <v>144</v>
      </c>
      <c r="D52" s="245" t="s">
        <v>1756</v>
      </c>
      <c r="E52" s="245" t="s">
        <v>1754</v>
      </c>
      <c r="F52" s="245" t="s">
        <v>49</v>
      </c>
      <c r="H52" s="245" t="s">
        <v>1140</v>
      </c>
      <c r="I52" s="247">
        <v>27549640.800000001</v>
      </c>
      <c r="J52" s="248">
        <v>0.1</v>
      </c>
    </row>
    <row r="53" spans="1:10" ht="12" x14ac:dyDescent="0.3">
      <c r="A53" s="246">
        <v>45412</v>
      </c>
      <c r="B53" s="245" t="s">
        <v>1753</v>
      </c>
      <c r="C53" s="245" t="s">
        <v>144</v>
      </c>
      <c r="D53" s="245" t="s">
        <v>1756</v>
      </c>
      <c r="E53" s="245" t="s">
        <v>1754</v>
      </c>
      <c r="F53" s="245" t="s">
        <v>49</v>
      </c>
      <c r="H53" s="245" t="s">
        <v>1140</v>
      </c>
      <c r="I53" s="247">
        <v>26297384.399999999</v>
      </c>
      <c r="J53" s="248">
        <v>0.1</v>
      </c>
    </row>
    <row r="54" spans="1:10" ht="12" x14ac:dyDescent="0.3">
      <c r="A54" s="246">
        <v>45443</v>
      </c>
      <c r="B54" s="245" t="s">
        <v>1753</v>
      </c>
      <c r="C54" s="245" t="s">
        <v>144</v>
      </c>
      <c r="D54" s="245" t="s">
        <v>1756</v>
      </c>
      <c r="E54" s="245" t="s">
        <v>1754</v>
      </c>
      <c r="F54" s="245" t="s">
        <v>49</v>
      </c>
      <c r="H54" s="245" t="s">
        <v>1140</v>
      </c>
      <c r="I54" s="247">
        <v>27549640.800000001</v>
      </c>
      <c r="J54" s="248">
        <v>0.1</v>
      </c>
    </row>
    <row r="55" spans="1:10" ht="12" x14ac:dyDescent="0.3">
      <c r="A55" s="246">
        <v>45473</v>
      </c>
      <c r="B55" s="245" t="s">
        <v>1753</v>
      </c>
      <c r="C55" s="245" t="s">
        <v>144</v>
      </c>
      <c r="D55" s="245" t="s">
        <v>1756</v>
      </c>
      <c r="E55" s="245" t="s">
        <v>1754</v>
      </c>
      <c r="F55" s="245" t="s">
        <v>49</v>
      </c>
      <c r="H55" s="245" t="s">
        <v>1140</v>
      </c>
      <c r="I55" s="247">
        <v>40072204.799999997</v>
      </c>
      <c r="J55" s="248">
        <v>0.1</v>
      </c>
    </row>
    <row r="56" spans="1:10" ht="12" x14ac:dyDescent="0.3">
      <c r="A56" s="246">
        <v>45504</v>
      </c>
      <c r="B56" s="245" t="s">
        <v>1753</v>
      </c>
      <c r="C56" s="245" t="s">
        <v>144</v>
      </c>
      <c r="D56" s="245" t="s">
        <v>1756</v>
      </c>
      <c r="E56" s="245" t="s">
        <v>1754</v>
      </c>
      <c r="F56" s="245" t="s">
        <v>49</v>
      </c>
      <c r="H56" s="245" t="s">
        <v>1140</v>
      </c>
      <c r="I56" s="247">
        <v>35689307.399999999</v>
      </c>
      <c r="J56" s="248">
        <v>0.1</v>
      </c>
    </row>
    <row r="57" spans="1:10" ht="12" x14ac:dyDescent="0.3">
      <c r="A57" s="246">
        <v>45535</v>
      </c>
      <c r="B57" s="245" t="s">
        <v>1753</v>
      </c>
      <c r="C57" s="245" t="s">
        <v>144</v>
      </c>
      <c r="D57" s="245" t="s">
        <v>1756</v>
      </c>
      <c r="E57" s="245" t="s">
        <v>1754</v>
      </c>
      <c r="F57" s="245" t="s">
        <v>49</v>
      </c>
      <c r="H57" s="245" t="s">
        <v>1140</v>
      </c>
      <c r="I57" s="247">
        <v>48837999.600000001</v>
      </c>
      <c r="J57" s="248">
        <v>0.1</v>
      </c>
    </row>
    <row r="58" spans="1:10" ht="12" x14ac:dyDescent="0.3">
      <c r="A58" s="246">
        <v>45565</v>
      </c>
      <c r="B58" s="245" t="s">
        <v>1753</v>
      </c>
      <c r="C58" s="245" t="s">
        <v>144</v>
      </c>
      <c r="D58" s="245" t="s">
        <v>1756</v>
      </c>
      <c r="E58" s="245" t="s">
        <v>1754</v>
      </c>
      <c r="F58" s="245" t="s">
        <v>49</v>
      </c>
      <c r="H58" s="245" t="s">
        <v>1140</v>
      </c>
      <c r="I58" s="247">
        <v>52177350</v>
      </c>
      <c r="J58" s="248">
        <v>0.1</v>
      </c>
    </row>
    <row r="59" spans="1:10" ht="12" x14ac:dyDescent="0.3">
      <c r="A59" s="246">
        <v>45596</v>
      </c>
      <c r="B59" s="245" t="s">
        <v>1753</v>
      </c>
      <c r="C59" s="245" t="s">
        <v>144</v>
      </c>
      <c r="D59" s="245" t="s">
        <v>1756</v>
      </c>
      <c r="E59" s="245" t="s">
        <v>1754</v>
      </c>
      <c r="F59" s="245" t="s">
        <v>49</v>
      </c>
      <c r="H59" s="245" t="s">
        <v>1140</v>
      </c>
      <c r="I59" s="247">
        <v>52177350</v>
      </c>
      <c r="J59" s="248">
        <v>0.1</v>
      </c>
    </row>
    <row r="60" spans="1:10" ht="12" x14ac:dyDescent="0.3">
      <c r="A60" s="246">
        <v>45626</v>
      </c>
      <c r="B60" s="245" t="s">
        <v>1753</v>
      </c>
      <c r="C60" s="245" t="s">
        <v>144</v>
      </c>
      <c r="D60" s="245" t="s">
        <v>1756</v>
      </c>
      <c r="E60" s="245" t="s">
        <v>1754</v>
      </c>
      <c r="F60" s="245" t="s">
        <v>49</v>
      </c>
      <c r="H60" s="245" t="s">
        <v>1140</v>
      </c>
      <c r="I60" s="247">
        <v>49672837.199999996</v>
      </c>
      <c r="J60" s="248">
        <v>0.1</v>
      </c>
    </row>
    <row r="61" spans="1:10" ht="12" x14ac:dyDescent="0.3">
      <c r="A61" s="246">
        <v>45657</v>
      </c>
      <c r="B61" s="245" t="s">
        <v>1753</v>
      </c>
      <c r="C61" s="245" t="s">
        <v>144</v>
      </c>
      <c r="D61" s="245" t="s">
        <v>1756</v>
      </c>
      <c r="E61" s="245" t="s">
        <v>1754</v>
      </c>
      <c r="F61" s="245" t="s">
        <v>49</v>
      </c>
      <c r="H61" s="245" t="s">
        <v>1140</v>
      </c>
      <c r="I61" s="247">
        <v>3808946.55</v>
      </c>
      <c r="J61" s="248">
        <v>0.1</v>
      </c>
    </row>
    <row r="62" spans="1:10" ht="12" x14ac:dyDescent="0.3">
      <c r="A62" s="246">
        <v>45322</v>
      </c>
      <c r="B62" s="245" t="s">
        <v>1753</v>
      </c>
      <c r="C62" s="245" t="s">
        <v>144</v>
      </c>
      <c r="D62" s="245" t="s">
        <v>1756</v>
      </c>
      <c r="E62" s="245" t="s">
        <v>1754</v>
      </c>
      <c r="F62" s="245" t="s">
        <v>51</v>
      </c>
      <c r="G62" s="245" t="s">
        <v>34</v>
      </c>
      <c r="H62" s="245" t="s">
        <v>1140</v>
      </c>
      <c r="I62" s="247">
        <v>242820</v>
      </c>
      <c r="J62" s="248">
        <v>0.1</v>
      </c>
    </row>
    <row r="63" spans="1:10" ht="12" x14ac:dyDescent="0.3">
      <c r="A63" s="246">
        <v>45351</v>
      </c>
      <c r="B63" s="245" t="s">
        <v>1753</v>
      </c>
      <c r="C63" s="245" t="s">
        <v>144</v>
      </c>
      <c r="D63" s="245" t="s">
        <v>1756</v>
      </c>
      <c r="E63" s="245" t="s">
        <v>1754</v>
      </c>
      <c r="F63" s="245" t="s">
        <v>51</v>
      </c>
      <c r="G63" s="245" t="s">
        <v>34</v>
      </c>
      <c r="H63" s="245" t="s">
        <v>1140</v>
      </c>
      <c r="I63" s="247">
        <v>209817</v>
      </c>
      <c r="J63" s="248">
        <v>0.1</v>
      </c>
    </row>
    <row r="64" spans="1:10" ht="12" x14ac:dyDescent="0.3">
      <c r="A64" s="246">
        <v>45382</v>
      </c>
      <c r="B64" s="245" t="s">
        <v>1753</v>
      </c>
      <c r="C64" s="245" t="s">
        <v>144</v>
      </c>
      <c r="D64" s="245" t="s">
        <v>1756</v>
      </c>
      <c r="E64" s="245" t="s">
        <v>1754</v>
      </c>
      <c r="F64" s="245" t="s">
        <v>51</v>
      </c>
      <c r="G64" s="245" t="s">
        <v>34</v>
      </c>
      <c r="H64" s="245" t="s">
        <v>1140</v>
      </c>
      <c r="I64" s="247">
        <v>220932</v>
      </c>
      <c r="J64" s="248">
        <v>0.1</v>
      </c>
    </row>
    <row r="65" spans="1:10" ht="12" x14ac:dyDescent="0.3">
      <c r="A65" s="246">
        <v>45412</v>
      </c>
      <c r="B65" s="245" t="s">
        <v>1753</v>
      </c>
      <c r="C65" s="245" t="s">
        <v>144</v>
      </c>
      <c r="D65" s="245" t="s">
        <v>1756</v>
      </c>
      <c r="E65" s="245" t="s">
        <v>1754</v>
      </c>
      <c r="F65" s="245" t="s">
        <v>51</v>
      </c>
      <c r="G65" s="245" t="s">
        <v>34</v>
      </c>
      <c r="H65" s="245" t="s">
        <v>1140</v>
      </c>
      <c r="I65" s="247">
        <v>252396</v>
      </c>
      <c r="J65" s="248">
        <v>0.1</v>
      </c>
    </row>
    <row r="66" spans="1:10" ht="12" x14ac:dyDescent="0.3">
      <c r="A66" s="246">
        <v>45443</v>
      </c>
      <c r="B66" s="245" t="s">
        <v>1753</v>
      </c>
      <c r="C66" s="245" t="s">
        <v>144</v>
      </c>
      <c r="D66" s="245" t="s">
        <v>1756</v>
      </c>
      <c r="E66" s="245" t="s">
        <v>1754</v>
      </c>
      <c r="F66" s="245" t="s">
        <v>51</v>
      </c>
      <c r="G66" s="245" t="s">
        <v>34</v>
      </c>
      <c r="H66" s="245" t="s">
        <v>1140</v>
      </c>
      <c r="I66" s="247">
        <v>264537</v>
      </c>
      <c r="J66" s="248">
        <v>0.1</v>
      </c>
    </row>
    <row r="67" spans="1:10" ht="12" x14ac:dyDescent="0.3">
      <c r="A67" s="246">
        <v>45473</v>
      </c>
      <c r="B67" s="245" t="s">
        <v>1753</v>
      </c>
      <c r="C67" s="245" t="s">
        <v>144</v>
      </c>
      <c r="D67" s="245" t="s">
        <v>1756</v>
      </c>
      <c r="E67" s="245" t="s">
        <v>1754</v>
      </c>
      <c r="F67" s="245" t="s">
        <v>51</v>
      </c>
      <c r="G67" s="245" t="s">
        <v>34</v>
      </c>
      <c r="H67" s="245" t="s">
        <v>1140</v>
      </c>
      <c r="I67" s="247">
        <v>228456</v>
      </c>
      <c r="J67" s="248">
        <v>0.1</v>
      </c>
    </row>
    <row r="68" spans="1:10" ht="12" x14ac:dyDescent="0.3">
      <c r="A68" s="246">
        <v>45504</v>
      </c>
      <c r="B68" s="245" t="s">
        <v>1753</v>
      </c>
      <c r="C68" s="245" t="s">
        <v>144</v>
      </c>
      <c r="D68" s="245" t="s">
        <v>1756</v>
      </c>
      <c r="E68" s="245" t="s">
        <v>1754</v>
      </c>
      <c r="F68" s="245" t="s">
        <v>51</v>
      </c>
      <c r="G68" s="245" t="s">
        <v>34</v>
      </c>
      <c r="H68" s="245" t="s">
        <v>1140</v>
      </c>
      <c r="I68" s="247">
        <v>264537</v>
      </c>
      <c r="J68" s="248">
        <v>0.1</v>
      </c>
    </row>
    <row r="69" spans="1:10" ht="12" x14ac:dyDescent="0.3">
      <c r="A69" s="246">
        <v>45535</v>
      </c>
      <c r="B69" s="245" t="s">
        <v>1753</v>
      </c>
      <c r="C69" s="245" t="s">
        <v>144</v>
      </c>
      <c r="D69" s="245" t="s">
        <v>1756</v>
      </c>
      <c r="E69" s="245" t="s">
        <v>1754</v>
      </c>
      <c r="F69" s="245" t="s">
        <v>51</v>
      </c>
      <c r="G69" s="245" t="s">
        <v>34</v>
      </c>
      <c r="H69" s="245" t="s">
        <v>1140</v>
      </c>
      <c r="I69" s="247">
        <v>287280</v>
      </c>
      <c r="J69" s="248">
        <v>0.1</v>
      </c>
    </row>
    <row r="70" spans="1:10" ht="12" x14ac:dyDescent="0.3">
      <c r="A70" s="246">
        <v>45565</v>
      </c>
      <c r="B70" s="245" t="s">
        <v>1753</v>
      </c>
      <c r="C70" s="245" t="s">
        <v>144</v>
      </c>
      <c r="D70" s="245" t="s">
        <v>1756</v>
      </c>
      <c r="E70" s="245" t="s">
        <v>1754</v>
      </c>
      <c r="F70" s="245" t="s">
        <v>51</v>
      </c>
      <c r="G70" s="245" t="s">
        <v>34</v>
      </c>
      <c r="H70" s="245" t="s">
        <v>1140</v>
      </c>
      <c r="I70" s="247">
        <v>304038</v>
      </c>
      <c r="J70" s="248">
        <v>0.1</v>
      </c>
    </row>
    <row r="71" spans="1:10" ht="12" x14ac:dyDescent="0.3">
      <c r="A71" s="246">
        <v>45596</v>
      </c>
      <c r="B71" s="245" t="s">
        <v>1753</v>
      </c>
      <c r="C71" s="245" t="s">
        <v>144</v>
      </c>
      <c r="D71" s="245" t="s">
        <v>1756</v>
      </c>
      <c r="E71" s="245" t="s">
        <v>1754</v>
      </c>
      <c r="F71" s="245" t="s">
        <v>51</v>
      </c>
      <c r="G71" s="245" t="s">
        <v>34</v>
      </c>
      <c r="H71" s="245" t="s">
        <v>1140</v>
      </c>
      <c r="I71" s="247">
        <v>388512</v>
      </c>
      <c r="J71" s="248">
        <v>0.1</v>
      </c>
    </row>
    <row r="72" spans="1:10" ht="12" x14ac:dyDescent="0.3">
      <c r="A72" s="246">
        <v>45626</v>
      </c>
      <c r="B72" s="245" t="s">
        <v>1753</v>
      </c>
      <c r="C72" s="245" t="s">
        <v>144</v>
      </c>
      <c r="D72" s="245" t="s">
        <v>1756</v>
      </c>
      <c r="E72" s="245" t="s">
        <v>1754</v>
      </c>
      <c r="F72" s="245" t="s">
        <v>51</v>
      </c>
      <c r="G72" s="245" t="s">
        <v>34</v>
      </c>
      <c r="H72" s="245" t="s">
        <v>1140</v>
      </c>
      <c r="I72" s="247">
        <v>371754</v>
      </c>
      <c r="J72" s="248">
        <v>0.1</v>
      </c>
    </row>
    <row r="73" spans="1:10" ht="12" x14ac:dyDescent="0.3">
      <c r="A73" s="246">
        <v>45657</v>
      </c>
      <c r="B73" s="245" t="s">
        <v>1753</v>
      </c>
      <c r="C73" s="245" t="s">
        <v>144</v>
      </c>
      <c r="D73" s="245" t="s">
        <v>1756</v>
      </c>
      <c r="E73" s="245" t="s">
        <v>1754</v>
      </c>
      <c r="F73" s="245" t="s">
        <v>51</v>
      </c>
      <c r="G73" s="245" t="s">
        <v>34</v>
      </c>
      <c r="H73" s="245" t="s">
        <v>1140</v>
      </c>
      <c r="I73" s="247">
        <v>281637</v>
      </c>
      <c r="J73" s="248">
        <v>0.1</v>
      </c>
    </row>
    <row r="74" spans="1:10" ht="12" x14ac:dyDescent="0.3">
      <c r="A74" s="246">
        <v>45322</v>
      </c>
      <c r="B74" s="245" t="s">
        <v>1753</v>
      </c>
      <c r="C74" s="245" t="s">
        <v>144</v>
      </c>
      <c r="D74" s="245" t="s">
        <v>1758</v>
      </c>
      <c r="E74" s="245" t="s">
        <v>1141</v>
      </c>
      <c r="F74" s="245" t="s">
        <v>53</v>
      </c>
      <c r="G74" s="245" t="s">
        <v>34</v>
      </c>
      <c r="H74" s="245" t="s">
        <v>1140</v>
      </c>
      <c r="I74" s="247">
        <v>107909.2</v>
      </c>
      <c r="J74" s="248">
        <v>0.1</v>
      </c>
    </row>
    <row r="75" spans="1:10" ht="12" x14ac:dyDescent="0.3">
      <c r="A75" s="246">
        <v>45351</v>
      </c>
      <c r="B75" s="245" t="s">
        <v>1753</v>
      </c>
      <c r="C75" s="245" t="s">
        <v>144</v>
      </c>
      <c r="D75" s="245" t="s">
        <v>1758</v>
      </c>
      <c r="E75" s="245" t="s">
        <v>1141</v>
      </c>
      <c r="F75" s="245" t="s">
        <v>53</v>
      </c>
      <c r="G75" s="245" t="s">
        <v>34</v>
      </c>
      <c r="H75" s="245" t="s">
        <v>1140</v>
      </c>
      <c r="I75" s="247">
        <v>107909.2</v>
      </c>
      <c r="J75" s="248">
        <v>0.1</v>
      </c>
    </row>
    <row r="76" spans="1:10" ht="12" x14ac:dyDescent="0.3">
      <c r="A76" s="246">
        <v>45382</v>
      </c>
      <c r="B76" s="245" t="s">
        <v>1753</v>
      </c>
      <c r="C76" s="245" t="s">
        <v>144</v>
      </c>
      <c r="D76" s="245" t="s">
        <v>1758</v>
      </c>
      <c r="E76" s="245" t="s">
        <v>1141</v>
      </c>
      <c r="F76" s="245" t="s">
        <v>53</v>
      </c>
      <c r="G76" s="245" t="s">
        <v>34</v>
      </c>
      <c r="H76" s="245" t="s">
        <v>1140</v>
      </c>
      <c r="I76" s="247">
        <v>107909.2</v>
      </c>
      <c r="J76" s="248">
        <v>0.1</v>
      </c>
    </row>
    <row r="77" spans="1:10" ht="12" x14ac:dyDescent="0.3">
      <c r="A77" s="246">
        <v>45412</v>
      </c>
      <c r="B77" s="245" t="s">
        <v>1753</v>
      </c>
      <c r="C77" s="245" t="s">
        <v>144</v>
      </c>
      <c r="D77" s="245" t="s">
        <v>1758</v>
      </c>
      <c r="E77" s="245" t="s">
        <v>1141</v>
      </c>
      <c r="F77" s="245" t="s">
        <v>53</v>
      </c>
      <c r="G77" s="245" t="s">
        <v>34</v>
      </c>
      <c r="H77" s="245" t="s">
        <v>1140</v>
      </c>
      <c r="I77" s="247">
        <v>107909.2</v>
      </c>
      <c r="J77" s="248">
        <v>0.1</v>
      </c>
    </row>
    <row r="78" spans="1:10" ht="12" x14ac:dyDescent="0.3">
      <c r="A78" s="246">
        <v>45443</v>
      </c>
      <c r="B78" s="245" t="s">
        <v>1753</v>
      </c>
      <c r="C78" s="245" t="s">
        <v>144</v>
      </c>
      <c r="D78" s="245" t="s">
        <v>1758</v>
      </c>
      <c r="E78" s="245" t="s">
        <v>1141</v>
      </c>
      <c r="F78" s="245" t="s">
        <v>53</v>
      </c>
      <c r="G78" s="245" t="s">
        <v>34</v>
      </c>
      <c r="H78" s="245" t="s">
        <v>1140</v>
      </c>
      <c r="I78" s="247">
        <v>107909.2</v>
      </c>
      <c r="J78" s="248">
        <v>0.1</v>
      </c>
    </row>
    <row r="79" spans="1:10" ht="12" x14ac:dyDescent="0.3">
      <c r="A79" s="246">
        <v>45473</v>
      </c>
      <c r="B79" s="245" t="s">
        <v>1753</v>
      </c>
      <c r="C79" s="245" t="s">
        <v>144</v>
      </c>
      <c r="D79" s="245" t="s">
        <v>1758</v>
      </c>
      <c r="E79" s="245" t="s">
        <v>1141</v>
      </c>
      <c r="F79" s="245" t="s">
        <v>53</v>
      </c>
      <c r="G79" s="245" t="s">
        <v>34</v>
      </c>
      <c r="H79" s="245" t="s">
        <v>1140</v>
      </c>
      <c r="I79" s="247">
        <v>107909.2</v>
      </c>
      <c r="J79" s="248">
        <v>0.1</v>
      </c>
    </row>
    <row r="80" spans="1:10" ht="12" x14ac:dyDescent="0.3">
      <c r="A80" s="246">
        <v>45504</v>
      </c>
      <c r="B80" s="245" t="s">
        <v>1753</v>
      </c>
      <c r="C80" s="245" t="s">
        <v>144</v>
      </c>
      <c r="D80" s="245" t="s">
        <v>1758</v>
      </c>
      <c r="E80" s="245" t="s">
        <v>1141</v>
      </c>
      <c r="F80" s="245" t="s">
        <v>53</v>
      </c>
      <c r="G80" s="245" t="s">
        <v>34</v>
      </c>
      <c r="H80" s="245" t="s">
        <v>1140</v>
      </c>
      <c r="I80" s="247">
        <v>107909.2</v>
      </c>
      <c r="J80" s="248">
        <v>0.1</v>
      </c>
    </row>
    <row r="81" spans="1:10" ht="12" x14ac:dyDescent="0.3">
      <c r="A81" s="246">
        <v>45535</v>
      </c>
      <c r="B81" s="245" t="s">
        <v>1753</v>
      </c>
      <c r="C81" s="245" t="s">
        <v>144</v>
      </c>
      <c r="D81" s="245" t="s">
        <v>1758</v>
      </c>
      <c r="E81" s="245" t="s">
        <v>1141</v>
      </c>
      <c r="F81" s="245" t="s">
        <v>53</v>
      </c>
      <c r="G81" s="245" t="s">
        <v>34</v>
      </c>
      <c r="H81" s="245" t="s">
        <v>1140</v>
      </c>
      <c r="I81" s="247">
        <v>107909.2</v>
      </c>
      <c r="J81" s="248">
        <v>0.1</v>
      </c>
    </row>
    <row r="82" spans="1:10" ht="12" x14ac:dyDescent="0.3">
      <c r="A82" s="246">
        <v>45565</v>
      </c>
      <c r="B82" s="245" t="s">
        <v>1753</v>
      </c>
      <c r="C82" s="245" t="s">
        <v>144</v>
      </c>
      <c r="D82" s="245" t="s">
        <v>1758</v>
      </c>
      <c r="E82" s="245" t="s">
        <v>1141</v>
      </c>
      <c r="F82" s="245" t="s">
        <v>53</v>
      </c>
      <c r="G82" s="245" t="s">
        <v>34</v>
      </c>
      <c r="H82" s="245" t="s">
        <v>1140</v>
      </c>
      <c r="I82" s="247">
        <v>107909.2</v>
      </c>
      <c r="J82" s="248">
        <v>0.1</v>
      </c>
    </row>
    <row r="83" spans="1:10" ht="12" x14ac:dyDescent="0.3">
      <c r="A83" s="246">
        <v>45596</v>
      </c>
      <c r="B83" s="245" t="s">
        <v>1753</v>
      </c>
      <c r="C83" s="245" t="s">
        <v>144</v>
      </c>
      <c r="D83" s="245" t="s">
        <v>1758</v>
      </c>
      <c r="E83" s="245" t="s">
        <v>1141</v>
      </c>
      <c r="F83" s="245" t="s">
        <v>53</v>
      </c>
      <c r="G83" s="245" t="s">
        <v>34</v>
      </c>
      <c r="H83" s="245" t="s">
        <v>1140</v>
      </c>
      <c r="I83" s="247">
        <v>107909.2</v>
      </c>
      <c r="J83" s="248">
        <v>0.1</v>
      </c>
    </row>
    <row r="84" spans="1:10" ht="12" x14ac:dyDescent="0.3">
      <c r="A84" s="246">
        <v>45626</v>
      </c>
      <c r="B84" s="245" t="s">
        <v>1753</v>
      </c>
      <c r="C84" s="245" t="s">
        <v>144</v>
      </c>
      <c r="D84" s="245" t="s">
        <v>1758</v>
      </c>
      <c r="E84" s="245" t="s">
        <v>1141</v>
      </c>
      <c r="F84" s="245" t="s">
        <v>53</v>
      </c>
      <c r="G84" s="245" t="s">
        <v>34</v>
      </c>
      <c r="H84" s="245" t="s">
        <v>1140</v>
      </c>
      <c r="I84" s="247">
        <v>107909.2</v>
      </c>
      <c r="J84" s="248">
        <v>0.1</v>
      </c>
    </row>
    <row r="85" spans="1:10" ht="12" x14ac:dyDescent="0.3">
      <c r="A85" s="246">
        <v>45657</v>
      </c>
      <c r="B85" s="245" t="s">
        <v>1753</v>
      </c>
      <c r="C85" s="245" t="s">
        <v>144</v>
      </c>
      <c r="D85" s="245" t="s">
        <v>1758</v>
      </c>
      <c r="E85" s="245" t="s">
        <v>1141</v>
      </c>
      <c r="F85" s="245" t="s">
        <v>53</v>
      </c>
      <c r="G85" s="245" t="s">
        <v>34</v>
      </c>
      <c r="H85" s="245" t="s">
        <v>1140</v>
      </c>
      <c r="I85" s="247">
        <v>107909.2</v>
      </c>
      <c r="J85" s="248">
        <v>0.1</v>
      </c>
    </row>
    <row r="86" spans="1:10" ht="12" x14ac:dyDescent="0.3">
      <c r="A86" s="246">
        <v>45322</v>
      </c>
      <c r="B86" s="245" t="s">
        <v>1753</v>
      </c>
      <c r="C86" s="245" t="s">
        <v>144</v>
      </c>
      <c r="D86" s="245" t="s">
        <v>1758</v>
      </c>
      <c r="E86" s="245" t="s">
        <v>1141</v>
      </c>
      <c r="F86" s="245" t="s">
        <v>54</v>
      </c>
      <c r="H86" s="245" t="s">
        <v>1140</v>
      </c>
      <c r="I86" s="247">
        <v>0</v>
      </c>
      <c r="J86" s="248">
        <v>0.1</v>
      </c>
    </row>
    <row r="87" spans="1:10" ht="12" x14ac:dyDescent="0.3">
      <c r="A87" s="246">
        <v>45351</v>
      </c>
      <c r="B87" s="245" t="s">
        <v>1753</v>
      </c>
      <c r="C87" s="245" t="s">
        <v>144</v>
      </c>
      <c r="D87" s="245" t="s">
        <v>1758</v>
      </c>
      <c r="E87" s="245" t="s">
        <v>1141</v>
      </c>
      <c r="F87" s="245" t="s">
        <v>54</v>
      </c>
      <c r="H87" s="245" t="s">
        <v>1140</v>
      </c>
      <c r="I87" s="247">
        <v>0</v>
      </c>
      <c r="J87" s="248">
        <v>0.1</v>
      </c>
    </row>
    <row r="88" spans="1:10" ht="12" x14ac:dyDescent="0.3">
      <c r="A88" s="246">
        <v>45382</v>
      </c>
      <c r="B88" s="245" t="s">
        <v>1753</v>
      </c>
      <c r="C88" s="245" t="s">
        <v>144</v>
      </c>
      <c r="D88" s="245" t="s">
        <v>1758</v>
      </c>
      <c r="E88" s="245" t="s">
        <v>1141</v>
      </c>
      <c r="F88" s="245" t="s">
        <v>54</v>
      </c>
      <c r="H88" s="245" t="s">
        <v>1140</v>
      </c>
      <c r="I88" s="247">
        <v>0</v>
      </c>
      <c r="J88" s="248">
        <v>0.1</v>
      </c>
    </row>
    <row r="89" spans="1:10" ht="12" x14ac:dyDescent="0.3">
      <c r="A89" s="246">
        <v>45412</v>
      </c>
      <c r="B89" s="245" t="s">
        <v>1753</v>
      </c>
      <c r="C89" s="245" t="s">
        <v>144</v>
      </c>
      <c r="D89" s="245" t="s">
        <v>1758</v>
      </c>
      <c r="E89" s="245" t="s">
        <v>1141</v>
      </c>
      <c r="F89" s="245" t="s">
        <v>54</v>
      </c>
      <c r="H89" s="245" t="s">
        <v>1140</v>
      </c>
      <c r="I89" s="247">
        <v>0</v>
      </c>
      <c r="J89" s="248">
        <v>0.1</v>
      </c>
    </row>
    <row r="90" spans="1:10" ht="12" x14ac:dyDescent="0.3">
      <c r="A90" s="246">
        <v>45443</v>
      </c>
      <c r="B90" s="245" t="s">
        <v>1753</v>
      </c>
      <c r="C90" s="245" t="s">
        <v>144</v>
      </c>
      <c r="D90" s="245" t="s">
        <v>1758</v>
      </c>
      <c r="E90" s="245" t="s">
        <v>1141</v>
      </c>
      <c r="F90" s="245" t="s">
        <v>54</v>
      </c>
      <c r="H90" s="245" t="s">
        <v>1140</v>
      </c>
      <c r="I90" s="247">
        <v>0</v>
      </c>
      <c r="J90" s="248">
        <v>0.1</v>
      </c>
    </row>
    <row r="91" spans="1:10" ht="12" x14ac:dyDescent="0.3">
      <c r="A91" s="246">
        <v>45473</v>
      </c>
      <c r="B91" s="245" t="s">
        <v>1753</v>
      </c>
      <c r="C91" s="245" t="s">
        <v>144</v>
      </c>
      <c r="D91" s="245" t="s">
        <v>1758</v>
      </c>
      <c r="E91" s="245" t="s">
        <v>1141</v>
      </c>
      <c r="F91" s="245" t="s">
        <v>54</v>
      </c>
      <c r="H91" s="245" t="s">
        <v>1140</v>
      </c>
      <c r="I91" s="247">
        <v>0</v>
      </c>
      <c r="J91" s="248">
        <v>0.1</v>
      </c>
    </row>
    <row r="92" spans="1:10" ht="12" x14ac:dyDescent="0.3">
      <c r="A92" s="246">
        <v>45504</v>
      </c>
      <c r="B92" s="245" t="s">
        <v>1753</v>
      </c>
      <c r="C92" s="245" t="s">
        <v>144</v>
      </c>
      <c r="D92" s="245" t="s">
        <v>1758</v>
      </c>
      <c r="E92" s="245" t="s">
        <v>1141</v>
      </c>
      <c r="F92" s="245" t="s">
        <v>54</v>
      </c>
      <c r="H92" s="245" t="s">
        <v>1140</v>
      </c>
      <c r="I92" s="247">
        <v>0</v>
      </c>
      <c r="J92" s="248">
        <v>0.1</v>
      </c>
    </row>
    <row r="93" spans="1:10" ht="12" x14ac:dyDescent="0.3">
      <c r="A93" s="246">
        <v>45535</v>
      </c>
      <c r="B93" s="245" t="s">
        <v>1753</v>
      </c>
      <c r="C93" s="245" t="s">
        <v>144</v>
      </c>
      <c r="D93" s="245" t="s">
        <v>1758</v>
      </c>
      <c r="E93" s="245" t="s">
        <v>1141</v>
      </c>
      <c r="F93" s="245" t="s">
        <v>54</v>
      </c>
      <c r="H93" s="245" t="s">
        <v>1140</v>
      </c>
      <c r="I93" s="247">
        <v>0</v>
      </c>
      <c r="J93" s="248">
        <v>0.1</v>
      </c>
    </row>
    <row r="94" spans="1:10" ht="12" x14ac:dyDescent="0.3">
      <c r="A94" s="246">
        <v>45565</v>
      </c>
      <c r="B94" s="245" t="s">
        <v>1753</v>
      </c>
      <c r="C94" s="245" t="s">
        <v>144</v>
      </c>
      <c r="D94" s="245" t="s">
        <v>1758</v>
      </c>
      <c r="E94" s="245" t="s">
        <v>1141</v>
      </c>
      <c r="F94" s="245" t="s">
        <v>54</v>
      </c>
      <c r="H94" s="245" t="s">
        <v>1140</v>
      </c>
      <c r="I94" s="247">
        <v>0</v>
      </c>
      <c r="J94" s="248">
        <v>0.1</v>
      </c>
    </row>
    <row r="95" spans="1:10" ht="12" x14ac:dyDescent="0.3">
      <c r="A95" s="246">
        <v>45596</v>
      </c>
      <c r="B95" s="245" t="s">
        <v>1753</v>
      </c>
      <c r="C95" s="245" t="s">
        <v>144</v>
      </c>
      <c r="D95" s="245" t="s">
        <v>1758</v>
      </c>
      <c r="E95" s="245" t="s">
        <v>1141</v>
      </c>
      <c r="F95" s="245" t="s">
        <v>54</v>
      </c>
      <c r="H95" s="245" t="s">
        <v>1140</v>
      </c>
      <c r="I95" s="247">
        <v>0</v>
      </c>
      <c r="J95" s="248">
        <v>0.1</v>
      </c>
    </row>
    <row r="96" spans="1:10" ht="12" x14ac:dyDescent="0.3">
      <c r="A96" s="246">
        <v>45626</v>
      </c>
      <c r="B96" s="245" t="s">
        <v>1753</v>
      </c>
      <c r="C96" s="245" t="s">
        <v>144</v>
      </c>
      <c r="D96" s="245" t="s">
        <v>1758</v>
      </c>
      <c r="E96" s="245" t="s">
        <v>1141</v>
      </c>
      <c r="F96" s="245" t="s">
        <v>54</v>
      </c>
      <c r="H96" s="245" t="s">
        <v>1140</v>
      </c>
      <c r="I96" s="247">
        <v>0</v>
      </c>
      <c r="J96" s="248">
        <v>0.1</v>
      </c>
    </row>
    <row r="97" spans="1:10" ht="12" x14ac:dyDescent="0.3">
      <c r="A97" s="246">
        <v>45657</v>
      </c>
      <c r="B97" s="245" t="s">
        <v>1753</v>
      </c>
      <c r="C97" s="245" t="s">
        <v>144</v>
      </c>
      <c r="D97" s="245" t="s">
        <v>1758</v>
      </c>
      <c r="E97" s="245" t="s">
        <v>1141</v>
      </c>
      <c r="F97" s="245" t="s">
        <v>54</v>
      </c>
      <c r="H97" s="245" t="s">
        <v>1140</v>
      </c>
      <c r="I97" s="247">
        <v>0</v>
      </c>
      <c r="J97" s="248">
        <v>0.1</v>
      </c>
    </row>
    <row r="98" spans="1:10" ht="12" x14ac:dyDescent="0.3">
      <c r="A98" s="246">
        <v>45322</v>
      </c>
      <c r="B98" s="245" t="s">
        <v>1753</v>
      </c>
      <c r="C98" s="245" t="s">
        <v>144</v>
      </c>
      <c r="D98" s="245" t="s">
        <v>1758</v>
      </c>
      <c r="E98" s="245" t="s">
        <v>1141</v>
      </c>
      <c r="F98" s="245" t="s">
        <v>55</v>
      </c>
      <c r="H98" s="245" t="s">
        <v>1140</v>
      </c>
      <c r="I98" s="247">
        <v>231994.44444444444</v>
      </c>
      <c r="J98" s="248">
        <v>0.1</v>
      </c>
    </row>
    <row r="99" spans="1:10" ht="12" x14ac:dyDescent="0.3">
      <c r="A99" s="246">
        <v>45351</v>
      </c>
      <c r="B99" s="245" t="s">
        <v>1753</v>
      </c>
      <c r="C99" s="245" t="s">
        <v>144</v>
      </c>
      <c r="D99" s="245" t="s">
        <v>1758</v>
      </c>
      <c r="E99" s="245" t="s">
        <v>1141</v>
      </c>
      <c r="F99" s="245" t="s">
        <v>55</v>
      </c>
      <c r="H99" s="245" t="s">
        <v>1140</v>
      </c>
      <c r="I99" s="247">
        <v>231994.44444444444</v>
      </c>
      <c r="J99" s="248">
        <v>0.1</v>
      </c>
    </row>
    <row r="100" spans="1:10" ht="12" x14ac:dyDescent="0.3">
      <c r="A100" s="246">
        <v>45382</v>
      </c>
      <c r="B100" s="245" t="s">
        <v>1753</v>
      </c>
      <c r="C100" s="245" t="s">
        <v>144</v>
      </c>
      <c r="D100" s="245" t="s">
        <v>1758</v>
      </c>
      <c r="E100" s="245" t="s">
        <v>1141</v>
      </c>
      <c r="F100" s="245" t="s">
        <v>55</v>
      </c>
      <c r="H100" s="245" t="s">
        <v>1140</v>
      </c>
      <c r="I100" s="247">
        <v>231994.44444444444</v>
      </c>
      <c r="J100" s="248">
        <v>0.1</v>
      </c>
    </row>
    <row r="101" spans="1:10" ht="12" x14ac:dyDescent="0.3">
      <c r="A101" s="246">
        <v>45412</v>
      </c>
      <c r="B101" s="245" t="s">
        <v>1753</v>
      </c>
      <c r="C101" s="245" t="s">
        <v>144</v>
      </c>
      <c r="D101" s="245" t="s">
        <v>1758</v>
      </c>
      <c r="E101" s="245" t="s">
        <v>1141</v>
      </c>
      <c r="F101" s="245" t="s">
        <v>55</v>
      </c>
      <c r="H101" s="245" t="s">
        <v>1140</v>
      </c>
      <c r="I101" s="247">
        <v>231994.44444444444</v>
      </c>
      <c r="J101" s="248">
        <v>0.1</v>
      </c>
    </row>
    <row r="102" spans="1:10" ht="12" x14ac:dyDescent="0.3">
      <c r="A102" s="246">
        <v>45443</v>
      </c>
      <c r="B102" s="245" t="s">
        <v>1753</v>
      </c>
      <c r="C102" s="245" t="s">
        <v>144</v>
      </c>
      <c r="D102" s="245" t="s">
        <v>1758</v>
      </c>
      <c r="E102" s="245" t="s">
        <v>1141</v>
      </c>
      <c r="F102" s="245" t="s">
        <v>55</v>
      </c>
      <c r="H102" s="245" t="s">
        <v>1140</v>
      </c>
      <c r="I102" s="247">
        <v>231994.44444444444</v>
      </c>
      <c r="J102" s="248">
        <v>0.1</v>
      </c>
    </row>
    <row r="103" spans="1:10" ht="12" x14ac:dyDescent="0.3">
      <c r="A103" s="246">
        <v>45473</v>
      </c>
      <c r="B103" s="245" t="s">
        <v>1753</v>
      </c>
      <c r="C103" s="245" t="s">
        <v>144</v>
      </c>
      <c r="D103" s="245" t="s">
        <v>1758</v>
      </c>
      <c r="E103" s="245" t="s">
        <v>1141</v>
      </c>
      <c r="F103" s="245" t="s">
        <v>55</v>
      </c>
      <c r="H103" s="245" t="s">
        <v>1140</v>
      </c>
      <c r="I103" s="247">
        <v>231994.44444444444</v>
      </c>
      <c r="J103" s="248">
        <v>0.1</v>
      </c>
    </row>
    <row r="104" spans="1:10" ht="12" x14ac:dyDescent="0.3">
      <c r="A104" s="246">
        <v>45504</v>
      </c>
      <c r="B104" s="245" t="s">
        <v>1753</v>
      </c>
      <c r="C104" s="245" t="s">
        <v>144</v>
      </c>
      <c r="D104" s="245" t="s">
        <v>1758</v>
      </c>
      <c r="E104" s="245" t="s">
        <v>1141</v>
      </c>
      <c r="F104" s="245" t="s">
        <v>55</v>
      </c>
      <c r="H104" s="245" t="s">
        <v>1140</v>
      </c>
      <c r="I104" s="247">
        <v>231994.44444444444</v>
      </c>
      <c r="J104" s="248">
        <v>0.1</v>
      </c>
    </row>
    <row r="105" spans="1:10" ht="12" x14ac:dyDescent="0.3">
      <c r="A105" s="246">
        <v>45535</v>
      </c>
      <c r="B105" s="245" t="s">
        <v>1753</v>
      </c>
      <c r="C105" s="245" t="s">
        <v>144</v>
      </c>
      <c r="D105" s="245" t="s">
        <v>1758</v>
      </c>
      <c r="E105" s="245" t="s">
        <v>1141</v>
      </c>
      <c r="F105" s="245" t="s">
        <v>55</v>
      </c>
      <c r="H105" s="245" t="s">
        <v>1140</v>
      </c>
      <c r="I105" s="247">
        <v>231994.44444444444</v>
      </c>
      <c r="J105" s="248">
        <v>0.1</v>
      </c>
    </row>
    <row r="106" spans="1:10" ht="12" x14ac:dyDescent="0.3">
      <c r="A106" s="246">
        <v>45565</v>
      </c>
      <c r="B106" s="245" t="s">
        <v>1753</v>
      </c>
      <c r="C106" s="245" t="s">
        <v>144</v>
      </c>
      <c r="D106" s="245" t="s">
        <v>1758</v>
      </c>
      <c r="E106" s="245" t="s">
        <v>1141</v>
      </c>
      <c r="F106" s="245" t="s">
        <v>55</v>
      </c>
      <c r="H106" s="245" t="s">
        <v>1140</v>
      </c>
      <c r="I106" s="247">
        <v>231994.44444444444</v>
      </c>
      <c r="J106" s="248">
        <v>0.1</v>
      </c>
    </row>
    <row r="107" spans="1:10" ht="12" x14ac:dyDescent="0.3">
      <c r="A107" s="246">
        <v>45596</v>
      </c>
      <c r="B107" s="245" t="s">
        <v>1753</v>
      </c>
      <c r="C107" s="245" t="s">
        <v>144</v>
      </c>
      <c r="D107" s="245" t="s">
        <v>1758</v>
      </c>
      <c r="E107" s="245" t="s">
        <v>1141</v>
      </c>
      <c r="F107" s="245" t="s">
        <v>55</v>
      </c>
      <c r="H107" s="245" t="s">
        <v>1140</v>
      </c>
      <c r="I107" s="247">
        <v>231994.44444444444</v>
      </c>
      <c r="J107" s="248">
        <v>0.1</v>
      </c>
    </row>
    <row r="108" spans="1:10" ht="12" x14ac:dyDescent="0.3">
      <c r="A108" s="246">
        <v>45626</v>
      </c>
      <c r="B108" s="245" t="s">
        <v>1753</v>
      </c>
      <c r="C108" s="245" t="s">
        <v>144</v>
      </c>
      <c r="D108" s="245" t="s">
        <v>1758</v>
      </c>
      <c r="E108" s="245" t="s">
        <v>1141</v>
      </c>
      <c r="F108" s="245" t="s">
        <v>55</v>
      </c>
      <c r="H108" s="245" t="s">
        <v>1140</v>
      </c>
      <c r="I108" s="247">
        <v>231994.44444444444</v>
      </c>
      <c r="J108" s="248">
        <v>0.1</v>
      </c>
    </row>
    <row r="109" spans="1:10" ht="12" x14ac:dyDescent="0.3">
      <c r="A109" s="246">
        <v>45657</v>
      </c>
      <c r="B109" s="245" t="s">
        <v>1753</v>
      </c>
      <c r="C109" s="245" t="s">
        <v>144</v>
      </c>
      <c r="D109" s="245" t="s">
        <v>1758</v>
      </c>
      <c r="E109" s="245" t="s">
        <v>1141</v>
      </c>
      <c r="F109" s="245" t="s">
        <v>55</v>
      </c>
      <c r="H109" s="245" t="s">
        <v>1140</v>
      </c>
      <c r="I109" s="247">
        <v>231994.44444444444</v>
      </c>
      <c r="J109" s="248">
        <v>0.1</v>
      </c>
    </row>
    <row r="110" spans="1:10" ht="12" x14ac:dyDescent="0.3">
      <c r="A110" s="246">
        <v>45322</v>
      </c>
      <c r="B110" s="245" t="s">
        <v>1753</v>
      </c>
      <c r="C110" s="245" t="s">
        <v>144</v>
      </c>
      <c r="D110" s="245" t="s">
        <v>1758</v>
      </c>
      <c r="E110" s="245" t="s">
        <v>1141</v>
      </c>
      <c r="F110" s="245" t="s">
        <v>57</v>
      </c>
      <c r="G110" s="245" t="s">
        <v>34</v>
      </c>
      <c r="H110" s="245" t="s">
        <v>1140</v>
      </c>
      <c r="I110" s="247">
        <v>10172144.222222222</v>
      </c>
      <c r="J110" s="248">
        <v>0.1</v>
      </c>
    </row>
    <row r="111" spans="1:10" ht="12" x14ac:dyDescent="0.3">
      <c r="A111" s="246">
        <v>45351</v>
      </c>
      <c r="B111" s="245" t="s">
        <v>1753</v>
      </c>
      <c r="C111" s="245" t="s">
        <v>144</v>
      </c>
      <c r="D111" s="245" t="s">
        <v>1758</v>
      </c>
      <c r="E111" s="245" t="s">
        <v>1141</v>
      </c>
      <c r="F111" s="245" t="s">
        <v>57</v>
      </c>
      <c r="G111" s="245" t="s">
        <v>34</v>
      </c>
      <c r="H111" s="245" t="s">
        <v>1140</v>
      </c>
      <c r="I111" s="247">
        <v>4172144.222222222</v>
      </c>
      <c r="J111" s="248">
        <v>0.1</v>
      </c>
    </row>
    <row r="112" spans="1:10" ht="12" x14ac:dyDescent="0.3">
      <c r="A112" s="246">
        <v>45382</v>
      </c>
      <c r="B112" s="245" t="s">
        <v>1753</v>
      </c>
      <c r="C112" s="245" t="s">
        <v>144</v>
      </c>
      <c r="D112" s="245" t="s">
        <v>1758</v>
      </c>
      <c r="E112" s="245" t="s">
        <v>1141</v>
      </c>
      <c r="F112" s="245" t="s">
        <v>57</v>
      </c>
      <c r="G112" s="245" t="s">
        <v>34</v>
      </c>
      <c r="H112" s="245" t="s">
        <v>1140</v>
      </c>
      <c r="I112" s="247">
        <v>472144.22222222225</v>
      </c>
      <c r="J112" s="248">
        <v>0.1</v>
      </c>
    </row>
    <row r="113" spans="1:10" ht="12" x14ac:dyDescent="0.3">
      <c r="A113" s="246">
        <v>45412</v>
      </c>
      <c r="B113" s="245" t="s">
        <v>1753</v>
      </c>
      <c r="C113" s="245" t="s">
        <v>144</v>
      </c>
      <c r="D113" s="245" t="s">
        <v>1758</v>
      </c>
      <c r="E113" s="245" t="s">
        <v>1141</v>
      </c>
      <c r="F113" s="245" t="s">
        <v>57</v>
      </c>
      <c r="G113" s="245" t="s">
        <v>34</v>
      </c>
      <c r="H113" s="245" t="s">
        <v>1140</v>
      </c>
      <c r="I113" s="247">
        <v>2172144.222222222</v>
      </c>
      <c r="J113" s="248">
        <v>0.1</v>
      </c>
    </row>
    <row r="114" spans="1:10" ht="12" x14ac:dyDescent="0.3">
      <c r="A114" s="246">
        <v>45443</v>
      </c>
      <c r="B114" s="245" t="s">
        <v>1753</v>
      </c>
      <c r="C114" s="245" t="s">
        <v>144</v>
      </c>
      <c r="D114" s="245" t="s">
        <v>1758</v>
      </c>
      <c r="E114" s="245" t="s">
        <v>1141</v>
      </c>
      <c r="F114" s="245" t="s">
        <v>57</v>
      </c>
      <c r="G114" s="245" t="s">
        <v>34</v>
      </c>
      <c r="H114" s="245" t="s">
        <v>1140</v>
      </c>
      <c r="I114" s="247">
        <v>172144.22222222222</v>
      </c>
      <c r="J114" s="248">
        <v>0.1</v>
      </c>
    </row>
    <row r="115" spans="1:10" ht="12" x14ac:dyDescent="0.3">
      <c r="A115" s="246">
        <v>45473</v>
      </c>
      <c r="B115" s="245" t="s">
        <v>1753</v>
      </c>
      <c r="C115" s="245" t="s">
        <v>144</v>
      </c>
      <c r="D115" s="245" t="s">
        <v>1758</v>
      </c>
      <c r="E115" s="245" t="s">
        <v>1141</v>
      </c>
      <c r="F115" s="245" t="s">
        <v>57</v>
      </c>
      <c r="G115" s="245" t="s">
        <v>34</v>
      </c>
      <c r="H115" s="245" t="s">
        <v>1140</v>
      </c>
      <c r="I115" s="247">
        <v>472144.22222222225</v>
      </c>
      <c r="J115" s="248">
        <v>0.1</v>
      </c>
    </row>
    <row r="116" spans="1:10" ht="12" x14ac:dyDescent="0.3">
      <c r="A116" s="246">
        <v>45504</v>
      </c>
      <c r="B116" s="245" t="s">
        <v>1753</v>
      </c>
      <c r="C116" s="245" t="s">
        <v>144</v>
      </c>
      <c r="D116" s="245" t="s">
        <v>1758</v>
      </c>
      <c r="E116" s="245" t="s">
        <v>1141</v>
      </c>
      <c r="F116" s="245" t="s">
        <v>57</v>
      </c>
      <c r="G116" s="245" t="s">
        <v>34</v>
      </c>
      <c r="H116" s="245" t="s">
        <v>1140</v>
      </c>
      <c r="I116" s="247">
        <v>172144.22222222222</v>
      </c>
      <c r="J116" s="248">
        <v>0.1</v>
      </c>
    </row>
    <row r="117" spans="1:10" ht="12" x14ac:dyDescent="0.3">
      <c r="A117" s="246">
        <v>45535</v>
      </c>
      <c r="B117" s="245" t="s">
        <v>1753</v>
      </c>
      <c r="C117" s="245" t="s">
        <v>144</v>
      </c>
      <c r="D117" s="245" t="s">
        <v>1758</v>
      </c>
      <c r="E117" s="245" t="s">
        <v>1141</v>
      </c>
      <c r="F117" s="245" t="s">
        <v>57</v>
      </c>
      <c r="G117" s="245" t="s">
        <v>34</v>
      </c>
      <c r="H117" s="245" t="s">
        <v>1140</v>
      </c>
      <c r="I117" s="247">
        <v>172144.22222222222</v>
      </c>
      <c r="J117" s="248">
        <v>0.1</v>
      </c>
    </row>
    <row r="118" spans="1:10" ht="12" x14ac:dyDescent="0.3">
      <c r="A118" s="246">
        <v>45565</v>
      </c>
      <c r="B118" s="245" t="s">
        <v>1753</v>
      </c>
      <c r="C118" s="245" t="s">
        <v>144</v>
      </c>
      <c r="D118" s="245" t="s">
        <v>1758</v>
      </c>
      <c r="E118" s="245" t="s">
        <v>1141</v>
      </c>
      <c r="F118" s="245" t="s">
        <v>57</v>
      </c>
      <c r="G118" s="245" t="s">
        <v>34</v>
      </c>
      <c r="H118" s="245" t="s">
        <v>1140</v>
      </c>
      <c r="I118" s="247">
        <v>472144.22222222225</v>
      </c>
      <c r="J118" s="248">
        <v>0.1</v>
      </c>
    </row>
    <row r="119" spans="1:10" ht="12" x14ac:dyDescent="0.3">
      <c r="A119" s="246">
        <v>45596</v>
      </c>
      <c r="B119" s="245" t="s">
        <v>1753</v>
      </c>
      <c r="C119" s="245" t="s">
        <v>144</v>
      </c>
      <c r="D119" s="245" t="s">
        <v>1758</v>
      </c>
      <c r="E119" s="245" t="s">
        <v>1141</v>
      </c>
      <c r="F119" s="245" t="s">
        <v>57</v>
      </c>
      <c r="G119" s="245" t="s">
        <v>34</v>
      </c>
      <c r="H119" s="245" t="s">
        <v>1140</v>
      </c>
      <c r="I119" s="247">
        <v>172144.22222222222</v>
      </c>
      <c r="J119" s="248">
        <v>0.1</v>
      </c>
    </row>
    <row r="120" spans="1:10" ht="12" x14ac:dyDescent="0.3">
      <c r="A120" s="246">
        <v>45626</v>
      </c>
      <c r="B120" s="245" t="s">
        <v>1753</v>
      </c>
      <c r="C120" s="245" t="s">
        <v>144</v>
      </c>
      <c r="D120" s="245" t="s">
        <v>1758</v>
      </c>
      <c r="E120" s="245" t="s">
        <v>1141</v>
      </c>
      <c r="F120" s="245" t="s">
        <v>57</v>
      </c>
      <c r="G120" s="245" t="s">
        <v>34</v>
      </c>
      <c r="H120" s="245" t="s">
        <v>1140</v>
      </c>
      <c r="I120" s="247">
        <v>172144.22222222222</v>
      </c>
      <c r="J120" s="248">
        <v>0.1</v>
      </c>
    </row>
    <row r="121" spans="1:10" ht="12" x14ac:dyDescent="0.3">
      <c r="A121" s="246">
        <v>45657</v>
      </c>
      <c r="B121" s="245" t="s">
        <v>1753</v>
      </c>
      <c r="C121" s="245" t="s">
        <v>144</v>
      </c>
      <c r="D121" s="245" t="s">
        <v>1758</v>
      </c>
      <c r="E121" s="245" t="s">
        <v>1141</v>
      </c>
      <c r="F121" s="245" t="s">
        <v>57</v>
      </c>
      <c r="G121" s="245" t="s">
        <v>34</v>
      </c>
      <c r="H121" s="245" t="s">
        <v>1140</v>
      </c>
      <c r="I121" s="247">
        <v>472144.22222222225</v>
      </c>
      <c r="J121" s="248">
        <v>0.1</v>
      </c>
    </row>
    <row r="122" spans="1:10" ht="12" x14ac:dyDescent="0.3">
      <c r="A122" s="246">
        <v>45322</v>
      </c>
      <c r="B122" s="245" t="s">
        <v>1753</v>
      </c>
      <c r="C122" s="245" t="s">
        <v>144</v>
      </c>
      <c r="D122" s="245" t="s">
        <v>1758</v>
      </c>
      <c r="E122" s="245" t="s">
        <v>1141</v>
      </c>
      <c r="F122" s="245" t="s">
        <v>58</v>
      </c>
      <c r="H122" s="245" t="s">
        <v>1140</v>
      </c>
      <c r="I122" s="247">
        <v>0</v>
      </c>
      <c r="J122" s="248">
        <v>0.1</v>
      </c>
    </row>
    <row r="123" spans="1:10" ht="12" x14ac:dyDescent="0.3">
      <c r="A123" s="246">
        <v>45351</v>
      </c>
      <c r="B123" s="245" t="s">
        <v>1753</v>
      </c>
      <c r="C123" s="245" t="s">
        <v>144</v>
      </c>
      <c r="D123" s="245" t="s">
        <v>1758</v>
      </c>
      <c r="E123" s="245" t="s">
        <v>1141</v>
      </c>
      <c r="F123" s="245" t="s">
        <v>58</v>
      </c>
      <c r="H123" s="245" t="s">
        <v>1140</v>
      </c>
      <c r="I123" s="247">
        <v>0</v>
      </c>
      <c r="J123" s="248">
        <v>0.1</v>
      </c>
    </row>
    <row r="124" spans="1:10" ht="12" x14ac:dyDescent="0.3">
      <c r="A124" s="246">
        <v>45382</v>
      </c>
      <c r="B124" s="245" t="s">
        <v>1753</v>
      </c>
      <c r="C124" s="245" t="s">
        <v>144</v>
      </c>
      <c r="D124" s="245" t="s">
        <v>1758</v>
      </c>
      <c r="E124" s="245" t="s">
        <v>1141</v>
      </c>
      <c r="F124" s="245" t="s">
        <v>58</v>
      </c>
      <c r="H124" s="245" t="s">
        <v>1140</v>
      </c>
      <c r="I124" s="247">
        <v>0</v>
      </c>
      <c r="J124" s="248">
        <v>0.1</v>
      </c>
    </row>
    <row r="125" spans="1:10" ht="12" x14ac:dyDescent="0.3">
      <c r="A125" s="246">
        <v>45412</v>
      </c>
      <c r="B125" s="245" t="s">
        <v>1753</v>
      </c>
      <c r="C125" s="245" t="s">
        <v>144</v>
      </c>
      <c r="D125" s="245" t="s">
        <v>1758</v>
      </c>
      <c r="E125" s="245" t="s">
        <v>1141</v>
      </c>
      <c r="F125" s="245" t="s">
        <v>58</v>
      </c>
      <c r="H125" s="245" t="s">
        <v>1140</v>
      </c>
      <c r="I125" s="247">
        <v>0</v>
      </c>
      <c r="J125" s="248">
        <v>0.1</v>
      </c>
    </row>
    <row r="126" spans="1:10" ht="12" x14ac:dyDescent="0.3">
      <c r="A126" s="246">
        <v>45443</v>
      </c>
      <c r="B126" s="245" t="s">
        <v>1753</v>
      </c>
      <c r="C126" s="245" t="s">
        <v>144</v>
      </c>
      <c r="D126" s="245" t="s">
        <v>1758</v>
      </c>
      <c r="E126" s="245" t="s">
        <v>1141</v>
      </c>
      <c r="F126" s="245" t="s">
        <v>58</v>
      </c>
      <c r="H126" s="245" t="s">
        <v>1140</v>
      </c>
      <c r="I126" s="247">
        <v>0</v>
      </c>
      <c r="J126" s="248">
        <v>0.1</v>
      </c>
    </row>
    <row r="127" spans="1:10" ht="12" x14ac:dyDescent="0.3">
      <c r="A127" s="246">
        <v>45473</v>
      </c>
      <c r="B127" s="245" t="s">
        <v>1753</v>
      </c>
      <c r="C127" s="245" t="s">
        <v>144</v>
      </c>
      <c r="D127" s="245" t="s">
        <v>1758</v>
      </c>
      <c r="E127" s="245" t="s">
        <v>1141</v>
      </c>
      <c r="F127" s="245" t="s">
        <v>58</v>
      </c>
      <c r="H127" s="245" t="s">
        <v>1140</v>
      </c>
      <c r="I127" s="247">
        <v>0</v>
      </c>
      <c r="J127" s="248">
        <v>0.1</v>
      </c>
    </row>
    <row r="128" spans="1:10" ht="12" x14ac:dyDescent="0.3">
      <c r="A128" s="246">
        <v>45504</v>
      </c>
      <c r="B128" s="245" t="s">
        <v>1753</v>
      </c>
      <c r="C128" s="245" t="s">
        <v>144</v>
      </c>
      <c r="D128" s="245" t="s">
        <v>1758</v>
      </c>
      <c r="E128" s="245" t="s">
        <v>1141</v>
      </c>
      <c r="F128" s="245" t="s">
        <v>58</v>
      </c>
      <c r="H128" s="245" t="s">
        <v>1140</v>
      </c>
      <c r="I128" s="247">
        <v>0</v>
      </c>
      <c r="J128" s="248">
        <v>0.1</v>
      </c>
    </row>
    <row r="129" spans="1:10" ht="12" x14ac:dyDescent="0.3">
      <c r="A129" s="246">
        <v>45535</v>
      </c>
      <c r="B129" s="245" t="s">
        <v>1753</v>
      </c>
      <c r="C129" s="245" t="s">
        <v>144</v>
      </c>
      <c r="D129" s="245" t="s">
        <v>1758</v>
      </c>
      <c r="E129" s="245" t="s">
        <v>1141</v>
      </c>
      <c r="F129" s="245" t="s">
        <v>58</v>
      </c>
      <c r="H129" s="245" t="s">
        <v>1140</v>
      </c>
      <c r="I129" s="247">
        <v>0</v>
      </c>
      <c r="J129" s="248">
        <v>0.1</v>
      </c>
    </row>
    <row r="130" spans="1:10" ht="12" x14ac:dyDescent="0.3">
      <c r="A130" s="246">
        <v>45565</v>
      </c>
      <c r="B130" s="245" t="s">
        <v>1753</v>
      </c>
      <c r="C130" s="245" t="s">
        <v>144</v>
      </c>
      <c r="D130" s="245" t="s">
        <v>1758</v>
      </c>
      <c r="E130" s="245" t="s">
        <v>1141</v>
      </c>
      <c r="F130" s="245" t="s">
        <v>58</v>
      </c>
      <c r="H130" s="245" t="s">
        <v>1140</v>
      </c>
      <c r="I130" s="247">
        <v>0</v>
      </c>
      <c r="J130" s="248">
        <v>0.1</v>
      </c>
    </row>
    <row r="131" spans="1:10" ht="12" x14ac:dyDescent="0.3">
      <c r="A131" s="246">
        <v>45596</v>
      </c>
      <c r="B131" s="245" t="s">
        <v>1753</v>
      </c>
      <c r="C131" s="245" t="s">
        <v>144</v>
      </c>
      <c r="D131" s="245" t="s">
        <v>1758</v>
      </c>
      <c r="E131" s="245" t="s">
        <v>1141</v>
      </c>
      <c r="F131" s="245" t="s">
        <v>58</v>
      </c>
      <c r="H131" s="245" t="s">
        <v>1140</v>
      </c>
      <c r="I131" s="247">
        <v>0</v>
      </c>
      <c r="J131" s="248">
        <v>0.1</v>
      </c>
    </row>
    <row r="132" spans="1:10" ht="12" x14ac:dyDescent="0.3">
      <c r="A132" s="246">
        <v>45626</v>
      </c>
      <c r="B132" s="245" t="s">
        <v>1753</v>
      </c>
      <c r="C132" s="245" t="s">
        <v>144</v>
      </c>
      <c r="D132" s="245" t="s">
        <v>1758</v>
      </c>
      <c r="E132" s="245" t="s">
        <v>1141</v>
      </c>
      <c r="F132" s="245" t="s">
        <v>58</v>
      </c>
      <c r="H132" s="245" t="s">
        <v>1140</v>
      </c>
      <c r="I132" s="247">
        <v>0</v>
      </c>
      <c r="J132" s="248">
        <v>0.1</v>
      </c>
    </row>
    <row r="133" spans="1:10" ht="12" x14ac:dyDescent="0.3">
      <c r="A133" s="246">
        <v>45657</v>
      </c>
      <c r="B133" s="245" t="s">
        <v>1753</v>
      </c>
      <c r="C133" s="245" t="s">
        <v>144</v>
      </c>
      <c r="D133" s="245" t="s">
        <v>1758</v>
      </c>
      <c r="E133" s="245" t="s">
        <v>1141</v>
      </c>
      <c r="F133" s="245" t="s">
        <v>58</v>
      </c>
      <c r="H133" s="245" t="s">
        <v>1140</v>
      </c>
      <c r="I133" s="247">
        <v>0</v>
      </c>
      <c r="J133" s="248">
        <v>0.1</v>
      </c>
    </row>
    <row r="134" spans="1:10" ht="12" x14ac:dyDescent="0.3">
      <c r="A134" s="246">
        <v>45322</v>
      </c>
      <c r="B134" s="245" t="s">
        <v>1753</v>
      </c>
      <c r="C134" s="245" t="s">
        <v>144</v>
      </c>
      <c r="D134" s="245" t="s">
        <v>1756</v>
      </c>
      <c r="E134" s="245" t="s">
        <v>1754</v>
      </c>
      <c r="F134" s="245" t="s">
        <v>51</v>
      </c>
      <c r="G134" s="245" t="s">
        <v>36</v>
      </c>
      <c r="H134" s="245" t="s">
        <v>1142</v>
      </c>
      <c r="I134" s="247">
        <v>11315492</v>
      </c>
      <c r="J134" s="248">
        <v>0.1</v>
      </c>
    </row>
    <row r="135" spans="1:10" ht="12" x14ac:dyDescent="0.3">
      <c r="A135" s="246">
        <v>45351</v>
      </c>
      <c r="B135" s="245" t="s">
        <v>1753</v>
      </c>
      <c r="C135" s="245" t="s">
        <v>144</v>
      </c>
      <c r="D135" s="245" t="s">
        <v>1756</v>
      </c>
      <c r="E135" s="245" t="s">
        <v>1754</v>
      </c>
      <c r="F135" s="245" t="s">
        <v>51</v>
      </c>
      <c r="G135" s="245" t="s">
        <v>36</v>
      </c>
      <c r="H135" s="245" t="s">
        <v>1142</v>
      </c>
      <c r="I135" s="247">
        <v>15130794</v>
      </c>
      <c r="J135" s="248">
        <v>0.1</v>
      </c>
    </row>
    <row r="136" spans="1:10" ht="12" x14ac:dyDescent="0.3">
      <c r="A136" s="246">
        <v>45382</v>
      </c>
      <c r="B136" s="245" t="s">
        <v>1753</v>
      </c>
      <c r="C136" s="245" t="s">
        <v>144</v>
      </c>
      <c r="D136" s="245" t="s">
        <v>1756</v>
      </c>
      <c r="E136" s="245" t="s">
        <v>1754</v>
      </c>
      <c r="F136" s="245" t="s">
        <v>51</v>
      </c>
      <c r="G136" s="245" t="s">
        <v>36</v>
      </c>
      <c r="H136" s="245" t="s">
        <v>1142</v>
      </c>
      <c r="I136" s="247">
        <v>11572678</v>
      </c>
      <c r="J136" s="248">
        <v>0.1</v>
      </c>
    </row>
    <row r="137" spans="1:10" ht="12" x14ac:dyDescent="0.3">
      <c r="A137" s="246">
        <v>45412</v>
      </c>
      <c r="B137" s="245" t="s">
        <v>1753</v>
      </c>
      <c r="C137" s="245" t="s">
        <v>144</v>
      </c>
      <c r="D137" s="245" t="s">
        <v>1756</v>
      </c>
      <c r="E137" s="245" t="s">
        <v>1754</v>
      </c>
      <c r="F137" s="245" t="s">
        <v>51</v>
      </c>
      <c r="G137" s="245" t="s">
        <v>36</v>
      </c>
      <c r="H137" s="245" t="s">
        <v>1142</v>
      </c>
      <c r="I137" s="247">
        <v>13874940</v>
      </c>
      <c r="J137" s="248">
        <v>0.1</v>
      </c>
    </row>
    <row r="138" spans="1:10" ht="12" x14ac:dyDescent="0.3">
      <c r="A138" s="246">
        <v>45443</v>
      </c>
      <c r="B138" s="245" t="s">
        <v>1753</v>
      </c>
      <c r="C138" s="245" t="s">
        <v>144</v>
      </c>
      <c r="D138" s="245" t="s">
        <v>1756</v>
      </c>
      <c r="E138" s="245" t="s">
        <v>1754</v>
      </c>
      <c r="F138" s="245" t="s">
        <v>51</v>
      </c>
      <c r="G138" s="245" t="s">
        <v>36</v>
      </c>
      <c r="H138" s="245" t="s">
        <v>1142</v>
      </c>
      <c r="I138" s="247">
        <v>13412860</v>
      </c>
      <c r="J138" s="248">
        <v>0.1</v>
      </c>
    </row>
    <row r="139" spans="1:10" ht="12" x14ac:dyDescent="0.3">
      <c r="A139" s="246">
        <v>45473</v>
      </c>
      <c r="B139" s="245" t="s">
        <v>1753</v>
      </c>
      <c r="C139" s="245" t="s">
        <v>144</v>
      </c>
      <c r="D139" s="245" t="s">
        <v>1756</v>
      </c>
      <c r="E139" s="245" t="s">
        <v>1754</v>
      </c>
      <c r="F139" s="245" t="s">
        <v>51</v>
      </c>
      <c r="G139" s="245" t="s">
        <v>36</v>
      </c>
      <c r="H139" s="245" t="s">
        <v>1142</v>
      </c>
      <c r="I139" s="247">
        <v>13538164</v>
      </c>
      <c r="J139" s="248">
        <v>0.1</v>
      </c>
    </row>
    <row r="140" spans="1:10" ht="12" x14ac:dyDescent="0.3">
      <c r="A140" s="246">
        <v>45504</v>
      </c>
      <c r="B140" s="245" t="s">
        <v>1753</v>
      </c>
      <c r="C140" s="245" t="s">
        <v>144</v>
      </c>
      <c r="D140" s="245" t="s">
        <v>1756</v>
      </c>
      <c r="E140" s="245" t="s">
        <v>1754</v>
      </c>
      <c r="F140" s="245" t="s">
        <v>51</v>
      </c>
      <c r="G140" s="245" t="s">
        <v>36</v>
      </c>
      <c r="H140" s="245" t="s">
        <v>1142</v>
      </c>
      <c r="I140" s="247">
        <v>14366004</v>
      </c>
      <c r="J140" s="248">
        <v>0.1</v>
      </c>
    </row>
    <row r="141" spans="1:10" ht="12" x14ac:dyDescent="0.3">
      <c r="A141" s="246">
        <v>45535</v>
      </c>
      <c r="B141" s="245" t="s">
        <v>1753</v>
      </c>
      <c r="C141" s="245" t="s">
        <v>144</v>
      </c>
      <c r="D141" s="245" t="s">
        <v>1756</v>
      </c>
      <c r="E141" s="245" t="s">
        <v>1754</v>
      </c>
      <c r="F141" s="245" t="s">
        <v>51</v>
      </c>
      <c r="G141" s="245" t="s">
        <v>36</v>
      </c>
      <c r="H141" s="245" t="s">
        <v>1142</v>
      </c>
      <c r="I141" s="247">
        <v>17583258</v>
      </c>
      <c r="J141" s="248">
        <v>0.1</v>
      </c>
    </row>
    <row r="142" spans="1:10" ht="12" x14ac:dyDescent="0.3">
      <c r="A142" s="246">
        <v>45565</v>
      </c>
      <c r="B142" s="245" t="s">
        <v>1753</v>
      </c>
      <c r="C142" s="245" t="s">
        <v>144</v>
      </c>
      <c r="D142" s="245" t="s">
        <v>1756</v>
      </c>
      <c r="E142" s="245" t="s">
        <v>1754</v>
      </c>
      <c r="F142" s="245" t="s">
        <v>51</v>
      </c>
      <c r="G142" s="245" t="s">
        <v>36</v>
      </c>
      <c r="H142" s="245" t="s">
        <v>1142</v>
      </c>
      <c r="I142" s="247">
        <v>16020838</v>
      </c>
      <c r="J142" s="248">
        <v>0.1</v>
      </c>
    </row>
    <row r="143" spans="1:10" ht="12" x14ac:dyDescent="0.3">
      <c r="A143" s="246">
        <v>45596</v>
      </c>
      <c r="B143" s="245" t="s">
        <v>1753</v>
      </c>
      <c r="C143" s="245" t="s">
        <v>144</v>
      </c>
      <c r="D143" s="245" t="s">
        <v>1756</v>
      </c>
      <c r="E143" s="245" t="s">
        <v>1754</v>
      </c>
      <c r="F143" s="245" t="s">
        <v>51</v>
      </c>
      <c r="G143" s="245" t="s">
        <v>36</v>
      </c>
      <c r="H143" s="245" t="s">
        <v>1142</v>
      </c>
      <c r="I143" s="247">
        <v>19952492</v>
      </c>
      <c r="J143" s="248">
        <v>0.1</v>
      </c>
    </row>
    <row r="144" spans="1:10" ht="12" x14ac:dyDescent="0.3">
      <c r="A144" s="246">
        <v>45626</v>
      </c>
      <c r="B144" s="245" t="s">
        <v>1753</v>
      </c>
      <c r="C144" s="245" t="s">
        <v>144</v>
      </c>
      <c r="D144" s="245" t="s">
        <v>1756</v>
      </c>
      <c r="E144" s="245" t="s">
        <v>1754</v>
      </c>
      <c r="F144" s="245" t="s">
        <v>51</v>
      </c>
      <c r="G144" s="245" t="s">
        <v>36</v>
      </c>
      <c r="H144" s="245" t="s">
        <v>1142</v>
      </c>
      <c r="I144" s="247">
        <v>20320422</v>
      </c>
      <c r="J144" s="248">
        <v>0.1</v>
      </c>
    </row>
    <row r="145" spans="1:10" ht="12" x14ac:dyDescent="0.3">
      <c r="A145" s="246">
        <v>45657</v>
      </c>
      <c r="B145" s="245" t="s">
        <v>1753</v>
      </c>
      <c r="C145" s="245" t="s">
        <v>144</v>
      </c>
      <c r="D145" s="245" t="s">
        <v>1756</v>
      </c>
      <c r="E145" s="245" t="s">
        <v>1754</v>
      </c>
      <c r="F145" s="245" t="s">
        <v>51</v>
      </c>
      <c r="G145" s="245" t="s">
        <v>36</v>
      </c>
      <c r="H145" s="245" t="s">
        <v>1142</v>
      </c>
      <c r="I145" s="247">
        <v>24227904</v>
      </c>
      <c r="J145" s="248">
        <v>0.1</v>
      </c>
    </row>
    <row r="146" spans="1:10" ht="12" x14ac:dyDescent="0.3">
      <c r="A146" s="246">
        <v>45322</v>
      </c>
      <c r="B146" s="245" t="s">
        <v>1753</v>
      </c>
      <c r="C146" s="245" t="s">
        <v>144</v>
      </c>
      <c r="D146" s="245" t="s">
        <v>1758</v>
      </c>
      <c r="E146" s="245" t="s">
        <v>1141</v>
      </c>
      <c r="F146" s="245" t="s">
        <v>53</v>
      </c>
      <c r="G146" s="245" t="s">
        <v>36</v>
      </c>
      <c r="H146" s="245" t="s">
        <v>1142</v>
      </c>
      <c r="I146" s="247">
        <v>239588.64999999997</v>
      </c>
      <c r="J146" s="248">
        <v>0.1</v>
      </c>
    </row>
    <row r="147" spans="1:10" ht="12" x14ac:dyDescent="0.3">
      <c r="A147" s="246">
        <v>45351</v>
      </c>
      <c r="B147" s="245" t="s">
        <v>1753</v>
      </c>
      <c r="C147" s="245" t="s">
        <v>144</v>
      </c>
      <c r="D147" s="245" t="s">
        <v>1758</v>
      </c>
      <c r="E147" s="245" t="s">
        <v>1141</v>
      </c>
      <c r="F147" s="245" t="s">
        <v>53</v>
      </c>
      <c r="G147" s="245" t="s">
        <v>36</v>
      </c>
      <c r="H147" s="245" t="s">
        <v>1142</v>
      </c>
      <c r="I147" s="247">
        <v>239588.64999999997</v>
      </c>
      <c r="J147" s="248">
        <v>0.1</v>
      </c>
    </row>
    <row r="148" spans="1:10" ht="12" x14ac:dyDescent="0.3">
      <c r="A148" s="246">
        <v>45382</v>
      </c>
      <c r="B148" s="245" t="s">
        <v>1753</v>
      </c>
      <c r="C148" s="245" t="s">
        <v>144</v>
      </c>
      <c r="D148" s="245" t="s">
        <v>1758</v>
      </c>
      <c r="E148" s="245" t="s">
        <v>1141</v>
      </c>
      <c r="F148" s="245" t="s">
        <v>53</v>
      </c>
      <c r="G148" s="245" t="s">
        <v>36</v>
      </c>
      <c r="H148" s="245" t="s">
        <v>1142</v>
      </c>
      <c r="I148" s="247">
        <v>239588.64999999997</v>
      </c>
      <c r="J148" s="248">
        <v>0.1</v>
      </c>
    </row>
    <row r="149" spans="1:10" ht="12" x14ac:dyDescent="0.3">
      <c r="A149" s="246">
        <v>45412</v>
      </c>
      <c r="B149" s="245" t="s">
        <v>1753</v>
      </c>
      <c r="C149" s="245" t="s">
        <v>144</v>
      </c>
      <c r="D149" s="245" t="s">
        <v>1758</v>
      </c>
      <c r="E149" s="245" t="s">
        <v>1141</v>
      </c>
      <c r="F149" s="245" t="s">
        <v>53</v>
      </c>
      <c r="G149" s="245" t="s">
        <v>36</v>
      </c>
      <c r="H149" s="245" t="s">
        <v>1142</v>
      </c>
      <c r="I149" s="247">
        <v>239588.64999999997</v>
      </c>
      <c r="J149" s="248">
        <v>0.1</v>
      </c>
    </row>
    <row r="150" spans="1:10" ht="12" x14ac:dyDescent="0.3">
      <c r="A150" s="246">
        <v>45443</v>
      </c>
      <c r="B150" s="245" t="s">
        <v>1753</v>
      </c>
      <c r="C150" s="245" t="s">
        <v>144</v>
      </c>
      <c r="D150" s="245" t="s">
        <v>1758</v>
      </c>
      <c r="E150" s="245" t="s">
        <v>1141</v>
      </c>
      <c r="F150" s="245" t="s">
        <v>53</v>
      </c>
      <c r="G150" s="245" t="s">
        <v>36</v>
      </c>
      <c r="H150" s="245" t="s">
        <v>1142</v>
      </c>
      <c r="I150" s="247">
        <v>239588.64999999997</v>
      </c>
      <c r="J150" s="248">
        <v>0.1</v>
      </c>
    </row>
    <row r="151" spans="1:10" ht="12" x14ac:dyDescent="0.3">
      <c r="A151" s="246">
        <v>45473</v>
      </c>
      <c r="B151" s="245" t="s">
        <v>1753</v>
      </c>
      <c r="C151" s="245" t="s">
        <v>144</v>
      </c>
      <c r="D151" s="245" t="s">
        <v>1758</v>
      </c>
      <c r="E151" s="245" t="s">
        <v>1141</v>
      </c>
      <c r="F151" s="245" t="s">
        <v>53</v>
      </c>
      <c r="G151" s="245" t="s">
        <v>36</v>
      </c>
      <c r="H151" s="245" t="s">
        <v>1142</v>
      </c>
      <c r="I151" s="247">
        <v>239588.64999999997</v>
      </c>
      <c r="J151" s="248">
        <v>0.1</v>
      </c>
    </row>
    <row r="152" spans="1:10" ht="12" x14ac:dyDescent="0.3">
      <c r="A152" s="246">
        <v>45504</v>
      </c>
      <c r="B152" s="245" t="s">
        <v>1753</v>
      </c>
      <c r="C152" s="245" t="s">
        <v>144</v>
      </c>
      <c r="D152" s="245" t="s">
        <v>1758</v>
      </c>
      <c r="E152" s="245" t="s">
        <v>1141</v>
      </c>
      <c r="F152" s="245" t="s">
        <v>53</v>
      </c>
      <c r="G152" s="245" t="s">
        <v>36</v>
      </c>
      <c r="H152" s="245" t="s">
        <v>1142</v>
      </c>
      <c r="I152" s="247">
        <v>239588.64999999997</v>
      </c>
      <c r="J152" s="248">
        <v>0.1</v>
      </c>
    </row>
    <row r="153" spans="1:10" ht="12" x14ac:dyDescent="0.3">
      <c r="A153" s="246">
        <v>45535</v>
      </c>
      <c r="B153" s="245" t="s">
        <v>1753</v>
      </c>
      <c r="C153" s="245" t="s">
        <v>144</v>
      </c>
      <c r="D153" s="245" t="s">
        <v>1758</v>
      </c>
      <c r="E153" s="245" t="s">
        <v>1141</v>
      </c>
      <c r="F153" s="245" t="s">
        <v>53</v>
      </c>
      <c r="G153" s="245" t="s">
        <v>36</v>
      </c>
      <c r="H153" s="245" t="s">
        <v>1142</v>
      </c>
      <c r="I153" s="247">
        <v>239588.64999999997</v>
      </c>
      <c r="J153" s="248">
        <v>0.1</v>
      </c>
    </row>
    <row r="154" spans="1:10" ht="12" x14ac:dyDescent="0.3">
      <c r="A154" s="246">
        <v>45565</v>
      </c>
      <c r="B154" s="245" t="s">
        <v>1753</v>
      </c>
      <c r="C154" s="245" t="s">
        <v>144</v>
      </c>
      <c r="D154" s="245" t="s">
        <v>1758</v>
      </c>
      <c r="E154" s="245" t="s">
        <v>1141</v>
      </c>
      <c r="F154" s="245" t="s">
        <v>53</v>
      </c>
      <c r="G154" s="245" t="s">
        <v>36</v>
      </c>
      <c r="H154" s="245" t="s">
        <v>1142</v>
      </c>
      <c r="I154" s="247">
        <v>239588.64999999997</v>
      </c>
      <c r="J154" s="248">
        <v>0.1</v>
      </c>
    </row>
    <row r="155" spans="1:10" ht="12" x14ac:dyDescent="0.3">
      <c r="A155" s="246">
        <v>45596</v>
      </c>
      <c r="B155" s="245" t="s">
        <v>1753</v>
      </c>
      <c r="C155" s="245" t="s">
        <v>144</v>
      </c>
      <c r="D155" s="245" t="s">
        <v>1758</v>
      </c>
      <c r="E155" s="245" t="s">
        <v>1141</v>
      </c>
      <c r="F155" s="245" t="s">
        <v>53</v>
      </c>
      <c r="G155" s="245" t="s">
        <v>36</v>
      </c>
      <c r="H155" s="245" t="s">
        <v>1142</v>
      </c>
      <c r="I155" s="247">
        <v>239588.64999999997</v>
      </c>
      <c r="J155" s="248">
        <v>0.1</v>
      </c>
    </row>
    <row r="156" spans="1:10" ht="12" x14ac:dyDescent="0.3">
      <c r="A156" s="246">
        <v>45626</v>
      </c>
      <c r="B156" s="245" t="s">
        <v>1753</v>
      </c>
      <c r="C156" s="245" t="s">
        <v>144</v>
      </c>
      <c r="D156" s="245" t="s">
        <v>1758</v>
      </c>
      <c r="E156" s="245" t="s">
        <v>1141</v>
      </c>
      <c r="F156" s="245" t="s">
        <v>53</v>
      </c>
      <c r="G156" s="245" t="s">
        <v>36</v>
      </c>
      <c r="H156" s="245" t="s">
        <v>1142</v>
      </c>
      <c r="I156" s="247">
        <v>239588.64999999997</v>
      </c>
      <c r="J156" s="248">
        <v>0.1</v>
      </c>
    </row>
    <row r="157" spans="1:10" ht="12" x14ac:dyDescent="0.3">
      <c r="A157" s="246">
        <v>45657</v>
      </c>
      <c r="B157" s="245" t="s">
        <v>1753</v>
      </c>
      <c r="C157" s="245" t="s">
        <v>144</v>
      </c>
      <c r="D157" s="245" t="s">
        <v>1758</v>
      </c>
      <c r="E157" s="245" t="s">
        <v>1141</v>
      </c>
      <c r="F157" s="245" t="s">
        <v>53</v>
      </c>
      <c r="G157" s="245" t="s">
        <v>36</v>
      </c>
      <c r="H157" s="245" t="s">
        <v>1142</v>
      </c>
      <c r="I157" s="247">
        <v>239588.64999999997</v>
      </c>
      <c r="J157" s="248">
        <v>0.1</v>
      </c>
    </row>
    <row r="158" spans="1:10" ht="12" x14ac:dyDescent="0.3">
      <c r="A158" s="246">
        <v>45322</v>
      </c>
      <c r="B158" s="245" t="s">
        <v>1753</v>
      </c>
      <c r="C158" s="245" t="s">
        <v>144</v>
      </c>
      <c r="D158" s="245" t="s">
        <v>1758</v>
      </c>
      <c r="E158" s="245" t="s">
        <v>1141</v>
      </c>
      <c r="F158" s="245" t="s">
        <v>57</v>
      </c>
      <c r="G158" s="245" t="s">
        <v>36</v>
      </c>
      <c r="H158" s="245" t="s">
        <v>1142</v>
      </c>
      <c r="I158" s="247">
        <v>10819608.888888888</v>
      </c>
      <c r="J158" s="248">
        <v>0.1</v>
      </c>
    </row>
    <row r="159" spans="1:10" ht="12" x14ac:dyDescent="0.3">
      <c r="A159" s="246">
        <v>45351</v>
      </c>
      <c r="B159" s="245" t="s">
        <v>1753</v>
      </c>
      <c r="C159" s="245" t="s">
        <v>144</v>
      </c>
      <c r="D159" s="245" t="s">
        <v>1758</v>
      </c>
      <c r="E159" s="245" t="s">
        <v>1141</v>
      </c>
      <c r="F159" s="245" t="s">
        <v>57</v>
      </c>
      <c r="G159" s="245" t="s">
        <v>36</v>
      </c>
      <c r="H159" s="245" t="s">
        <v>1142</v>
      </c>
      <c r="I159" s="247">
        <v>319608.88888888888</v>
      </c>
      <c r="J159" s="248">
        <v>0.1</v>
      </c>
    </row>
    <row r="160" spans="1:10" ht="12" x14ac:dyDescent="0.3">
      <c r="A160" s="246">
        <v>45382</v>
      </c>
      <c r="B160" s="245" t="s">
        <v>1753</v>
      </c>
      <c r="C160" s="245" t="s">
        <v>144</v>
      </c>
      <c r="D160" s="245" t="s">
        <v>1758</v>
      </c>
      <c r="E160" s="245" t="s">
        <v>1141</v>
      </c>
      <c r="F160" s="245" t="s">
        <v>57</v>
      </c>
      <c r="G160" s="245" t="s">
        <v>36</v>
      </c>
      <c r="H160" s="245" t="s">
        <v>1142</v>
      </c>
      <c r="I160" s="247">
        <v>619608.88888888888</v>
      </c>
      <c r="J160" s="248">
        <v>0.1</v>
      </c>
    </row>
    <row r="161" spans="1:10" ht="12" x14ac:dyDescent="0.3">
      <c r="A161" s="246">
        <v>45412</v>
      </c>
      <c r="B161" s="245" t="s">
        <v>1753</v>
      </c>
      <c r="C161" s="245" t="s">
        <v>144</v>
      </c>
      <c r="D161" s="245" t="s">
        <v>1758</v>
      </c>
      <c r="E161" s="245" t="s">
        <v>1141</v>
      </c>
      <c r="F161" s="245" t="s">
        <v>57</v>
      </c>
      <c r="G161" s="245" t="s">
        <v>36</v>
      </c>
      <c r="H161" s="245" t="s">
        <v>1142</v>
      </c>
      <c r="I161" s="247">
        <v>319608.88888888888</v>
      </c>
      <c r="J161" s="248">
        <v>0.1</v>
      </c>
    </row>
    <row r="162" spans="1:10" ht="12" x14ac:dyDescent="0.3">
      <c r="A162" s="246">
        <v>45443</v>
      </c>
      <c r="B162" s="245" t="s">
        <v>1753</v>
      </c>
      <c r="C162" s="245" t="s">
        <v>144</v>
      </c>
      <c r="D162" s="245" t="s">
        <v>1758</v>
      </c>
      <c r="E162" s="245" t="s">
        <v>1141</v>
      </c>
      <c r="F162" s="245" t="s">
        <v>57</v>
      </c>
      <c r="G162" s="245" t="s">
        <v>36</v>
      </c>
      <c r="H162" s="245" t="s">
        <v>1142</v>
      </c>
      <c r="I162" s="247">
        <v>319608.88888888888</v>
      </c>
      <c r="J162" s="248">
        <v>0.1</v>
      </c>
    </row>
    <row r="163" spans="1:10" ht="12" x14ac:dyDescent="0.3">
      <c r="A163" s="246">
        <v>45473</v>
      </c>
      <c r="B163" s="245" t="s">
        <v>1753</v>
      </c>
      <c r="C163" s="245" t="s">
        <v>144</v>
      </c>
      <c r="D163" s="245" t="s">
        <v>1758</v>
      </c>
      <c r="E163" s="245" t="s">
        <v>1141</v>
      </c>
      <c r="F163" s="245" t="s">
        <v>57</v>
      </c>
      <c r="G163" s="245" t="s">
        <v>36</v>
      </c>
      <c r="H163" s="245" t="s">
        <v>1142</v>
      </c>
      <c r="I163" s="247">
        <v>619608.88888888888</v>
      </c>
      <c r="J163" s="248">
        <v>0.1</v>
      </c>
    </row>
    <row r="164" spans="1:10" ht="12" x14ac:dyDescent="0.3">
      <c r="A164" s="246">
        <v>45504</v>
      </c>
      <c r="B164" s="245" t="s">
        <v>1753</v>
      </c>
      <c r="C164" s="245" t="s">
        <v>144</v>
      </c>
      <c r="D164" s="245" t="s">
        <v>1758</v>
      </c>
      <c r="E164" s="245" t="s">
        <v>1141</v>
      </c>
      <c r="F164" s="245" t="s">
        <v>57</v>
      </c>
      <c r="G164" s="245" t="s">
        <v>36</v>
      </c>
      <c r="H164" s="245" t="s">
        <v>1142</v>
      </c>
      <c r="I164" s="247">
        <v>10319608.888888888</v>
      </c>
      <c r="J164" s="248">
        <v>0.1</v>
      </c>
    </row>
    <row r="165" spans="1:10" ht="12" x14ac:dyDescent="0.3">
      <c r="A165" s="246">
        <v>45535</v>
      </c>
      <c r="B165" s="245" t="s">
        <v>1753</v>
      </c>
      <c r="C165" s="245" t="s">
        <v>144</v>
      </c>
      <c r="D165" s="245" t="s">
        <v>1758</v>
      </c>
      <c r="E165" s="245" t="s">
        <v>1141</v>
      </c>
      <c r="F165" s="245" t="s">
        <v>57</v>
      </c>
      <c r="G165" s="245" t="s">
        <v>36</v>
      </c>
      <c r="H165" s="245" t="s">
        <v>1142</v>
      </c>
      <c r="I165" s="247">
        <v>319608.88888888888</v>
      </c>
      <c r="J165" s="248">
        <v>0.1</v>
      </c>
    </row>
    <row r="166" spans="1:10" ht="12" x14ac:dyDescent="0.3">
      <c r="A166" s="246">
        <v>45565</v>
      </c>
      <c r="B166" s="245" t="s">
        <v>1753</v>
      </c>
      <c r="C166" s="245" t="s">
        <v>144</v>
      </c>
      <c r="D166" s="245" t="s">
        <v>1758</v>
      </c>
      <c r="E166" s="245" t="s">
        <v>1141</v>
      </c>
      <c r="F166" s="245" t="s">
        <v>57</v>
      </c>
      <c r="G166" s="245" t="s">
        <v>36</v>
      </c>
      <c r="H166" s="245" t="s">
        <v>1142</v>
      </c>
      <c r="I166" s="247">
        <v>619608.88888888888</v>
      </c>
      <c r="J166" s="248">
        <v>0.1</v>
      </c>
    </row>
    <row r="167" spans="1:10" ht="12" x14ac:dyDescent="0.3">
      <c r="A167" s="246">
        <v>45596</v>
      </c>
      <c r="B167" s="245" t="s">
        <v>1753</v>
      </c>
      <c r="C167" s="245" t="s">
        <v>144</v>
      </c>
      <c r="D167" s="245" t="s">
        <v>1758</v>
      </c>
      <c r="E167" s="245" t="s">
        <v>1141</v>
      </c>
      <c r="F167" s="245" t="s">
        <v>57</v>
      </c>
      <c r="G167" s="245" t="s">
        <v>36</v>
      </c>
      <c r="H167" s="245" t="s">
        <v>1142</v>
      </c>
      <c r="I167" s="247">
        <v>319608.88888888888</v>
      </c>
      <c r="J167" s="248">
        <v>0.1</v>
      </c>
    </row>
    <row r="168" spans="1:10" ht="12" x14ac:dyDescent="0.3">
      <c r="A168" s="246">
        <v>45626</v>
      </c>
      <c r="B168" s="245" t="s">
        <v>1753</v>
      </c>
      <c r="C168" s="245" t="s">
        <v>144</v>
      </c>
      <c r="D168" s="245" t="s">
        <v>1758</v>
      </c>
      <c r="E168" s="245" t="s">
        <v>1141</v>
      </c>
      <c r="F168" s="245" t="s">
        <v>57</v>
      </c>
      <c r="G168" s="245" t="s">
        <v>36</v>
      </c>
      <c r="H168" s="245" t="s">
        <v>1142</v>
      </c>
      <c r="I168" s="247">
        <v>319608.88888888888</v>
      </c>
      <c r="J168" s="248">
        <v>0.1</v>
      </c>
    </row>
    <row r="169" spans="1:10" ht="12" x14ac:dyDescent="0.3">
      <c r="A169" s="246">
        <v>45657</v>
      </c>
      <c r="B169" s="245" t="s">
        <v>1753</v>
      </c>
      <c r="C169" s="245" t="s">
        <v>144</v>
      </c>
      <c r="D169" s="245" t="s">
        <v>1758</v>
      </c>
      <c r="E169" s="245" t="s">
        <v>1141</v>
      </c>
      <c r="F169" s="245" t="s">
        <v>57</v>
      </c>
      <c r="G169" s="245" t="s">
        <v>36</v>
      </c>
      <c r="H169" s="245" t="s">
        <v>1142</v>
      </c>
      <c r="I169" s="247">
        <v>619608.88888888888</v>
      </c>
      <c r="J169" s="248">
        <v>0.1</v>
      </c>
    </row>
    <row r="170" spans="1:10" ht="12" x14ac:dyDescent="0.3">
      <c r="A170" s="246">
        <v>45322</v>
      </c>
      <c r="B170" s="245" t="s">
        <v>1753</v>
      </c>
      <c r="C170" s="245" t="s">
        <v>144</v>
      </c>
      <c r="D170" s="245" t="s">
        <v>1761</v>
      </c>
      <c r="E170" s="245" t="s">
        <v>1745</v>
      </c>
      <c r="F170" s="245" t="s">
        <v>59</v>
      </c>
      <c r="H170" s="245" t="s">
        <v>1142</v>
      </c>
      <c r="I170" s="247">
        <v>1000000</v>
      </c>
      <c r="J170" s="248">
        <v>0.1</v>
      </c>
    </row>
    <row r="171" spans="1:10" ht="12" x14ac:dyDescent="0.3">
      <c r="A171" s="246">
        <v>45351</v>
      </c>
      <c r="B171" s="245" t="s">
        <v>1753</v>
      </c>
      <c r="C171" s="245" t="s">
        <v>144</v>
      </c>
      <c r="D171" s="245" t="s">
        <v>1761</v>
      </c>
      <c r="E171" s="245" t="s">
        <v>1745</v>
      </c>
      <c r="F171" s="245" t="s">
        <v>59</v>
      </c>
      <c r="H171" s="245" t="s">
        <v>1142</v>
      </c>
      <c r="I171" s="247">
        <v>1000000</v>
      </c>
      <c r="J171" s="248">
        <v>0.1</v>
      </c>
    </row>
    <row r="172" spans="1:10" ht="12" x14ac:dyDescent="0.3">
      <c r="A172" s="246">
        <v>45382</v>
      </c>
      <c r="B172" s="245" t="s">
        <v>1753</v>
      </c>
      <c r="C172" s="245" t="s">
        <v>144</v>
      </c>
      <c r="D172" s="245" t="s">
        <v>1761</v>
      </c>
      <c r="E172" s="245" t="s">
        <v>1745</v>
      </c>
      <c r="F172" s="245" t="s">
        <v>59</v>
      </c>
      <c r="H172" s="245" t="s">
        <v>1142</v>
      </c>
      <c r="I172" s="247">
        <v>1000000</v>
      </c>
      <c r="J172" s="248">
        <v>0.1</v>
      </c>
    </row>
    <row r="173" spans="1:10" ht="12" x14ac:dyDescent="0.3">
      <c r="A173" s="246">
        <v>45412</v>
      </c>
      <c r="B173" s="245" t="s">
        <v>1753</v>
      </c>
      <c r="C173" s="245" t="s">
        <v>144</v>
      </c>
      <c r="D173" s="245" t="s">
        <v>1761</v>
      </c>
      <c r="E173" s="245" t="s">
        <v>1745</v>
      </c>
      <c r="F173" s="245" t="s">
        <v>59</v>
      </c>
      <c r="H173" s="245" t="s">
        <v>1142</v>
      </c>
      <c r="I173" s="247">
        <v>1000000</v>
      </c>
      <c r="J173" s="248">
        <v>0.1</v>
      </c>
    </row>
    <row r="174" spans="1:10" ht="12" x14ac:dyDescent="0.3">
      <c r="A174" s="246">
        <v>45443</v>
      </c>
      <c r="B174" s="245" t="s">
        <v>1753</v>
      </c>
      <c r="C174" s="245" t="s">
        <v>144</v>
      </c>
      <c r="D174" s="245" t="s">
        <v>1761</v>
      </c>
      <c r="E174" s="245" t="s">
        <v>1745</v>
      </c>
      <c r="F174" s="245" t="s">
        <v>59</v>
      </c>
      <c r="H174" s="245" t="s">
        <v>1142</v>
      </c>
      <c r="I174" s="247">
        <v>1000000</v>
      </c>
      <c r="J174" s="248">
        <v>0.1</v>
      </c>
    </row>
    <row r="175" spans="1:10" ht="12" x14ac:dyDescent="0.3">
      <c r="A175" s="246">
        <v>45473</v>
      </c>
      <c r="B175" s="245" t="s">
        <v>1753</v>
      </c>
      <c r="C175" s="245" t="s">
        <v>144</v>
      </c>
      <c r="D175" s="245" t="s">
        <v>1761</v>
      </c>
      <c r="E175" s="245" t="s">
        <v>1745</v>
      </c>
      <c r="F175" s="245" t="s">
        <v>59</v>
      </c>
      <c r="H175" s="245" t="s">
        <v>1142</v>
      </c>
      <c r="I175" s="247">
        <v>1000000</v>
      </c>
      <c r="J175" s="248">
        <v>0.1</v>
      </c>
    </row>
    <row r="176" spans="1:10" ht="12" x14ac:dyDescent="0.3">
      <c r="A176" s="246">
        <v>45504</v>
      </c>
      <c r="B176" s="245" t="s">
        <v>1753</v>
      </c>
      <c r="C176" s="245" t="s">
        <v>144</v>
      </c>
      <c r="D176" s="245" t="s">
        <v>1761</v>
      </c>
      <c r="E176" s="245" t="s">
        <v>1745</v>
      </c>
      <c r="F176" s="245" t="s">
        <v>59</v>
      </c>
      <c r="H176" s="245" t="s">
        <v>1142</v>
      </c>
      <c r="I176" s="247">
        <v>1000000</v>
      </c>
      <c r="J176" s="248">
        <v>0.1</v>
      </c>
    </row>
    <row r="177" spans="1:10" ht="12" x14ac:dyDescent="0.3">
      <c r="A177" s="246">
        <v>45535</v>
      </c>
      <c r="B177" s="245" t="s">
        <v>1753</v>
      </c>
      <c r="C177" s="245" t="s">
        <v>144</v>
      </c>
      <c r="D177" s="245" t="s">
        <v>1761</v>
      </c>
      <c r="E177" s="245" t="s">
        <v>1745</v>
      </c>
      <c r="F177" s="245" t="s">
        <v>59</v>
      </c>
      <c r="H177" s="245" t="s">
        <v>1142</v>
      </c>
      <c r="I177" s="247">
        <v>1000000</v>
      </c>
      <c r="J177" s="248">
        <v>0.1</v>
      </c>
    </row>
    <row r="178" spans="1:10" ht="12" x14ac:dyDescent="0.3">
      <c r="A178" s="246">
        <v>45565</v>
      </c>
      <c r="B178" s="245" t="s">
        <v>1753</v>
      </c>
      <c r="C178" s="245" t="s">
        <v>144</v>
      </c>
      <c r="D178" s="245" t="s">
        <v>1761</v>
      </c>
      <c r="E178" s="245" t="s">
        <v>1745</v>
      </c>
      <c r="F178" s="245" t="s">
        <v>59</v>
      </c>
      <c r="H178" s="245" t="s">
        <v>1142</v>
      </c>
      <c r="I178" s="247">
        <v>1000000</v>
      </c>
      <c r="J178" s="248">
        <v>0.1</v>
      </c>
    </row>
    <row r="179" spans="1:10" ht="12" x14ac:dyDescent="0.3">
      <c r="A179" s="246">
        <v>45596</v>
      </c>
      <c r="B179" s="245" t="s">
        <v>1753</v>
      </c>
      <c r="C179" s="245" t="s">
        <v>144</v>
      </c>
      <c r="D179" s="245" t="s">
        <v>1761</v>
      </c>
      <c r="E179" s="245" t="s">
        <v>1745</v>
      </c>
      <c r="F179" s="245" t="s">
        <v>59</v>
      </c>
      <c r="H179" s="245" t="s">
        <v>1142</v>
      </c>
      <c r="I179" s="247">
        <v>1000000</v>
      </c>
      <c r="J179" s="248">
        <v>0.1</v>
      </c>
    </row>
    <row r="180" spans="1:10" ht="12" x14ac:dyDescent="0.3">
      <c r="A180" s="246">
        <v>45626</v>
      </c>
      <c r="B180" s="245" t="s">
        <v>1753</v>
      </c>
      <c r="C180" s="245" t="s">
        <v>144</v>
      </c>
      <c r="D180" s="245" t="s">
        <v>1761</v>
      </c>
      <c r="E180" s="245" t="s">
        <v>1745</v>
      </c>
      <c r="F180" s="245" t="s">
        <v>59</v>
      </c>
      <c r="H180" s="245" t="s">
        <v>1142</v>
      </c>
      <c r="I180" s="247">
        <v>1000000</v>
      </c>
      <c r="J180" s="248">
        <v>0.1</v>
      </c>
    </row>
    <row r="181" spans="1:10" ht="12" x14ac:dyDescent="0.3">
      <c r="A181" s="246">
        <v>45657</v>
      </c>
      <c r="B181" s="245" t="s">
        <v>1753</v>
      </c>
      <c r="C181" s="245" t="s">
        <v>144</v>
      </c>
      <c r="D181" s="245" t="s">
        <v>1761</v>
      </c>
      <c r="E181" s="245" t="s">
        <v>1745</v>
      </c>
      <c r="F181" s="245" t="s">
        <v>59</v>
      </c>
      <c r="H181" s="245" t="s">
        <v>1142</v>
      </c>
      <c r="I181" s="247">
        <v>1000000</v>
      </c>
      <c r="J181" s="248">
        <v>0.1</v>
      </c>
    </row>
    <row r="182" spans="1:10" ht="12" x14ac:dyDescent="0.3">
      <c r="A182" s="246">
        <v>45322</v>
      </c>
      <c r="B182" s="245" t="s">
        <v>1753</v>
      </c>
      <c r="C182" s="245" t="s">
        <v>144</v>
      </c>
      <c r="D182" s="245" t="s">
        <v>1758</v>
      </c>
      <c r="E182" s="245" t="s">
        <v>1743</v>
      </c>
      <c r="F182" s="245" t="s">
        <v>1747</v>
      </c>
      <c r="H182" s="245" t="s">
        <v>1140</v>
      </c>
      <c r="I182" s="247">
        <v>1000000</v>
      </c>
      <c r="J182" s="248">
        <v>0.1</v>
      </c>
    </row>
    <row r="183" spans="1:10" ht="12" x14ac:dyDescent="0.3">
      <c r="A183" s="246">
        <v>45351</v>
      </c>
      <c r="B183" s="245" t="s">
        <v>1753</v>
      </c>
      <c r="C183" s="245" t="s">
        <v>144</v>
      </c>
      <c r="D183" s="245" t="s">
        <v>1758</v>
      </c>
      <c r="E183" s="245" t="s">
        <v>1141</v>
      </c>
      <c r="F183" s="245" t="s">
        <v>1747</v>
      </c>
      <c r="H183" s="245" t="s">
        <v>1140</v>
      </c>
      <c r="I183" s="247">
        <v>1000000</v>
      </c>
      <c r="J183" s="248">
        <v>0.1</v>
      </c>
    </row>
    <row r="184" spans="1:10" ht="12" x14ac:dyDescent="0.3">
      <c r="A184" s="246">
        <v>45382</v>
      </c>
      <c r="B184" s="245" t="s">
        <v>1753</v>
      </c>
      <c r="C184" s="245" t="s">
        <v>144</v>
      </c>
      <c r="D184" s="245" t="s">
        <v>1758</v>
      </c>
      <c r="E184" s="245" t="s">
        <v>1141</v>
      </c>
      <c r="F184" s="245" t="s">
        <v>1747</v>
      </c>
      <c r="H184" s="245" t="s">
        <v>1140</v>
      </c>
      <c r="I184" s="247">
        <v>1000000</v>
      </c>
      <c r="J184" s="248">
        <v>0.1</v>
      </c>
    </row>
    <row r="185" spans="1:10" ht="12" x14ac:dyDescent="0.3">
      <c r="A185" s="246">
        <v>45412</v>
      </c>
      <c r="B185" s="245" t="s">
        <v>1753</v>
      </c>
      <c r="C185" s="245" t="s">
        <v>144</v>
      </c>
      <c r="D185" s="245" t="s">
        <v>1758</v>
      </c>
      <c r="E185" s="245" t="s">
        <v>1141</v>
      </c>
      <c r="F185" s="245" t="s">
        <v>1747</v>
      </c>
      <c r="H185" s="245" t="s">
        <v>1140</v>
      </c>
      <c r="I185" s="247">
        <v>1000000</v>
      </c>
      <c r="J185" s="248">
        <v>0.1</v>
      </c>
    </row>
    <row r="186" spans="1:10" ht="12" x14ac:dyDescent="0.3">
      <c r="A186" s="246">
        <v>45443</v>
      </c>
      <c r="B186" s="245" t="s">
        <v>1753</v>
      </c>
      <c r="C186" s="245" t="s">
        <v>144</v>
      </c>
      <c r="D186" s="245" t="s">
        <v>1758</v>
      </c>
      <c r="E186" s="245" t="s">
        <v>1141</v>
      </c>
      <c r="F186" s="245" t="s">
        <v>1747</v>
      </c>
      <c r="H186" s="245" t="s">
        <v>1140</v>
      </c>
      <c r="I186" s="247">
        <v>1000000</v>
      </c>
      <c r="J186" s="248">
        <v>0.1</v>
      </c>
    </row>
    <row r="187" spans="1:10" ht="12" x14ac:dyDescent="0.3">
      <c r="A187" s="246">
        <v>45473</v>
      </c>
      <c r="B187" s="245" t="s">
        <v>1753</v>
      </c>
      <c r="C187" s="245" t="s">
        <v>144</v>
      </c>
      <c r="D187" s="245" t="s">
        <v>1758</v>
      </c>
      <c r="E187" s="245" t="s">
        <v>1141</v>
      </c>
      <c r="F187" s="245" t="s">
        <v>1747</v>
      </c>
      <c r="H187" s="245" t="s">
        <v>1140</v>
      </c>
      <c r="I187" s="247">
        <v>1000000</v>
      </c>
      <c r="J187" s="248">
        <v>0.1</v>
      </c>
    </row>
    <row r="188" spans="1:10" ht="12" x14ac:dyDescent="0.3">
      <c r="A188" s="246">
        <v>45504</v>
      </c>
      <c r="B188" s="245" t="s">
        <v>1753</v>
      </c>
      <c r="C188" s="245" t="s">
        <v>144</v>
      </c>
      <c r="D188" s="245" t="s">
        <v>1758</v>
      </c>
      <c r="E188" s="245" t="s">
        <v>1141</v>
      </c>
      <c r="F188" s="245" t="s">
        <v>1747</v>
      </c>
      <c r="H188" s="245" t="s">
        <v>1140</v>
      </c>
      <c r="I188" s="247">
        <v>1000000</v>
      </c>
      <c r="J188" s="248">
        <v>0.1</v>
      </c>
    </row>
    <row r="189" spans="1:10" ht="12" x14ac:dyDescent="0.3">
      <c r="A189" s="246">
        <v>45535</v>
      </c>
      <c r="B189" s="245" t="s">
        <v>1753</v>
      </c>
      <c r="C189" s="245" t="s">
        <v>144</v>
      </c>
      <c r="D189" s="245" t="s">
        <v>1758</v>
      </c>
      <c r="E189" s="245" t="s">
        <v>1141</v>
      </c>
      <c r="F189" s="245" t="s">
        <v>1747</v>
      </c>
      <c r="H189" s="245" t="s">
        <v>1140</v>
      </c>
      <c r="I189" s="247">
        <v>1000000</v>
      </c>
      <c r="J189" s="248">
        <v>0.1</v>
      </c>
    </row>
    <row r="190" spans="1:10" ht="12" x14ac:dyDescent="0.3">
      <c r="A190" s="246">
        <v>45565</v>
      </c>
      <c r="B190" s="245" t="s">
        <v>1753</v>
      </c>
      <c r="C190" s="245" t="s">
        <v>144</v>
      </c>
      <c r="D190" s="245" t="s">
        <v>1758</v>
      </c>
      <c r="E190" s="245" t="s">
        <v>1141</v>
      </c>
      <c r="F190" s="245" t="s">
        <v>1747</v>
      </c>
      <c r="H190" s="245" t="s">
        <v>1140</v>
      </c>
      <c r="I190" s="247">
        <v>1000000</v>
      </c>
      <c r="J190" s="248">
        <v>0.1</v>
      </c>
    </row>
    <row r="191" spans="1:10" ht="12" x14ac:dyDescent="0.3">
      <c r="A191" s="246">
        <v>45596</v>
      </c>
      <c r="B191" s="245" t="s">
        <v>1753</v>
      </c>
      <c r="C191" s="245" t="s">
        <v>144</v>
      </c>
      <c r="D191" s="245" t="s">
        <v>1758</v>
      </c>
      <c r="E191" s="245" t="s">
        <v>1141</v>
      </c>
      <c r="F191" s="245" t="s">
        <v>1747</v>
      </c>
      <c r="H191" s="245" t="s">
        <v>1140</v>
      </c>
      <c r="I191" s="247">
        <v>1000000</v>
      </c>
      <c r="J191" s="248">
        <v>0.1</v>
      </c>
    </row>
    <row r="192" spans="1:10" ht="12" x14ac:dyDescent="0.3">
      <c r="A192" s="246">
        <v>45626</v>
      </c>
      <c r="B192" s="245" t="s">
        <v>1753</v>
      </c>
      <c r="C192" s="245" t="s">
        <v>144</v>
      </c>
      <c r="D192" s="245" t="s">
        <v>1758</v>
      </c>
      <c r="E192" s="245" t="s">
        <v>1141</v>
      </c>
      <c r="F192" s="245" t="s">
        <v>1747</v>
      </c>
      <c r="H192" s="245" t="s">
        <v>1140</v>
      </c>
      <c r="I192" s="247">
        <v>1000000</v>
      </c>
      <c r="J192" s="248">
        <v>0.1</v>
      </c>
    </row>
    <row r="193" spans="1:10" ht="12" x14ac:dyDescent="0.3">
      <c r="A193" s="246">
        <v>45657</v>
      </c>
      <c r="B193" s="245" t="s">
        <v>1753</v>
      </c>
      <c r="C193" s="245" t="s">
        <v>144</v>
      </c>
      <c r="D193" s="245" t="s">
        <v>1758</v>
      </c>
      <c r="E193" s="245" t="s">
        <v>1141</v>
      </c>
      <c r="F193" s="245" t="s">
        <v>1747</v>
      </c>
      <c r="H193" s="245" t="s">
        <v>1140</v>
      </c>
      <c r="I193" s="247">
        <v>1000000</v>
      </c>
      <c r="J193" s="248">
        <v>0.1</v>
      </c>
    </row>
    <row r="194" spans="1:10" ht="12" x14ac:dyDescent="0.3">
      <c r="A194" s="246">
        <v>45322</v>
      </c>
      <c r="B194" s="245" t="s">
        <v>1753</v>
      </c>
      <c r="C194" s="245" t="s">
        <v>144</v>
      </c>
      <c r="D194" s="245" t="s">
        <v>1758</v>
      </c>
      <c r="E194" s="245" t="s">
        <v>1141</v>
      </c>
      <c r="F194" s="245" t="s">
        <v>61</v>
      </c>
      <c r="H194" s="245" t="s">
        <v>1140</v>
      </c>
      <c r="I194" s="247">
        <v>330000</v>
      </c>
      <c r="J194" s="248">
        <v>0.1</v>
      </c>
    </row>
    <row r="195" spans="1:10" ht="12" x14ac:dyDescent="0.3">
      <c r="A195" s="246">
        <v>45351</v>
      </c>
      <c r="B195" s="245" t="s">
        <v>1753</v>
      </c>
      <c r="C195" s="245" t="s">
        <v>144</v>
      </c>
      <c r="D195" s="245" t="s">
        <v>1758</v>
      </c>
      <c r="E195" s="245" t="s">
        <v>1141</v>
      </c>
      <c r="F195" s="245" t="s">
        <v>61</v>
      </c>
      <c r="H195" s="245" t="s">
        <v>1140</v>
      </c>
      <c r="I195" s="247">
        <v>330000</v>
      </c>
      <c r="J195" s="248">
        <v>0.1</v>
      </c>
    </row>
    <row r="196" spans="1:10" ht="12" x14ac:dyDescent="0.3">
      <c r="A196" s="246">
        <v>45382</v>
      </c>
      <c r="B196" s="245" t="s">
        <v>1753</v>
      </c>
      <c r="C196" s="245" t="s">
        <v>144</v>
      </c>
      <c r="D196" s="245" t="s">
        <v>1758</v>
      </c>
      <c r="E196" s="245" t="s">
        <v>1141</v>
      </c>
      <c r="F196" s="245" t="s">
        <v>61</v>
      </c>
      <c r="H196" s="245" t="s">
        <v>1140</v>
      </c>
      <c r="I196" s="247">
        <v>330000</v>
      </c>
      <c r="J196" s="248">
        <v>0.1</v>
      </c>
    </row>
    <row r="197" spans="1:10" ht="12" x14ac:dyDescent="0.3">
      <c r="A197" s="246">
        <v>45412</v>
      </c>
      <c r="B197" s="245" t="s">
        <v>1753</v>
      </c>
      <c r="C197" s="245" t="s">
        <v>144</v>
      </c>
      <c r="D197" s="245" t="s">
        <v>1758</v>
      </c>
      <c r="E197" s="245" t="s">
        <v>1141</v>
      </c>
      <c r="F197" s="245" t="s">
        <v>61</v>
      </c>
      <c r="H197" s="245" t="s">
        <v>1140</v>
      </c>
      <c r="I197" s="247">
        <v>330000</v>
      </c>
      <c r="J197" s="248">
        <v>0.1</v>
      </c>
    </row>
    <row r="198" spans="1:10" ht="12" x14ac:dyDescent="0.3">
      <c r="A198" s="246">
        <v>45443</v>
      </c>
      <c r="B198" s="245" t="s">
        <v>1753</v>
      </c>
      <c r="C198" s="245" t="s">
        <v>144</v>
      </c>
      <c r="D198" s="245" t="s">
        <v>1758</v>
      </c>
      <c r="E198" s="245" t="s">
        <v>1141</v>
      </c>
      <c r="F198" s="245" t="s">
        <v>61</v>
      </c>
      <c r="H198" s="245" t="s">
        <v>1140</v>
      </c>
      <c r="I198" s="247">
        <v>330000</v>
      </c>
      <c r="J198" s="248">
        <v>0.1</v>
      </c>
    </row>
    <row r="199" spans="1:10" ht="12" x14ac:dyDescent="0.3">
      <c r="A199" s="246">
        <v>45473</v>
      </c>
      <c r="B199" s="245" t="s">
        <v>1753</v>
      </c>
      <c r="C199" s="245" t="s">
        <v>144</v>
      </c>
      <c r="D199" s="245" t="s">
        <v>1758</v>
      </c>
      <c r="E199" s="245" t="s">
        <v>1141</v>
      </c>
      <c r="F199" s="245" t="s">
        <v>61</v>
      </c>
      <c r="H199" s="245" t="s">
        <v>1140</v>
      </c>
      <c r="I199" s="247">
        <v>330000</v>
      </c>
      <c r="J199" s="248">
        <v>0.1</v>
      </c>
    </row>
    <row r="200" spans="1:10" ht="12" x14ac:dyDescent="0.3">
      <c r="A200" s="246">
        <v>45504</v>
      </c>
      <c r="B200" s="245" t="s">
        <v>1753</v>
      </c>
      <c r="C200" s="245" t="s">
        <v>144</v>
      </c>
      <c r="D200" s="245" t="s">
        <v>1758</v>
      </c>
      <c r="E200" s="245" t="s">
        <v>1141</v>
      </c>
      <c r="F200" s="245" t="s">
        <v>61</v>
      </c>
      <c r="H200" s="245" t="s">
        <v>1140</v>
      </c>
      <c r="I200" s="247">
        <v>330000</v>
      </c>
      <c r="J200" s="248">
        <v>0.1</v>
      </c>
    </row>
    <row r="201" spans="1:10" ht="12" x14ac:dyDescent="0.3">
      <c r="A201" s="246">
        <v>45535</v>
      </c>
      <c r="B201" s="245" t="s">
        <v>1753</v>
      </c>
      <c r="C201" s="245" t="s">
        <v>144</v>
      </c>
      <c r="D201" s="245" t="s">
        <v>1758</v>
      </c>
      <c r="E201" s="245" t="s">
        <v>1141</v>
      </c>
      <c r="F201" s="245" t="s">
        <v>61</v>
      </c>
      <c r="H201" s="245" t="s">
        <v>1140</v>
      </c>
      <c r="I201" s="247">
        <v>660000</v>
      </c>
      <c r="J201" s="248">
        <v>0.1</v>
      </c>
    </row>
    <row r="202" spans="1:10" ht="12" x14ac:dyDescent="0.3">
      <c r="A202" s="246">
        <v>45565</v>
      </c>
      <c r="B202" s="245" t="s">
        <v>1753</v>
      </c>
      <c r="C202" s="245" t="s">
        <v>144</v>
      </c>
      <c r="D202" s="245" t="s">
        <v>1758</v>
      </c>
      <c r="E202" s="245" t="s">
        <v>1141</v>
      </c>
      <c r="F202" s="245" t="s">
        <v>61</v>
      </c>
      <c r="H202" s="245" t="s">
        <v>1140</v>
      </c>
      <c r="I202" s="247">
        <v>660000</v>
      </c>
      <c r="J202" s="248">
        <v>0.1</v>
      </c>
    </row>
    <row r="203" spans="1:10" ht="12" x14ac:dyDescent="0.3">
      <c r="A203" s="246">
        <v>45596</v>
      </c>
      <c r="B203" s="245" t="s">
        <v>1753</v>
      </c>
      <c r="C203" s="245" t="s">
        <v>144</v>
      </c>
      <c r="D203" s="245" t="s">
        <v>1758</v>
      </c>
      <c r="E203" s="245" t="s">
        <v>1141</v>
      </c>
      <c r="F203" s="245" t="s">
        <v>61</v>
      </c>
      <c r="H203" s="245" t="s">
        <v>1140</v>
      </c>
      <c r="I203" s="247">
        <v>660000</v>
      </c>
      <c r="J203" s="248">
        <v>0.1</v>
      </c>
    </row>
    <row r="204" spans="1:10" ht="12" x14ac:dyDescent="0.3">
      <c r="A204" s="246">
        <v>45626</v>
      </c>
      <c r="B204" s="245" t="s">
        <v>1753</v>
      </c>
      <c r="C204" s="245" t="s">
        <v>144</v>
      </c>
      <c r="D204" s="245" t="s">
        <v>1758</v>
      </c>
      <c r="E204" s="245" t="s">
        <v>1141</v>
      </c>
      <c r="F204" s="245" t="s">
        <v>61</v>
      </c>
      <c r="H204" s="245" t="s">
        <v>1140</v>
      </c>
      <c r="I204" s="247">
        <v>660000</v>
      </c>
      <c r="J204" s="248">
        <v>0.1</v>
      </c>
    </row>
    <row r="205" spans="1:10" ht="12" x14ac:dyDescent="0.3">
      <c r="A205" s="246">
        <v>45657</v>
      </c>
      <c r="B205" s="245" t="s">
        <v>1753</v>
      </c>
      <c r="C205" s="245" t="s">
        <v>144</v>
      </c>
      <c r="D205" s="245" t="s">
        <v>1758</v>
      </c>
      <c r="E205" s="245" t="s">
        <v>1141</v>
      </c>
      <c r="F205" s="245" t="s">
        <v>61</v>
      </c>
      <c r="H205" s="245" t="s">
        <v>1140</v>
      </c>
      <c r="I205" s="247">
        <v>330000</v>
      </c>
      <c r="J205" s="248">
        <v>0.1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07F7-DE6A-4D53-B342-ED9473405FF1}">
  <sheetPr codeName="Sheet5"/>
  <dimension ref="A3:B455"/>
  <sheetViews>
    <sheetView workbookViewId="0">
      <selection activeCell="A4" sqref="A4"/>
    </sheetView>
  </sheetViews>
  <sheetFormatPr defaultRowHeight="16.5" x14ac:dyDescent="0.3"/>
  <cols>
    <col min="1" max="1" width="116.75" bestFit="1" customWidth="1"/>
    <col min="2" max="2" width="16.5" bestFit="1" customWidth="1"/>
    <col min="3" max="6" width="15.25" bestFit="1" customWidth="1"/>
    <col min="7" max="7" width="14" bestFit="1" customWidth="1"/>
    <col min="8" max="12" width="15.25" bestFit="1" customWidth="1"/>
    <col min="13" max="13" width="14" bestFit="1" customWidth="1"/>
    <col min="14" max="14" width="16.5" bestFit="1" customWidth="1"/>
    <col min="15" max="15" width="15.25" bestFit="1" customWidth="1"/>
    <col min="16" max="16" width="14" bestFit="1" customWidth="1"/>
    <col min="17" max="17" width="15.25" bestFit="1" customWidth="1"/>
    <col min="18" max="18" width="12.125" bestFit="1" customWidth="1"/>
    <col min="19" max="19" width="15.25" bestFit="1" customWidth="1"/>
    <col min="20" max="20" width="16.5" bestFit="1" customWidth="1"/>
    <col min="21" max="21" width="15.25" bestFit="1" customWidth="1"/>
    <col min="22" max="22" width="12.125" bestFit="1" customWidth="1"/>
    <col min="23" max="23" width="15.25" bestFit="1" customWidth="1"/>
    <col min="24" max="26" width="14" bestFit="1" customWidth="1"/>
    <col min="27" max="27" width="15.25" bestFit="1" customWidth="1"/>
    <col min="28" max="33" width="14" bestFit="1" customWidth="1"/>
    <col min="34" max="34" width="12.125" bestFit="1" customWidth="1"/>
    <col min="35" max="35" width="15.25" bestFit="1" customWidth="1"/>
    <col min="36" max="37" width="14" bestFit="1" customWidth="1"/>
    <col min="38" max="38" width="15.25" bestFit="1" customWidth="1"/>
    <col min="39" max="39" width="14" bestFit="1" customWidth="1"/>
    <col min="40" max="40" width="15.25" bestFit="1" customWidth="1"/>
    <col min="41" max="42" width="14" bestFit="1" customWidth="1"/>
    <col min="43" max="43" width="15.25" bestFit="1" customWidth="1"/>
    <col min="44" max="47" width="14" bestFit="1" customWidth="1"/>
    <col min="48" max="49" width="15.25" bestFit="1" customWidth="1"/>
    <col min="50" max="52" width="14" bestFit="1" customWidth="1"/>
    <col min="53" max="53" width="15.25" bestFit="1" customWidth="1"/>
    <col min="54" max="55" width="14" bestFit="1" customWidth="1"/>
    <col min="56" max="56" width="15.25" bestFit="1" customWidth="1"/>
    <col min="57" max="57" width="14" bestFit="1" customWidth="1"/>
    <col min="58" max="58" width="15.25" bestFit="1" customWidth="1"/>
    <col min="59" max="61" width="14" bestFit="1" customWidth="1"/>
    <col min="62" max="62" width="16.5" bestFit="1" customWidth="1"/>
    <col min="63" max="63" width="14" bestFit="1" customWidth="1"/>
    <col min="64" max="64" width="12.125" bestFit="1" customWidth="1"/>
    <col min="65" max="66" width="14" bestFit="1" customWidth="1"/>
    <col min="67" max="67" width="12.125" bestFit="1" customWidth="1"/>
    <col min="68" max="68" width="15.25" bestFit="1" customWidth="1"/>
    <col min="69" max="69" width="14" bestFit="1" customWidth="1"/>
    <col min="70" max="70" width="12.125" bestFit="1" customWidth="1"/>
    <col min="71" max="71" width="10.875" bestFit="1" customWidth="1"/>
    <col min="72" max="73" width="4.75" bestFit="1" customWidth="1"/>
    <col min="74" max="74" width="14" bestFit="1" customWidth="1"/>
    <col min="75" max="75" width="7.375" bestFit="1" customWidth="1"/>
    <col min="76" max="78" width="5.875" bestFit="1" customWidth="1"/>
    <col min="79" max="79" width="9.625" bestFit="1" customWidth="1"/>
    <col min="80" max="80" width="7.125" bestFit="1" customWidth="1"/>
    <col min="81" max="81" width="9.375" bestFit="1" customWidth="1"/>
    <col min="82" max="82" width="15.25" bestFit="1" customWidth="1"/>
    <col min="83" max="83" width="16.5" bestFit="1" customWidth="1"/>
  </cols>
  <sheetData>
    <row r="3" spans="1:2" x14ac:dyDescent="0.3">
      <c r="A3" s="224" t="s">
        <v>1145</v>
      </c>
      <c r="B3" t="s">
        <v>1143</v>
      </c>
    </row>
    <row r="4" spans="1:2" x14ac:dyDescent="0.3">
      <c r="A4" s="225" t="s">
        <v>34</v>
      </c>
      <c r="B4" s="227">
        <v>210589961.59999999</v>
      </c>
    </row>
    <row r="5" spans="1:2" x14ac:dyDescent="0.3">
      <c r="A5" s="226" t="s">
        <v>1055</v>
      </c>
      <c r="B5" s="227">
        <v>2060000</v>
      </c>
    </row>
    <row r="6" spans="1:2" x14ac:dyDescent="0.3">
      <c r="A6" s="226" t="s">
        <v>1092</v>
      </c>
      <c r="B6" s="227">
        <v>212000</v>
      </c>
    </row>
    <row r="7" spans="1:2" x14ac:dyDescent="0.3">
      <c r="A7" s="226" t="s">
        <v>1094</v>
      </c>
      <c r="B7" s="227">
        <v>212000</v>
      </c>
    </row>
    <row r="8" spans="1:2" x14ac:dyDescent="0.3">
      <c r="A8" s="226" t="s">
        <v>220</v>
      </c>
      <c r="B8" s="227">
        <v>271760</v>
      </c>
    </row>
    <row r="9" spans="1:2" x14ac:dyDescent="0.3">
      <c r="A9" s="226" t="s">
        <v>1120</v>
      </c>
      <c r="B9" s="227">
        <v>26650</v>
      </c>
    </row>
    <row r="10" spans="1:2" x14ac:dyDescent="0.3">
      <c r="A10" s="226" t="s">
        <v>1018</v>
      </c>
      <c r="B10" s="227">
        <v>228000</v>
      </c>
    </row>
    <row r="11" spans="1:2" x14ac:dyDescent="0.3">
      <c r="A11" s="226" t="s">
        <v>1022</v>
      </c>
      <c r="B11" s="227">
        <v>25715</v>
      </c>
    </row>
    <row r="12" spans="1:2" x14ac:dyDescent="0.3">
      <c r="A12" s="226" t="s">
        <v>1086</v>
      </c>
      <c r="B12" s="227">
        <v>2584000</v>
      </c>
    </row>
    <row r="13" spans="1:2" x14ac:dyDescent="0.3">
      <c r="A13" s="226" t="s">
        <v>847</v>
      </c>
      <c r="B13" s="227">
        <v>18400</v>
      </c>
    </row>
    <row r="14" spans="1:2" x14ac:dyDescent="0.3">
      <c r="A14" s="226" t="s">
        <v>1039</v>
      </c>
      <c r="B14" s="227">
        <v>138000</v>
      </c>
    </row>
    <row r="15" spans="1:2" x14ac:dyDescent="0.3">
      <c r="A15" s="226" t="s">
        <v>628</v>
      </c>
      <c r="B15" s="227">
        <v>25560</v>
      </c>
    </row>
    <row r="16" spans="1:2" x14ac:dyDescent="0.3">
      <c r="A16" s="226" t="s">
        <v>1024</v>
      </c>
      <c r="B16" s="227">
        <v>13860</v>
      </c>
    </row>
    <row r="17" spans="1:2" x14ac:dyDescent="0.3">
      <c r="A17" s="226" t="s">
        <v>1050</v>
      </c>
      <c r="B17" s="227">
        <v>180300</v>
      </c>
    </row>
    <row r="18" spans="1:2" x14ac:dyDescent="0.3">
      <c r="A18" s="226" t="s">
        <v>1052</v>
      </c>
      <c r="B18" s="227">
        <v>98000</v>
      </c>
    </row>
    <row r="19" spans="1:2" x14ac:dyDescent="0.3">
      <c r="A19" s="226" t="s">
        <v>626</v>
      </c>
      <c r="B19" s="227">
        <v>106400</v>
      </c>
    </row>
    <row r="20" spans="1:2" x14ac:dyDescent="0.3">
      <c r="A20" s="226" t="s">
        <v>445</v>
      </c>
      <c r="B20" s="227">
        <v>597500</v>
      </c>
    </row>
    <row r="21" spans="1:2" x14ac:dyDescent="0.3">
      <c r="A21" s="226" t="s">
        <v>346</v>
      </c>
      <c r="B21" s="227">
        <v>787000</v>
      </c>
    </row>
    <row r="22" spans="1:2" x14ac:dyDescent="0.3">
      <c r="A22" s="226" t="s">
        <v>510</v>
      </c>
      <c r="B22" s="227">
        <v>740420</v>
      </c>
    </row>
    <row r="23" spans="1:2" x14ac:dyDescent="0.3">
      <c r="A23" s="226" t="s">
        <v>223</v>
      </c>
      <c r="B23" s="227">
        <v>860590</v>
      </c>
    </row>
    <row r="24" spans="1:2" x14ac:dyDescent="0.3">
      <c r="A24" s="226" t="s">
        <v>196</v>
      </c>
      <c r="B24" s="227">
        <v>1246032</v>
      </c>
    </row>
    <row r="25" spans="1:2" x14ac:dyDescent="0.3">
      <c r="A25" s="226" t="s">
        <v>198</v>
      </c>
      <c r="B25" s="227">
        <v>4426767</v>
      </c>
    </row>
    <row r="26" spans="1:2" x14ac:dyDescent="0.3">
      <c r="A26" s="226" t="s">
        <v>199</v>
      </c>
      <c r="B26" s="227">
        <v>8495348</v>
      </c>
    </row>
    <row r="27" spans="1:2" x14ac:dyDescent="0.3">
      <c r="A27" s="226" t="s">
        <v>200</v>
      </c>
      <c r="B27" s="227">
        <v>16168482</v>
      </c>
    </row>
    <row r="28" spans="1:2" x14ac:dyDescent="0.3">
      <c r="A28" s="226" t="s">
        <v>201</v>
      </c>
      <c r="B28" s="227">
        <v>28014750</v>
      </c>
    </row>
    <row r="29" spans="1:2" x14ac:dyDescent="0.3">
      <c r="A29" s="226" t="s">
        <v>205</v>
      </c>
      <c r="B29" s="227">
        <v>43611660</v>
      </c>
    </row>
    <row r="30" spans="1:2" x14ac:dyDescent="0.3">
      <c r="A30" s="226" t="s">
        <v>207</v>
      </c>
      <c r="B30" s="227">
        <v>1806000</v>
      </c>
    </row>
    <row r="31" spans="1:2" x14ac:dyDescent="0.3">
      <c r="A31" s="226" t="s">
        <v>209</v>
      </c>
      <c r="B31" s="227">
        <v>300000</v>
      </c>
    </row>
    <row r="32" spans="1:2" x14ac:dyDescent="0.3">
      <c r="A32" s="226" t="s">
        <v>211</v>
      </c>
      <c r="B32" s="227">
        <v>645000</v>
      </c>
    </row>
    <row r="33" spans="1:2" x14ac:dyDescent="0.3">
      <c r="A33" s="226" t="s">
        <v>216</v>
      </c>
      <c r="B33" s="227">
        <v>161000</v>
      </c>
    </row>
    <row r="34" spans="1:2" x14ac:dyDescent="0.3">
      <c r="A34" s="226" t="s">
        <v>228</v>
      </c>
      <c r="B34" s="227">
        <v>18128000</v>
      </c>
    </row>
    <row r="35" spans="1:2" x14ac:dyDescent="0.3">
      <c r="A35" s="226" t="s">
        <v>241</v>
      </c>
      <c r="B35" s="227">
        <v>1049040</v>
      </c>
    </row>
    <row r="36" spans="1:2" x14ac:dyDescent="0.3">
      <c r="A36" s="226" t="s">
        <v>244</v>
      </c>
      <c r="B36" s="227">
        <v>136420</v>
      </c>
    </row>
    <row r="37" spans="1:2" x14ac:dyDescent="0.3">
      <c r="A37" s="226" t="s">
        <v>245</v>
      </c>
      <c r="B37" s="227">
        <v>1914550</v>
      </c>
    </row>
    <row r="38" spans="1:2" x14ac:dyDescent="0.3">
      <c r="A38" s="226" t="s">
        <v>252</v>
      </c>
      <c r="B38" s="227">
        <v>27347040</v>
      </c>
    </row>
    <row r="39" spans="1:2" x14ac:dyDescent="0.3">
      <c r="A39" s="226" t="s">
        <v>257</v>
      </c>
      <c r="B39" s="227">
        <v>1400000</v>
      </c>
    </row>
    <row r="40" spans="1:2" x14ac:dyDescent="0.3">
      <c r="A40" s="226" t="s">
        <v>308</v>
      </c>
      <c r="B40" s="227">
        <v>820000</v>
      </c>
    </row>
    <row r="41" spans="1:2" x14ac:dyDescent="0.3">
      <c r="A41" s="226" t="s">
        <v>310</v>
      </c>
      <c r="B41" s="227">
        <v>300000</v>
      </c>
    </row>
    <row r="42" spans="1:2" x14ac:dyDescent="0.3">
      <c r="A42" s="226" t="s">
        <v>330</v>
      </c>
      <c r="B42" s="227">
        <v>460150</v>
      </c>
    </row>
    <row r="43" spans="1:2" x14ac:dyDescent="0.3">
      <c r="A43" s="226" t="s">
        <v>337</v>
      </c>
      <c r="B43" s="227">
        <v>37738</v>
      </c>
    </row>
    <row r="44" spans="1:2" x14ac:dyDescent="0.3">
      <c r="A44" s="226" t="s">
        <v>339</v>
      </c>
      <c r="B44" s="227">
        <v>52566</v>
      </c>
    </row>
    <row r="45" spans="1:2" x14ac:dyDescent="0.3">
      <c r="A45" s="226" t="s">
        <v>350</v>
      </c>
      <c r="B45" s="227">
        <v>52566</v>
      </c>
    </row>
    <row r="46" spans="1:2" x14ac:dyDescent="0.3">
      <c r="A46" s="226" t="s">
        <v>353</v>
      </c>
      <c r="B46" s="227">
        <v>1200000</v>
      </c>
    </row>
    <row r="47" spans="1:2" x14ac:dyDescent="0.3">
      <c r="A47" s="226" t="s">
        <v>357</v>
      </c>
      <c r="B47" s="227">
        <v>2946976</v>
      </c>
    </row>
    <row r="48" spans="1:2" x14ac:dyDescent="0.3">
      <c r="A48" s="226" t="s">
        <v>364</v>
      </c>
      <c r="B48" s="227">
        <v>6000</v>
      </c>
    </row>
    <row r="49" spans="1:2" x14ac:dyDescent="0.3">
      <c r="A49" s="226" t="s">
        <v>372</v>
      </c>
      <c r="B49" s="227">
        <v>3392000</v>
      </c>
    </row>
    <row r="50" spans="1:2" x14ac:dyDescent="0.3">
      <c r="A50" s="226" t="s">
        <v>395</v>
      </c>
      <c r="B50" s="227">
        <v>25000</v>
      </c>
    </row>
    <row r="51" spans="1:2" x14ac:dyDescent="0.3">
      <c r="A51" s="226" t="s">
        <v>399</v>
      </c>
      <c r="B51" s="227">
        <v>233310</v>
      </c>
    </row>
    <row r="52" spans="1:2" x14ac:dyDescent="0.3">
      <c r="A52" s="226" t="s">
        <v>400</v>
      </c>
      <c r="B52" s="227">
        <v>233310</v>
      </c>
    </row>
    <row r="53" spans="1:2" x14ac:dyDescent="0.3">
      <c r="A53" s="226" t="s">
        <v>401</v>
      </c>
      <c r="B53" s="227">
        <v>233310</v>
      </c>
    </row>
    <row r="54" spans="1:2" x14ac:dyDescent="0.3">
      <c r="A54" s="226" t="s">
        <v>419</v>
      </c>
      <c r="B54" s="227">
        <v>207600</v>
      </c>
    </row>
    <row r="55" spans="1:2" x14ac:dyDescent="0.3">
      <c r="A55" s="226" t="s">
        <v>423</v>
      </c>
      <c r="B55" s="227">
        <v>193200</v>
      </c>
    </row>
    <row r="56" spans="1:2" x14ac:dyDescent="0.3">
      <c r="A56" s="226" t="s">
        <v>424</v>
      </c>
      <c r="B56" s="227">
        <v>10800</v>
      </c>
    </row>
    <row r="57" spans="1:2" x14ac:dyDescent="0.3">
      <c r="A57" s="226" t="s">
        <v>435</v>
      </c>
      <c r="B57" s="227">
        <v>360000</v>
      </c>
    </row>
    <row r="58" spans="1:2" x14ac:dyDescent="0.3">
      <c r="A58" s="226" t="s">
        <v>439</v>
      </c>
      <c r="B58" s="227">
        <v>1050000</v>
      </c>
    </row>
    <row r="59" spans="1:2" x14ac:dyDescent="0.3">
      <c r="A59" s="226" t="s">
        <v>459</v>
      </c>
      <c r="B59" s="227">
        <v>14841</v>
      </c>
    </row>
    <row r="60" spans="1:2" x14ac:dyDescent="0.3">
      <c r="A60" s="226" t="s">
        <v>464</v>
      </c>
      <c r="B60" s="227">
        <v>60000</v>
      </c>
    </row>
    <row r="61" spans="1:2" x14ac:dyDescent="0.3">
      <c r="A61" s="226" t="s">
        <v>466</v>
      </c>
      <c r="B61" s="227">
        <v>70000</v>
      </c>
    </row>
    <row r="62" spans="1:2" x14ac:dyDescent="0.3">
      <c r="A62" s="226" t="s">
        <v>467</v>
      </c>
      <c r="B62" s="227">
        <v>70000</v>
      </c>
    </row>
    <row r="63" spans="1:2" x14ac:dyDescent="0.3">
      <c r="A63" s="226" t="s">
        <v>474</v>
      </c>
      <c r="B63" s="227">
        <v>1874740</v>
      </c>
    </row>
    <row r="64" spans="1:2" x14ac:dyDescent="0.3">
      <c r="A64" s="226" t="s">
        <v>497</v>
      </c>
      <c r="B64" s="227">
        <v>830000</v>
      </c>
    </row>
    <row r="65" spans="1:2" x14ac:dyDescent="0.3">
      <c r="A65" s="226" t="s">
        <v>513</v>
      </c>
      <c r="B65" s="227">
        <v>44200</v>
      </c>
    </row>
    <row r="66" spans="1:2" x14ac:dyDescent="0.3">
      <c r="A66" s="226" t="s">
        <v>519</v>
      </c>
      <c r="B66" s="227">
        <v>96000</v>
      </c>
    </row>
    <row r="67" spans="1:2" x14ac:dyDescent="0.3">
      <c r="A67" s="226" t="s">
        <v>551</v>
      </c>
      <c r="B67" s="227">
        <v>18620</v>
      </c>
    </row>
    <row r="68" spans="1:2" x14ac:dyDescent="0.3">
      <c r="A68" s="226" t="s">
        <v>552</v>
      </c>
      <c r="B68" s="227">
        <v>21270</v>
      </c>
    </row>
    <row r="69" spans="1:2" x14ac:dyDescent="0.3">
      <c r="A69" s="226" t="s">
        <v>554</v>
      </c>
      <c r="B69" s="227">
        <v>38710</v>
      </c>
    </row>
    <row r="70" spans="1:2" x14ac:dyDescent="0.3">
      <c r="A70" s="226" t="s">
        <v>559</v>
      </c>
      <c r="B70" s="227">
        <v>5990000</v>
      </c>
    </row>
    <row r="71" spans="1:2" x14ac:dyDescent="0.3">
      <c r="A71" s="226" t="s">
        <v>563</v>
      </c>
      <c r="B71" s="227">
        <v>300000</v>
      </c>
    </row>
    <row r="72" spans="1:2" x14ac:dyDescent="0.3">
      <c r="A72" s="226" t="s">
        <v>573</v>
      </c>
      <c r="B72" s="227">
        <v>300000</v>
      </c>
    </row>
    <row r="73" spans="1:2" x14ac:dyDescent="0.3">
      <c r="A73" s="226" t="s">
        <v>575</v>
      </c>
      <c r="B73" s="227">
        <v>200000</v>
      </c>
    </row>
    <row r="74" spans="1:2" x14ac:dyDescent="0.3">
      <c r="A74" s="226" t="s">
        <v>576</v>
      </c>
      <c r="B74" s="227">
        <v>50000</v>
      </c>
    </row>
    <row r="75" spans="1:2" x14ac:dyDescent="0.3">
      <c r="A75" s="226" t="s">
        <v>592</v>
      </c>
      <c r="B75" s="227">
        <v>462900</v>
      </c>
    </row>
    <row r="76" spans="1:2" x14ac:dyDescent="0.3">
      <c r="A76" s="226" t="s">
        <v>605</v>
      </c>
      <c r="B76" s="227">
        <v>180000</v>
      </c>
    </row>
    <row r="77" spans="1:2" x14ac:dyDescent="0.3">
      <c r="A77" s="226" t="s">
        <v>610</v>
      </c>
      <c r="B77" s="227">
        <v>81500</v>
      </c>
    </row>
    <row r="78" spans="1:2" x14ac:dyDescent="0.3">
      <c r="A78" s="226" t="s">
        <v>640</v>
      </c>
      <c r="B78" s="227">
        <v>233310</v>
      </c>
    </row>
    <row r="79" spans="1:2" x14ac:dyDescent="0.3">
      <c r="A79" s="226" t="s">
        <v>684</v>
      </c>
      <c r="B79" s="227">
        <v>64000</v>
      </c>
    </row>
    <row r="80" spans="1:2" x14ac:dyDescent="0.3">
      <c r="A80" s="226" t="s">
        <v>685</v>
      </c>
      <c r="B80" s="227">
        <v>150000</v>
      </c>
    </row>
    <row r="81" spans="1:2" x14ac:dyDescent="0.3">
      <c r="A81" s="226" t="s">
        <v>699</v>
      </c>
      <c r="B81" s="227">
        <v>25000</v>
      </c>
    </row>
    <row r="82" spans="1:2" x14ac:dyDescent="0.3">
      <c r="A82" s="226" t="s">
        <v>701</v>
      </c>
      <c r="B82" s="227">
        <v>23000</v>
      </c>
    </row>
    <row r="83" spans="1:2" x14ac:dyDescent="0.3">
      <c r="A83" s="226" t="s">
        <v>716</v>
      </c>
      <c r="B83" s="227">
        <v>1150380</v>
      </c>
    </row>
    <row r="84" spans="1:2" x14ac:dyDescent="0.3">
      <c r="A84" s="226" t="s">
        <v>719</v>
      </c>
      <c r="B84" s="227">
        <v>360000</v>
      </c>
    </row>
    <row r="85" spans="1:2" x14ac:dyDescent="0.3">
      <c r="A85" s="226" t="s">
        <v>739</v>
      </c>
      <c r="B85" s="227">
        <v>550000</v>
      </c>
    </row>
    <row r="86" spans="1:2" x14ac:dyDescent="0.3">
      <c r="A86" s="226" t="s">
        <v>741</v>
      </c>
      <c r="B86" s="227">
        <v>30500</v>
      </c>
    </row>
    <row r="87" spans="1:2" x14ac:dyDescent="0.3">
      <c r="A87" s="226" t="s">
        <v>763</v>
      </c>
      <c r="B87" s="227">
        <v>2046000</v>
      </c>
    </row>
    <row r="88" spans="1:2" x14ac:dyDescent="0.3">
      <c r="A88" s="226" t="s">
        <v>827</v>
      </c>
      <c r="B88" s="227">
        <v>992000</v>
      </c>
    </row>
    <row r="89" spans="1:2" x14ac:dyDescent="0.3">
      <c r="A89" s="226" t="s">
        <v>831</v>
      </c>
      <c r="B89" s="227">
        <v>97148</v>
      </c>
    </row>
    <row r="90" spans="1:2" x14ac:dyDescent="0.3">
      <c r="A90" s="226" t="s">
        <v>843</v>
      </c>
      <c r="B90" s="227">
        <v>1084728</v>
      </c>
    </row>
    <row r="91" spans="1:2" x14ac:dyDescent="0.3">
      <c r="A91" s="226" t="s">
        <v>849</v>
      </c>
      <c r="B91" s="227">
        <v>203130</v>
      </c>
    </row>
    <row r="92" spans="1:2" x14ac:dyDescent="0.3">
      <c r="A92" s="226" t="s">
        <v>850</v>
      </c>
      <c r="B92" s="227">
        <v>21300</v>
      </c>
    </row>
    <row r="93" spans="1:2" x14ac:dyDescent="0.3">
      <c r="A93" s="226" t="s">
        <v>854</v>
      </c>
      <c r="B93" s="227">
        <v>255400</v>
      </c>
    </row>
    <row r="94" spans="1:2" x14ac:dyDescent="0.3">
      <c r="A94" s="226" t="s">
        <v>861</v>
      </c>
      <c r="B94" s="227">
        <v>484000</v>
      </c>
    </row>
    <row r="95" spans="1:2" x14ac:dyDescent="0.3">
      <c r="A95" s="226" t="s">
        <v>863</v>
      </c>
      <c r="B95" s="227">
        <v>90800</v>
      </c>
    </row>
    <row r="96" spans="1:2" x14ac:dyDescent="0.3">
      <c r="A96" s="226" t="s">
        <v>869</v>
      </c>
      <c r="B96" s="227">
        <v>126000</v>
      </c>
    </row>
    <row r="97" spans="1:2" x14ac:dyDescent="0.3">
      <c r="A97" s="226" t="s">
        <v>871</v>
      </c>
      <c r="B97" s="227">
        <v>130500</v>
      </c>
    </row>
    <row r="98" spans="1:2" x14ac:dyDescent="0.3">
      <c r="A98" s="226" t="s">
        <v>882</v>
      </c>
      <c r="B98" s="227">
        <v>26000</v>
      </c>
    </row>
    <row r="99" spans="1:2" x14ac:dyDescent="0.3">
      <c r="A99" s="226" t="s">
        <v>884</v>
      </c>
      <c r="B99" s="227">
        <v>3200</v>
      </c>
    </row>
    <row r="100" spans="1:2" x14ac:dyDescent="0.3">
      <c r="A100" s="226" t="s">
        <v>885</v>
      </c>
      <c r="B100" s="227">
        <v>43000</v>
      </c>
    </row>
    <row r="101" spans="1:2" x14ac:dyDescent="0.3">
      <c r="A101" s="226" t="s">
        <v>939</v>
      </c>
      <c r="B101" s="227">
        <v>171030.6</v>
      </c>
    </row>
    <row r="102" spans="1:2" x14ac:dyDescent="0.3">
      <c r="A102" s="226" t="s">
        <v>944</v>
      </c>
      <c r="B102" s="227">
        <v>63264</v>
      </c>
    </row>
    <row r="103" spans="1:2" x14ac:dyDescent="0.3">
      <c r="A103" s="226" t="s">
        <v>946</v>
      </c>
      <c r="B103" s="227">
        <v>552672</v>
      </c>
    </row>
    <row r="104" spans="1:2" x14ac:dyDescent="0.3">
      <c r="A104" s="226" t="s">
        <v>950</v>
      </c>
      <c r="B104" s="227">
        <v>6900</v>
      </c>
    </row>
    <row r="105" spans="1:2" x14ac:dyDescent="0.3">
      <c r="A105" s="226" t="s">
        <v>952</v>
      </c>
      <c r="B105" s="227">
        <v>93000</v>
      </c>
    </row>
    <row r="106" spans="1:2" x14ac:dyDescent="0.3">
      <c r="A106" s="226" t="s">
        <v>953</v>
      </c>
      <c r="B106" s="227">
        <v>53900</v>
      </c>
    </row>
    <row r="107" spans="1:2" x14ac:dyDescent="0.3">
      <c r="A107" s="226" t="s">
        <v>954</v>
      </c>
      <c r="B107" s="227">
        <v>17000</v>
      </c>
    </row>
    <row r="108" spans="1:2" x14ac:dyDescent="0.3">
      <c r="A108" s="226" t="s">
        <v>957</v>
      </c>
      <c r="B108" s="227">
        <v>184008</v>
      </c>
    </row>
    <row r="109" spans="1:2" x14ac:dyDescent="0.3">
      <c r="A109" s="226" t="s">
        <v>959</v>
      </c>
      <c r="B109" s="227">
        <v>278454</v>
      </c>
    </row>
    <row r="110" spans="1:2" x14ac:dyDescent="0.3">
      <c r="A110" s="226" t="s">
        <v>960</v>
      </c>
      <c r="B110" s="227">
        <v>25773</v>
      </c>
    </row>
    <row r="111" spans="1:2" x14ac:dyDescent="0.3">
      <c r="A111" s="226" t="s">
        <v>961</v>
      </c>
      <c r="B111" s="227">
        <v>90222</v>
      </c>
    </row>
    <row r="112" spans="1:2" x14ac:dyDescent="0.3">
      <c r="A112" s="226" t="s">
        <v>970</v>
      </c>
      <c r="B112" s="227">
        <v>659196</v>
      </c>
    </row>
    <row r="113" spans="1:2" x14ac:dyDescent="0.3">
      <c r="A113" s="226" t="s">
        <v>974</v>
      </c>
      <c r="B113" s="227">
        <v>280000</v>
      </c>
    </row>
    <row r="114" spans="1:2" x14ac:dyDescent="0.3">
      <c r="A114" s="226" t="s">
        <v>989</v>
      </c>
      <c r="B114" s="227">
        <v>2283600</v>
      </c>
    </row>
    <row r="115" spans="1:2" x14ac:dyDescent="0.3">
      <c r="A115" s="226" t="s">
        <v>993</v>
      </c>
      <c r="B115" s="227">
        <v>840000</v>
      </c>
    </row>
    <row r="116" spans="1:2" x14ac:dyDescent="0.3">
      <c r="A116" s="226" t="s">
        <v>997</v>
      </c>
      <c r="B116" s="227">
        <v>2255250</v>
      </c>
    </row>
    <row r="117" spans="1:2" x14ac:dyDescent="0.3">
      <c r="A117" s="226" t="s">
        <v>999</v>
      </c>
      <c r="B117" s="227">
        <v>696000</v>
      </c>
    </row>
    <row r="118" spans="1:2" x14ac:dyDescent="0.3">
      <c r="A118" s="226" t="s">
        <v>1013</v>
      </c>
      <c r="B118" s="227">
        <v>31225</v>
      </c>
    </row>
    <row r="119" spans="1:2" x14ac:dyDescent="0.3">
      <c r="A119" s="226" t="s">
        <v>1015</v>
      </c>
      <c r="B119" s="227">
        <v>63150</v>
      </c>
    </row>
    <row r="120" spans="1:2" x14ac:dyDescent="0.3">
      <c r="A120" s="226" t="s">
        <v>1602</v>
      </c>
      <c r="B120" s="227">
        <v>29800</v>
      </c>
    </row>
    <row r="121" spans="1:2" x14ac:dyDescent="0.3">
      <c r="A121" s="226" t="s">
        <v>1612</v>
      </c>
      <c r="B121" s="227">
        <v>31170</v>
      </c>
    </row>
    <row r="122" spans="1:2" x14ac:dyDescent="0.3">
      <c r="A122" s="226" t="s">
        <v>1618</v>
      </c>
      <c r="B122" s="227">
        <v>160000</v>
      </c>
    </row>
    <row r="123" spans="1:2" x14ac:dyDescent="0.3">
      <c r="A123" s="226" t="s">
        <v>1644</v>
      </c>
      <c r="B123" s="227">
        <v>6138000</v>
      </c>
    </row>
    <row r="124" spans="1:2" x14ac:dyDescent="0.3">
      <c r="A124" s="226" t="s">
        <v>1645</v>
      </c>
      <c r="B124" s="227">
        <v>8000</v>
      </c>
    </row>
    <row r="125" spans="1:2" x14ac:dyDescent="0.3">
      <c r="A125" s="226" t="s">
        <v>1648</v>
      </c>
      <c r="B125" s="227">
        <v>32400</v>
      </c>
    </row>
    <row r="126" spans="1:2" x14ac:dyDescent="0.3">
      <c r="A126" s="226" t="s">
        <v>1651</v>
      </c>
      <c r="B126" s="227">
        <v>350000</v>
      </c>
    </row>
    <row r="127" spans="1:2" x14ac:dyDescent="0.3">
      <c r="A127" s="226" t="s">
        <v>1652</v>
      </c>
      <c r="B127" s="227">
        <v>453000</v>
      </c>
    </row>
    <row r="128" spans="1:2" x14ac:dyDescent="0.3">
      <c r="A128" s="225" t="s">
        <v>36</v>
      </c>
      <c r="B128" s="227">
        <v>148159377</v>
      </c>
    </row>
    <row r="129" spans="1:2" x14ac:dyDescent="0.3">
      <c r="A129" s="226" t="s">
        <v>285</v>
      </c>
      <c r="B129" s="227">
        <v>6555000</v>
      </c>
    </row>
    <row r="130" spans="1:2" x14ac:dyDescent="0.3">
      <c r="A130" s="226" t="s">
        <v>706</v>
      </c>
      <c r="B130" s="227">
        <v>46800</v>
      </c>
    </row>
    <row r="131" spans="1:2" x14ac:dyDescent="0.3">
      <c r="A131" s="226" t="s">
        <v>705</v>
      </c>
      <c r="B131" s="227">
        <v>93600</v>
      </c>
    </row>
    <row r="132" spans="1:2" x14ac:dyDescent="0.3">
      <c r="A132" s="226" t="s">
        <v>1044</v>
      </c>
      <c r="B132" s="227">
        <v>46600</v>
      </c>
    </row>
    <row r="133" spans="1:2" x14ac:dyDescent="0.3">
      <c r="A133" s="226" t="s">
        <v>186</v>
      </c>
      <c r="B133" s="227">
        <v>2808000</v>
      </c>
    </row>
    <row r="134" spans="1:2" x14ac:dyDescent="0.3">
      <c r="A134" s="226" t="s">
        <v>621</v>
      </c>
      <c r="B134" s="227">
        <v>2304000</v>
      </c>
    </row>
    <row r="135" spans="1:2" x14ac:dyDescent="0.3">
      <c r="A135" s="226" t="s">
        <v>1034</v>
      </c>
      <c r="B135" s="227">
        <v>111200</v>
      </c>
    </row>
    <row r="136" spans="1:2" x14ac:dyDescent="0.3">
      <c r="A136" s="226" t="s">
        <v>1008</v>
      </c>
      <c r="B136" s="227">
        <v>260800</v>
      </c>
    </row>
    <row r="137" spans="1:2" x14ac:dyDescent="0.3">
      <c r="A137" s="226" t="s">
        <v>1035</v>
      </c>
      <c r="B137" s="227">
        <v>150600</v>
      </c>
    </row>
    <row r="138" spans="1:2" x14ac:dyDescent="0.3">
      <c r="A138" s="226" t="s">
        <v>184</v>
      </c>
      <c r="B138" s="227">
        <v>4338400</v>
      </c>
    </row>
    <row r="139" spans="1:2" x14ac:dyDescent="0.3">
      <c r="A139" s="226" t="s">
        <v>448</v>
      </c>
      <c r="B139" s="227">
        <v>315000</v>
      </c>
    </row>
    <row r="140" spans="1:2" x14ac:dyDescent="0.3">
      <c r="A140" s="226" t="s">
        <v>1055</v>
      </c>
      <c r="B140" s="227">
        <v>1278000</v>
      </c>
    </row>
    <row r="141" spans="1:2" x14ac:dyDescent="0.3">
      <c r="A141" s="226" t="s">
        <v>1072</v>
      </c>
      <c r="B141" s="227">
        <v>34350</v>
      </c>
    </row>
    <row r="142" spans="1:2" x14ac:dyDescent="0.3">
      <c r="A142" s="226" t="s">
        <v>1074</v>
      </c>
      <c r="B142" s="227">
        <v>41900</v>
      </c>
    </row>
    <row r="143" spans="1:2" x14ac:dyDescent="0.3">
      <c r="A143" s="226" t="s">
        <v>1066</v>
      </c>
      <c r="B143" s="227">
        <v>158442</v>
      </c>
    </row>
    <row r="144" spans="1:2" x14ac:dyDescent="0.3">
      <c r="A144" s="226" t="s">
        <v>1077</v>
      </c>
      <c r="B144" s="227">
        <v>212110</v>
      </c>
    </row>
    <row r="145" spans="1:2" x14ac:dyDescent="0.3">
      <c r="A145" s="226" t="s">
        <v>239</v>
      </c>
      <c r="B145" s="227">
        <v>623448</v>
      </c>
    </row>
    <row r="146" spans="1:2" x14ac:dyDescent="0.3">
      <c r="A146" s="226" t="s">
        <v>220</v>
      </c>
      <c r="B146" s="227">
        <v>181560</v>
      </c>
    </row>
    <row r="147" spans="1:2" x14ac:dyDescent="0.3">
      <c r="A147" s="226" t="s">
        <v>425</v>
      </c>
      <c r="B147" s="227">
        <v>271400</v>
      </c>
    </row>
    <row r="148" spans="1:2" x14ac:dyDescent="0.3">
      <c r="A148" s="226" t="s">
        <v>288</v>
      </c>
      <c r="B148" s="227">
        <v>406000</v>
      </c>
    </row>
    <row r="149" spans="1:2" x14ac:dyDescent="0.3">
      <c r="A149" s="226" t="s">
        <v>681</v>
      </c>
      <c r="B149" s="227">
        <v>468000</v>
      </c>
    </row>
    <row r="150" spans="1:2" x14ac:dyDescent="0.3">
      <c r="A150" s="226" t="s">
        <v>431</v>
      </c>
      <c r="B150" s="227">
        <v>291000</v>
      </c>
    </row>
    <row r="151" spans="1:2" x14ac:dyDescent="0.3">
      <c r="A151" s="226" t="s">
        <v>808</v>
      </c>
      <c r="B151" s="227">
        <v>1620000</v>
      </c>
    </row>
    <row r="152" spans="1:2" x14ac:dyDescent="0.3">
      <c r="A152" s="226" t="s">
        <v>1110</v>
      </c>
      <c r="B152" s="227">
        <v>310000</v>
      </c>
    </row>
    <row r="153" spans="1:2" x14ac:dyDescent="0.3">
      <c r="A153" s="226" t="s">
        <v>273</v>
      </c>
      <c r="B153" s="227">
        <v>4316000</v>
      </c>
    </row>
    <row r="154" spans="1:2" x14ac:dyDescent="0.3">
      <c r="A154" s="226" t="s">
        <v>182</v>
      </c>
      <c r="B154" s="227">
        <v>10725000</v>
      </c>
    </row>
    <row r="155" spans="1:2" x14ac:dyDescent="0.3">
      <c r="A155" s="226" t="s">
        <v>274</v>
      </c>
      <c r="B155" s="227">
        <v>805000</v>
      </c>
    </row>
    <row r="156" spans="1:2" x14ac:dyDescent="0.3">
      <c r="A156" s="226" t="s">
        <v>276</v>
      </c>
      <c r="B156" s="227">
        <v>2722500</v>
      </c>
    </row>
    <row r="157" spans="1:2" x14ac:dyDescent="0.3">
      <c r="A157" s="226" t="s">
        <v>179</v>
      </c>
      <c r="B157" s="227">
        <v>1678900</v>
      </c>
    </row>
    <row r="158" spans="1:2" x14ac:dyDescent="0.3">
      <c r="A158" s="226" t="s">
        <v>278</v>
      </c>
      <c r="B158" s="227">
        <v>1188000</v>
      </c>
    </row>
    <row r="159" spans="1:2" x14ac:dyDescent="0.3">
      <c r="A159" s="226" t="s">
        <v>187</v>
      </c>
      <c r="B159" s="227">
        <v>945000</v>
      </c>
    </row>
    <row r="160" spans="1:2" x14ac:dyDescent="0.3">
      <c r="A160" s="226" t="s">
        <v>190</v>
      </c>
      <c r="B160" s="227">
        <v>1254000</v>
      </c>
    </row>
    <row r="161" spans="1:2" x14ac:dyDescent="0.3">
      <c r="A161" s="226" t="s">
        <v>1101</v>
      </c>
      <c r="B161" s="227">
        <v>50000</v>
      </c>
    </row>
    <row r="162" spans="1:2" x14ac:dyDescent="0.3">
      <c r="A162" s="226" t="s">
        <v>847</v>
      </c>
      <c r="B162" s="227">
        <v>9200</v>
      </c>
    </row>
    <row r="163" spans="1:2" x14ac:dyDescent="0.3">
      <c r="A163" s="226" t="s">
        <v>1070</v>
      </c>
      <c r="B163" s="227">
        <v>40788</v>
      </c>
    </row>
    <row r="164" spans="1:2" x14ac:dyDescent="0.3">
      <c r="A164" s="226" t="s">
        <v>1114</v>
      </c>
      <c r="B164" s="227">
        <v>178000</v>
      </c>
    </row>
    <row r="165" spans="1:2" x14ac:dyDescent="0.3">
      <c r="A165" s="226" t="s">
        <v>920</v>
      </c>
      <c r="B165" s="227">
        <v>200000</v>
      </c>
    </row>
    <row r="166" spans="1:2" x14ac:dyDescent="0.3">
      <c r="A166" s="226" t="s">
        <v>293</v>
      </c>
      <c r="B166" s="227">
        <v>480000</v>
      </c>
    </row>
    <row r="167" spans="1:2" x14ac:dyDescent="0.3">
      <c r="A167" s="226" t="s">
        <v>294</v>
      </c>
      <c r="B167" s="227">
        <v>520000</v>
      </c>
    </row>
    <row r="168" spans="1:2" x14ac:dyDescent="0.3">
      <c r="A168" s="226" t="s">
        <v>1027</v>
      </c>
      <c r="B168" s="227">
        <v>38480</v>
      </c>
    </row>
    <row r="169" spans="1:2" x14ac:dyDescent="0.3">
      <c r="A169" s="226" t="s">
        <v>382</v>
      </c>
      <c r="B169" s="227">
        <v>190960</v>
      </c>
    </row>
    <row r="170" spans="1:2" x14ac:dyDescent="0.3">
      <c r="A170" s="226" t="s">
        <v>755</v>
      </c>
      <c r="B170" s="227">
        <v>309000</v>
      </c>
    </row>
    <row r="171" spans="1:2" x14ac:dyDescent="0.3">
      <c r="A171" s="226" t="s">
        <v>1068</v>
      </c>
      <c r="B171" s="227">
        <v>3582</v>
      </c>
    </row>
    <row r="172" spans="1:2" x14ac:dyDescent="0.3">
      <c r="A172" s="226" t="s">
        <v>445</v>
      </c>
      <c r="B172" s="227">
        <v>170000</v>
      </c>
    </row>
    <row r="173" spans="1:2" x14ac:dyDescent="0.3">
      <c r="A173" s="226" t="s">
        <v>346</v>
      </c>
      <c r="B173" s="227">
        <v>252000</v>
      </c>
    </row>
    <row r="174" spans="1:2" x14ac:dyDescent="0.3">
      <c r="A174" s="226" t="s">
        <v>176</v>
      </c>
      <c r="B174" s="227">
        <v>1920000</v>
      </c>
    </row>
    <row r="175" spans="1:2" x14ac:dyDescent="0.3">
      <c r="A175" s="226" t="s">
        <v>287</v>
      </c>
      <c r="B175" s="227">
        <v>561000</v>
      </c>
    </row>
    <row r="176" spans="1:2" x14ac:dyDescent="0.3">
      <c r="A176" s="226" t="s">
        <v>175</v>
      </c>
      <c r="B176" s="227">
        <v>123000</v>
      </c>
    </row>
    <row r="177" spans="1:2" x14ac:dyDescent="0.3">
      <c r="A177" s="226" t="s">
        <v>1064</v>
      </c>
      <c r="B177" s="227">
        <v>80664</v>
      </c>
    </row>
    <row r="178" spans="1:2" x14ac:dyDescent="0.3">
      <c r="A178" s="226" t="s">
        <v>270</v>
      </c>
      <c r="B178" s="227">
        <v>120000</v>
      </c>
    </row>
    <row r="179" spans="1:2" x14ac:dyDescent="0.3">
      <c r="A179" s="226" t="s">
        <v>188</v>
      </c>
      <c r="B179" s="227">
        <v>579500</v>
      </c>
    </row>
    <row r="180" spans="1:2" x14ac:dyDescent="0.3">
      <c r="A180" s="226" t="s">
        <v>191</v>
      </c>
      <c r="B180" s="227">
        <v>1421000</v>
      </c>
    </row>
    <row r="181" spans="1:2" x14ac:dyDescent="0.3">
      <c r="A181" s="226" t="s">
        <v>1028</v>
      </c>
      <c r="B181" s="227">
        <v>11210</v>
      </c>
    </row>
    <row r="182" spans="1:2" x14ac:dyDescent="0.3">
      <c r="A182" s="226" t="s">
        <v>1030</v>
      </c>
      <c r="B182" s="227">
        <v>16620</v>
      </c>
    </row>
    <row r="183" spans="1:2" x14ac:dyDescent="0.3">
      <c r="A183" s="226" t="s">
        <v>223</v>
      </c>
      <c r="B183" s="227">
        <v>578020</v>
      </c>
    </row>
    <row r="184" spans="1:2" x14ac:dyDescent="0.3">
      <c r="A184" s="226" t="s">
        <v>1103</v>
      </c>
      <c r="B184" s="227">
        <v>15500</v>
      </c>
    </row>
    <row r="185" spans="1:2" x14ac:dyDescent="0.3">
      <c r="A185" s="226" t="s">
        <v>148</v>
      </c>
      <c r="B185" s="227">
        <v>128000</v>
      </c>
    </row>
    <row r="186" spans="1:2" x14ac:dyDescent="0.3">
      <c r="A186" s="226" t="s">
        <v>151</v>
      </c>
      <c r="B186" s="227">
        <v>128000</v>
      </c>
    </row>
    <row r="187" spans="1:2" x14ac:dyDescent="0.3">
      <c r="A187" s="226" t="s">
        <v>155</v>
      </c>
      <c r="B187" s="227">
        <v>450000</v>
      </c>
    </row>
    <row r="188" spans="1:2" x14ac:dyDescent="0.3">
      <c r="A188" s="226" t="s">
        <v>160</v>
      </c>
      <c r="B188" s="227">
        <v>600000</v>
      </c>
    </row>
    <row r="189" spans="1:2" x14ac:dyDescent="0.3">
      <c r="A189" s="226" t="s">
        <v>162</v>
      </c>
      <c r="B189" s="227">
        <v>400000</v>
      </c>
    </row>
    <row r="190" spans="1:2" x14ac:dyDescent="0.3">
      <c r="A190" s="226" t="s">
        <v>163</v>
      </c>
      <c r="B190" s="227">
        <v>200000</v>
      </c>
    </row>
    <row r="191" spans="1:2" x14ac:dyDescent="0.3">
      <c r="A191" s="226" t="s">
        <v>167</v>
      </c>
      <c r="B191" s="227">
        <v>124000</v>
      </c>
    </row>
    <row r="192" spans="1:2" x14ac:dyDescent="0.3">
      <c r="A192" s="226" t="s">
        <v>173</v>
      </c>
      <c r="B192" s="227">
        <v>28000</v>
      </c>
    </row>
    <row r="193" spans="1:2" x14ac:dyDescent="0.3">
      <c r="A193" s="226" t="s">
        <v>177</v>
      </c>
      <c r="B193" s="227">
        <v>4218000</v>
      </c>
    </row>
    <row r="194" spans="1:2" x14ac:dyDescent="0.3">
      <c r="A194" s="226" t="s">
        <v>178</v>
      </c>
      <c r="B194" s="227">
        <v>76800</v>
      </c>
    </row>
    <row r="195" spans="1:2" x14ac:dyDescent="0.3">
      <c r="A195" s="226" t="s">
        <v>180</v>
      </c>
      <c r="B195" s="227">
        <v>697000</v>
      </c>
    </row>
    <row r="196" spans="1:2" x14ac:dyDescent="0.3">
      <c r="A196" s="226" t="s">
        <v>181</v>
      </c>
      <c r="B196" s="227">
        <v>1800000</v>
      </c>
    </row>
    <row r="197" spans="1:2" x14ac:dyDescent="0.3">
      <c r="A197" s="226" t="s">
        <v>183</v>
      </c>
      <c r="B197" s="227">
        <v>2892000</v>
      </c>
    </row>
    <row r="198" spans="1:2" x14ac:dyDescent="0.3">
      <c r="A198" s="226" t="s">
        <v>185</v>
      </c>
      <c r="B198" s="227">
        <v>1456000</v>
      </c>
    </row>
    <row r="199" spans="1:2" x14ac:dyDescent="0.3">
      <c r="A199" s="226" t="s">
        <v>189</v>
      </c>
      <c r="B199" s="227">
        <v>1225500</v>
      </c>
    </row>
    <row r="200" spans="1:2" x14ac:dyDescent="0.3">
      <c r="A200" s="226" t="s">
        <v>192</v>
      </c>
      <c r="B200" s="227">
        <v>950000</v>
      </c>
    </row>
    <row r="201" spans="1:2" x14ac:dyDescent="0.3">
      <c r="A201" s="226" t="s">
        <v>212</v>
      </c>
      <c r="B201" s="227">
        <v>39200</v>
      </c>
    </row>
    <row r="202" spans="1:2" x14ac:dyDescent="0.3">
      <c r="A202" s="226" t="s">
        <v>214</v>
      </c>
      <c r="B202" s="227">
        <v>12360</v>
      </c>
    </row>
    <row r="203" spans="1:2" x14ac:dyDescent="0.3">
      <c r="A203" s="226" t="s">
        <v>216</v>
      </c>
      <c r="B203" s="227">
        <v>138000</v>
      </c>
    </row>
    <row r="204" spans="1:2" x14ac:dyDescent="0.3">
      <c r="A204" s="226" t="s">
        <v>241</v>
      </c>
      <c r="B204" s="227">
        <v>524520</v>
      </c>
    </row>
    <row r="205" spans="1:2" x14ac:dyDescent="0.3">
      <c r="A205" s="226" t="s">
        <v>275</v>
      </c>
      <c r="B205" s="227">
        <v>528000</v>
      </c>
    </row>
    <row r="206" spans="1:2" x14ac:dyDescent="0.3">
      <c r="A206" s="226" t="s">
        <v>277</v>
      </c>
      <c r="B206" s="227">
        <v>702000</v>
      </c>
    </row>
    <row r="207" spans="1:2" x14ac:dyDescent="0.3">
      <c r="A207" s="226" t="s">
        <v>279</v>
      </c>
      <c r="B207" s="227">
        <v>2016000</v>
      </c>
    </row>
    <row r="208" spans="1:2" x14ac:dyDescent="0.3">
      <c r="A208" s="226" t="s">
        <v>280</v>
      </c>
      <c r="B208" s="227">
        <v>477000</v>
      </c>
    </row>
    <row r="209" spans="1:2" x14ac:dyDescent="0.3">
      <c r="A209" s="226" t="s">
        <v>281</v>
      </c>
      <c r="B209" s="227">
        <v>240000</v>
      </c>
    </row>
    <row r="210" spans="1:2" x14ac:dyDescent="0.3">
      <c r="A210" s="226" t="s">
        <v>282</v>
      </c>
      <c r="B210" s="227">
        <v>288000</v>
      </c>
    </row>
    <row r="211" spans="1:2" x14ac:dyDescent="0.3">
      <c r="A211" s="226" t="s">
        <v>283</v>
      </c>
      <c r="B211" s="227">
        <v>3976500</v>
      </c>
    </row>
    <row r="212" spans="1:2" x14ac:dyDescent="0.3">
      <c r="A212" s="226" t="s">
        <v>284</v>
      </c>
      <c r="B212" s="227">
        <v>5044500</v>
      </c>
    </row>
    <row r="213" spans="1:2" x14ac:dyDescent="0.3">
      <c r="A213" s="226" t="s">
        <v>286</v>
      </c>
      <c r="B213" s="227">
        <v>600000</v>
      </c>
    </row>
    <row r="214" spans="1:2" x14ac:dyDescent="0.3">
      <c r="A214" s="226" t="s">
        <v>289</v>
      </c>
      <c r="B214" s="227">
        <v>270000</v>
      </c>
    </row>
    <row r="215" spans="1:2" x14ac:dyDescent="0.3">
      <c r="A215" s="226" t="s">
        <v>290</v>
      </c>
      <c r="B215" s="227">
        <v>429000</v>
      </c>
    </row>
    <row r="216" spans="1:2" x14ac:dyDescent="0.3">
      <c r="A216" s="226" t="s">
        <v>291</v>
      </c>
      <c r="B216" s="227">
        <v>418500</v>
      </c>
    </row>
    <row r="217" spans="1:2" x14ac:dyDescent="0.3">
      <c r="A217" s="226" t="s">
        <v>292</v>
      </c>
      <c r="B217" s="227">
        <v>1845000</v>
      </c>
    </row>
    <row r="218" spans="1:2" x14ac:dyDescent="0.3">
      <c r="A218" s="226" t="s">
        <v>295</v>
      </c>
      <c r="B218" s="227">
        <v>170000</v>
      </c>
    </row>
    <row r="219" spans="1:2" x14ac:dyDescent="0.3">
      <c r="A219" s="226" t="s">
        <v>296</v>
      </c>
      <c r="B219" s="227">
        <v>59000</v>
      </c>
    </row>
    <row r="220" spans="1:2" x14ac:dyDescent="0.3">
      <c r="A220" s="226" t="s">
        <v>297</v>
      </c>
      <c r="B220" s="227">
        <v>32500</v>
      </c>
    </row>
    <row r="221" spans="1:2" x14ac:dyDescent="0.3">
      <c r="A221" s="226" t="s">
        <v>298</v>
      </c>
      <c r="B221" s="227">
        <v>20400</v>
      </c>
    </row>
    <row r="222" spans="1:2" x14ac:dyDescent="0.3">
      <c r="A222" s="226" t="s">
        <v>299</v>
      </c>
      <c r="B222" s="227">
        <v>56000</v>
      </c>
    </row>
    <row r="223" spans="1:2" x14ac:dyDescent="0.3">
      <c r="A223" s="226" t="s">
        <v>300</v>
      </c>
      <c r="B223" s="227">
        <v>15000</v>
      </c>
    </row>
    <row r="224" spans="1:2" x14ac:dyDescent="0.3">
      <c r="A224" s="226" t="s">
        <v>301</v>
      </c>
      <c r="B224" s="227">
        <v>21500</v>
      </c>
    </row>
    <row r="225" spans="1:2" x14ac:dyDescent="0.3">
      <c r="A225" s="226" t="s">
        <v>302</v>
      </c>
      <c r="B225" s="227">
        <v>52000</v>
      </c>
    </row>
    <row r="226" spans="1:2" x14ac:dyDescent="0.3">
      <c r="A226" s="226" t="s">
        <v>303</v>
      </c>
      <c r="B226" s="227">
        <v>51000</v>
      </c>
    </row>
    <row r="227" spans="1:2" x14ac:dyDescent="0.3">
      <c r="A227" s="226" t="s">
        <v>304</v>
      </c>
      <c r="B227" s="227">
        <v>47000</v>
      </c>
    </row>
    <row r="228" spans="1:2" x14ac:dyDescent="0.3">
      <c r="A228" s="226" t="s">
        <v>305</v>
      </c>
      <c r="B228" s="227">
        <v>1248320</v>
      </c>
    </row>
    <row r="229" spans="1:2" x14ac:dyDescent="0.3">
      <c r="A229" s="226" t="s">
        <v>316</v>
      </c>
      <c r="B229" s="227">
        <v>4970000</v>
      </c>
    </row>
    <row r="230" spans="1:2" x14ac:dyDescent="0.3">
      <c r="A230" s="226" t="s">
        <v>321</v>
      </c>
      <c r="B230" s="227">
        <v>91200</v>
      </c>
    </row>
    <row r="231" spans="1:2" x14ac:dyDescent="0.3">
      <c r="A231" s="226" t="s">
        <v>322</v>
      </c>
      <c r="B231" s="227">
        <v>144000</v>
      </c>
    </row>
    <row r="232" spans="1:2" x14ac:dyDescent="0.3">
      <c r="A232" s="226" t="s">
        <v>323</v>
      </c>
      <c r="B232" s="227">
        <v>60000</v>
      </c>
    </row>
    <row r="233" spans="1:2" x14ac:dyDescent="0.3">
      <c r="A233" s="226" t="s">
        <v>326</v>
      </c>
      <c r="B233" s="227">
        <v>941700</v>
      </c>
    </row>
    <row r="234" spans="1:2" x14ac:dyDescent="0.3">
      <c r="A234" s="226" t="s">
        <v>330</v>
      </c>
      <c r="B234" s="227">
        <v>460150</v>
      </c>
    </row>
    <row r="235" spans="1:2" x14ac:dyDescent="0.3">
      <c r="A235" s="226" t="s">
        <v>342</v>
      </c>
      <c r="B235" s="227">
        <v>113000</v>
      </c>
    </row>
    <row r="236" spans="1:2" x14ac:dyDescent="0.3">
      <c r="A236" s="226" t="s">
        <v>344</v>
      </c>
      <c r="B236" s="227">
        <v>60700</v>
      </c>
    </row>
    <row r="237" spans="1:2" x14ac:dyDescent="0.3">
      <c r="A237" s="226" t="s">
        <v>348</v>
      </c>
      <c r="B237" s="227">
        <v>16770</v>
      </c>
    </row>
    <row r="238" spans="1:2" x14ac:dyDescent="0.3">
      <c r="A238" s="226" t="s">
        <v>362</v>
      </c>
      <c r="B238" s="227">
        <v>3318000</v>
      </c>
    </row>
    <row r="239" spans="1:2" x14ac:dyDescent="0.3">
      <c r="A239" s="226" t="s">
        <v>364</v>
      </c>
      <c r="B239" s="227">
        <v>386000</v>
      </c>
    </row>
    <row r="240" spans="1:2" x14ac:dyDescent="0.3">
      <c r="A240" s="226" t="s">
        <v>366</v>
      </c>
      <c r="B240" s="227">
        <v>45200</v>
      </c>
    </row>
    <row r="241" spans="1:2" x14ac:dyDescent="0.3">
      <c r="A241" s="226" t="s">
        <v>367</v>
      </c>
      <c r="B241" s="227">
        <v>68600</v>
      </c>
    </row>
    <row r="242" spans="1:2" x14ac:dyDescent="0.3">
      <c r="A242" s="226" t="s">
        <v>368</v>
      </c>
      <c r="B242" s="227">
        <v>68600</v>
      </c>
    </row>
    <row r="243" spans="1:2" x14ac:dyDescent="0.3">
      <c r="A243" s="226" t="s">
        <v>377</v>
      </c>
      <c r="B243" s="227">
        <v>479880</v>
      </c>
    </row>
    <row r="244" spans="1:2" x14ac:dyDescent="0.3">
      <c r="A244" s="226" t="s">
        <v>379</v>
      </c>
      <c r="B244" s="227">
        <v>479880</v>
      </c>
    </row>
    <row r="245" spans="1:2" x14ac:dyDescent="0.3">
      <c r="A245" s="226" t="s">
        <v>380</v>
      </c>
      <c r="B245" s="227">
        <v>357520</v>
      </c>
    </row>
    <row r="246" spans="1:2" x14ac:dyDescent="0.3">
      <c r="A246" s="226" t="s">
        <v>381</v>
      </c>
      <c r="B246" s="227">
        <v>357520</v>
      </c>
    </row>
    <row r="247" spans="1:2" x14ac:dyDescent="0.3">
      <c r="A247" s="226" t="s">
        <v>383</v>
      </c>
      <c r="B247" s="227">
        <v>76000</v>
      </c>
    </row>
    <row r="248" spans="1:2" x14ac:dyDescent="0.3">
      <c r="A248" s="226" t="s">
        <v>384</v>
      </c>
      <c r="B248" s="227">
        <v>49000</v>
      </c>
    </row>
    <row r="249" spans="1:2" x14ac:dyDescent="0.3">
      <c r="A249" s="226" t="s">
        <v>385</v>
      </c>
      <c r="B249" s="227">
        <v>48752</v>
      </c>
    </row>
    <row r="250" spans="1:2" x14ac:dyDescent="0.3">
      <c r="A250" s="226" t="s">
        <v>386</v>
      </c>
      <c r="B250" s="227">
        <v>235200</v>
      </c>
    </row>
    <row r="251" spans="1:2" x14ac:dyDescent="0.3">
      <c r="A251" s="226" t="s">
        <v>391</v>
      </c>
      <c r="B251" s="227">
        <v>210800</v>
      </c>
    </row>
    <row r="252" spans="1:2" x14ac:dyDescent="0.3">
      <c r="A252" s="226" t="s">
        <v>404</v>
      </c>
      <c r="B252" s="227">
        <v>52000</v>
      </c>
    </row>
    <row r="253" spans="1:2" x14ac:dyDescent="0.3">
      <c r="A253" s="226" t="s">
        <v>406</v>
      </c>
      <c r="B253" s="227">
        <v>58000</v>
      </c>
    </row>
    <row r="254" spans="1:2" x14ac:dyDescent="0.3">
      <c r="A254" s="226" t="s">
        <v>407</v>
      </c>
      <c r="B254" s="227">
        <v>61000</v>
      </c>
    </row>
    <row r="255" spans="1:2" x14ac:dyDescent="0.3">
      <c r="A255" s="226" t="s">
        <v>408</v>
      </c>
      <c r="B255" s="227">
        <v>64000</v>
      </c>
    </row>
    <row r="256" spans="1:2" x14ac:dyDescent="0.3">
      <c r="A256" s="226" t="s">
        <v>409</v>
      </c>
      <c r="B256" s="227">
        <v>69000</v>
      </c>
    </row>
    <row r="257" spans="1:2" x14ac:dyDescent="0.3">
      <c r="A257" s="226" t="s">
        <v>410</v>
      </c>
      <c r="B257" s="227">
        <v>46000</v>
      </c>
    </row>
    <row r="258" spans="1:2" x14ac:dyDescent="0.3">
      <c r="A258" s="226" t="s">
        <v>411</v>
      </c>
      <c r="B258" s="227">
        <v>225000</v>
      </c>
    </row>
    <row r="259" spans="1:2" x14ac:dyDescent="0.3">
      <c r="A259" s="226" t="s">
        <v>412</v>
      </c>
      <c r="B259" s="227">
        <v>690000</v>
      </c>
    </row>
    <row r="260" spans="1:2" x14ac:dyDescent="0.3">
      <c r="A260" s="226" t="s">
        <v>413</v>
      </c>
      <c r="B260" s="227">
        <v>208000</v>
      </c>
    </row>
    <row r="261" spans="1:2" x14ac:dyDescent="0.3">
      <c r="A261" s="226" t="s">
        <v>414</v>
      </c>
      <c r="B261" s="227">
        <v>161000</v>
      </c>
    </row>
    <row r="262" spans="1:2" x14ac:dyDescent="0.3">
      <c r="A262" s="226" t="s">
        <v>415</v>
      </c>
      <c r="B262" s="227">
        <v>45000</v>
      </c>
    </row>
    <row r="263" spans="1:2" x14ac:dyDescent="0.3">
      <c r="A263" s="226" t="s">
        <v>417</v>
      </c>
      <c r="B263" s="227">
        <v>66000</v>
      </c>
    </row>
    <row r="264" spans="1:2" x14ac:dyDescent="0.3">
      <c r="A264" s="226" t="s">
        <v>418</v>
      </c>
      <c r="B264" s="227">
        <v>136400</v>
      </c>
    </row>
    <row r="265" spans="1:2" x14ac:dyDescent="0.3">
      <c r="A265" s="226" t="s">
        <v>429</v>
      </c>
      <c r="B265" s="227">
        <v>20000</v>
      </c>
    </row>
    <row r="266" spans="1:2" x14ac:dyDescent="0.3">
      <c r="A266" s="226" t="s">
        <v>430</v>
      </c>
      <c r="B266" s="227">
        <v>60000</v>
      </c>
    </row>
    <row r="267" spans="1:2" x14ac:dyDescent="0.3">
      <c r="A267" s="226" t="s">
        <v>443</v>
      </c>
      <c r="B267" s="227">
        <v>9350</v>
      </c>
    </row>
    <row r="268" spans="1:2" x14ac:dyDescent="0.3">
      <c r="A268" s="226" t="s">
        <v>461</v>
      </c>
      <c r="B268" s="227">
        <v>8605</v>
      </c>
    </row>
    <row r="269" spans="1:2" x14ac:dyDescent="0.3">
      <c r="A269" s="226" t="s">
        <v>471</v>
      </c>
      <c r="B269" s="227">
        <v>295000</v>
      </c>
    </row>
    <row r="270" spans="1:2" x14ac:dyDescent="0.3">
      <c r="A270" s="226" t="s">
        <v>480</v>
      </c>
      <c r="B270" s="227">
        <v>5700000</v>
      </c>
    </row>
    <row r="271" spans="1:2" x14ac:dyDescent="0.3">
      <c r="A271" s="226" t="s">
        <v>487</v>
      </c>
      <c r="B271" s="227">
        <v>57000</v>
      </c>
    </row>
    <row r="272" spans="1:2" x14ac:dyDescent="0.3">
      <c r="A272" s="226" t="s">
        <v>490</v>
      </c>
      <c r="B272" s="227">
        <v>66000</v>
      </c>
    </row>
    <row r="273" spans="1:2" x14ac:dyDescent="0.3">
      <c r="A273" s="226" t="s">
        <v>491</v>
      </c>
      <c r="B273" s="227">
        <v>62000</v>
      </c>
    </row>
    <row r="274" spans="1:2" x14ac:dyDescent="0.3">
      <c r="A274" s="226" t="s">
        <v>492</v>
      </c>
      <c r="B274" s="227">
        <v>42000</v>
      </c>
    </row>
    <row r="275" spans="1:2" x14ac:dyDescent="0.3">
      <c r="A275" s="226" t="s">
        <v>493</v>
      </c>
      <c r="B275" s="227">
        <v>30000</v>
      </c>
    </row>
    <row r="276" spans="1:2" x14ac:dyDescent="0.3">
      <c r="A276" s="226" t="s">
        <v>503</v>
      </c>
      <c r="B276" s="227">
        <v>12918400</v>
      </c>
    </row>
    <row r="277" spans="1:2" x14ac:dyDescent="0.3">
      <c r="A277" s="226" t="s">
        <v>505</v>
      </c>
      <c r="B277" s="227">
        <v>9400</v>
      </c>
    </row>
    <row r="278" spans="1:2" x14ac:dyDescent="0.3">
      <c r="A278" s="226" t="s">
        <v>507</v>
      </c>
      <c r="B278" s="227">
        <v>46100</v>
      </c>
    </row>
    <row r="279" spans="1:2" x14ac:dyDescent="0.3">
      <c r="A279" s="226" t="s">
        <v>508</v>
      </c>
      <c r="B279" s="227">
        <v>48100</v>
      </c>
    </row>
    <row r="280" spans="1:2" x14ac:dyDescent="0.3">
      <c r="A280" s="226" t="s">
        <v>509</v>
      </c>
      <c r="B280" s="227">
        <v>250000</v>
      </c>
    </row>
    <row r="281" spans="1:2" x14ac:dyDescent="0.3">
      <c r="A281" s="226" t="s">
        <v>521</v>
      </c>
      <c r="B281" s="227">
        <v>30000</v>
      </c>
    </row>
    <row r="282" spans="1:2" x14ac:dyDescent="0.3">
      <c r="A282" s="226" t="s">
        <v>527</v>
      </c>
      <c r="B282" s="227">
        <v>16500</v>
      </c>
    </row>
    <row r="283" spans="1:2" x14ac:dyDescent="0.3">
      <c r="A283" s="226" t="s">
        <v>528</v>
      </c>
      <c r="B283" s="227">
        <v>40000</v>
      </c>
    </row>
    <row r="284" spans="1:2" x14ac:dyDescent="0.3">
      <c r="A284" s="226" t="s">
        <v>529</v>
      </c>
      <c r="B284" s="227">
        <v>148000</v>
      </c>
    </row>
    <row r="285" spans="1:2" x14ac:dyDescent="0.3">
      <c r="A285" s="226" t="s">
        <v>532</v>
      </c>
      <c r="B285" s="227">
        <v>220000</v>
      </c>
    </row>
    <row r="286" spans="1:2" x14ac:dyDescent="0.3">
      <c r="A286" s="226" t="s">
        <v>537</v>
      </c>
      <c r="B286" s="227">
        <v>1480000</v>
      </c>
    </row>
    <row r="287" spans="1:2" x14ac:dyDescent="0.3">
      <c r="A287" s="226" t="s">
        <v>540</v>
      </c>
      <c r="B287" s="227">
        <v>3600000</v>
      </c>
    </row>
    <row r="288" spans="1:2" x14ac:dyDescent="0.3">
      <c r="A288" s="226" t="s">
        <v>549</v>
      </c>
      <c r="B288" s="227">
        <v>92030</v>
      </c>
    </row>
    <row r="289" spans="1:2" x14ac:dyDescent="0.3">
      <c r="A289" s="226" t="s">
        <v>551</v>
      </c>
      <c r="B289" s="227">
        <v>18620</v>
      </c>
    </row>
    <row r="290" spans="1:2" x14ac:dyDescent="0.3">
      <c r="A290" s="226" t="s">
        <v>552</v>
      </c>
      <c r="B290" s="227">
        <v>21270</v>
      </c>
    </row>
    <row r="291" spans="1:2" x14ac:dyDescent="0.3">
      <c r="A291" s="226" t="s">
        <v>581</v>
      </c>
      <c r="B291" s="227">
        <v>70000</v>
      </c>
    </row>
    <row r="292" spans="1:2" x14ac:dyDescent="0.3">
      <c r="A292" s="226" t="s">
        <v>585</v>
      </c>
      <c r="B292" s="227">
        <v>42000</v>
      </c>
    </row>
    <row r="293" spans="1:2" x14ac:dyDescent="0.3">
      <c r="A293" s="226" t="s">
        <v>587</v>
      </c>
      <c r="B293" s="227">
        <v>15000</v>
      </c>
    </row>
    <row r="294" spans="1:2" x14ac:dyDescent="0.3">
      <c r="A294" s="226" t="s">
        <v>589</v>
      </c>
      <c r="B294" s="227">
        <v>22000</v>
      </c>
    </row>
    <row r="295" spans="1:2" x14ac:dyDescent="0.3">
      <c r="A295" s="226" t="s">
        <v>590</v>
      </c>
      <c r="B295" s="227">
        <v>15000</v>
      </c>
    </row>
    <row r="296" spans="1:2" x14ac:dyDescent="0.3">
      <c r="A296" s="226" t="s">
        <v>597</v>
      </c>
      <c r="B296" s="227">
        <v>530000</v>
      </c>
    </row>
    <row r="297" spans="1:2" x14ac:dyDescent="0.3">
      <c r="A297" s="226" t="s">
        <v>599</v>
      </c>
      <c r="B297" s="227">
        <v>40000</v>
      </c>
    </row>
    <row r="298" spans="1:2" x14ac:dyDescent="0.3">
      <c r="A298" s="226" t="s">
        <v>600</v>
      </c>
      <c r="B298" s="227">
        <v>235000</v>
      </c>
    </row>
    <row r="299" spans="1:2" x14ac:dyDescent="0.3">
      <c r="A299" s="226" t="s">
        <v>602</v>
      </c>
      <c r="B299" s="227">
        <v>150000</v>
      </c>
    </row>
    <row r="300" spans="1:2" x14ac:dyDescent="0.3">
      <c r="A300" s="226" t="s">
        <v>612</v>
      </c>
      <c r="B300" s="227">
        <v>16800</v>
      </c>
    </row>
    <row r="301" spans="1:2" x14ac:dyDescent="0.3">
      <c r="A301" s="226" t="s">
        <v>616</v>
      </c>
      <c r="B301" s="227">
        <v>370170</v>
      </c>
    </row>
    <row r="302" spans="1:2" x14ac:dyDescent="0.3">
      <c r="A302" s="226" t="s">
        <v>620</v>
      </c>
      <c r="B302" s="227">
        <v>170000</v>
      </c>
    </row>
    <row r="303" spans="1:2" x14ac:dyDescent="0.3">
      <c r="A303" s="226" t="s">
        <v>624</v>
      </c>
      <c r="B303" s="227">
        <v>29000</v>
      </c>
    </row>
    <row r="304" spans="1:2" x14ac:dyDescent="0.3">
      <c r="A304" s="226" t="s">
        <v>635</v>
      </c>
      <c r="B304" s="227">
        <v>113680</v>
      </c>
    </row>
    <row r="305" spans="1:2" x14ac:dyDescent="0.3">
      <c r="A305" s="226" t="s">
        <v>636</v>
      </c>
      <c r="B305" s="227">
        <v>81320</v>
      </c>
    </row>
    <row r="306" spans="1:2" x14ac:dyDescent="0.3">
      <c r="A306" s="226" t="s">
        <v>637</v>
      </c>
      <c r="B306" s="227">
        <v>58350</v>
      </c>
    </row>
    <row r="307" spans="1:2" x14ac:dyDescent="0.3">
      <c r="A307" s="226" t="s">
        <v>643</v>
      </c>
      <c r="B307" s="227">
        <v>30000</v>
      </c>
    </row>
    <row r="308" spans="1:2" x14ac:dyDescent="0.3">
      <c r="A308" s="226" t="s">
        <v>645</v>
      </c>
      <c r="B308" s="227">
        <v>19000</v>
      </c>
    </row>
    <row r="309" spans="1:2" x14ac:dyDescent="0.3">
      <c r="A309" s="226" t="s">
        <v>647</v>
      </c>
      <c r="B309" s="227">
        <v>0</v>
      </c>
    </row>
    <row r="310" spans="1:2" x14ac:dyDescent="0.3">
      <c r="A310" s="226" t="s">
        <v>648</v>
      </c>
      <c r="B310" s="227">
        <v>0</v>
      </c>
    </row>
    <row r="311" spans="1:2" x14ac:dyDescent="0.3">
      <c r="A311" s="226" t="s">
        <v>649</v>
      </c>
      <c r="B311" s="227">
        <v>27500</v>
      </c>
    </row>
    <row r="312" spans="1:2" x14ac:dyDescent="0.3">
      <c r="A312" s="226" t="s">
        <v>650</v>
      </c>
      <c r="B312" s="227">
        <v>39500</v>
      </c>
    </row>
    <row r="313" spans="1:2" x14ac:dyDescent="0.3">
      <c r="A313" s="226" t="s">
        <v>652</v>
      </c>
      <c r="B313" s="227">
        <v>10000</v>
      </c>
    </row>
    <row r="314" spans="1:2" x14ac:dyDescent="0.3">
      <c r="A314" s="226" t="s">
        <v>662</v>
      </c>
      <c r="B314" s="227">
        <v>120000</v>
      </c>
    </row>
    <row r="315" spans="1:2" x14ac:dyDescent="0.3">
      <c r="A315" s="226" t="s">
        <v>664</v>
      </c>
      <c r="B315" s="227">
        <v>148000</v>
      </c>
    </row>
    <row r="316" spans="1:2" x14ac:dyDescent="0.3">
      <c r="A316" s="226" t="s">
        <v>665</v>
      </c>
      <c r="B316" s="227">
        <v>56000</v>
      </c>
    </row>
    <row r="317" spans="1:2" x14ac:dyDescent="0.3">
      <c r="A317" s="226" t="s">
        <v>668</v>
      </c>
      <c r="B317" s="227">
        <v>4716</v>
      </c>
    </row>
    <row r="318" spans="1:2" x14ac:dyDescent="0.3">
      <c r="A318" s="226" t="s">
        <v>671</v>
      </c>
      <c r="B318" s="227">
        <v>1228000</v>
      </c>
    </row>
    <row r="319" spans="1:2" x14ac:dyDescent="0.3">
      <c r="A319" s="226" t="s">
        <v>684</v>
      </c>
      <c r="B319" s="227">
        <v>175000</v>
      </c>
    </row>
    <row r="320" spans="1:2" x14ac:dyDescent="0.3">
      <c r="A320" s="226" t="s">
        <v>690</v>
      </c>
      <c r="B320" s="227">
        <v>190000</v>
      </c>
    </row>
    <row r="321" spans="1:2" x14ac:dyDescent="0.3">
      <c r="A321" s="226" t="s">
        <v>694</v>
      </c>
      <c r="B321" s="227">
        <v>220000</v>
      </c>
    </row>
    <row r="322" spans="1:2" x14ac:dyDescent="0.3">
      <c r="A322" s="226" t="s">
        <v>696</v>
      </c>
      <c r="B322" s="227">
        <v>342000</v>
      </c>
    </row>
    <row r="323" spans="1:2" x14ac:dyDescent="0.3">
      <c r="A323" s="226" t="s">
        <v>699</v>
      </c>
      <c r="B323" s="227">
        <v>25000</v>
      </c>
    </row>
    <row r="324" spans="1:2" x14ac:dyDescent="0.3">
      <c r="A324" s="226" t="s">
        <v>701</v>
      </c>
      <c r="B324" s="227">
        <v>23000</v>
      </c>
    </row>
    <row r="325" spans="1:2" x14ac:dyDescent="0.3">
      <c r="A325" s="226" t="s">
        <v>702</v>
      </c>
      <c r="B325" s="227">
        <v>50000</v>
      </c>
    </row>
    <row r="326" spans="1:2" x14ac:dyDescent="0.3">
      <c r="A326" s="226" t="s">
        <v>703</v>
      </c>
      <c r="B326" s="227">
        <v>98000</v>
      </c>
    </row>
    <row r="327" spans="1:2" x14ac:dyDescent="0.3">
      <c r="A327" s="226" t="s">
        <v>704</v>
      </c>
      <c r="B327" s="227">
        <v>91200</v>
      </c>
    </row>
    <row r="328" spans="1:2" x14ac:dyDescent="0.3">
      <c r="A328" s="226" t="s">
        <v>712</v>
      </c>
      <c r="B328" s="227">
        <v>3090000</v>
      </c>
    </row>
    <row r="329" spans="1:2" x14ac:dyDescent="0.3">
      <c r="A329" s="226" t="s">
        <v>714</v>
      </c>
      <c r="B329" s="227">
        <v>180000</v>
      </c>
    </row>
    <row r="330" spans="1:2" x14ac:dyDescent="0.3">
      <c r="A330" s="226" t="s">
        <v>716</v>
      </c>
      <c r="B330" s="227">
        <v>418320</v>
      </c>
    </row>
    <row r="331" spans="1:2" x14ac:dyDescent="0.3">
      <c r="A331" s="226" t="s">
        <v>721</v>
      </c>
      <c r="B331" s="227">
        <v>126000</v>
      </c>
    </row>
    <row r="332" spans="1:2" x14ac:dyDescent="0.3">
      <c r="A332" s="226" t="s">
        <v>724</v>
      </c>
      <c r="B332" s="227">
        <v>123000</v>
      </c>
    </row>
    <row r="333" spans="1:2" x14ac:dyDescent="0.3">
      <c r="A333" s="226" t="s">
        <v>736</v>
      </c>
      <c r="B333" s="227">
        <v>52000</v>
      </c>
    </row>
    <row r="334" spans="1:2" x14ac:dyDescent="0.3">
      <c r="A334" s="226" t="s">
        <v>743</v>
      </c>
      <c r="B334" s="227">
        <v>160000</v>
      </c>
    </row>
    <row r="335" spans="1:2" x14ac:dyDescent="0.3">
      <c r="A335" s="226" t="s">
        <v>747</v>
      </c>
      <c r="B335" s="227">
        <v>1064000</v>
      </c>
    </row>
    <row r="336" spans="1:2" x14ac:dyDescent="0.3">
      <c r="A336" s="226" t="s">
        <v>753</v>
      </c>
      <c r="B336" s="227">
        <v>65000</v>
      </c>
    </row>
    <row r="337" spans="1:2" x14ac:dyDescent="0.3">
      <c r="A337" s="226" t="s">
        <v>759</v>
      </c>
      <c r="B337" s="227">
        <v>308475</v>
      </c>
    </row>
    <row r="338" spans="1:2" x14ac:dyDescent="0.3">
      <c r="A338" s="226" t="s">
        <v>773</v>
      </c>
      <c r="B338" s="227">
        <v>17985</v>
      </c>
    </row>
    <row r="339" spans="1:2" x14ac:dyDescent="0.3">
      <c r="A339" s="226" t="s">
        <v>781</v>
      </c>
      <c r="B339" s="227">
        <v>180950</v>
      </c>
    </row>
    <row r="340" spans="1:2" x14ac:dyDescent="0.3">
      <c r="A340" s="226" t="s">
        <v>786</v>
      </c>
      <c r="B340" s="227">
        <v>54000</v>
      </c>
    </row>
    <row r="341" spans="1:2" x14ac:dyDescent="0.3">
      <c r="A341" s="226" t="s">
        <v>790</v>
      </c>
      <c r="B341" s="227">
        <v>2471000</v>
      </c>
    </row>
    <row r="342" spans="1:2" x14ac:dyDescent="0.3">
      <c r="A342" s="226" t="s">
        <v>794</v>
      </c>
      <c r="B342" s="227">
        <v>30200</v>
      </c>
    </row>
    <row r="343" spans="1:2" x14ac:dyDescent="0.3">
      <c r="A343" s="226" t="s">
        <v>798</v>
      </c>
      <c r="B343" s="227">
        <v>14000</v>
      </c>
    </row>
    <row r="344" spans="1:2" x14ac:dyDescent="0.3">
      <c r="A344" s="226" t="s">
        <v>800</v>
      </c>
      <c r="B344" s="227">
        <v>8600</v>
      </c>
    </row>
    <row r="345" spans="1:2" x14ac:dyDescent="0.3">
      <c r="A345" s="226" t="s">
        <v>802</v>
      </c>
      <c r="B345" s="227">
        <v>12000</v>
      </c>
    </row>
    <row r="346" spans="1:2" x14ac:dyDescent="0.3">
      <c r="A346" s="226" t="s">
        <v>812</v>
      </c>
      <c r="B346" s="227">
        <v>42000</v>
      </c>
    </row>
    <row r="347" spans="1:2" x14ac:dyDescent="0.3">
      <c r="A347" s="226" t="s">
        <v>815</v>
      </c>
      <c r="B347" s="227">
        <v>12000</v>
      </c>
    </row>
    <row r="348" spans="1:2" x14ac:dyDescent="0.3">
      <c r="A348" s="226" t="s">
        <v>849</v>
      </c>
      <c r="B348" s="227">
        <v>135420</v>
      </c>
    </row>
    <row r="349" spans="1:2" x14ac:dyDescent="0.3">
      <c r="A349" s="226" t="s">
        <v>869</v>
      </c>
      <c r="B349" s="227">
        <v>108000</v>
      </c>
    </row>
    <row r="350" spans="1:2" x14ac:dyDescent="0.3">
      <c r="A350" s="226" t="s">
        <v>874</v>
      </c>
      <c r="B350" s="227">
        <v>9650</v>
      </c>
    </row>
    <row r="351" spans="1:2" x14ac:dyDescent="0.3">
      <c r="A351" s="226" t="s">
        <v>878</v>
      </c>
      <c r="B351" s="227">
        <v>1451000</v>
      </c>
    </row>
    <row r="352" spans="1:2" x14ac:dyDescent="0.3">
      <c r="A352" s="226" t="s">
        <v>889</v>
      </c>
      <c r="B352" s="227">
        <v>17784</v>
      </c>
    </row>
    <row r="353" spans="1:2" x14ac:dyDescent="0.3">
      <c r="A353" s="226" t="s">
        <v>892</v>
      </c>
      <c r="B353" s="227">
        <v>58176</v>
      </c>
    </row>
    <row r="354" spans="1:2" x14ac:dyDescent="0.3">
      <c r="A354" s="226" t="s">
        <v>895</v>
      </c>
      <c r="B354" s="227">
        <v>83800</v>
      </c>
    </row>
    <row r="355" spans="1:2" x14ac:dyDescent="0.3">
      <c r="A355" s="226" t="s">
        <v>898</v>
      </c>
      <c r="B355" s="227">
        <v>30000</v>
      </c>
    </row>
    <row r="356" spans="1:2" x14ac:dyDescent="0.3">
      <c r="A356" s="226" t="s">
        <v>902</v>
      </c>
      <c r="B356" s="227">
        <v>80000</v>
      </c>
    </row>
    <row r="357" spans="1:2" x14ac:dyDescent="0.3">
      <c r="A357" s="226" t="s">
        <v>904</v>
      </c>
      <c r="B357" s="227">
        <v>120000</v>
      </c>
    </row>
    <row r="358" spans="1:2" x14ac:dyDescent="0.3">
      <c r="A358" s="226" t="s">
        <v>905</v>
      </c>
      <c r="B358" s="227">
        <v>360000</v>
      </c>
    </row>
    <row r="359" spans="1:2" x14ac:dyDescent="0.3">
      <c r="A359" s="226" t="s">
        <v>907</v>
      </c>
      <c r="B359" s="227">
        <v>180000</v>
      </c>
    </row>
    <row r="360" spans="1:2" x14ac:dyDescent="0.3">
      <c r="A360" s="226" t="s">
        <v>908</v>
      </c>
      <c r="B360" s="227">
        <v>180000</v>
      </c>
    </row>
    <row r="361" spans="1:2" x14ac:dyDescent="0.3">
      <c r="A361" s="226" t="s">
        <v>913</v>
      </c>
      <c r="B361" s="227">
        <v>770000</v>
      </c>
    </row>
    <row r="362" spans="1:2" x14ac:dyDescent="0.3">
      <c r="A362" s="226" t="s">
        <v>916</v>
      </c>
      <c r="B362" s="227">
        <v>5500</v>
      </c>
    </row>
    <row r="363" spans="1:2" x14ac:dyDescent="0.3">
      <c r="A363" s="226" t="s">
        <v>922</v>
      </c>
      <c r="B363" s="227">
        <v>152000</v>
      </c>
    </row>
    <row r="364" spans="1:2" x14ac:dyDescent="0.3">
      <c r="A364" s="226" t="s">
        <v>925</v>
      </c>
      <c r="B364" s="227">
        <v>103200</v>
      </c>
    </row>
    <row r="365" spans="1:2" x14ac:dyDescent="0.3">
      <c r="A365" s="226" t="s">
        <v>927</v>
      </c>
      <c r="B365" s="227">
        <v>184000</v>
      </c>
    </row>
    <row r="366" spans="1:2" x14ac:dyDescent="0.3">
      <c r="A366" s="226" t="s">
        <v>931</v>
      </c>
      <c r="B366" s="227">
        <v>43000</v>
      </c>
    </row>
    <row r="367" spans="1:2" x14ac:dyDescent="0.3">
      <c r="A367" s="226" t="s">
        <v>966</v>
      </c>
      <c r="B367" s="227">
        <v>90000</v>
      </c>
    </row>
    <row r="368" spans="1:2" x14ac:dyDescent="0.3">
      <c r="A368" s="226" t="s">
        <v>1004</v>
      </c>
      <c r="B368" s="227">
        <v>4200</v>
      </c>
    </row>
    <row r="369" spans="1:2" x14ac:dyDescent="0.3">
      <c r="A369" s="226" t="s">
        <v>1006</v>
      </c>
      <c r="B369" s="227">
        <v>1200</v>
      </c>
    </row>
    <row r="370" spans="1:2" x14ac:dyDescent="0.3">
      <c r="A370" s="226" t="s">
        <v>1009</v>
      </c>
      <c r="B370" s="227">
        <v>295800</v>
      </c>
    </row>
    <row r="371" spans="1:2" x14ac:dyDescent="0.3">
      <c r="A371" s="226" t="s">
        <v>1602</v>
      </c>
      <c r="B371" s="227">
        <v>14900</v>
      </c>
    </row>
    <row r="372" spans="1:2" x14ac:dyDescent="0.3">
      <c r="A372" s="226" t="s">
        <v>1603</v>
      </c>
      <c r="B372" s="227">
        <v>50400</v>
      </c>
    </row>
    <row r="373" spans="1:2" x14ac:dyDescent="0.3">
      <c r="A373" s="226" t="s">
        <v>1606</v>
      </c>
      <c r="B373" s="227">
        <v>13500</v>
      </c>
    </row>
    <row r="374" spans="1:2" x14ac:dyDescent="0.3">
      <c r="A374" s="226" t="s">
        <v>1607</v>
      </c>
      <c r="B374" s="227">
        <v>13500</v>
      </c>
    </row>
    <row r="375" spans="1:2" x14ac:dyDescent="0.3">
      <c r="A375" s="226" t="s">
        <v>1608</v>
      </c>
      <c r="B375" s="227">
        <v>13500</v>
      </c>
    </row>
    <row r="376" spans="1:2" x14ac:dyDescent="0.3">
      <c r="A376" s="226" t="s">
        <v>1609</v>
      </c>
      <c r="B376" s="227">
        <v>13500</v>
      </c>
    </row>
    <row r="377" spans="1:2" x14ac:dyDescent="0.3">
      <c r="A377" s="226" t="s">
        <v>1615</v>
      </c>
      <c r="B377" s="227">
        <v>356000</v>
      </c>
    </row>
    <row r="378" spans="1:2" x14ac:dyDescent="0.3">
      <c r="A378" s="226" t="s">
        <v>1635</v>
      </c>
      <c r="B378" s="227">
        <v>264000</v>
      </c>
    </row>
    <row r="379" spans="1:2" x14ac:dyDescent="0.3">
      <c r="A379" s="226" t="s">
        <v>1638</v>
      </c>
      <c r="B379" s="227">
        <v>148000</v>
      </c>
    </row>
    <row r="380" spans="1:2" x14ac:dyDescent="0.3">
      <c r="A380" s="226" t="s">
        <v>1639</v>
      </c>
      <c r="B380" s="227">
        <v>40000</v>
      </c>
    </row>
    <row r="381" spans="1:2" x14ac:dyDescent="0.3">
      <c r="A381" s="226" t="s">
        <v>1640</v>
      </c>
      <c r="B381" s="227">
        <v>131000</v>
      </c>
    </row>
    <row r="382" spans="1:2" x14ac:dyDescent="0.3">
      <c r="A382" s="226" t="s">
        <v>1648</v>
      </c>
      <c r="B382" s="227">
        <v>21600</v>
      </c>
    </row>
    <row r="383" spans="1:2" x14ac:dyDescent="0.3">
      <c r="A383" s="225" t="s">
        <v>37</v>
      </c>
      <c r="B383" s="227">
        <v>1972204</v>
      </c>
    </row>
    <row r="384" spans="1:2" x14ac:dyDescent="0.3">
      <c r="A384" s="226" t="s">
        <v>1124</v>
      </c>
      <c r="B384" s="227">
        <v>30000</v>
      </c>
    </row>
    <row r="385" spans="1:2" x14ac:dyDescent="0.3">
      <c r="A385" s="226" t="s">
        <v>454</v>
      </c>
      <c r="B385" s="227">
        <v>122070</v>
      </c>
    </row>
    <row r="386" spans="1:2" x14ac:dyDescent="0.3">
      <c r="A386" s="226" t="s">
        <v>984</v>
      </c>
      <c r="B386" s="227">
        <v>8960</v>
      </c>
    </row>
    <row r="387" spans="1:2" x14ac:dyDescent="0.3">
      <c r="A387" s="226" t="s">
        <v>1058</v>
      </c>
      <c r="B387" s="227">
        <v>4500</v>
      </c>
    </row>
    <row r="388" spans="1:2" x14ac:dyDescent="0.3">
      <c r="A388" s="226" t="s">
        <v>1082</v>
      </c>
      <c r="B388" s="227">
        <v>20400</v>
      </c>
    </row>
    <row r="389" spans="1:2" x14ac:dyDescent="0.3">
      <c r="A389" s="226" t="s">
        <v>981</v>
      </c>
      <c r="B389" s="227">
        <v>12540</v>
      </c>
    </row>
    <row r="390" spans="1:2" x14ac:dyDescent="0.3">
      <c r="A390" s="226" t="s">
        <v>1088</v>
      </c>
      <c r="B390" s="227">
        <v>111400</v>
      </c>
    </row>
    <row r="391" spans="1:2" x14ac:dyDescent="0.3">
      <c r="A391" s="226" t="s">
        <v>1097</v>
      </c>
      <c r="B391" s="227">
        <v>93800</v>
      </c>
    </row>
    <row r="392" spans="1:2" x14ac:dyDescent="0.3">
      <c r="A392" s="226" t="s">
        <v>1095</v>
      </c>
      <c r="B392" s="227">
        <v>64800</v>
      </c>
    </row>
    <row r="393" spans="1:2" x14ac:dyDescent="0.3">
      <c r="A393" s="226" t="s">
        <v>1123</v>
      </c>
      <c r="B393" s="227">
        <v>16500</v>
      </c>
    </row>
    <row r="394" spans="1:2" x14ac:dyDescent="0.3">
      <c r="A394" s="226" t="s">
        <v>1122</v>
      </c>
      <c r="B394" s="227">
        <v>22500</v>
      </c>
    </row>
    <row r="395" spans="1:2" x14ac:dyDescent="0.3">
      <c r="A395" s="226" t="s">
        <v>1060</v>
      </c>
      <c r="B395" s="227">
        <v>2200</v>
      </c>
    </row>
    <row r="396" spans="1:2" x14ac:dyDescent="0.3">
      <c r="A396" s="226" t="s">
        <v>1036</v>
      </c>
      <c r="B396" s="227">
        <v>3700</v>
      </c>
    </row>
    <row r="397" spans="1:2" x14ac:dyDescent="0.3">
      <c r="A397" s="226" t="s">
        <v>231</v>
      </c>
      <c r="B397" s="227">
        <v>5533</v>
      </c>
    </row>
    <row r="398" spans="1:2" x14ac:dyDescent="0.3">
      <c r="A398" s="226" t="s">
        <v>234</v>
      </c>
      <c r="B398" s="227">
        <v>17150</v>
      </c>
    </row>
    <row r="399" spans="1:2" x14ac:dyDescent="0.3">
      <c r="A399" s="226" t="s">
        <v>235</v>
      </c>
      <c r="B399" s="227">
        <v>6003</v>
      </c>
    </row>
    <row r="400" spans="1:2" x14ac:dyDescent="0.3">
      <c r="A400" s="226" t="s">
        <v>236</v>
      </c>
      <c r="B400" s="227">
        <v>7908</v>
      </c>
    </row>
    <row r="401" spans="1:2" x14ac:dyDescent="0.3">
      <c r="A401" s="226" t="s">
        <v>237</v>
      </c>
      <c r="B401" s="227">
        <v>6480</v>
      </c>
    </row>
    <row r="402" spans="1:2" x14ac:dyDescent="0.3">
      <c r="A402" s="226" t="s">
        <v>238</v>
      </c>
      <c r="B402" s="227">
        <v>75060</v>
      </c>
    </row>
    <row r="403" spans="1:2" x14ac:dyDescent="0.3">
      <c r="A403" s="226" t="s">
        <v>332</v>
      </c>
      <c r="B403" s="227">
        <v>31685</v>
      </c>
    </row>
    <row r="404" spans="1:2" x14ac:dyDescent="0.3">
      <c r="A404" s="226" t="s">
        <v>333</v>
      </c>
      <c r="B404" s="227">
        <v>14562</v>
      </c>
    </row>
    <row r="405" spans="1:2" x14ac:dyDescent="0.3">
      <c r="A405" s="226" t="s">
        <v>334</v>
      </c>
      <c r="B405" s="227">
        <v>7911</v>
      </c>
    </row>
    <row r="406" spans="1:2" x14ac:dyDescent="0.3">
      <c r="A406" s="226" t="s">
        <v>441</v>
      </c>
      <c r="B406" s="227">
        <v>3900</v>
      </c>
    </row>
    <row r="407" spans="1:2" x14ac:dyDescent="0.3">
      <c r="A407" s="226" t="s">
        <v>455</v>
      </c>
      <c r="B407" s="227">
        <v>3326</v>
      </c>
    </row>
    <row r="408" spans="1:2" x14ac:dyDescent="0.3">
      <c r="A408" s="226" t="s">
        <v>457</v>
      </c>
      <c r="B408" s="227">
        <v>3326</v>
      </c>
    </row>
    <row r="409" spans="1:2" x14ac:dyDescent="0.3">
      <c r="A409" s="226" t="s">
        <v>458</v>
      </c>
      <c r="B409" s="227">
        <v>3326</v>
      </c>
    </row>
    <row r="410" spans="1:2" x14ac:dyDescent="0.3">
      <c r="A410" s="226" t="s">
        <v>541</v>
      </c>
      <c r="B410" s="227">
        <v>7620</v>
      </c>
    </row>
    <row r="411" spans="1:2" x14ac:dyDescent="0.3">
      <c r="A411" s="226" t="s">
        <v>542</v>
      </c>
      <c r="B411" s="227">
        <v>7725</v>
      </c>
    </row>
    <row r="412" spans="1:2" x14ac:dyDescent="0.3">
      <c r="A412" s="226" t="s">
        <v>543</v>
      </c>
      <c r="B412" s="227">
        <v>1156</v>
      </c>
    </row>
    <row r="413" spans="1:2" x14ac:dyDescent="0.3">
      <c r="A413" s="226" t="s">
        <v>544</v>
      </c>
      <c r="B413" s="227">
        <v>9679</v>
      </c>
    </row>
    <row r="414" spans="1:2" x14ac:dyDescent="0.3">
      <c r="A414" s="226" t="s">
        <v>545</v>
      </c>
      <c r="B414" s="227">
        <v>6875</v>
      </c>
    </row>
    <row r="415" spans="1:2" x14ac:dyDescent="0.3">
      <c r="A415" s="226" t="s">
        <v>546</v>
      </c>
      <c r="B415" s="227">
        <v>4319</v>
      </c>
    </row>
    <row r="416" spans="1:2" x14ac:dyDescent="0.3">
      <c r="A416" s="226" t="s">
        <v>673</v>
      </c>
      <c r="B416" s="227">
        <v>147000</v>
      </c>
    </row>
    <row r="417" spans="1:2" x14ac:dyDescent="0.3">
      <c r="A417" s="226" t="s">
        <v>675</v>
      </c>
      <c r="B417" s="227">
        <v>115000</v>
      </c>
    </row>
    <row r="418" spans="1:2" x14ac:dyDescent="0.3">
      <c r="A418" s="226" t="s">
        <v>676</v>
      </c>
      <c r="B418" s="227">
        <v>118000</v>
      </c>
    </row>
    <row r="419" spans="1:2" x14ac:dyDescent="0.3">
      <c r="A419" s="226" t="s">
        <v>745</v>
      </c>
      <c r="B419" s="227">
        <v>40000</v>
      </c>
    </row>
    <row r="420" spans="1:2" x14ac:dyDescent="0.3">
      <c r="A420" s="226" t="s">
        <v>766</v>
      </c>
      <c r="B420" s="227">
        <v>4200</v>
      </c>
    </row>
    <row r="421" spans="1:2" x14ac:dyDescent="0.3">
      <c r="A421" s="226" t="s">
        <v>768</v>
      </c>
      <c r="B421" s="227">
        <v>19050</v>
      </c>
    </row>
    <row r="422" spans="1:2" x14ac:dyDescent="0.3">
      <c r="A422" s="226" t="s">
        <v>770</v>
      </c>
      <c r="B422" s="227">
        <v>3720</v>
      </c>
    </row>
    <row r="423" spans="1:2" x14ac:dyDescent="0.3">
      <c r="A423" s="226" t="s">
        <v>818</v>
      </c>
      <c r="B423" s="227">
        <v>19400</v>
      </c>
    </row>
    <row r="424" spans="1:2" x14ac:dyDescent="0.3">
      <c r="A424" s="226" t="s">
        <v>820</v>
      </c>
      <c r="B424" s="227">
        <v>61110</v>
      </c>
    </row>
    <row r="425" spans="1:2" x14ac:dyDescent="0.3">
      <c r="A425" s="226" t="s">
        <v>824</v>
      </c>
      <c r="B425" s="227">
        <v>8160</v>
      </c>
    </row>
    <row r="426" spans="1:2" x14ac:dyDescent="0.3">
      <c r="A426" s="226" t="s">
        <v>845</v>
      </c>
      <c r="B426" s="227">
        <v>7830</v>
      </c>
    </row>
    <row r="427" spans="1:2" x14ac:dyDescent="0.3">
      <c r="A427" s="226" t="s">
        <v>872</v>
      </c>
      <c r="B427" s="227">
        <v>18600</v>
      </c>
    </row>
    <row r="428" spans="1:2" x14ac:dyDescent="0.3">
      <c r="A428" s="226" t="s">
        <v>978</v>
      </c>
      <c r="B428" s="227">
        <v>6300</v>
      </c>
    </row>
    <row r="429" spans="1:2" x14ac:dyDescent="0.3">
      <c r="A429" s="226" t="s">
        <v>979</v>
      </c>
      <c r="B429" s="227">
        <v>6300</v>
      </c>
    </row>
    <row r="430" spans="1:2" x14ac:dyDescent="0.3">
      <c r="A430" s="226" t="s">
        <v>980</v>
      </c>
      <c r="B430" s="227">
        <v>6300</v>
      </c>
    </row>
    <row r="431" spans="1:2" x14ac:dyDescent="0.3">
      <c r="A431" s="226" t="s">
        <v>982</v>
      </c>
      <c r="B431" s="227">
        <v>6270</v>
      </c>
    </row>
    <row r="432" spans="1:2" x14ac:dyDescent="0.3">
      <c r="A432" s="226" t="s">
        <v>983</v>
      </c>
      <c r="B432" s="227">
        <v>3500</v>
      </c>
    </row>
    <row r="433" spans="1:2" x14ac:dyDescent="0.3">
      <c r="A433" s="226" t="s">
        <v>985</v>
      </c>
      <c r="B433" s="227">
        <v>4160</v>
      </c>
    </row>
    <row r="434" spans="1:2" x14ac:dyDescent="0.3">
      <c r="A434" s="226" t="s">
        <v>986</v>
      </c>
      <c r="B434" s="227">
        <v>6840</v>
      </c>
    </row>
    <row r="435" spans="1:2" x14ac:dyDescent="0.3">
      <c r="A435" s="226" t="s">
        <v>1001</v>
      </c>
      <c r="B435" s="227">
        <v>10950</v>
      </c>
    </row>
    <row r="436" spans="1:2" x14ac:dyDescent="0.3">
      <c r="A436" s="226" t="s">
        <v>1621</v>
      </c>
      <c r="B436" s="227">
        <v>10700</v>
      </c>
    </row>
    <row r="437" spans="1:2" x14ac:dyDescent="0.3">
      <c r="A437" s="226" t="s">
        <v>1622</v>
      </c>
      <c r="B437" s="227">
        <v>1300</v>
      </c>
    </row>
    <row r="438" spans="1:2" x14ac:dyDescent="0.3">
      <c r="A438" s="226" t="s">
        <v>1623</v>
      </c>
      <c r="B438" s="227">
        <v>20000</v>
      </c>
    </row>
    <row r="439" spans="1:2" x14ac:dyDescent="0.3">
      <c r="A439" s="226" t="s">
        <v>1624</v>
      </c>
      <c r="B439" s="227">
        <v>111000</v>
      </c>
    </row>
    <row r="440" spans="1:2" x14ac:dyDescent="0.3">
      <c r="A440" s="226" t="s">
        <v>1625</v>
      </c>
      <c r="B440" s="227">
        <v>104600</v>
      </c>
    </row>
    <row r="441" spans="1:2" x14ac:dyDescent="0.3">
      <c r="A441" s="226" t="s">
        <v>1626</v>
      </c>
      <c r="B441" s="227">
        <v>20000</v>
      </c>
    </row>
    <row r="442" spans="1:2" x14ac:dyDescent="0.3">
      <c r="A442" s="226" t="s">
        <v>1627</v>
      </c>
      <c r="B442" s="227">
        <v>59100</v>
      </c>
    </row>
    <row r="443" spans="1:2" x14ac:dyDescent="0.3">
      <c r="A443" s="226" t="s">
        <v>1628</v>
      </c>
      <c r="B443" s="227">
        <v>59100</v>
      </c>
    </row>
    <row r="444" spans="1:2" x14ac:dyDescent="0.3">
      <c r="A444" s="226" t="s">
        <v>1629</v>
      </c>
      <c r="B444" s="227">
        <v>57800</v>
      </c>
    </row>
    <row r="445" spans="1:2" x14ac:dyDescent="0.3">
      <c r="A445" s="226" t="s">
        <v>1630</v>
      </c>
      <c r="B445" s="227">
        <v>56900</v>
      </c>
    </row>
    <row r="446" spans="1:2" x14ac:dyDescent="0.3">
      <c r="A446" s="226" t="s">
        <v>1631</v>
      </c>
      <c r="B446" s="227">
        <v>60300</v>
      </c>
    </row>
    <row r="447" spans="1:2" x14ac:dyDescent="0.3">
      <c r="A447" s="226" t="s">
        <v>1632</v>
      </c>
      <c r="B447" s="227">
        <v>61800</v>
      </c>
    </row>
    <row r="448" spans="1:2" x14ac:dyDescent="0.3">
      <c r="A448" s="225" t="s">
        <v>35</v>
      </c>
      <c r="B448" s="227">
        <v>368080</v>
      </c>
    </row>
    <row r="449" spans="1:2" x14ac:dyDescent="0.3">
      <c r="A449" s="226" t="s">
        <v>223</v>
      </c>
      <c r="B449" s="227">
        <v>129850</v>
      </c>
    </row>
    <row r="450" spans="1:2" x14ac:dyDescent="0.3">
      <c r="A450" s="226" t="s">
        <v>140</v>
      </c>
      <c r="B450" s="227">
        <v>42540</v>
      </c>
    </row>
    <row r="451" spans="1:2" x14ac:dyDescent="0.3">
      <c r="A451" s="226" t="s">
        <v>262</v>
      </c>
      <c r="B451" s="227">
        <v>150000</v>
      </c>
    </row>
    <row r="452" spans="1:2" x14ac:dyDescent="0.3">
      <c r="A452" s="226" t="s">
        <v>264</v>
      </c>
      <c r="B452" s="227">
        <v>30000</v>
      </c>
    </row>
    <row r="453" spans="1:2" x14ac:dyDescent="0.3">
      <c r="A453" s="226" t="s">
        <v>266</v>
      </c>
      <c r="B453" s="227">
        <v>8630</v>
      </c>
    </row>
    <row r="454" spans="1:2" x14ac:dyDescent="0.3">
      <c r="A454" s="226" t="s">
        <v>267</v>
      </c>
      <c r="B454" s="227">
        <v>7060</v>
      </c>
    </row>
    <row r="455" spans="1:2" x14ac:dyDescent="0.3">
      <c r="A455" s="225" t="s">
        <v>1144</v>
      </c>
      <c r="B455" s="227">
        <v>361089622.60000002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938E-9B71-4D39-B86B-2F257C55EDAA}">
  <sheetPr codeName="Sheet6"/>
  <dimension ref="A3:C7"/>
  <sheetViews>
    <sheetView workbookViewId="0">
      <selection activeCell="D14" sqref="D14"/>
    </sheetView>
  </sheetViews>
  <sheetFormatPr defaultRowHeight="16.5" x14ac:dyDescent="0.3"/>
  <cols>
    <col min="1" max="1" width="11.875" bestFit="1" customWidth="1"/>
    <col min="2" max="3" width="16.5" bestFit="1" customWidth="1"/>
    <col min="4" max="25" width="15.25" bestFit="1" customWidth="1"/>
    <col min="26" max="26" width="20.5" bestFit="1" customWidth="1"/>
    <col min="27" max="27" width="19.75" bestFit="1" customWidth="1"/>
    <col min="28" max="28" width="19" bestFit="1" customWidth="1"/>
    <col min="29" max="29" width="18.25" bestFit="1" customWidth="1"/>
    <col min="30" max="38" width="31.625" bestFit="1" customWidth="1"/>
    <col min="39" max="39" width="34.375" bestFit="1" customWidth="1"/>
    <col min="40" max="40" width="7.375" bestFit="1" customWidth="1"/>
    <col min="41" max="41" width="8.5" bestFit="1" customWidth="1"/>
  </cols>
  <sheetData>
    <row r="3" spans="1:3" x14ac:dyDescent="0.3">
      <c r="A3" s="224" t="s">
        <v>1145</v>
      </c>
      <c r="B3" t="s">
        <v>1146</v>
      </c>
      <c r="C3" t="s">
        <v>1147</v>
      </c>
    </row>
    <row r="4" spans="1:3" x14ac:dyDescent="0.3">
      <c r="A4" s="225" t="s">
        <v>34</v>
      </c>
      <c r="B4" s="227">
        <v>23877357.066666685</v>
      </c>
      <c r="C4" s="227">
        <v>21489621.360000007</v>
      </c>
    </row>
    <row r="5" spans="1:3" x14ac:dyDescent="0.3">
      <c r="A5" s="225" t="s">
        <v>36</v>
      </c>
      <c r="B5" s="227">
        <v>219726216.46666682</v>
      </c>
      <c r="C5" s="227">
        <v>197753594.81999996</v>
      </c>
    </row>
    <row r="6" spans="1:3" x14ac:dyDescent="0.3">
      <c r="A6" s="225" t="s">
        <v>1148</v>
      </c>
      <c r="B6" s="227">
        <v>465049466.48333299</v>
      </c>
      <c r="C6" s="227">
        <v>418544519.83499998</v>
      </c>
    </row>
    <row r="7" spans="1:3" x14ac:dyDescent="0.3">
      <c r="A7" s="225" t="s">
        <v>1144</v>
      </c>
      <c r="B7" s="227">
        <v>708653040.01666653</v>
      </c>
      <c r="C7" s="227">
        <v>637787736.01499999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5BA8-1E50-4822-AB1F-C9A6B04A6508}">
  <sheetPr codeName="Sheet7"/>
  <dimension ref="A1:L398"/>
  <sheetViews>
    <sheetView workbookViewId="0">
      <selection activeCell="E3" sqref="E3:E17"/>
    </sheetView>
  </sheetViews>
  <sheetFormatPr defaultRowHeight="16.5" x14ac:dyDescent="0.3"/>
  <cols>
    <col min="1" max="1" width="6.875" bestFit="1" customWidth="1"/>
    <col min="2" max="2" width="24" bestFit="1" customWidth="1"/>
    <col min="3" max="3" width="11.5" bestFit="1" customWidth="1"/>
    <col min="4" max="4" width="11.875" bestFit="1" customWidth="1"/>
    <col min="5" max="5" width="26.625" bestFit="1" customWidth="1"/>
    <col min="6" max="6" width="34.25" bestFit="1" customWidth="1"/>
    <col min="7" max="7" width="14.875" bestFit="1" customWidth="1"/>
    <col min="9" max="9" width="23.625" customWidth="1"/>
    <col min="10" max="10" width="27.25" customWidth="1"/>
    <col min="11" max="11" width="28.25" customWidth="1"/>
    <col min="12" max="12" width="55.625" customWidth="1"/>
  </cols>
  <sheetData>
    <row r="1" spans="1:12" x14ac:dyDescent="0.3">
      <c r="A1" s="197" t="s">
        <v>1149</v>
      </c>
      <c r="I1" s="197" t="s">
        <v>1150</v>
      </c>
    </row>
    <row r="2" spans="1:12" x14ac:dyDescent="0.3">
      <c r="A2" t="s">
        <v>1151</v>
      </c>
      <c r="B2" t="s">
        <v>1128</v>
      </c>
      <c r="C2" t="s">
        <v>1129</v>
      </c>
      <c r="D2" t="s">
        <v>1130</v>
      </c>
      <c r="E2" t="s">
        <v>1132</v>
      </c>
      <c r="F2" t="s">
        <v>1133</v>
      </c>
      <c r="G2" t="s">
        <v>1134</v>
      </c>
      <c r="I2" t="s">
        <v>1152</v>
      </c>
      <c r="J2" t="s">
        <v>1153</v>
      </c>
      <c r="K2" t="s">
        <v>1154</v>
      </c>
      <c r="L2" t="s">
        <v>1155</v>
      </c>
    </row>
    <row r="3" spans="1:12" x14ac:dyDescent="0.3">
      <c r="A3">
        <v>5</v>
      </c>
      <c r="B3" t="s">
        <v>1136</v>
      </c>
      <c r="C3" t="s">
        <v>144</v>
      </c>
      <c r="D3" t="s">
        <v>81</v>
      </c>
      <c r="E3" t="s">
        <v>49</v>
      </c>
      <c r="F3" t="s">
        <v>1140</v>
      </c>
      <c r="G3" t="s">
        <v>1141</v>
      </c>
      <c r="I3" t="s">
        <v>528</v>
      </c>
      <c r="J3" t="s">
        <v>174</v>
      </c>
      <c r="K3" t="s">
        <v>528</v>
      </c>
      <c r="L3" t="s">
        <v>1156</v>
      </c>
    </row>
    <row r="4" spans="1:12" x14ac:dyDescent="0.3">
      <c r="A4">
        <v>6</v>
      </c>
      <c r="B4" t="s">
        <v>1136</v>
      </c>
      <c r="C4" t="s">
        <v>144</v>
      </c>
      <c r="D4" t="s">
        <v>82</v>
      </c>
      <c r="E4" t="s">
        <v>51</v>
      </c>
      <c r="F4" t="s">
        <v>1140</v>
      </c>
      <c r="G4" t="s">
        <v>1141</v>
      </c>
      <c r="I4" t="s">
        <v>178</v>
      </c>
      <c r="J4" t="s">
        <v>174</v>
      </c>
      <c r="K4" t="s">
        <v>178</v>
      </c>
      <c r="L4" t="s">
        <v>1156</v>
      </c>
    </row>
    <row r="5" spans="1:12" x14ac:dyDescent="0.3">
      <c r="A5">
        <v>7</v>
      </c>
      <c r="B5" t="s">
        <v>1136</v>
      </c>
      <c r="C5" t="s">
        <v>144</v>
      </c>
      <c r="D5" t="s">
        <v>83</v>
      </c>
      <c r="E5" t="s">
        <v>53</v>
      </c>
      <c r="F5" t="s">
        <v>1140</v>
      </c>
      <c r="G5" t="s">
        <v>1141</v>
      </c>
      <c r="I5" t="s">
        <v>321</v>
      </c>
      <c r="J5" t="s">
        <v>174</v>
      </c>
      <c r="K5" t="s">
        <v>321</v>
      </c>
      <c r="L5" t="s">
        <v>1156</v>
      </c>
    </row>
    <row r="6" spans="1:12" x14ac:dyDescent="0.3">
      <c r="A6">
        <v>8</v>
      </c>
      <c r="B6" t="s">
        <v>1136</v>
      </c>
      <c r="C6" t="s">
        <v>144</v>
      </c>
      <c r="D6" t="s">
        <v>85</v>
      </c>
      <c r="E6" t="s">
        <v>54</v>
      </c>
      <c r="F6" t="s">
        <v>1140</v>
      </c>
      <c r="G6" t="s">
        <v>1141</v>
      </c>
      <c r="I6" t="s">
        <v>177</v>
      </c>
      <c r="J6" t="s">
        <v>174</v>
      </c>
      <c r="K6" t="s">
        <v>177</v>
      </c>
      <c r="L6" t="s">
        <v>1156</v>
      </c>
    </row>
    <row r="7" spans="1:12" x14ac:dyDescent="0.3">
      <c r="A7">
        <v>9</v>
      </c>
      <c r="B7" t="s">
        <v>1136</v>
      </c>
      <c r="C7" t="s">
        <v>144</v>
      </c>
      <c r="D7" t="s">
        <v>87</v>
      </c>
      <c r="E7" t="s">
        <v>55</v>
      </c>
      <c r="F7" t="s">
        <v>1140</v>
      </c>
      <c r="G7" t="s">
        <v>1141</v>
      </c>
      <c r="I7" t="s">
        <v>285</v>
      </c>
      <c r="J7" t="s">
        <v>174</v>
      </c>
      <c r="K7" t="s">
        <v>285</v>
      </c>
      <c r="L7" t="s">
        <v>1156</v>
      </c>
    </row>
    <row r="8" spans="1:12" x14ac:dyDescent="0.3">
      <c r="A8">
        <v>1</v>
      </c>
      <c r="B8" t="s">
        <v>1136</v>
      </c>
      <c r="C8" t="s">
        <v>1137</v>
      </c>
      <c r="D8" t="s">
        <v>73</v>
      </c>
      <c r="E8" t="s">
        <v>43</v>
      </c>
      <c r="F8" t="s">
        <v>1138</v>
      </c>
      <c r="G8" t="s">
        <v>1139</v>
      </c>
      <c r="I8" t="s">
        <v>620</v>
      </c>
      <c r="J8" t="s">
        <v>174</v>
      </c>
      <c r="K8" t="s">
        <v>620</v>
      </c>
      <c r="L8" t="s">
        <v>1156</v>
      </c>
    </row>
    <row r="9" spans="1:12" x14ac:dyDescent="0.3">
      <c r="A9">
        <v>10</v>
      </c>
      <c r="B9" t="s">
        <v>1136</v>
      </c>
      <c r="C9" t="s">
        <v>144</v>
      </c>
      <c r="D9" t="s">
        <v>88</v>
      </c>
      <c r="E9" t="s">
        <v>57</v>
      </c>
      <c r="F9" t="s">
        <v>1140</v>
      </c>
      <c r="G9" t="s">
        <v>1141</v>
      </c>
      <c r="I9" t="s">
        <v>368</v>
      </c>
      <c r="J9" t="s">
        <v>347</v>
      </c>
      <c r="K9" t="s">
        <v>1157</v>
      </c>
      <c r="L9" t="s">
        <v>1158</v>
      </c>
    </row>
    <row r="10" spans="1:12" x14ac:dyDescent="0.3">
      <c r="A10">
        <v>11</v>
      </c>
      <c r="B10" t="s">
        <v>1136</v>
      </c>
      <c r="C10" t="s">
        <v>144</v>
      </c>
      <c r="D10" t="s">
        <v>89</v>
      </c>
      <c r="E10" t="s">
        <v>58</v>
      </c>
      <c r="F10" t="s">
        <v>1140</v>
      </c>
      <c r="G10" t="s">
        <v>1141</v>
      </c>
      <c r="I10" t="s">
        <v>706</v>
      </c>
      <c r="J10" t="s">
        <v>347</v>
      </c>
      <c r="K10" t="s">
        <v>1157</v>
      </c>
      <c r="L10" t="s">
        <v>1158</v>
      </c>
    </row>
    <row r="11" spans="1:12" x14ac:dyDescent="0.3">
      <c r="A11">
        <v>14</v>
      </c>
      <c r="B11" t="s">
        <v>1136</v>
      </c>
      <c r="C11" t="s">
        <v>144</v>
      </c>
      <c r="D11" t="s">
        <v>95</v>
      </c>
      <c r="E11" t="s">
        <v>61</v>
      </c>
      <c r="F11" t="s">
        <v>1140</v>
      </c>
      <c r="G11" t="s">
        <v>1141</v>
      </c>
      <c r="I11" t="s">
        <v>367</v>
      </c>
      <c r="J11" t="s">
        <v>347</v>
      </c>
      <c r="K11" t="s">
        <v>1159</v>
      </c>
      <c r="L11" t="s">
        <v>1158</v>
      </c>
    </row>
    <row r="12" spans="1:12" x14ac:dyDescent="0.3">
      <c r="A12">
        <v>2</v>
      </c>
      <c r="B12" t="s">
        <v>1136</v>
      </c>
      <c r="C12" t="s">
        <v>1137</v>
      </c>
      <c r="D12" t="s">
        <v>76</v>
      </c>
      <c r="E12" t="s">
        <v>45</v>
      </c>
      <c r="F12" t="s">
        <v>1138</v>
      </c>
      <c r="G12" t="s">
        <v>1139</v>
      </c>
      <c r="I12" t="s">
        <v>705</v>
      </c>
      <c r="J12" t="s">
        <v>347</v>
      </c>
      <c r="K12" t="s">
        <v>1159</v>
      </c>
      <c r="L12" t="s">
        <v>1158</v>
      </c>
    </row>
    <row r="13" spans="1:12" x14ac:dyDescent="0.3">
      <c r="A13">
        <v>3</v>
      </c>
      <c r="B13" t="s">
        <v>1136</v>
      </c>
      <c r="C13" t="s">
        <v>1137</v>
      </c>
      <c r="D13" t="s">
        <v>77</v>
      </c>
      <c r="E13" t="s">
        <v>46</v>
      </c>
      <c r="F13" t="s">
        <v>1138</v>
      </c>
      <c r="G13" t="s">
        <v>1139</v>
      </c>
      <c r="I13" t="s">
        <v>366</v>
      </c>
      <c r="J13" t="s">
        <v>347</v>
      </c>
      <c r="K13" t="s">
        <v>1160</v>
      </c>
      <c r="L13" t="s">
        <v>1158</v>
      </c>
    </row>
    <row r="14" spans="1:12" x14ac:dyDescent="0.3">
      <c r="A14">
        <v>12</v>
      </c>
      <c r="B14" t="s">
        <v>1136</v>
      </c>
      <c r="C14" t="s">
        <v>144</v>
      </c>
      <c r="D14" t="s">
        <v>92</v>
      </c>
      <c r="E14" t="s">
        <v>59</v>
      </c>
      <c r="F14" t="s">
        <v>1142</v>
      </c>
      <c r="G14" t="s">
        <v>1141</v>
      </c>
      <c r="I14" t="s">
        <v>704</v>
      </c>
      <c r="J14" t="s">
        <v>347</v>
      </c>
      <c r="K14" t="s">
        <v>1161</v>
      </c>
      <c r="L14" t="s">
        <v>1158</v>
      </c>
    </row>
    <row r="15" spans="1:12" x14ac:dyDescent="0.3">
      <c r="A15">
        <v>13</v>
      </c>
      <c r="B15" t="s">
        <v>1136</v>
      </c>
      <c r="C15" t="s">
        <v>144</v>
      </c>
      <c r="D15" t="s">
        <v>94</v>
      </c>
      <c r="E15" t="s">
        <v>60</v>
      </c>
      <c r="F15" t="s">
        <v>1140</v>
      </c>
      <c r="G15" t="s">
        <v>1141</v>
      </c>
      <c r="I15" t="s">
        <v>1044</v>
      </c>
      <c r="J15" t="s">
        <v>347</v>
      </c>
      <c r="K15" t="s">
        <v>1162</v>
      </c>
      <c r="L15" t="s">
        <v>1158</v>
      </c>
    </row>
    <row r="16" spans="1:12" x14ac:dyDescent="0.3">
      <c r="A16">
        <v>4</v>
      </c>
      <c r="B16" t="s">
        <v>1136</v>
      </c>
      <c r="C16" t="s">
        <v>1137</v>
      </c>
      <c r="D16" t="s">
        <v>79</v>
      </c>
      <c r="E16" t="s">
        <v>47</v>
      </c>
      <c r="F16" t="s">
        <v>1138</v>
      </c>
      <c r="G16" t="s">
        <v>1139</v>
      </c>
      <c r="I16" t="s">
        <v>600</v>
      </c>
      <c r="J16" t="s">
        <v>601</v>
      </c>
      <c r="K16" t="s">
        <v>1163</v>
      </c>
      <c r="L16" t="s">
        <v>1164</v>
      </c>
    </row>
    <row r="17" spans="1:12" x14ac:dyDescent="0.3">
      <c r="A17">
        <v>15</v>
      </c>
      <c r="B17" t="s">
        <v>1136</v>
      </c>
      <c r="C17" t="s">
        <v>144</v>
      </c>
      <c r="D17" t="s">
        <v>1165</v>
      </c>
      <c r="E17" t="s">
        <v>62</v>
      </c>
      <c r="I17" t="s">
        <v>186</v>
      </c>
      <c r="J17" t="s">
        <v>174</v>
      </c>
      <c r="K17" t="s">
        <v>186</v>
      </c>
      <c r="L17" t="s">
        <v>1156</v>
      </c>
    </row>
    <row r="18" spans="1:12" x14ac:dyDescent="0.3">
      <c r="I18" t="s">
        <v>189</v>
      </c>
      <c r="J18" t="s">
        <v>174</v>
      </c>
      <c r="K18" t="s">
        <v>189</v>
      </c>
      <c r="L18" t="s">
        <v>1156</v>
      </c>
    </row>
    <row r="19" spans="1:12" x14ac:dyDescent="0.3">
      <c r="I19" t="s">
        <v>621</v>
      </c>
      <c r="J19" t="s">
        <v>174</v>
      </c>
      <c r="K19" t="s">
        <v>621</v>
      </c>
      <c r="L19" t="s">
        <v>1156</v>
      </c>
    </row>
    <row r="20" spans="1:12" x14ac:dyDescent="0.3">
      <c r="I20" t="s">
        <v>1034</v>
      </c>
      <c r="J20" t="s">
        <v>174</v>
      </c>
      <c r="K20" t="s">
        <v>1034</v>
      </c>
      <c r="L20" t="s">
        <v>1156</v>
      </c>
    </row>
    <row r="21" spans="1:12" x14ac:dyDescent="0.3">
      <c r="I21" t="s">
        <v>1008</v>
      </c>
      <c r="J21" t="s">
        <v>174</v>
      </c>
      <c r="K21" t="s">
        <v>1008</v>
      </c>
      <c r="L21" t="s">
        <v>1156</v>
      </c>
    </row>
    <row r="22" spans="1:12" x14ac:dyDescent="0.3">
      <c r="I22" t="s">
        <v>183</v>
      </c>
      <c r="J22" t="s">
        <v>174</v>
      </c>
      <c r="K22" t="s">
        <v>183</v>
      </c>
      <c r="L22" t="s">
        <v>1156</v>
      </c>
    </row>
    <row r="23" spans="1:12" x14ac:dyDescent="0.3">
      <c r="I23" t="s">
        <v>1035</v>
      </c>
      <c r="J23" t="s">
        <v>174</v>
      </c>
      <c r="K23" t="s">
        <v>1035</v>
      </c>
      <c r="L23" t="s">
        <v>1156</v>
      </c>
    </row>
    <row r="24" spans="1:12" x14ac:dyDescent="0.3">
      <c r="I24" t="s">
        <v>1009</v>
      </c>
      <c r="J24" t="s">
        <v>805</v>
      </c>
      <c r="K24" t="s">
        <v>1009</v>
      </c>
      <c r="L24" t="s">
        <v>1156</v>
      </c>
    </row>
    <row r="25" spans="1:12" x14ac:dyDescent="0.3">
      <c r="I25" t="s">
        <v>895</v>
      </c>
      <c r="J25" t="s">
        <v>174</v>
      </c>
      <c r="K25" t="s">
        <v>895</v>
      </c>
      <c r="L25" t="s">
        <v>1156</v>
      </c>
    </row>
    <row r="26" spans="1:12" x14ac:dyDescent="0.3">
      <c r="I26" t="s">
        <v>279</v>
      </c>
      <c r="J26" t="s">
        <v>271</v>
      </c>
      <c r="K26" t="s">
        <v>279</v>
      </c>
      <c r="L26" t="s">
        <v>1166</v>
      </c>
    </row>
    <row r="27" spans="1:12" x14ac:dyDescent="0.3">
      <c r="I27" t="s">
        <v>280</v>
      </c>
      <c r="J27" t="s">
        <v>271</v>
      </c>
      <c r="K27" t="s">
        <v>280</v>
      </c>
      <c r="L27" t="s">
        <v>1166</v>
      </c>
    </row>
    <row r="28" spans="1:12" x14ac:dyDescent="0.3">
      <c r="I28" t="s">
        <v>781</v>
      </c>
      <c r="J28" t="s">
        <v>782</v>
      </c>
      <c r="K28" t="s">
        <v>781</v>
      </c>
      <c r="L28" t="s">
        <v>1167</v>
      </c>
    </row>
    <row r="29" spans="1:12" x14ac:dyDescent="0.3">
      <c r="I29" t="s">
        <v>281</v>
      </c>
      <c r="J29" t="s">
        <v>271</v>
      </c>
      <c r="K29" t="s">
        <v>281</v>
      </c>
      <c r="L29" t="s">
        <v>1166</v>
      </c>
    </row>
    <row r="30" spans="1:12" x14ac:dyDescent="0.3">
      <c r="I30" t="s">
        <v>282</v>
      </c>
      <c r="J30" t="s">
        <v>271</v>
      </c>
      <c r="K30" t="s">
        <v>282</v>
      </c>
      <c r="L30" t="s">
        <v>1166</v>
      </c>
    </row>
    <row r="31" spans="1:12" x14ac:dyDescent="0.3">
      <c r="I31" t="s">
        <v>391</v>
      </c>
      <c r="J31" t="s">
        <v>174</v>
      </c>
      <c r="K31" t="s">
        <v>391</v>
      </c>
      <c r="L31" t="s">
        <v>1156</v>
      </c>
    </row>
    <row r="32" spans="1:12" x14ac:dyDescent="0.3">
      <c r="I32" t="s">
        <v>283</v>
      </c>
      <c r="J32" t="s">
        <v>271</v>
      </c>
      <c r="K32" t="s">
        <v>183</v>
      </c>
      <c r="L32" t="s">
        <v>1166</v>
      </c>
    </row>
    <row r="33" spans="9:12" x14ac:dyDescent="0.3">
      <c r="I33" t="s">
        <v>184</v>
      </c>
      <c r="J33" t="s">
        <v>174</v>
      </c>
      <c r="K33" t="s">
        <v>184</v>
      </c>
      <c r="L33" t="s">
        <v>1156</v>
      </c>
    </row>
    <row r="34" spans="9:12" x14ac:dyDescent="0.3">
      <c r="I34" t="s">
        <v>284</v>
      </c>
      <c r="J34" t="s">
        <v>271</v>
      </c>
      <c r="K34" t="s">
        <v>284</v>
      </c>
      <c r="L34" t="s">
        <v>1166</v>
      </c>
    </row>
    <row r="35" spans="9:12" x14ac:dyDescent="0.3">
      <c r="I35" t="s">
        <v>205</v>
      </c>
      <c r="J35" t="s">
        <v>206</v>
      </c>
      <c r="K35" t="s">
        <v>1168</v>
      </c>
      <c r="L35" t="s">
        <v>1169</v>
      </c>
    </row>
    <row r="36" spans="9:12" x14ac:dyDescent="0.3">
      <c r="I36" t="s">
        <v>448</v>
      </c>
      <c r="J36" t="s">
        <v>1118</v>
      </c>
      <c r="K36" t="s">
        <v>1170</v>
      </c>
      <c r="L36" t="s">
        <v>1171</v>
      </c>
    </row>
    <row r="37" spans="9:12" x14ac:dyDescent="0.3">
      <c r="I37" t="s">
        <v>966</v>
      </c>
      <c r="J37" t="s">
        <v>967</v>
      </c>
      <c r="K37" t="s">
        <v>1172</v>
      </c>
      <c r="L37" t="s">
        <v>1173</v>
      </c>
    </row>
    <row r="38" spans="9:12" x14ac:dyDescent="0.3">
      <c r="I38" t="s">
        <v>155</v>
      </c>
      <c r="J38" t="s">
        <v>156</v>
      </c>
      <c r="K38" t="s">
        <v>155</v>
      </c>
      <c r="L38" t="s">
        <v>1174</v>
      </c>
    </row>
    <row r="39" spans="9:12" x14ac:dyDescent="0.3">
      <c r="I39" t="s">
        <v>763</v>
      </c>
      <c r="J39" t="s">
        <v>763</v>
      </c>
      <c r="K39" t="s">
        <v>1175</v>
      </c>
    </row>
    <row r="40" spans="9:12" x14ac:dyDescent="0.3">
      <c r="I40" t="s">
        <v>257</v>
      </c>
      <c r="J40" t="s">
        <v>258</v>
      </c>
      <c r="K40" t="s">
        <v>1176</v>
      </c>
      <c r="L40" t="s">
        <v>1177</v>
      </c>
    </row>
    <row r="41" spans="9:12" x14ac:dyDescent="0.3">
      <c r="I41" t="s">
        <v>790</v>
      </c>
      <c r="J41" t="s">
        <v>791</v>
      </c>
      <c r="K41" t="s">
        <v>1178</v>
      </c>
      <c r="L41" t="s">
        <v>1179</v>
      </c>
    </row>
    <row r="42" spans="9:12" x14ac:dyDescent="0.3">
      <c r="I42" t="s">
        <v>878</v>
      </c>
      <c r="J42" t="s">
        <v>879</v>
      </c>
      <c r="K42" t="s">
        <v>1180</v>
      </c>
      <c r="L42" t="s">
        <v>1181</v>
      </c>
    </row>
    <row r="43" spans="9:12" x14ac:dyDescent="0.3">
      <c r="I43" t="s">
        <v>353</v>
      </c>
      <c r="J43" t="s">
        <v>353</v>
      </c>
      <c r="K43" t="s">
        <v>1182</v>
      </c>
      <c r="L43" t="s">
        <v>1183</v>
      </c>
    </row>
    <row r="44" spans="9:12" x14ac:dyDescent="0.3">
      <c r="I44" t="s">
        <v>1055</v>
      </c>
      <c r="J44" t="s">
        <v>1056</v>
      </c>
      <c r="K44" t="s">
        <v>1184</v>
      </c>
      <c r="L44" t="s">
        <v>1185</v>
      </c>
    </row>
    <row r="45" spans="9:12" x14ac:dyDescent="0.3">
      <c r="I45" t="s">
        <v>459</v>
      </c>
      <c r="J45" t="s">
        <v>460</v>
      </c>
      <c r="K45" t="s">
        <v>1186</v>
      </c>
      <c r="L45" t="s">
        <v>1187</v>
      </c>
    </row>
    <row r="46" spans="9:12" x14ac:dyDescent="0.3">
      <c r="I46" t="s">
        <v>997</v>
      </c>
      <c r="J46" t="s">
        <v>998</v>
      </c>
      <c r="K46" t="s">
        <v>1188</v>
      </c>
      <c r="L46" t="s">
        <v>1189</v>
      </c>
    </row>
    <row r="47" spans="9:12" x14ac:dyDescent="0.3">
      <c r="I47" t="s">
        <v>869</v>
      </c>
      <c r="J47" t="s">
        <v>870</v>
      </c>
      <c r="K47" t="s">
        <v>1190</v>
      </c>
      <c r="L47" t="s">
        <v>1191</v>
      </c>
    </row>
    <row r="48" spans="9:12" x14ac:dyDescent="0.3">
      <c r="I48" t="s">
        <v>871</v>
      </c>
      <c r="J48" t="s">
        <v>870</v>
      </c>
      <c r="K48" t="s">
        <v>1192</v>
      </c>
      <c r="L48" t="s">
        <v>1191</v>
      </c>
    </row>
    <row r="49" spans="9:12" x14ac:dyDescent="0.3">
      <c r="I49" t="s">
        <v>252</v>
      </c>
      <c r="J49" t="s">
        <v>253</v>
      </c>
      <c r="K49" t="s">
        <v>252</v>
      </c>
      <c r="L49" t="s">
        <v>1193</v>
      </c>
    </row>
    <row r="50" spans="9:12" x14ac:dyDescent="0.3">
      <c r="I50" t="s">
        <v>200</v>
      </c>
      <c r="J50" t="s">
        <v>197</v>
      </c>
      <c r="K50" t="s">
        <v>200</v>
      </c>
      <c r="L50" t="s">
        <v>1194</v>
      </c>
    </row>
    <row r="51" spans="9:12" x14ac:dyDescent="0.3">
      <c r="I51" t="s">
        <v>201</v>
      </c>
      <c r="J51" t="s">
        <v>197</v>
      </c>
      <c r="K51" t="s">
        <v>201</v>
      </c>
      <c r="L51" t="s">
        <v>1194</v>
      </c>
    </row>
    <row r="52" spans="9:12" x14ac:dyDescent="0.3">
      <c r="I52" t="s">
        <v>960</v>
      </c>
      <c r="J52" t="s">
        <v>197</v>
      </c>
      <c r="K52" t="s">
        <v>960</v>
      </c>
      <c r="L52" t="s">
        <v>1194</v>
      </c>
    </row>
    <row r="53" spans="9:12" x14ac:dyDescent="0.3">
      <c r="I53" t="s">
        <v>196</v>
      </c>
      <c r="J53" t="s">
        <v>197</v>
      </c>
      <c r="K53" t="s">
        <v>196</v>
      </c>
      <c r="L53" t="s">
        <v>1194</v>
      </c>
    </row>
    <row r="54" spans="9:12" x14ac:dyDescent="0.3">
      <c r="I54" t="s">
        <v>198</v>
      </c>
      <c r="J54" t="s">
        <v>197</v>
      </c>
      <c r="K54" t="s">
        <v>198</v>
      </c>
      <c r="L54" t="s">
        <v>1194</v>
      </c>
    </row>
    <row r="55" spans="9:12" x14ac:dyDescent="0.3">
      <c r="I55" t="s">
        <v>961</v>
      </c>
      <c r="J55" t="s">
        <v>197</v>
      </c>
      <c r="K55" t="s">
        <v>961</v>
      </c>
      <c r="L55" t="s">
        <v>1194</v>
      </c>
    </row>
    <row r="56" spans="9:12" x14ac:dyDescent="0.3">
      <c r="I56" t="s">
        <v>199</v>
      </c>
      <c r="J56" t="s">
        <v>197</v>
      </c>
      <c r="K56" t="s">
        <v>199</v>
      </c>
      <c r="L56" t="s">
        <v>1194</v>
      </c>
    </row>
    <row r="57" spans="9:12" x14ac:dyDescent="0.3">
      <c r="I57" t="s">
        <v>957</v>
      </c>
      <c r="J57" t="s">
        <v>197</v>
      </c>
      <c r="K57" t="s">
        <v>957</v>
      </c>
      <c r="L57" t="s">
        <v>1194</v>
      </c>
    </row>
    <row r="58" spans="9:12" x14ac:dyDescent="0.3">
      <c r="I58" t="s">
        <v>959</v>
      </c>
      <c r="J58" t="s">
        <v>197</v>
      </c>
      <c r="K58" t="s">
        <v>959</v>
      </c>
      <c r="L58" t="s">
        <v>1194</v>
      </c>
    </row>
    <row r="59" spans="9:12" x14ac:dyDescent="0.3">
      <c r="I59" t="s">
        <v>668</v>
      </c>
      <c r="J59" t="s">
        <v>174</v>
      </c>
      <c r="K59" t="s">
        <v>1195</v>
      </c>
      <c r="L59" t="s">
        <v>1167</v>
      </c>
    </row>
    <row r="60" spans="9:12" x14ac:dyDescent="0.3">
      <c r="I60" t="s">
        <v>537</v>
      </c>
      <c r="K60" t="s">
        <v>1196</v>
      </c>
      <c r="L60" t="s">
        <v>1197</v>
      </c>
    </row>
    <row r="61" spans="9:12" x14ac:dyDescent="0.3">
      <c r="I61" t="s">
        <v>605</v>
      </c>
      <c r="J61" t="s">
        <v>606</v>
      </c>
      <c r="K61" t="s">
        <v>1198</v>
      </c>
      <c r="L61" t="s">
        <v>1199</v>
      </c>
    </row>
    <row r="62" spans="9:12" x14ac:dyDescent="0.3">
      <c r="I62" t="s">
        <v>372</v>
      </c>
      <c r="J62" t="s">
        <v>373</v>
      </c>
      <c r="K62" t="s">
        <v>372</v>
      </c>
      <c r="L62" t="s">
        <v>1200</v>
      </c>
    </row>
    <row r="63" spans="9:12" x14ac:dyDescent="0.3">
      <c r="I63" t="s">
        <v>474</v>
      </c>
      <c r="J63" t="s">
        <v>475</v>
      </c>
      <c r="K63" t="s">
        <v>474</v>
      </c>
      <c r="L63" t="s">
        <v>1201</v>
      </c>
    </row>
    <row r="64" spans="9:12" x14ac:dyDescent="0.3">
      <c r="I64" t="s">
        <v>262</v>
      </c>
      <c r="J64" t="s">
        <v>263</v>
      </c>
      <c r="K64" t="s">
        <v>1202</v>
      </c>
      <c r="L64" t="s">
        <v>1203</v>
      </c>
    </row>
    <row r="65" spans="9:12" x14ac:dyDescent="0.3">
      <c r="I65" t="s">
        <v>264</v>
      </c>
      <c r="J65" t="s">
        <v>265</v>
      </c>
      <c r="K65" t="s">
        <v>1204</v>
      </c>
      <c r="L65" t="s">
        <v>1205</v>
      </c>
    </row>
    <row r="66" spans="9:12" x14ac:dyDescent="0.3">
      <c r="I66" t="s">
        <v>696</v>
      </c>
      <c r="J66" t="s">
        <v>695</v>
      </c>
      <c r="K66" t="s">
        <v>1206</v>
      </c>
      <c r="L66" t="s">
        <v>1207</v>
      </c>
    </row>
    <row r="67" spans="9:12" x14ac:dyDescent="0.3">
      <c r="I67" t="s">
        <v>694</v>
      </c>
      <c r="J67" t="s">
        <v>695</v>
      </c>
      <c r="K67" t="s">
        <v>1208</v>
      </c>
      <c r="L67" t="s">
        <v>1207</v>
      </c>
    </row>
    <row r="68" spans="9:12" x14ac:dyDescent="0.3">
      <c r="I68" t="s">
        <v>898</v>
      </c>
      <c r="J68" t="s">
        <v>899</v>
      </c>
      <c r="K68" t="s">
        <v>1209</v>
      </c>
      <c r="L68" t="s">
        <v>1210</v>
      </c>
    </row>
    <row r="69" spans="9:12" x14ac:dyDescent="0.3">
      <c r="I69" t="s">
        <v>892</v>
      </c>
      <c r="J69" t="s">
        <v>174</v>
      </c>
      <c r="K69" t="s">
        <v>1211</v>
      </c>
      <c r="L69" t="s">
        <v>1212</v>
      </c>
    </row>
    <row r="70" spans="9:12" x14ac:dyDescent="0.3">
      <c r="I70" t="s">
        <v>384</v>
      </c>
      <c r="J70" t="s">
        <v>174</v>
      </c>
      <c r="K70" t="s">
        <v>1213</v>
      </c>
      <c r="L70" t="s">
        <v>1212</v>
      </c>
    </row>
    <row r="71" spans="9:12" x14ac:dyDescent="0.3">
      <c r="I71" t="s">
        <v>770</v>
      </c>
      <c r="J71" t="s">
        <v>232</v>
      </c>
      <c r="K71" t="s">
        <v>1214</v>
      </c>
      <c r="L71" t="s">
        <v>1187</v>
      </c>
    </row>
    <row r="72" spans="9:12" x14ac:dyDescent="0.3">
      <c r="I72" t="s">
        <v>986</v>
      </c>
      <c r="J72" t="s">
        <v>232</v>
      </c>
      <c r="K72" t="s">
        <v>1215</v>
      </c>
      <c r="L72" t="s">
        <v>1187</v>
      </c>
    </row>
    <row r="73" spans="9:12" x14ac:dyDescent="0.3">
      <c r="I73" t="s">
        <v>209</v>
      </c>
      <c r="J73" t="s">
        <v>210</v>
      </c>
      <c r="K73" t="s">
        <v>1216</v>
      </c>
      <c r="L73" t="s">
        <v>1217</v>
      </c>
    </row>
    <row r="74" spans="9:12" x14ac:dyDescent="0.3">
      <c r="I74" t="s">
        <v>211</v>
      </c>
      <c r="J74" t="s">
        <v>210</v>
      </c>
      <c r="K74" t="s">
        <v>1218</v>
      </c>
      <c r="L74" t="s">
        <v>1217</v>
      </c>
    </row>
    <row r="75" spans="9:12" x14ac:dyDescent="0.3">
      <c r="I75" t="s">
        <v>362</v>
      </c>
      <c r="J75" t="s">
        <v>363</v>
      </c>
      <c r="K75" t="s">
        <v>1219</v>
      </c>
      <c r="L75" t="s">
        <v>1220</v>
      </c>
    </row>
    <row r="76" spans="9:12" x14ac:dyDescent="0.3">
      <c r="I76" t="s">
        <v>207</v>
      </c>
      <c r="J76" t="s">
        <v>208</v>
      </c>
      <c r="K76" t="s">
        <v>1221</v>
      </c>
      <c r="L76" t="s">
        <v>1222</v>
      </c>
    </row>
    <row r="77" spans="9:12" x14ac:dyDescent="0.3">
      <c r="I77" t="s">
        <v>1092</v>
      </c>
      <c r="J77" t="s">
        <v>1093</v>
      </c>
      <c r="K77" t="s">
        <v>1223</v>
      </c>
      <c r="L77" t="s">
        <v>1093</v>
      </c>
    </row>
    <row r="78" spans="9:12" x14ac:dyDescent="0.3">
      <c r="I78" t="s">
        <v>1094</v>
      </c>
      <c r="J78" t="s">
        <v>1093</v>
      </c>
      <c r="K78" t="s">
        <v>1224</v>
      </c>
      <c r="L78" t="s">
        <v>1093</v>
      </c>
    </row>
    <row r="79" spans="9:12" x14ac:dyDescent="0.3">
      <c r="I79" t="s">
        <v>985</v>
      </c>
      <c r="J79" t="s">
        <v>232</v>
      </c>
      <c r="K79" t="s">
        <v>1225</v>
      </c>
      <c r="L79" t="s">
        <v>1187</v>
      </c>
    </row>
    <row r="80" spans="9:12" x14ac:dyDescent="0.3">
      <c r="I80" t="s">
        <v>238</v>
      </c>
      <c r="J80" t="s">
        <v>232</v>
      </c>
      <c r="K80" t="s">
        <v>1226</v>
      </c>
      <c r="L80" t="s">
        <v>1187</v>
      </c>
    </row>
    <row r="81" spans="9:12" x14ac:dyDescent="0.3">
      <c r="I81" t="s">
        <v>872</v>
      </c>
      <c r="J81" t="s">
        <v>232</v>
      </c>
      <c r="K81" t="s">
        <v>1227</v>
      </c>
      <c r="L81" t="s">
        <v>1187</v>
      </c>
    </row>
    <row r="82" spans="9:12" x14ac:dyDescent="0.3">
      <c r="I82" t="s">
        <v>766</v>
      </c>
      <c r="J82" t="s">
        <v>232</v>
      </c>
      <c r="K82" t="s">
        <v>1228</v>
      </c>
      <c r="L82" t="s">
        <v>1187</v>
      </c>
    </row>
    <row r="83" spans="9:12" x14ac:dyDescent="0.3">
      <c r="I83" t="s">
        <v>702</v>
      </c>
      <c r="J83" t="s">
        <v>646</v>
      </c>
      <c r="K83" t="s">
        <v>1229</v>
      </c>
      <c r="L83" t="s">
        <v>1230</v>
      </c>
    </row>
    <row r="84" spans="9:12" x14ac:dyDescent="0.3">
      <c r="I84" t="s">
        <v>703</v>
      </c>
      <c r="J84" t="s">
        <v>646</v>
      </c>
      <c r="K84" t="s">
        <v>1231</v>
      </c>
      <c r="L84" t="s">
        <v>1230</v>
      </c>
    </row>
    <row r="85" spans="9:12" x14ac:dyDescent="0.3">
      <c r="I85" t="s">
        <v>736</v>
      </c>
      <c r="J85" t="s">
        <v>737</v>
      </c>
      <c r="K85" t="s">
        <v>1232</v>
      </c>
      <c r="L85" t="s">
        <v>1233</v>
      </c>
    </row>
    <row r="86" spans="9:12" x14ac:dyDescent="0.3">
      <c r="I86" t="s">
        <v>747</v>
      </c>
      <c r="J86" t="s">
        <v>748</v>
      </c>
      <c r="K86" t="s">
        <v>1234</v>
      </c>
      <c r="L86" t="s">
        <v>1235</v>
      </c>
    </row>
    <row r="87" spans="9:12" x14ac:dyDescent="0.3">
      <c r="I87" t="s">
        <v>480</v>
      </c>
      <c r="J87" t="s">
        <v>481</v>
      </c>
      <c r="K87" t="s">
        <v>1236</v>
      </c>
      <c r="L87" t="s">
        <v>481</v>
      </c>
    </row>
    <row r="88" spans="9:12" x14ac:dyDescent="0.3">
      <c r="I88" t="s">
        <v>342</v>
      </c>
      <c r="J88" t="s">
        <v>343</v>
      </c>
      <c r="K88" t="s">
        <v>1237</v>
      </c>
      <c r="L88" t="s">
        <v>1238</v>
      </c>
    </row>
    <row r="89" spans="9:12" x14ac:dyDescent="0.3">
      <c r="I89" t="s">
        <v>443</v>
      </c>
      <c r="J89" t="s">
        <v>444</v>
      </c>
      <c r="K89" t="s">
        <v>1239</v>
      </c>
      <c r="L89" t="s">
        <v>1240</v>
      </c>
    </row>
    <row r="90" spans="9:12" x14ac:dyDescent="0.3">
      <c r="I90" t="s">
        <v>214</v>
      </c>
      <c r="J90" t="s">
        <v>215</v>
      </c>
      <c r="K90" t="s">
        <v>1241</v>
      </c>
      <c r="L90" t="s">
        <v>1242</v>
      </c>
    </row>
    <row r="91" spans="9:12" x14ac:dyDescent="0.3">
      <c r="I91" t="s">
        <v>1015</v>
      </c>
      <c r="J91" t="s">
        <v>1014</v>
      </c>
      <c r="K91" t="s">
        <v>1243</v>
      </c>
      <c r="L91" t="s">
        <v>1244</v>
      </c>
    </row>
    <row r="92" spans="9:12" x14ac:dyDescent="0.3">
      <c r="I92" t="s">
        <v>1013</v>
      </c>
      <c r="J92" t="s">
        <v>1014</v>
      </c>
      <c r="K92" t="s">
        <v>1245</v>
      </c>
      <c r="L92" t="s">
        <v>1244</v>
      </c>
    </row>
    <row r="93" spans="9:12" x14ac:dyDescent="0.3">
      <c r="I93" t="s">
        <v>576</v>
      </c>
      <c r="J93" t="s">
        <v>577</v>
      </c>
      <c r="K93" t="s">
        <v>1246</v>
      </c>
      <c r="L93" t="s">
        <v>1247</v>
      </c>
    </row>
    <row r="94" spans="9:12" x14ac:dyDescent="0.3">
      <c r="I94" t="s">
        <v>559</v>
      </c>
      <c r="J94" t="s">
        <v>560</v>
      </c>
      <c r="K94" t="s">
        <v>1248</v>
      </c>
    </row>
    <row r="95" spans="9:12" x14ac:dyDescent="0.3">
      <c r="I95" t="s">
        <v>377</v>
      </c>
      <c r="J95" t="s">
        <v>240</v>
      </c>
      <c r="K95" t="s">
        <v>1249</v>
      </c>
      <c r="L95" t="s">
        <v>1250</v>
      </c>
    </row>
    <row r="96" spans="9:12" x14ac:dyDescent="0.3">
      <c r="I96" t="s">
        <v>379</v>
      </c>
      <c r="J96" t="s">
        <v>240</v>
      </c>
      <c r="K96" t="s">
        <v>1251</v>
      </c>
      <c r="L96" t="s">
        <v>1250</v>
      </c>
    </row>
    <row r="97" spans="9:12" x14ac:dyDescent="0.3">
      <c r="I97" t="s">
        <v>380</v>
      </c>
      <c r="J97" t="s">
        <v>240</v>
      </c>
      <c r="K97" t="s">
        <v>1252</v>
      </c>
      <c r="L97" t="s">
        <v>1250</v>
      </c>
    </row>
    <row r="98" spans="9:12" x14ac:dyDescent="0.3">
      <c r="I98" t="s">
        <v>381</v>
      </c>
      <c r="J98" t="s">
        <v>240</v>
      </c>
      <c r="K98" t="s">
        <v>1253</v>
      </c>
      <c r="L98" t="s">
        <v>1250</v>
      </c>
    </row>
    <row r="99" spans="9:12" x14ac:dyDescent="0.3">
      <c r="I99" t="s">
        <v>983</v>
      </c>
      <c r="J99" t="s">
        <v>232</v>
      </c>
      <c r="K99" t="s">
        <v>1254</v>
      </c>
      <c r="L99" t="s">
        <v>1187</v>
      </c>
    </row>
    <row r="100" spans="9:12" x14ac:dyDescent="0.3">
      <c r="I100" t="s">
        <v>237</v>
      </c>
      <c r="J100" t="s">
        <v>232</v>
      </c>
      <c r="K100" t="s">
        <v>1255</v>
      </c>
      <c r="L100" t="s">
        <v>1187</v>
      </c>
    </row>
    <row r="101" spans="9:12" x14ac:dyDescent="0.3">
      <c r="I101" t="s">
        <v>648</v>
      </c>
      <c r="J101" t="s">
        <v>646</v>
      </c>
      <c r="K101" t="s">
        <v>1256</v>
      </c>
      <c r="L101" t="s">
        <v>1230</v>
      </c>
    </row>
    <row r="102" spans="9:12" x14ac:dyDescent="0.3">
      <c r="I102" t="s">
        <v>649</v>
      </c>
      <c r="J102" t="s">
        <v>646</v>
      </c>
      <c r="K102" t="s">
        <v>1257</v>
      </c>
      <c r="L102" t="s">
        <v>1230</v>
      </c>
    </row>
    <row r="103" spans="9:12" x14ac:dyDescent="0.3">
      <c r="I103" t="s">
        <v>773</v>
      </c>
      <c r="J103" t="s">
        <v>774</v>
      </c>
      <c r="K103" t="s">
        <v>1258</v>
      </c>
      <c r="L103" t="s">
        <v>1259</v>
      </c>
    </row>
    <row r="104" spans="9:12" x14ac:dyDescent="0.3">
      <c r="I104" t="s">
        <v>1072</v>
      </c>
      <c r="J104" t="s">
        <v>1073</v>
      </c>
      <c r="K104" t="s">
        <v>1260</v>
      </c>
      <c r="L104" t="s">
        <v>1261</v>
      </c>
    </row>
    <row r="105" spans="9:12" x14ac:dyDescent="0.3">
      <c r="I105" t="s">
        <v>589</v>
      </c>
      <c r="J105" t="s">
        <v>588</v>
      </c>
      <c r="K105" t="s">
        <v>1262</v>
      </c>
      <c r="L105" t="s">
        <v>1263</v>
      </c>
    </row>
    <row r="106" spans="9:12" x14ac:dyDescent="0.3">
      <c r="I106" t="s">
        <v>1074</v>
      </c>
      <c r="J106" t="s">
        <v>1075</v>
      </c>
      <c r="K106" t="s">
        <v>1264</v>
      </c>
      <c r="L106" t="s">
        <v>1265</v>
      </c>
    </row>
    <row r="107" spans="9:12" x14ac:dyDescent="0.3">
      <c r="I107" t="s">
        <v>160</v>
      </c>
      <c r="J107" t="s">
        <v>161</v>
      </c>
      <c r="K107" t="s">
        <v>1266</v>
      </c>
      <c r="L107" t="s">
        <v>1267</v>
      </c>
    </row>
    <row r="108" spans="9:12" x14ac:dyDescent="0.3">
      <c r="I108" t="s">
        <v>162</v>
      </c>
      <c r="J108" t="s">
        <v>161</v>
      </c>
      <c r="K108" t="s">
        <v>1268</v>
      </c>
      <c r="L108" t="s">
        <v>1267</v>
      </c>
    </row>
    <row r="109" spans="9:12" x14ac:dyDescent="0.3">
      <c r="I109" t="s">
        <v>163</v>
      </c>
      <c r="J109" t="s">
        <v>161</v>
      </c>
      <c r="K109" t="s">
        <v>1269</v>
      </c>
      <c r="L109" t="s">
        <v>1267</v>
      </c>
    </row>
    <row r="110" spans="9:12" x14ac:dyDescent="0.3">
      <c r="I110" t="s">
        <v>1066</v>
      </c>
      <c r="J110" t="s">
        <v>1067</v>
      </c>
      <c r="K110" t="s">
        <v>1270</v>
      </c>
      <c r="L110" t="s">
        <v>1271</v>
      </c>
    </row>
    <row r="111" spans="9:12" x14ac:dyDescent="0.3">
      <c r="I111" t="s">
        <v>439</v>
      </c>
      <c r="J111" t="s">
        <v>440</v>
      </c>
      <c r="K111" t="s">
        <v>1272</v>
      </c>
      <c r="L111" t="s">
        <v>1273</v>
      </c>
    </row>
    <row r="112" spans="9:12" x14ac:dyDescent="0.3">
      <c r="I112" t="s">
        <v>546</v>
      </c>
      <c r="J112" t="s">
        <v>232</v>
      </c>
      <c r="K112" t="s">
        <v>1274</v>
      </c>
      <c r="L112" t="s">
        <v>1187</v>
      </c>
    </row>
    <row r="113" spans="9:12" x14ac:dyDescent="0.3">
      <c r="I113" t="s">
        <v>545</v>
      </c>
      <c r="J113" t="s">
        <v>232</v>
      </c>
      <c r="K113" t="s">
        <v>1275</v>
      </c>
      <c r="L113" t="s">
        <v>1187</v>
      </c>
    </row>
    <row r="114" spans="9:12" x14ac:dyDescent="0.3">
      <c r="I114" t="s">
        <v>544</v>
      </c>
      <c r="J114" t="s">
        <v>232</v>
      </c>
      <c r="K114" t="s">
        <v>1276</v>
      </c>
      <c r="L114" t="s">
        <v>1187</v>
      </c>
    </row>
    <row r="115" spans="9:12" x14ac:dyDescent="0.3">
      <c r="I115" t="s">
        <v>1077</v>
      </c>
      <c r="J115" t="s">
        <v>1078</v>
      </c>
      <c r="K115" t="s">
        <v>1277</v>
      </c>
      <c r="L115" t="s">
        <v>1278</v>
      </c>
    </row>
    <row r="116" spans="9:12" x14ac:dyDescent="0.3">
      <c r="I116" t="s">
        <v>519</v>
      </c>
      <c r="J116" t="s">
        <v>520</v>
      </c>
      <c r="K116" t="s">
        <v>1279</v>
      </c>
      <c r="L116" t="s">
        <v>1280</v>
      </c>
    </row>
    <row r="117" spans="9:12" x14ac:dyDescent="0.3">
      <c r="I117" t="s">
        <v>999</v>
      </c>
      <c r="J117" t="s">
        <v>1000</v>
      </c>
      <c r="K117" t="s">
        <v>1281</v>
      </c>
      <c r="L117" t="s">
        <v>1282</v>
      </c>
    </row>
    <row r="118" spans="9:12" x14ac:dyDescent="0.3">
      <c r="I118" t="s">
        <v>493</v>
      </c>
      <c r="J118" t="s">
        <v>488</v>
      </c>
      <c r="K118" t="s">
        <v>493</v>
      </c>
      <c r="L118" t="s">
        <v>1283</v>
      </c>
    </row>
    <row r="119" spans="9:12" x14ac:dyDescent="0.3">
      <c r="I119" t="s">
        <v>323</v>
      </c>
      <c r="J119" t="s">
        <v>174</v>
      </c>
      <c r="K119" t="s">
        <v>323</v>
      </c>
      <c r="L119" t="s">
        <v>1156</v>
      </c>
    </row>
    <row r="120" spans="9:12" x14ac:dyDescent="0.3">
      <c r="I120" t="s">
        <v>800</v>
      </c>
      <c r="J120" t="s">
        <v>801</v>
      </c>
      <c r="K120" t="s">
        <v>1284</v>
      </c>
      <c r="L120" t="s">
        <v>1285</v>
      </c>
    </row>
    <row r="121" spans="9:12" x14ac:dyDescent="0.3">
      <c r="I121" t="s">
        <v>802</v>
      </c>
      <c r="J121" t="s">
        <v>801</v>
      </c>
      <c r="K121" t="s">
        <v>1286</v>
      </c>
      <c r="L121" t="s">
        <v>1285</v>
      </c>
    </row>
    <row r="122" spans="9:12" x14ac:dyDescent="0.3">
      <c r="I122" t="s">
        <v>339</v>
      </c>
      <c r="J122" t="s">
        <v>338</v>
      </c>
      <c r="K122" t="s">
        <v>1287</v>
      </c>
      <c r="L122" t="s">
        <v>1288</v>
      </c>
    </row>
    <row r="123" spans="9:12" x14ac:dyDescent="0.3">
      <c r="I123" t="s">
        <v>350</v>
      </c>
      <c r="J123" t="s">
        <v>338</v>
      </c>
      <c r="K123" t="s">
        <v>1289</v>
      </c>
      <c r="L123" t="s">
        <v>1288</v>
      </c>
    </row>
    <row r="124" spans="9:12" x14ac:dyDescent="0.3">
      <c r="I124" t="s">
        <v>337</v>
      </c>
      <c r="J124" t="s">
        <v>338</v>
      </c>
      <c r="K124" t="s">
        <v>1290</v>
      </c>
      <c r="L124" t="s">
        <v>1288</v>
      </c>
    </row>
    <row r="125" spans="9:12" x14ac:dyDescent="0.3">
      <c r="I125" t="s">
        <v>399</v>
      </c>
      <c r="J125" t="s">
        <v>338</v>
      </c>
      <c r="K125" t="s">
        <v>1291</v>
      </c>
      <c r="L125" t="s">
        <v>1288</v>
      </c>
    </row>
    <row r="126" spans="9:12" x14ac:dyDescent="0.3">
      <c r="I126" t="s">
        <v>400</v>
      </c>
      <c r="J126" t="s">
        <v>338</v>
      </c>
      <c r="K126" t="s">
        <v>1292</v>
      </c>
      <c r="L126" t="s">
        <v>1288</v>
      </c>
    </row>
    <row r="127" spans="9:12" x14ac:dyDescent="0.3">
      <c r="I127" t="s">
        <v>401</v>
      </c>
      <c r="J127" t="s">
        <v>338</v>
      </c>
      <c r="K127" t="s">
        <v>1293</v>
      </c>
      <c r="L127" t="s">
        <v>1288</v>
      </c>
    </row>
    <row r="128" spans="9:12" x14ac:dyDescent="0.3">
      <c r="I128" t="s">
        <v>640</v>
      </c>
      <c r="J128" t="s">
        <v>338</v>
      </c>
      <c r="K128" t="s">
        <v>1294</v>
      </c>
      <c r="L128" t="s">
        <v>1288</v>
      </c>
    </row>
    <row r="129" spans="9:12" x14ac:dyDescent="0.3">
      <c r="I129" t="s">
        <v>643</v>
      </c>
      <c r="J129" t="s">
        <v>644</v>
      </c>
      <c r="K129" t="s">
        <v>1295</v>
      </c>
      <c r="L129" t="s">
        <v>1296</v>
      </c>
    </row>
    <row r="130" spans="9:12" x14ac:dyDescent="0.3">
      <c r="I130" t="s">
        <v>239</v>
      </c>
      <c r="J130" t="s">
        <v>776</v>
      </c>
      <c r="K130" t="s">
        <v>1297</v>
      </c>
      <c r="L130" t="s">
        <v>1250</v>
      </c>
    </row>
    <row r="131" spans="9:12" x14ac:dyDescent="0.3">
      <c r="I131" t="s">
        <v>419</v>
      </c>
      <c r="J131" t="s">
        <v>420</v>
      </c>
      <c r="K131" t="s">
        <v>1298</v>
      </c>
      <c r="L131" t="s">
        <v>1299</v>
      </c>
    </row>
    <row r="132" spans="9:12" x14ac:dyDescent="0.3">
      <c r="I132" t="s">
        <v>423</v>
      </c>
      <c r="J132" t="s">
        <v>420</v>
      </c>
      <c r="K132" t="s">
        <v>1300</v>
      </c>
      <c r="L132" t="s">
        <v>1299</v>
      </c>
    </row>
    <row r="133" spans="9:12" x14ac:dyDescent="0.3">
      <c r="I133" t="s">
        <v>1124</v>
      </c>
      <c r="J133" t="s">
        <v>1125</v>
      </c>
      <c r="K133" t="s">
        <v>1301</v>
      </c>
      <c r="L133" t="s">
        <v>1302</v>
      </c>
    </row>
    <row r="134" spans="9:12" x14ac:dyDescent="0.3">
      <c r="I134" t="s">
        <v>884</v>
      </c>
      <c r="J134" t="s">
        <v>883</v>
      </c>
      <c r="K134" t="s">
        <v>1303</v>
      </c>
      <c r="L134" t="s">
        <v>1304</v>
      </c>
    </row>
    <row r="135" spans="9:12" x14ac:dyDescent="0.3">
      <c r="I135" t="s">
        <v>413</v>
      </c>
      <c r="J135" t="s">
        <v>388</v>
      </c>
      <c r="K135" t="s">
        <v>1305</v>
      </c>
      <c r="L135" t="s">
        <v>1306</v>
      </c>
    </row>
    <row r="136" spans="9:12" x14ac:dyDescent="0.3">
      <c r="I136" t="s">
        <v>414</v>
      </c>
      <c r="J136" t="s">
        <v>388</v>
      </c>
      <c r="K136" t="s">
        <v>1307</v>
      </c>
      <c r="L136" t="s">
        <v>1306</v>
      </c>
    </row>
    <row r="137" spans="9:12" x14ac:dyDescent="0.3">
      <c r="I137" t="s">
        <v>406</v>
      </c>
      <c r="J137" t="s">
        <v>405</v>
      </c>
      <c r="K137" t="s">
        <v>1308</v>
      </c>
      <c r="L137" t="s">
        <v>1309</v>
      </c>
    </row>
    <row r="138" spans="9:12" x14ac:dyDescent="0.3">
      <c r="I138" t="s">
        <v>407</v>
      </c>
      <c r="J138" t="s">
        <v>405</v>
      </c>
      <c r="K138" t="s">
        <v>1310</v>
      </c>
      <c r="L138" t="s">
        <v>1309</v>
      </c>
    </row>
    <row r="139" spans="9:12" x14ac:dyDescent="0.3">
      <c r="I139" t="s">
        <v>408</v>
      </c>
      <c r="J139" t="s">
        <v>405</v>
      </c>
      <c r="K139" t="s">
        <v>1311</v>
      </c>
      <c r="L139" t="s">
        <v>1309</v>
      </c>
    </row>
    <row r="140" spans="9:12" x14ac:dyDescent="0.3">
      <c r="I140" t="s">
        <v>409</v>
      </c>
      <c r="J140" t="s">
        <v>405</v>
      </c>
      <c r="K140" t="s">
        <v>1312</v>
      </c>
      <c r="L140" t="s">
        <v>1309</v>
      </c>
    </row>
    <row r="141" spans="9:12" x14ac:dyDescent="0.3">
      <c r="I141" t="s">
        <v>410</v>
      </c>
      <c r="J141" t="s">
        <v>405</v>
      </c>
      <c r="K141" t="s">
        <v>1313</v>
      </c>
      <c r="L141" t="s">
        <v>1309</v>
      </c>
    </row>
    <row r="142" spans="9:12" x14ac:dyDescent="0.3">
      <c r="I142" t="s">
        <v>404</v>
      </c>
      <c r="J142" t="s">
        <v>405</v>
      </c>
      <c r="K142" t="s">
        <v>1314</v>
      </c>
      <c r="L142" t="s">
        <v>1309</v>
      </c>
    </row>
    <row r="143" spans="9:12" x14ac:dyDescent="0.3">
      <c r="I143" t="s">
        <v>753</v>
      </c>
      <c r="J143" t="s">
        <v>754</v>
      </c>
      <c r="K143" t="s">
        <v>1315</v>
      </c>
      <c r="L143" t="s">
        <v>1316</v>
      </c>
    </row>
    <row r="144" spans="9:12" x14ac:dyDescent="0.3">
      <c r="I144" t="s">
        <v>412</v>
      </c>
      <c r="J144" t="s">
        <v>388</v>
      </c>
      <c r="K144" t="s">
        <v>1317</v>
      </c>
      <c r="L144" t="s">
        <v>1306</v>
      </c>
    </row>
    <row r="145" spans="9:12" x14ac:dyDescent="0.3">
      <c r="I145" t="s">
        <v>551</v>
      </c>
      <c r="J145" t="s">
        <v>221</v>
      </c>
      <c r="K145" t="s">
        <v>1318</v>
      </c>
      <c r="L145" t="s">
        <v>1319</v>
      </c>
    </row>
    <row r="146" spans="9:12" x14ac:dyDescent="0.3">
      <c r="I146" t="s">
        <v>220</v>
      </c>
      <c r="J146" t="s">
        <v>691</v>
      </c>
      <c r="K146" t="s">
        <v>1318</v>
      </c>
      <c r="L146" t="s">
        <v>1320</v>
      </c>
    </row>
    <row r="147" spans="9:12" x14ac:dyDescent="0.3">
      <c r="I147" t="s">
        <v>993</v>
      </c>
      <c r="J147" t="s">
        <v>994</v>
      </c>
      <c r="K147" t="s">
        <v>1321</v>
      </c>
      <c r="L147" t="s">
        <v>1322</v>
      </c>
    </row>
    <row r="148" spans="9:12" x14ac:dyDescent="0.3">
      <c r="I148" t="s">
        <v>845</v>
      </c>
      <c r="J148" t="s">
        <v>846</v>
      </c>
      <c r="K148" t="s">
        <v>1323</v>
      </c>
      <c r="L148" t="s">
        <v>1324</v>
      </c>
    </row>
    <row r="149" spans="9:12" x14ac:dyDescent="0.3">
      <c r="I149" t="s">
        <v>944</v>
      </c>
      <c r="J149" t="s">
        <v>945</v>
      </c>
      <c r="K149" t="s">
        <v>1325</v>
      </c>
      <c r="L149" t="s">
        <v>1326</v>
      </c>
    </row>
    <row r="150" spans="9:12" x14ac:dyDescent="0.3">
      <c r="I150" t="s">
        <v>946</v>
      </c>
      <c r="J150" t="s">
        <v>947</v>
      </c>
      <c r="K150" t="s">
        <v>1327</v>
      </c>
      <c r="L150" t="s">
        <v>1328</v>
      </c>
    </row>
    <row r="151" spans="9:12" x14ac:dyDescent="0.3">
      <c r="I151" t="s">
        <v>645</v>
      </c>
      <c r="J151" t="s">
        <v>646</v>
      </c>
      <c r="K151" t="s">
        <v>1329</v>
      </c>
      <c r="L151" t="s">
        <v>1230</v>
      </c>
    </row>
    <row r="152" spans="9:12" x14ac:dyDescent="0.3">
      <c r="I152" t="s">
        <v>647</v>
      </c>
      <c r="J152" t="s">
        <v>646</v>
      </c>
      <c r="K152" t="s">
        <v>1330</v>
      </c>
      <c r="L152" t="s">
        <v>1230</v>
      </c>
    </row>
    <row r="153" spans="9:12" x14ac:dyDescent="0.3">
      <c r="I153" t="s">
        <v>563</v>
      </c>
      <c r="J153" t="s">
        <v>564</v>
      </c>
      <c r="K153" t="s">
        <v>1331</v>
      </c>
      <c r="L153" t="s">
        <v>1332</v>
      </c>
    </row>
    <row r="154" spans="9:12" x14ac:dyDescent="0.3">
      <c r="I154" t="s">
        <v>554</v>
      </c>
      <c r="J154" t="s">
        <v>555</v>
      </c>
      <c r="K154" t="s">
        <v>1333</v>
      </c>
      <c r="L154" t="s">
        <v>1334</v>
      </c>
    </row>
    <row r="155" spans="9:12" x14ac:dyDescent="0.3">
      <c r="I155" t="s">
        <v>1120</v>
      </c>
      <c r="J155" t="s">
        <v>555</v>
      </c>
      <c r="K155" t="s">
        <v>1333</v>
      </c>
      <c r="L155" t="s">
        <v>1334</v>
      </c>
    </row>
    <row r="156" spans="9:12" x14ac:dyDescent="0.3">
      <c r="I156" t="s">
        <v>316</v>
      </c>
      <c r="J156" t="s">
        <v>317</v>
      </c>
      <c r="K156" t="s">
        <v>1335</v>
      </c>
      <c r="L156" t="s">
        <v>1336</v>
      </c>
    </row>
    <row r="157" spans="9:12" x14ac:dyDescent="0.3">
      <c r="I157" t="s">
        <v>907</v>
      </c>
      <c r="J157" t="s">
        <v>906</v>
      </c>
      <c r="K157" t="s">
        <v>1337</v>
      </c>
      <c r="L157" t="s">
        <v>1338</v>
      </c>
    </row>
    <row r="158" spans="9:12" x14ac:dyDescent="0.3">
      <c r="I158" t="s">
        <v>908</v>
      </c>
      <c r="J158" t="s">
        <v>906</v>
      </c>
      <c r="K158" t="s">
        <v>1339</v>
      </c>
      <c r="L158" t="s">
        <v>1338</v>
      </c>
    </row>
    <row r="159" spans="9:12" x14ac:dyDescent="0.3">
      <c r="I159" t="s">
        <v>905</v>
      </c>
      <c r="J159" t="s">
        <v>906</v>
      </c>
      <c r="K159" t="s">
        <v>1340</v>
      </c>
      <c r="L159" t="s">
        <v>1338</v>
      </c>
    </row>
    <row r="160" spans="9:12" x14ac:dyDescent="0.3">
      <c r="I160" t="s">
        <v>575</v>
      </c>
      <c r="J160" t="s">
        <v>574</v>
      </c>
      <c r="K160" t="s">
        <v>1341</v>
      </c>
      <c r="L160" t="s">
        <v>1342</v>
      </c>
    </row>
    <row r="161" spans="9:12" x14ac:dyDescent="0.3">
      <c r="I161" t="s">
        <v>573</v>
      </c>
      <c r="J161" t="s">
        <v>574</v>
      </c>
      <c r="K161" t="s">
        <v>1343</v>
      </c>
      <c r="L161" t="s">
        <v>1342</v>
      </c>
    </row>
    <row r="162" spans="9:12" x14ac:dyDescent="0.3">
      <c r="I162" t="s">
        <v>497</v>
      </c>
      <c r="J162" t="s">
        <v>498</v>
      </c>
      <c r="K162" t="s">
        <v>1344</v>
      </c>
      <c r="L162" t="s">
        <v>1345</v>
      </c>
    </row>
    <row r="163" spans="9:12" x14ac:dyDescent="0.3">
      <c r="I163" t="s">
        <v>743</v>
      </c>
      <c r="J163" t="s">
        <v>744</v>
      </c>
      <c r="K163" t="s">
        <v>1346</v>
      </c>
      <c r="L163" t="s">
        <v>1347</v>
      </c>
    </row>
    <row r="164" spans="9:12" x14ac:dyDescent="0.3">
      <c r="I164" t="s">
        <v>741</v>
      </c>
      <c r="J164" t="s">
        <v>742</v>
      </c>
      <c r="K164" t="s">
        <v>1348</v>
      </c>
      <c r="L164" t="s">
        <v>1347</v>
      </c>
    </row>
    <row r="165" spans="9:12" x14ac:dyDescent="0.3">
      <c r="I165" t="s">
        <v>745</v>
      </c>
      <c r="J165" t="s">
        <v>746</v>
      </c>
      <c r="K165" t="s">
        <v>1349</v>
      </c>
      <c r="L165" t="s">
        <v>1347</v>
      </c>
    </row>
    <row r="166" spans="9:12" x14ac:dyDescent="0.3">
      <c r="I166" t="s">
        <v>592</v>
      </c>
      <c r="J166" t="s">
        <v>593</v>
      </c>
      <c r="K166" t="s">
        <v>1350</v>
      </c>
      <c r="L166" t="s">
        <v>1351</v>
      </c>
    </row>
    <row r="167" spans="9:12" x14ac:dyDescent="0.3">
      <c r="I167" t="s">
        <v>889</v>
      </c>
      <c r="J167" t="s">
        <v>890</v>
      </c>
      <c r="K167" t="s">
        <v>1352</v>
      </c>
      <c r="L167" t="s">
        <v>1353</v>
      </c>
    </row>
    <row r="168" spans="9:12" x14ac:dyDescent="0.3">
      <c r="I168" t="s">
        <v>979</v>
      </c>
      <c r="J168" t="s">
        <v>232</v>
      </c>
      <c r="K168" t="s">
        <v>1354</v>
      </c>
      <c r="L168" t="s">
        <v>1187</v>
      </c>
    </row>
    <row r="169" spans="9:12" x14ac:dyDescent="0.3">
      <c r="I169" t="s">
        <v>980</v>
      </c>
      <c r="J169" t="s">
        <v>232</v>
      </c>
      <c r="K169" t="s">
        <v>1355</v>
      </c>
      <c r="L169" t="s">
        <v>1187</v>
      </c>
    </row>
    <row r="170" spans="9:12" x14ac:dyDescent="0.3">
      <c r="I170" t="s">
        <v>978</v>
      </c>
      <c r="J170" t="s">
        <v>232</v>
      </c>
      <c r="K170" t="s">
        <v>1356</v>
      </c>
      <c r="L170" t="s">
        <v>1187</v>
      </c>
    </row>
    <row r="171" spans="9:12" x14ac:dyDescent="0.3">
      <c r="I171" t="s">
        <v>411</v>
      </c>
      <c r="J171" t="s">
        <v>388</v>
      </c>
      <c r="K171" t="s">
        <v>1357</v>
      </c>
      <c r="L171" t="s">
        <v>1306</v>
      </c>
    </row>
    <row r="172" spans="9:12" x14ac:dyDescent="0.3">
      <c r="I172" t="s">
        <v>425</v>
      </c>
      <c r="J172" t="s">
        <v>426</v>
      </c>
      <c r="K172" t="s">
        <v>1358</v>
      </c>
      <c r="L172" t="s">
        <v>1359</v>
      </c>
    </row>
    <row r="173" spans="9:12" x14ac:dyDescent="0.3">
      <c r="I173" t="s">
        <v>549</v>
      </c>
      <c r="J173" t="s">
        <v>550</v>
      </c>
      <c r="K173" t="s">
        <v>1360</v>
      </c>
      <c r="L173" t="s">
        <v>1361</v>
      </c>
    </row>
    <row r="174" spans="9:12" x14ac:dyDescent="0.3">
      <c r="I174" t="s">
        <v>1018</v>
      </c>
      <c r="J174" t="s">
        <v>1019</v>
      </c>
      <c r="K174" t="s">
        <v>1362</v>
      </c>
      <c r="L174" t="s">
        <v>1363</v>
      </c>
    </row>
    <row r="175" spans="9:12" x14ac:dyDescent="0.3">
      <c r="I175" t="s">
        <v>330</v>
      </c>
      <c r="J175" t="s">
        <v>331</v>
      </c>
      <c r="K175" t="s">
        <v>1364</v>
      </c>
      <c r="L175" t="s">
        <v>1230</v>
      </c>
    </row>
    <row r="176" spans="9:12" x14ac:dyDescent="0.3">
      <c r="I176" t="s">
        <v>970</v>
      </c>
      <c r="J176" t="s">
        <v>971</v>
      </c>
      <c r="K176" t="s">
        <v>1365</v>
      </c>
      <c r="L176" t="s">
        <v>1366</v>
      </c>
    </row>
    <row r="177" spans="9:12" x14ac:dyDescent="0.3">
      <c r="I177" t="s">
        <v>357</v>
      </c>
      <c r="J177" t="s">
        <v>358</v>
      </c>
      <c r="K177" t="s">
        <v>1367</v>
      </c>
      <c r="L177" t="s">
        <v>1368</v>
      </c>
    </row>
    <row r="178" spans="9:12" x14ac:dyDescent="0.3">
      <c r="I178" t="s">
        <v>818</v>
      </c>
      <c r="J178" t="s">
        <v>232</v>
      </c>
      <c r="K178" t="s">
        <v>1369</v>
      </c>
      <c r="L178" t="s">
        <v>1187</v>
      </c>
    </row>
    <row r="179" spans="9:12" x14ac:dyDescent="0.3">
      <c r="I179" t="s">
        <v>820</v>
      </c>
      <c r="J179" t="s">
        <v>232</v>
      </c>
      <c r="K179" t="s">
        <v>1370</v>
      </c>
      <c r="L179" t="s">
        <v>1187</v>
      </c>
    </row>
    <row r="180" spans="9:12" x14ac:dyDescent="0.3">
      <c r="I180" t="s">
        <v>454</v>
      </c>
      <c r="J180" t="s">
        <v>232</v>
      </c>
      <c r="K180" t="s">
        <v>1371</v>
      </c>
      <c r="L180" t="s">
        <v>1187</v>
      </c>
    </row>
    <row r="181" spans="9:12" x14ac:dyDescent="0.3">
      <c r="I181" t="s">
        <v>652</v>
      </c>
      <c r="J181" t="s">
        <v>646</v>
      </c>
      <c r="K181" t="s">
        <v>1372</v>
      </c>
      <c r="L181" t="s">
        <v>1230</v>
      </c>
    </row>
    <row r="182" spans="9:12" x14ac:dyDescent="0.3">
      <c r="I182" t="s">
        <v>180</v>
      </c>
      <c r="J182" t="s">
        <v>174</v>
      </c>
      <c r="K182" t="s">
        <v>180</v>
      </c>
      <c r="L182" t="s">
        <v>1156</v>
      </c>
    </row>
    <row r="183" spans="9:12" x14ac:dyDescent="0.3">
      <c r="I183" t="s">
        <v>288</v>
      </c>
      <c r="J183" t="s">
        <v>174</v>
      </c>
      <c r="K183" t="s">
        <v>288</v>
      </c>
      <c r="L183" t="s">
        <v>1156</v>
      </c>
    </row>
    <row r="184" spans="9:12" x14ac:dyDescent="0.3">
      <c r="I184" t="s">
        <v>665</v>
      </c>
      <c r="J184" t="s">
        <v>174</v>
      </c>
      <c r="K184" t="s">
        <v>665</v>
      </c>
      <c r="L184" t="s">
        <v>1156</v>
      </c>
    </row>
    <row r="185" spans="9:12" x14ac:dyDescent="0.3">
      <c r="I185" t="s">
        <v>289</v>
      </c>
      <c r="J185" t="s">
        <v>271</v>
      </c>
      <c r="K185" t="s">
        <v>289</v>
      </c>
      <c r="L185" t="s">
        <v>1166</v>
      </c>
    </row>
    <row r="186" spans="9:12" x14ac:dyDescent="0.3">
      <c r="I186" t="s">
        <v>290</v>
      </c>
      <c r="J186" t="s">
        <v>271</v>
      </c>
      <c r="K186" t="s">
        <v>290</v>
      </c>
      <c r="L186" t="s">
        <v>1166</v>
      </c>
    </row>
    <row r="187" spans="9:12" x14ac:dyDescent="0.3">
      <c r="I187" t="s">
        <v>681</v>
      </c>
      <c r="J187" t="s">
        <v>174</v>
      </c>
      <c r="K187" t="s">
        <v>681</v>
      </c>
      <c r="L187" t="s">
        <v>1156</v>
      </c>
    </row>
    <row r="188" spans="9:12" x14ac:dyDescent="0.3">
      <c r="I188" t="s">
        <v>431</v>
      </c>
      <c r="J188" t="s">
        <v>174</v>
      </c>
      <c r="K188" t="s">
        <v>431</v>
      </c>
      <c r="L188" t="s">
        <v>1156</v>
      </c>
    </row>
    <row r="189" spans="9:12" x14ac:dyDescent="0.3">
      <c r="I189" t="s">
        <v>808</v>
      </c>
      <c r="J189" t="s">
        <v>174</v>
      </c>
      <c r="K189" t="s">
        <v>808</v>
      </c>
      <c r="L189" t="s">
        <v>1156</v>
      </c>
    </row>
    <row r="190" spans="9:12" x14ac:dyDescent="0.3">
      <c r="I190" t="s">
        <v>181</v>
      </c>
      <c r="J190" t="s">
        <v>174</v>
      </c>
      <c r="K190" t="s">
        <v>181</v>
      </c>
      <c r="L190" t="s">
        <v>1156</v>
      </c>
    </row>
    <row r="191" spans="9:12" x14ac:dyDescent="0.3">
      <c r="I191" t="s">
        <v>1110</v>
      </c>
      <c r="J191" t="s">
        <v>174</v>
      </c>
      <c r="K191" t="s">
        <v>1110</v>
      </c>
      <c r="L191" t="s">
        <v>1167</v>
      </c>
    </row>
    <row r="192" spans="9:12" x14ac:dyDescent="0.3">
      <c r="I192" t="s">
        <v>273</v>
      </c>
      <c r="J192" t="s">
        <v>174</v>
      </c>
      <c r="K192" t="s">
        <v>273</v>
      </c>
      <c r="L192" t="s">
        <v>1167</v>
      </c>
    </row>
    <row r="193" spans="9:12" x14ac:dyDescent="0.3">
      <c r="I193" t="s">
        <v>182</v>
      </c>
      <c r="J193" t="s">
        <v>174</v>
      </c>
      <c r="K193" t="s">
        <v>182</v>
      </c>
      <c r="L193" t="s">
        <v>1156</v>
      </c>
    </row>
    <row r="194" spans="9:12" x14ac:dyDescent="0.3">
      <c r="I194" t="s">
        <v>913</v>
      </c>
      <c r="J194" t="s">
        <v>174</v>
      </c>
      <c r="K194" t="s">
        <v>913</v>
      </c>
      <c r="L194" t="s">
        <v>1156</v>
      </c>
    </row>
    <row r="195" spans="9:12" x14ac:dyDescent="0.3">
      <c r="I195" t="s">
        <v>274</v>
      </c>
      <c r="J195" t="s">
        <v>174</v>
      </c>
      <c r="K195" t="s">
        <v>274</v>
      </c>
      <c r="L195" t="s">
        <v>1167</v>
      </c>
    </row>
    <row r="196" spans="9:12" x14ac:dyDescent="0.3">
      <c r="I196" t="s">
        <v>275</v>
      </c>
      <c r="J196" t="s">
        <v>271</v>
      </c>
      <c r="K196" t="s">
        <v>275</v>
      </c>
      <c r="L196" t="s">
        <v>1166</v>
      </c>
    </row>
    <row r="197" spans="9:12" x14ac:dyDescent="0.3">
      <c r="I197" t="s">
        <v>276</v>
      </c>
      <c r="J197" t="s">
        <v>174</v>
      </c>
      <c r="K197" t="s">
        <v>276</v>
      </c>
      <c r="L197" t="s">
        <v>1156</v>
      </c>
    </row>
    <row r="198" spans="9:12" x14ac:dyDescent="0.3">
      <c r="I198" t="s">
        <v>277</v>
      </c>
      <c r="J198" t="s">
        <v>271</v>
      </c>
      <c r="K198" t="s">
        <v>277</v>
      </c>
      <c r="L198" t="s">
        <v>1166</v>
      </c>
    </row>
    <row r="199" spans="9:12" x14ac:dyDescent="0.3">
      <c r="I199" t="s">
        <v>179</v>
      </c>
      <c r="J199" t="s">
        <v>174</v>
      </c>
      <c r="K199" t="s">
        <v>179</v>
      </c>
      <c r="L199" t="s">
        <v>1156</v>
      </c>
    </row>
    <row r="200" spans="9:12" x14ac:dyDescent="0.3">
      <c r="I200" t="s">
        <v>278</v>
      </c>
      <c r="J200" t="s">
        <v>174</v>
      </c>
      <c r="K200" t="s">
        <v>278</v>
      </c>
      <c r="L200" t="s">
        <v>1167</v>
      </c>
    </row>
    <row r="201" spans="9:12" x14ac:dyDescent="0.3">
      <c r="I201" t="s">
        <v>491</v>
      </c>
      <c r="J201" t="s">
        <v>488</v>
      </c>
      <c r="K201" t="s">
        <v>491</v>
      </c>
      <c r="L201" t="s">
        <v>1283</v>
      </c>
    </row>
    <row r="202" spans="9:12" x14ac:dyDescent="0.3">
      <c r="I202" t="s">
        <v>490</v>
      </c>
      <c r="J202" t="s">
        <v>488</v>
      </c>
      <c r="K202" t="s">
        <v>490</v>
      </c>
      <c r="L202" t="s">
        <v>1283</v>
      </c>
    </row>
    <row r="203" spans="9:12" x14ac:dyDescent="0.3">
      <c r="I203" t="s">
        <v>487</v>
      </c>
      <c r="J203" t="s">
        <v>488</v>
      </c>
      <c r="K203" t="s">
        <v>487</v>
      </c>
      <c r="L203" t="s">
        <v>1283</v>
      </c>
    </row>
    <row r="204" spans="9:12" x14ac:dyDescent="0.3">
      <c r="I204" t="s">
        <v>492</v>
      </c>
      <c r="J204" t="s">
        <v>488</v>
      </c>
      <c r="K204" t="s">
        <v>492</v>
      </c>
      <c r="L204" t="s">
        <v>1283</v>
      </c>
    </row>
    <row r="205" spans="9:12" x14ac:dyDescent="0.3">
      <c r="I205" t="s">
        <v>455</v>
      </c>
      <c r="J205" t="s">
        <v>232</v>
      </c>
      <c r="K205" t="s">
        <v>1373</v>
      </c>
      <c r="L205" t="s">
        <v>1187</v>
      </c>
    </row>
    <row r="206" spans="9:12" x14ac:dyDescent="0.3">
      <c r="I206" t="s">
        <v>984</v>
      </c>
      <c r="J206" t="s">
        <v>232</v>
      </c>
      <c r="K206" t="s">
        <v>1374</v>
      </c>
      <c r="L206" t="s">
        <v>1187</v>
      </c>
    </row>
    <row r="207" spans="9:12" x14ac:dyDescent="0.3">
      <c r="I207" t="s">
        <v>458</v>
      </c>
      <c r="J207" t="s">
        <v>232</v>
      </c>
      <c r="K207" t="s">
        <v>1375</v>
      </c>
      <c r="L207" t="s">
        <v>1187</v>
      </c>
    </row>
    <row r="208" spans="9:12" x14ac:dyDescent="0.3">
      <c r="I208" t="s">
        <v>457</v>
      </c>
      <c r="J208" t="s">
        <v>232</v>
      </c>
      <c r="K208" t="s">
        <v>1376</v>
      </c>
      <c r="L208" t="s">
        <v>1187</v>
      </c>
    </row>
    <row r="209" spans="9:12" x14ac:dyDescent="0.3">
      <c r="I209" t="s">
        <v>415</v>
      </c>
      <c r="J209" t="s">
        <v>416</v>
      </c>
      <c r="K209" t="s">
        <v>1377</v>
      </c>
      <c r="L209" t="s">
        <v>1378</v>
      </c>
    </row>
    <row r="210" spans="9:12" x14ac:dyDescent="0.3">
      <c r="I210" t="s">
        <v>950</v>
      </c>
      <c r="J210" t="s">
        <v>951</v>
      </c>
      <c r="K210" t="s">
        <v>1379</v>
      </c>
      <c r="L210" t="s">
        <v>1380</v>
      </c>
    </row>
    <row r="211" spans="9:12" x14ac:dyDescent="0.3">
      <c r="I211" t="s">
        <v>417</v>
      </c>
      <c r="J211" t="s">
        <v>416</v>
      </c>
      <c r="K211" t="s">
        <v>1381</v>
      </c>
      <c r="L211" t="s">
        <v>1378</v>
      </c>
    </row>
    <row r="212" spans="9:12" x14ac:dyDescent="0.3">
      <c r="I212" t="s">
        <v>952</v>
      </c>
      <c r="J212" t="s">
        <v>951</v>
      </c>
      <c r="K212" t="s">
        <v>1382</v>
      </c>
      <c r="L212" t="s">
        <v>1380</v>
      </c>
    </row>
    <row r="213" spans="9:12" x14ac:dyDescent="0.3">
      <c r="I213" t="s">
        <v>953</v>
      </c>
      <c r="J213" t="s">
        <v>951</v>
      </c>
      <c r="K213" t="s">
        <v>1383</v>
      </c>
      <c r="L213" t="s">
        <v>1380</v>
      </c>
    </row>
    <row r="214" spans="9:12" x14ac:dyDescent="0.3">
      <c r="I214" t="s">
        <v>954</v>
      </c>
      <c r="J214" t="s">
        <v>951</v>
      </c>
      <c r="K214" t="s">
        <v>1384</v>
      </c>
      <c r="L214" t="s">
        <v>1380</v>
      </c>
    </row>
    <row r="215" spans="9:12" x14ac:dyDescent="0.3">
      <c r="I215" t="s">
        <v>590</v>
      </c>
      <c r="J215" t="s">
        <v>591</v>
      </c>
      <c r="K215" t="s">
        <v>1385</v>
      </c>
      <c r="L215" t="s">
        <v>1386</v>
      </c>
    </row>
    <row r="216" spans="9:12" x14ac:dyDescent="0.3">
      <c r="I216" t="s">
        <v>673</v>
      </c>
      <c r="J216" t="s">
        <v>674</v>
      </c>
      <c r="K216" t="s">
        <v>1387</v>
      </c>
      <c r="L216" t="s">
        <v>1388</v>
      </c>
    </row>
    <row r="217" spans="9:12" x14ac:dyDescent="0.3">
      <c r="I217" t="s">
        <v>675</v>
      </c>
      <c r="J217" t="s">
        <v>674</v>
      </c>
      <c r="K217" t="s">
        <v>1389</v>
      </c>
      <c r="L217" t="s">
        <v>1388</v>
      </c>
    </row>
    <row r="218" spans="9:12" x14ac:dyDescent="0.3">
      <c r="I218" t="s">
        <v>1058</v>
      </c>
      <c r="J218" t="s">
        <v>232</v>
      </c>
      <c r="K218" t="s">
        <v>1390</v>
      </c>
      <c r="L218" t="s">
        <v>1187</v>
      </c>
    </row>
    <row r="219" spans="9:12" x14ac:dyDescent="0.3">
      <c r="I219" t="s">
        <v>685</v>
      </c>
      <c r="J219" t="s">
        <v>686</v>
      </c>
      <c r="K219" t="s">
        <v>1391</v>
      </c>
    </row>
    <row r="220" spans="9:12" x14ac:dyDescent="0.3">
      <c r="I220" t="s">
        <v>344</v>
      </c>
      <c r="J220" t="s">
        <v>345</v>
      </c>
      <c r="K220" t="s">
        <v>1392</v>
      </c>
      <c r="L220" t="s">
        <v>1393</v>
      </c>
    </row>
    <row r="221" spans="9:12" x14ac:dyDescent="0.3">
      <c r="I221" t="s">
        <v>597</v>
      </c>
      <c r="J221" t="s">
        <v>598</v>
      </c>
      <c r="K221" t="s">
        <v>1394</v>
      </c>
      <c r="L221" t="s">
        <v>1164</v>
      </c>
    </row>
    <row r="222" spans="9:12" x14ac:dyDescent="0.3">
      <c r="I222" t="s">
        <v>759</v>
      </c>
      <c r="J222" t="s">
        <v>617</v>
      </c>
      <c r="K222" t="s">
        <v>1395</v>
      </c>
      <c r="L222" t="s">
        <v>1396</v>
      </c>
    </row>
    <row r="223" spans="9:12" x14ac:dyDescent="0.3">
      <c r="I223" t="s">
        <v>616</v>
      </c>
      <c r="J223" t="s">
        <v>617</v>
      </c>
      <c r="K223" t="s">
        <v>1397</v>
      </c>
      <c r="L223" t="s">
        <v>1396</v>
      </c>
    </row>
    <row r="224" spans="9:12" x14ac:dyDescent="0.3">
      <c r="I224" t="s">
        <v>815</v>
      </c>
      <c r="J224" t="s">
        <v>816</v>
      </c>
      <c r="K224" t="s">
        <v>1398</v>
      </c>
      <c r="L224" t="s">
        <v>1399</v>
      </c>
    </row>
    <row r="225" spans="9:12" x14ac:dyDescent="0.3">
      <c r="I225" t="s">
        <v>874</v>
      </c>
      <c r="J225" t="s">
        <v>875</v>
      </c>
      <c r="K225" t="s">
        <v>1400</v>
      </c>
      <c r="L225" t="s">
        <v>1401</v>
      </c>
    </row>
    <row r="226" spans="9:12" x14ac:dyDescent="0.3">
      <c r="I226" t="s">
        <v>148</v>
      </c>
      <c r="J226" t="s">
        <v>149</v>
      </c>
      <c r="K226" t="s">
        <v>1402</v>
      </c>
      <c r="L226" t="s">
        <v>1399</v>
      </c>
    </row>
    <row r="227" spans="9:12" x14ac:dyDescent="0.3">
      <c r="I227" t="s">
        <v>151</v>
      </c>
      <c r="J227" t="s">
        <v>149</v>
      </c>
      <c r="K227" t="s">
        <v>1403</v>
      </c>
      <c r="L227" t="s">
        <v>1399</v>
      </c>
    </row>
    <row r="228" spans="9:12" x14ac:dyDescent="0.3">
      <c r="I228" t="s">
        <v>1082</v>
      </c>
      <c r="J228" t="s">
        <v>1083</v>
      </c>
      <c r="K228" t="s">
        <v>1404</v>
      </c>
      <c r="L228" t="s">
        <v>1405</v>
      </c>
    </row>
    <row r="229" spans="9:12" x14ac:dyDescent="0.3">
      <c r="I229" t="s">
        <v>322</v>
      </c>
      <c r="J229" t="s">
        <v>174</v>
      </c>
      <c r="K229" t="s">
        <v>322</v>
      </c>
      <c r="L229" t="s">
        <v>1156</v>
      </c>
    </row>
    <row r="230" spans="9:12" x14ac:dyDescent="0.3">
      <c r="I230" t="s">
        <v>185</v>
      </c>
      <c r="J230" t="s">
        <v>174</v>
      </c>
      <c r="K230" t="s">
        <v>185</v>
      </c>
      <c r="L230" t="s">
        <v>1156</v>
      </c>
    </row>
    <row r="231" spans="9:12" x14ac:dyDescent="0.3">
      <c r="I231" t="s">
        <v>786</v>
      </c>
      <c r="J231" t="s">
        <v>787</v>
      </c>
      <c r="K231" t="s">
        <v>1406</v>
      </c>
      <c r="L231" t="s">
        <v>1407</v>
      </c>
    </row>
    <row r="232" spans="9:12" x14ac:dyDescent="0.3">
      <c r="I232" t="s">
        <v>297</v>
      </c>
      <c r="J232" t="s">
        <v>271</v>
      </c>
      <c r="K232" t="s">
        <v>297</v>
      </c>
      <c r="L232" t="s">
        <v>1166</v>
      </c>
    </row>
    <row r="233" spans="9:12" x14ac:dyDescent="0.3">
      <c r="I233" t="s">
        <v>299</v>
      </c>
      <c r="J233" t="s">
        <v>271</v>
      </c>
      <c r="K233" t="s">
        <v>299</v>
      </c>
      <c r="L233" t="s">
        <v>1166</v>
      </c>
    </row>
    <row r="234" spans="9:12" x14ac:dyDescent="0.3">
      <c r="I234" t="s">
        <v>296</v>
      </c>
      <c r="J234" t="s">
        <v>271</v>
      </c>
      <c r="K234" t="s">
        <v>296</v>
      </c>
      <c r="L234" t="s">
        <v>1166</v>
      </c>
    </row>
    <row r="235" spans="9:12" x14ac:dyDescent="0.3">
      <c r="I235" t="s">
        <v>298</v>
      </c>
      <c r="J235" t="s">
        <v>271</v>
      </c>
      <c r="K235" t="s">
        <v>298</v>
      </c>
      <c r="L235" t="s">
        <v>1166</v>
      </c>
    </row>
    <row r="236" spans="9:12" x14ac:dyDescent="0.3">
      <c r="I236" t="s">
        <v>187</v>
      </c>
      <c r="J236" t="s">
        <v>174</v>
      </c>
      <c r="K236" t="s">
        <v>187</v>
      </c>
      <c r="L236" t="s">
        <v>1156</v>
      </c>
    </row>
    <row r="237" spans="9:12" x14ac:dyDescent="0.3">
      <c r="I237" t="s">
        <v>190</v>
      </c>
      <c r="J237" t="s">
        <v>174</v>
      </c>
      <c r="K237" t="s">
        <v>190</v>
      </c>
      <c r="L237" t="s">
        <v>1156</v>
      </c>
    </row>
    <row r="238" spans="9:12" x14ac:dyDescent="0.3">
      <c r="I238" t="s">
        <v>291</v>
      </c>
      <c r="J238" t="s">
        <v>271</v>
      </c>
      <c r="K238" t="s">
        <v>291</v>
      </c>
      <c r="L238" t="s">
        <v>1166</v>
      </c>
    </row>
    <row r="239" spans="9:12" x14ac:dyDescent="0.3">
      <c r="I239" t="s">
        <v>925</v>
      </c>
      <c r="J239" t="s">
        <v>926</v>
      </c>
      <c r="K239" t="s">
        <v>1408</v>
      </c>
      <c r="L239" t="s">
        <v>1409</v>
      </c>
    </row>
    <row r="240" spans="9:12" x14ac:dyDescent="0.3">
      <c r="I240" t="s">
        <v>739</v>
      </c>
      <c r="J240" t="s">
        <v>475</v>
      </c>
      <c r="K240" t="s">
        <v>1410</v>
      </c>
      <c r="L240" t="s">
        <v>1411</v>
      </c>
    </row>
    <row r="241" spans="9:12" x14ac:dyDescent="0.3">
      <c r="I241" t="s">
        <v>424</v>
      </c>
      <c r="J241" t="s">
        <v>420</v>
      </c>
      <c r="K241" t="s">
        <v>1412</v>
      </c>
      <c r="L241" t="s">
        <v>1299</v>
      </c>
    </row>
    <row r="242" spans="9:12" x14ac:dyDescent="0.3">
      <c r="I242" t="s">
        <v>1101</v>
      </c>
      <c r="J242" t="s">
        <v>1102</v>
      </c>
      <c r="K242" t="s">
        <v>1413</v>
      </c>
      <c r="L242" t="s">
        <v>1261</v>
      </c>
    </row>
    <row r="243" spans="9:12" x14ac:dyDescent="0.3">
      <c r="I243" t="s">
        <v>441</v>
      </c>
      <c r="J243" t="s">
        <v>442</v>
      </c>
      <c r="K243" t="s">
        <v>1414</v>
      </c>
      <c r="L243" t="s">
        <v>1415</v>
      </c>
    </row>
    <row r="244" spans="9:12" x14ac:dyDescent="0.3">
      <c r="I244" t="s">
        <v>305</v>
      </c>
      <c r="J244" t="s">
        <v>271</v>
      </c>
      <c r="K244" t="s">
        <v>305</v>
      </c>
      <c r="L244" t="s">
        <v>1166</v>
      </c>
    </row>
    <row r="245" spans="9:12" x14ac:dyDescent="0.3">
      <c r="I245" t="s">
        <v>435</v>
      </c>
      <c r="J245" t="s">
        <v>436</v>
      </c>
      <c r="K245" t="s">
        <v>1416</v>
      </c>
      <c r="L245" t="s">
        <v>1417</v>
      </c>
    </row>
    <row r="246" spans="9:12" x14ac:dyDescent="0.3">
      <c r="I246" t="s">
        <v>1022</v>
      </c>
      <c r="J246" t="s">
        <v>1023</v>
      </c>
      <c r="K246" t="s">
        <v>1418</v>
      </c>
      <c r="L246" t="s">
        <v>1419</v>
      </c>
    </row>
    <row r="247" spans="9:12" x14ac:dyDescent="0.3">
      <c r="I247" t="s">
        <v>1086</v>
      </c>
      <c r="J247" t="s">
        <v>1087</v>
      </c>
      <c r="K247" t="s">
        <v>1420</v>
      </c>
      <c r="L247" t="s">
        <v>1421</v>
      </c>
    </row>
    <row r="248" spans="9:12" x14ac:dyDescent="0.3">
      <c r="I248" t="s">
        <v>581</v>
      </c>
      <c r="J248" t="s">
        <v>582</v>
      </c>
      <c r="K248" t="s">
        <v>1422</v>
      </c>
      <c r="L248" t="s">
        <v>1423</v>
      </c>
    </row>
    <row r="249" spans="9:12" x14ac:dyDescent="0.3">
      <c r="I249" t="s">
        <v>882</v>
      </c>
      <c r="J249" t="s">
        <v>883</v>
      </c>
      <c r="K249" t="s">
        <v>1424</v>
      </c>
      <c r="L249" t="s">
        <v>1304</v>
      </c>
    </row>
    <row r="250" spans="9:12" x14ac:dyDescent="0.3">
      <c r="I250" t="s">
        <v>1004</v>
      </c>
      <c r="J250" t="s">
        <v>1005</v>
      </c>
      <c r="K250" t="s">
        <v>1004</v>
      </c>
      <c r="L250" t="s">
        <v>1425</v>
      </c>
    </row>
    <row r="251" spans="9:12" x14ac:dyDescent="0.3">
      <c r="I251" t="s">
        <v>939</v>
      </c>
      <c r="J251" t="s">
        <v>940</v>
      </c>
      <c r="K251" t="s">
        <v>1426</v>
      </c>
      <c r="L251" t="s">
        <v>1427</v>
      </c>
    </row>
    <row r="252" spans="9:12" x14ac:dyDescent="0.3">
      <c r="I252" t="s">
        <v>650</v>
      </c>
      <c r="J252" t="s">
        <v>646</v>
      </c>
      <c r="K252" t="s">
        <v>1428</v>
      </c>
      <c r="L252" t="s">
        <v>1230</v>
      </c>
    </row>
    <row r="253" spans="9:12" x14ac:dyDescent="0.3">
      <c r="I253" t="s">
        <v>521</v>
      </c>
      <c r="J253" t="s">
        <v>522</v>
      </c>
      <c r="K253" t="s">
        <v>1429</v>
      </c>
      <c r="L253" t="s">
        <v>1430</v>
      </c>
    </row>
    <row r="254" spans="9:12" x14ac:dyDescent="0.3">
      <c r="I254" t="s">
        <v>552</v>
      </c>
      <c r="J254" t="s">
        <v>553</v>
      </c>
      <c r="K254" t="s">
        <v>1431</v>
      </c>
      <c r="L254" t="s">
        <v>1432</v>
      </c>
    </row>
    <row r="255" spans="9:12" x14ac:dyDescent="0.3">
      <c r="I255" t="s">
        <v>847</v>
      </c>
      <c r="J255" t="s">
        <v>848</v>
      </c>
      <c r="K255" t="s">
        <v>1433</v>
      </c>
      <c r="L255" t="s">
        <v>1434</v>
      </c>
    </row>
    <row r="256" spans="9:12" x14ac:dyDescent="0.3">
      <c r="I256" t="s">
        <v>671</v>
      </c>
      <c r="J256" t="s">
        <v>672</v>
      </c>
      <c r="K256" t="s">
        <v>1435</v>
      </c>
      <c r="L256" t="s">
        <v>1436</v>
      </c>
    </row>
    <row r="257" spans="9:12" x14ac:dyDescent="0.3">
      <c r="I257" t="s">
        <v>798</v>
      </c>
      <c r="J257" t="s">
        <v>799</v>
      </c>
      <c r="K257" t="s">
        <v>1437</v>
      </c>
      <c r="L257" t="s">
        <v>1353</v>
      </c>
    </row>
    <row r="258" spans="9:12" x14ac:dyDescent="0.3">
      <c r="I258" t="s">
        <v>216</v>
      </c>
      <c r="J258" t="s">
        <v>217</v>
      </c>
      <c r="K258" t="s">
        <v>1438</v>
      </c>
      <c r="L258" t="s">
        <v>1439</v>
      </c>
    </row>
    <row r="259" spans="9:12" x14ac:dyDescent="0.3">
      <c r="I259" t="s">
        <v>849</v>
      </c>
      <c r="J259" t="s">
        <v>217</v>
      </c>
      <c r="K259" t="s">
        <v>1440</v>
      </c>
      <c r="L259" t="s">
        <v>1439</v>
      </c>
    </row>
    <row r="260" spans="9:12" x14ac:dyDescent="0.3">
      <c r="I260" t="s">
        <v>831</v>
      </c>
      <c r="J260" t="s">
        <v>832</v>
      </c>
      <c r="K260" t="s">
        <v>1441</v>
      </c>
      <c r="L260" t="s">
        <v>1442</v>
      </c>
    </row>
    <row r="261" spans="9:12" x14ac:dyDescent="0.3">
      <c r="I261" t="s">
        <v>843</v>
      </c>
      <c r="J261" t="s">
        <v>844</v>
      </c>
      <c r="K261" t="s">
        <v>1443</v>
      </c>
    </row>
    <row r="262" spans="9:12" x14ac:dyDescent="0.3">
      <c r="I262" t="s">
        <v>364</v>
      </c>
      <c r="J262" t="s">
        <v>365</v>
      </c>
      <c r="K262" t="s">
        <v>1347</v>
      </c>
      <c r="L262" t="s">
        <v>1444</v>
      </c>
    </row>
    <row r="263" spans="9:12" x14ac:dyDescent="0.3">
      <c r="I263" t="s">
        <v>714</v>
      </c>
      <c r="J263" t="s">
        <v>715</v>
      </c>
      <c r="K263" t="s">
        <v>1445</v>
      </c>
      <c r="L263" t="s">
        <v>1446</v>
      </c>
    </row>
    <row r="264" spans="9:12" x14ac:dyDescent="0.3">
      <c r="I264" t="s">
        <v>719</v>
      </c>
      <c r="J264" t="s">
        <v>720</v>
      </c>
      <c r="K264" t="s">
        <v>1447</v>
      </c>
      <c r="L264" t="s">
        <v>1448</v>
      </c>
    </row>
    <row r="265" spans="9:12" x14ac:dyDescent="0.3">
      <c r="I265" t="s">
        <v>721</v>
      </c>
      <c r="J265" t="s">
        <v>720</v>
      </c>
      <c r="K265" t="s">
        <v>1449</v>
      </c>
      <c r="L265" t="s">
        <v>1448</v>
      </c>
    </row>
    <row r="266" spans="9:12" x14ac:dyDescent="0.3">
      <c r="I266" t="s">
        <v>982</v>
      </c>
      <c r="J266" t="s">
        <v>232</v>
      </c>
      <c r="K266" t="s">
        <v>1450</v>
      </c>
      <c r="L266" t="s">
        <v>1187</v>
      </c>
    </row>
    <row r="267" spans="9:12" x14ac:dyDescent="0.3">
      <c r="I267" t="s">
        <v>236</v>
      </c>
      <c r="J267" t="s">
        <v>232</v>
      </c>
      <c r="K267" t="s">
        <v>1451</v>
      </c>
      <c r="L267" t="s">
        <v>1187</v>
      </c>
    </row>
    <row r="268" spans="9:12" x14ac:dyDescent="0.3">
      <c r="I268" t="s">
        <v>981</v>
      </c>
      <c r="J268" t="s">
        <v>232</v>
      </c>
      <c r="K268" t="s">
        <v>1452</v>
      </c>
      <c r="L268" t="s">
        <v>1187</v>
      </c>
    </row>
    <row r="269" spans="9:12" x14ac:dyDescent="0.3">
      <c r="I269" t="s">
        <v>301</v>
      </c>
      <c r="J269" t="s">
        <v>271</v>
      </c>
      <c r="K269" t="s">
        <v>301</v>
      </c>
      <c r="L269" t="s">
        <v>1166</v>
      </c>
    </row>
    <row r="270" spans="9:12" x14ac:dyDescent="0.3">
      <c r="I270" t="s">
        <v>302</v>
      </c>
      <c r="J270" t="s">
        <v>271</v>
      </c>
      <c r="K270" t="s">
        <v>302</v>
      </c>
      <c r="L270" t="s">
        <v>1166</v>
      </c>
    </row>
    <row r="271" spans="9:12" x14ac:dyDescent="0.3">
      <c r="I271" t="s">
        <v>303</v>
      </c>
      <c r="J271" t="s">
        <v>271</v>
      </c>
      <c r="K271" t="s">
        <v>303</v>
      </c>
      <c r="L271" t="s">
        <v>1166</v>
      </c>
    </row>
    <row r="272" spans="9:12" x14ac:dyDescent="0.3">
      <c r="I272" t="s">
        <v>304</v>
      </c>
      <c r="J272" t="s">
        <v>271</v>
      </c>
      <c r="K272" t="s">
        <v>304</v>
      </c>
      <c r="L272" t="s">
        <v>1166</v>
      </c>
    </row>
    <row r="273" spans="9:12" x14ac:dyDescent="0.3">
      <c r="I273" t="s">
        <v>662</v>
      </c>
      <c r="J273" t="s">
        <v>174</v>
      </c>
      <c r="K273" t="s">
        <v>662</v>
      </c>
      <c r="L273" t="s">
        <v>1156</v>
      </c>
    </row>
    <row r="274" spans="9:12" x14ac:dyDescent="0.3">
      <c r="I274" t="s">
        <v>676</v>
      </c>
      <c r="J274" t="s">
        <v>674</v>
      </c>
      <c r="K274" t="s">
        <v>1453</v>
      </c>
      <c r="L274" t="s">
        <v>1388</v>
      </c>
    </row>
    <row r="275" spans="9:12" x14ac:dyDescent="0.3">
      <c r="I275" t="s">
        <v>812</v>
      </c>
      <c r="J275" t="s">
        <v>813</v>
      </c>
      <c r="K275" t="s">
        <v>1454</v>
      </c>
      <c r="L275" t="s">
        <v>1455</v>
      </c>
    </row>
    <row r="276" spans="9:12" x14ac:dyDescent="0.3">
      <c r="I276" t="s">
        <v>637</v>
      </c>
      <c r="J276" t="s">
        <v>625</v>
      </c>
      <c r="K276" t="s">
        <v>1456</v>
      </c>
      <c r="L276" t="s">
        <v>1457</v>
      </c>
    </row>
    <row r="277" spans="9:12" x14ac:dyDescent="0.3">
      <c r="I277" t="s">
        <v>636</v>
      </c>
      <c r="J277" t="s">
        <v>625</v>
      </c>
      <c r="K277" t="s">
        <v>1458</v>
      </c>
      <c r="L277" t="s">
        <v>1457</v>
      </c>
    </row>
    <row r="278" spans="9:12" x14ac:dyDescent="0.3">
      <c r="I278" t="s">
        <v>635</v>
      </c>
      <c r="J278" t="s">
        <v>625</v>
      </c>
      <c r="K278" t="s">
        <v>1459</v>
      </c>
      <c r="L278" t="s">
        <v>1457</v>
      </c>
    </row>
    <row r="279" spans="9:12" x14ac:dyDescent="0.3">
      <c r="I279" t="s">
        <v>310</v>
      </c>
      <c r="J279" t="s">
        <v>311</v>
      </c>
      <c r="K279" t="s">
        <v>1460</v>
      </c>
      <c r="L279" t="s">
        <v>311</v>
      </c>
    </row>
    <row r="280" spans="9:12" x14ac:dyDescent="0.3">
      <c r="I280" t="s">
        <v>1070</v>
      </c>
      <c r="J280" t="s">
        <v>1071</v>
      </c>
      <c r="K280" t="s">
        <v>1461</v>
      </c>
      <c r="L280" t="s">
        <v>1271</v>
      </c>
    </row>
    <row r="281" spans="9:12" x14ac:dyDescent="0.3">
      <c r="I281" t="s">
        <v>587</v>
      </c>
      <c r="J281" t="s">
        <v>588</v>
      </c>
      <c r="K281" t="s">
        <v>1462</v>
      </c>
      <c r="L281" t="s">
        <v>1263</v>
      </c>
    </row>
    <row r="282" spans="9:12" x14ac:dyDescent="0.3">
      <c r="I282" t="s">
        <v>916</v>
      </c>
      <c r="J282" t="s">
        <v>917</v>
      </c>
      <c r="K282" t="s">
        <v>1463</v>
      </c>
      <c r="L282" t="s">
        <v>1464</v>
      </c>
    </row>
    <row r="283" spans="9:12" x14ac:dyDescent="0.3">
      <c r="I283" t="s">
        <v>854</v>
      </c>
      <c r="J283" t="s">
        <v>472</v>
      </c>
      <c r="K283" t="s">
        <v>1465</v>
      </c>
      <c r="L283" t="s">
        <v>1466</v>
      </c>
    </row>
    <row r="284" spans="9:12" x14ac:dyDescent="0.3">
      <c r="I284" t="s">
        <v>927</v>
      </c>
      <c r="J284" t="s">
        <v>928</v>
      </c>
      <c r="K284" t="s">
        <v>1467</v>
      </c>
      <c r="L284" t="s">
        <v>1468</v>
      </c>
    </row>
    <row r="285" spans="9:12" x14ac:dyDescent="0.3">
      <c r="I285" t="s">
        <v>602</v>
      </c>
      <c r="J285" t="s">
        <v>601</v>
      </c>
      <c r="K285" t="s">
        <v>1469</v>
      </c>
      <c r="L285" t="s">
        <v>1164</v>
      </c>
    </row>
    <row r="286" spans="9:12" x14ac:dyDescent="0.3">
      <c r="I286" t="s">
        <v>684</v>
      </c>
      <c r="J286" t="s">
        <v>246</v>
      </c>
      <c r="K286" t="s">
        <v>1470</v>
      </c>
      <c r="L286" t="s">
        <v>1471</v>
      </c>
    </row>
    <row r="287" spans="9:12" x14ac:dyDescent="0.3">
      <c r="I287" t="s">
        <v>245</v>
      </c>
      <c r="J287" t="s">
        <v>246</v>
      </c>
      <c r="K287" t="s">
        <v>1472</v>
      </c>
      <c r="L287" t="s">
        <v>1471</v>
      </c>
    </row>
    <row r="288" spans="9:12" x14ac:dyDescent="0.3">
      <c r="I288" t="s">
        <v>1039</v>
      </c>
      <c r="J288" t="s">
        <v>1040</v>
      </c>
      <c r="K288" t="s">
        <v>1473</v>
      </c>
      <c r="L288" t="s">
        <v>1474</v>
      </c>
    </row>
    <row r="289" spans="9:12" x14ac:dyDescent="0.3">
      <c r="I289" t="s">
        <v>974</v>
      </c>
      <c r="J289" t="s">
        <v>975</v>
      </c>
      <c r="K289" t="s">
        <v>1475</v>
      </c>
      <c r="L289" t="s">
        <v>1476</v>
      </c>
    </row>
    <row r="290" spans="9:12" x14ac:dyDescent="0.3">
      <c r="I290" t="s">
        <v>904</v>
      </c>
      <c r="J290" t="s">
        <v>903</v>
      </c>
      <c r="K290" t="s">
        <v>1477</v>
      </c>
      <c r="L290" t="s">
        <v>1478</v>
      </c>
    </row>
    <row r="291" spans="9:12" x14ac:dyDescent="0.3">
      <c r="I291" t="s">
        <v>902</v>
      </c>
      <c r="J291" t="s">
        <v>903</v>
      </c>
      <c r="K291" t="s">
        <v>1479</v>
      </c>
      <c r="L291" t="s">
        <v>1478</v>
      </c>
    </row>
    <row r="292" spans="9:12" x14ac:dyDescent="0.3">
      <c r="I292" t="s">
        <v>300</v>
      </c>
      <c r="J292" t="s">
        <v>271</v>
      </c>
      <c r="K292" t="s">
        <v>300</v>
      </c>
      <c r="L292" t="s">
        <v>1166</v>
      </c>
    </row>
    <row r="293" spans="9:12" x14ac:dyDescent="0.3">
      <c r="I293" t="s">
        <v>1114</v>
      </c>
      <c r="J293" t="s">
        <v>1115</v>
      </c>
      <c r="K293" t="s">
        <v>1480</v>
      </c>
      <c r="L293" t="s">
        <v>1481</v>
      </c>
    </row>
    <row r="294" spans="9:12" x14ac:dyDescent="0.3">
      <c r="I294" t="s">
        <v>140</v>
      </c>
      <c r="J294" t="s">
        <v>141</v>
      </c>
      <c r="K294" t="s">
        <v>1482</v>
      </c>
      <c r="L294" t="s">
        <v>1483</v>
      </c>
    </row>
    <row r="295" spans="9:12" x14ac:dyDescent="0.3">
      <c r="I295" t="s">
        <v>628</v>
      </c>
      <c r="J295" t="s">
        <v>629</v>
      </c>
      <c r="K295" t="s">
        <v>1484</v>
      </c>
      <c r="L295" t="s">
        <v>1485</v>
      </c>
    </row>
    <row r="296" spans="9:12" x14ac:dyDescent="0.3">
      <c r="I296" t="s">
        <v>266</v>
      </c>
      <c r="J296" t="s">
        <v>265</v>
      </c>
      <c r="K296" t="s">
        <v>1486</v>
      </c>
      <c r="L296" t="s">
        <v>1205</v>
      </c>
    </row>
    <row r="297" spans="9:12" x14ac:dyDescent="0.3">
      <c r="I297" t="s">
        <v>267</v>
      </c>
      <c r="J297" t="s">
        <v>265</v>
      </c>
      <c r="K297" t="s">
        <v>1487</v>
      </c>
      <c r="L297" t="s">
        <v>1205</v>
      </c>
    </row>
    <row r="298" spans="9:12" x14ac:dyDescent="0.3">
      <c r="I298" t="s">
        <v>920</v>
      </c>
      <c r="J298" t="s">
        <v>921</v>
      </c>
      <c r="K298" t="s">
        <v>1488</v>
      </c>
      <c r="L298" t="s">
        <v>1489</v>
      </c>
    </row>
    <row r="299" spans="9:12" x14ac:dyDescent="0.3">
      <c r="I299" t="s">
        <v>471</v>
      </c>
      <c r="J299" t="s">
        <v>472</v>
      </c>
      <c r="K299" t="s">
        <v>1490</v>
      </c>
      <c r="L299" t="s">
        <v>1466</v>
      </c>
    </row>
    <row r="300" spans="9:12" x14ac:dyDescent="0.3">
      <c r="I300" t="s">
        <v>540</v>
      </c>
      <c r="K300" t="s">
        <v>1491</v>
      </c>
      <c r="L300" t="s">
        <v>1492</v>
      </c>
    </row>
    <row r="301" spans="9:12" x14ac:dyDescent="0.3">
      <c r="I301" t="s">
        <v>503</v>
      </c>
      <c r="J301" t="s">
        <v>504</v>
      </c>
      <c r="K301" t="s">
        <v>1493</v>
      </c>
      <c r="L301" t="s">
        <v>1494</v>
      </c>
    </row>
    <row r="302" spans="9:12" x14ac:dyDescent="0.3">
      <c r="I302" t="s">
        <v>293</v>
      </c>
      <c r="J302" t="s">
        <v>174</v>
      </c>
      <c r="K302" t="s">
        <v>293</v>
      </c>
      <c r="L302" t="s">
        <v>1167</v>
      </c>
    </row>
    <row r="303" spans="9:12" x14ac:dyDescent="0.3">
      <c r="I303" t="s">
        <v>294</v>
      </c>
      <c r="J303" t="s">
        <v>174</v>
      </c>
      <c r="K303" t="s">
        <v>294</v>
      </c>
      <c r="L303" t="s">
        <v>1167</v>
      </c>
    </row>
    <row r="304" spans="9:12" x14ac:dyDescent="0.3">
      <c r="I304" t="s">
        <v>507</v>
      </c>
      <c r="J304" t="s">
        <v>506</v>
      </c>
      <c r="K304" t="s">
        <v>1495</v>
      </c>
      <c r="L304" t="s">
        <v>1496</v>
      </c>
    </row>
    <row r="305" spans="9:12" x14ac:dyDescent="0.3">
      <c r="I305" t="s">
        <v>508</v>
      </c>
      <c r="J305" t="s">
        <v>506</v>
      </c>
      <c r="K305" t="s">
        <v>1497</v>
      </c>
      <c r="L305" t="s">
        <v>1496</v>
      </c>
    </row>
    <row r="306" spans="9:12" x14ac:dyDescent="0.3">
      <c r="I306" t="s">
        <v>509</v>
      </c>
      <c r="J306" t="s">
        <v>506</v>
      </c>
      <c r="K306" t="s">
        <v>1498</v>
      </c>
      <c r="L306" t="s">
        <v>1496</v>
      </c>
    </row>
    <row r="307" spans="9:12" x14ac:dyDescent="0.3">
      <c r="I307" t="s">
        <v>505</v>
      </c>
      <c r="J307" t="s">
        <v>506</v>
      </c>
      <c r="K307" t="s">
        <v>1499</v>
      </c>
      <c r="L307" t="s">
        <v>1496</v>
      </c>
    </row>
    <row r="308" spans="9:12" x14ac:dyDescent="0.3">
      <c r="I308" t="s">
        <v>527</v>
      </c>
      <c r="J308" t="s">
        <v>174</v>
      </c>
      <c r="K308" t="s">
        <v>527</v>
      </c>
      <c r="L308" t="s">
        <v>1156</v>
      </c>
    </row>
    <row r="309" spans="9:12" x14ac:dyDescent="0.3">
      <c r="I309" t="s">
        <v>1024</v>
      </c>
      <c r="J309" t="s">
        <v>1025</v>
      </c>
      <c r="K309" t="s">
        <v>1500</v>
      </c>
      <c r="L309" t="s">
        <v>1419</v>
      </c>
    </row>
    <row r="310" spans="9:12" x14ac:dyDescent="0.3">
      <c r="I310" t="s">
        <v>231</v>
      </c>
      <c r="J310" t="s">
        <v>232</v>
      </c>
      <c r="K310" t="s">
        <v>1501</v>
      </c>
      <c r="L310" t="s">
        <v>1187</v>
      </c>
    </row>
    <row r="311" spans="9:12" x14ac:dyDescent="0.3">
      <c r="I311" t="s">
        <v>532</v>
      </c>
      <c r="J311" t="s">
        <v>533</v>
      </c>
      <c r="K311" t="s">
        <v>1502</v>
      </c>
      <c r="L311" t="s">
        <v>1503</v>
      </c>
    </row>
    <row r="312" spans="9:12" x14ac:dyDescent="0.3">
      <c r="I312" t="s">
        <v>1088</v>
      </c>
      <c r="J312" t="s">
        <v>1089</v>
      </c>
      <c r="K312" t="s">
        <v>1504</v>
      </c>
      <c r="L312" t="s">
        <v>1505</v>
      </c>
    </row>
    <row r="313" spans="9:12" x14ac:dyDescent="0.3">
      <c r="I313" t="s">
        <v>1097</v>
      </c>
      <c r="J313" t="s">
        <v>1098</v>
      </c>
      <c r="K313" t="s">
        <v>1506</v>
      </c>
      <c r="L313" t="s">
        <v>1505</v>
      </c>
    </row>
    <row r="314" spans="9:12" x14ac:dyDescent="0.3">
      <c r="I314" t="s">
        <v>1050</v>
      </c>
      <c r="J314" t="s">
        <v>1051</v>
      </c>
      <c r="K314" t="s">
        <v>1507</v>
      </c>
      <c r="L314" t="s">
        <v>1505</v>
      </c>
    </row>
    <row r="315" spans="9:12" x14ac:dyDescent="0.3">
      <c r="I315" t="s">
        <v>1052</v>
      </c>
      <c r="J315" t="s">
        <v>1051</v>
      </c>
      <c r="K315" t="s">
        <v>1508</v>
      </c>
      <c r="L315" t="s">
        <v>1505</v>
      </c>
    </row>
    <row r="316" spans="9:12" x14ac:dyDescent="0.3">
      <c r="I316" t="s">
        <v>1095</v>
      </c>
      <c r="J316" t="s">
        <v>1096</v>
      </c>
      <c r="K316" t="s">
        <v>1509</v>
      </c>
      <c r="L316" t="s">
        <v>1505</v>
      </c>
    </row>
    <row r="317" spans="9:12" x14ac:dyDescent="0.3">
      <c r="I317" t="s">
        <v>861</v>
      </c>
      <c r="J317" t="s">
        <v>862</v>
      </c>
      <c r="K317" t="s">
        <v>1510</v>
      </c>
      <c r="L317" t="s">
        <v>1511</v>
      </c>
    </row>
    <row r="318" spans="9:12" x14ac:dyDescent="0.3">
      <c r="I318" t="s">
        <v>931</v>
      </c>
      <c r="J318" t="s">
        <v>932</v>
      </c>
      <c r="K318" t="s">
        <v>1512</v>
      </c>
      <c r="L318" t="s">
        <v>1513</v>
      </c>
    </row>
    <row r="319" spans="9:12" x14ac:dyDescent="0.3">
      <c r="I319" t="s">
        <v>1006</v>
      </c>
      <c r="J319" t="s">
        <v>1005</v>
      </c>
      <c r="K319" t="s">
        <v>1006</v>
      </c>
      <c r="L319" t="s">
        <v>1425</v>
      </c>
    </row>
    <row r="320" spans="9:12" x14ac:dyDescent="0.3">
      <c r="I320" t="s">
        <v>395</v>
      </c>
      <c r="J320" t="s">
        <v>396</v>
      </c>
      <c r="K320" t="s">
        <v>1514</v>
      </c>
      <c r="L320" t="s">
        <v>1515</v>
      </c>
    </row>
    <row r="321" spans="9:12" x14ac:dyDescent="0.3">
      <c r="I321" t="s">
        <v>542</v>
      </c>
      <c r="J321" t="s">
        <v>232</v>
      </c>
      <c r="K321" t="s">
        <v>1516</v>
      </c>
      <c r="L321" t="s">
        <v>1187</v>
      </c>
    </row>
    <row r="322" spans="9:12" x14ac:dyDescent="0.3">
      <c r="I322" t="s">
        <v>1123</v>
      </c>
      <c r="J322" t="s">
        <v>232</v>
      </c>
      <c r="K322" t="s">
        <v>1517</v>
      </c>
      <c r="L322" t="s">
        <v>1187</v>
      </c>
    </row>
    <row r="323" spans="9:12" x14ac:dyDescent="0.3">
      <c r="I323" t="s">
        <v>541</v>
      </c>
      <c r="J323" t="s">
        <v>232</v>
      </c>
      <c r="K323" t="s">
        <v>1518</v>
      </c>
      <c r="L323" t="s">
        <v>1187</v>
      </c>
    </row>
    <row r="324" spans="9:12" x14ac:dyDescent="0.3">
      <c r="I324" t="s">
        <v>1122</v>
      </c>
      <c r="J324" t="s">
        <v>232</v>
      </c>
      <c r="K324" t="s">
        <v>1519</v>
      </c>
      <c r="L324" t="s">
        <v>1187</v>
      </c>
    </row>
    <row r="325" spans="9:12" x14ac:dyDescent="0.3">
      <c r="I325" t="s">
        <v>701</v>
      </c>
      <c r="J325" t="s">
        <v>700</v>
      </c>
      <c r="K325" t="s">
        <v>1520</v>
      </c>
      <c r="L325" t="s">
        <v>1521</v>
      </c>
    </row>
    <row r="326" spans="9:12" x14ac:dyDescent="0.3">
      <c r="I326" t="s">
        <v>699</v>
      </c>
      <c r="J326" t="s">
        <v>700</v>
      </c>
      <c r="K326" t="s">
        <v>1522</v>
      </c>
      <c r="L326" t="s">
        <v>1521</v>
      </c>
    </row>
    <row r="327" spans="9:12" x14ac:dyDescent="0.3">
      <c r="I327" t="s">
        <v>385</v>
      </c>
      <c r="J327" t="s">
        <v>240</v>
      </c>
      <c r="K327" t="s">
        <v>1523</v>
      </c>
      <c r="L327" t="s">
        <v>1250</v>
      </c>
    </row>
    <row r="328" spans="9:12" x14ac:dyDescent="0.3">
      <c r="I328" t="s">
        <v>1027</v>
      </c>
      <c r="J328" t="s">
        <v>776</v>
      </c>
      <c r="K328" t="s">
        <v>1524</v>
      </c>
      <c r="L328" t="s">
        <v>1250</v>
      </c>
    </row>
    <row r="329" spans="9:12" x14ac:dyDescent="0.3">
      <c r="I329" t="s">
        <v>626</v>
      </c>
      <c r="J329" t="s">
        <v>1126</v>
      </c>
      <c r="K329" t="s">
        <v>1525</v>
      </c>
      <c r="L329" t="s">
        <v>1526</v>
      </c>
    </row>
    <row r="330" spans="9:12" x14ac:dyDescent="0.3">
      <c r="I330" t="s">
        <v>212</v>
      </c>
      <c r="J330" t="s">
        <v>213</v>
      </c>
      <c r="K330" t="s">
        <v>1527</v>
      </c>
      <c r="L330" t="s">
        <v>1528</v>
      </c>
    </row>
    <row r="331" spans="9:12" x14ac:dyDescent="0.3">
      <c r="I331" t="s">
        <v>382</v>
      </c>
      <c r="J331" t="s">
        <v>213</v>
      </c>
      <c r="K331" t="s">
        <v>1529</v>
      </c>
      <c r="L331" t="s">
        <v>1528</v>
      </c>
    </row>
    <row r="332" spans="9:12" x14ac:dyDescent="0.3">
      <c r="I332" t="s">
        <v>383</v>
      </c>
      <c r="J332" t="s">
        <v>213</v>
      </c>
      <c r="K332" t="s">
        <v>1530</v>
      </c>
      <c r="L332" t="s">
        <v>1528</v>
      </c>
    </row>
    <row r="333" spans="9:12" x14ac:dyDescent="0.3">
      <c r="I333" t="s">
        <v>922</v>
      </c>
      <c r="J333" t="s">
        <v>213</v>
      </c>
      <c r="K333" t="s">
        <v>1531</v>
      </c>
      <c r="L333" t="s">
        <v>1528</v>
      </c>
    </row>
    <row r="334" spans="9:12" x14ac:dyDescent="0.3">
      <c r="I334" t="s">
        <v>690</v>
      </c>
      <c r="J334" t="s">
        <v>213</v>
      </c>
      <c r="K334" t="s">
        <v>1532</v>
      </c>
      <c r="L334" t="s">
        <v>1528</v>
      </c>
    </row>
    <row r="335" spans="9:12" x14ac:dyDescent="0.3">
      <c r="I335" t="s">
        <v>1060</v>
      </c>
      <c r="J335" t="s">
        <v>1061</v>
      </c>
      <c r="K335" t="s">
        <v>1533</v>
      </c>
      <c r="L335" t="s">
        <v>1187</v>
      </c>
    </row>
    <row r="336" spans="9:12" x14ac:dyDescent="0.3">
      <c r="I336" t="s">
        <v>332</v>
      </c>
      <c r="J336" t="s">
        <v>232</v>
      </c>
      <c r="K336" t="s">
        <v>1534</v>
      </c>
      <c r="L336" t="s">
        <v>1187</v>
      </c>
    </row>
    <row r="337" spans="9:12" x14ac:dyDescent="0.3">
      <c r="I337" t="s">
        <v>386</v>
      </c>
      <c r="J337" t="s">
        <v>387</v>
      </c>
      <c r="K337" t="s">
        <v>1535</v>
      </c>
      <c r="L337" t="s">
        <v>1536</v>
      </c>
    </row>
    <row r="338" spans="9:12" x14ac:dyDescent="0.3">
      <c r="I338" t="s">
        <v>755</v>
      </c>
      <c r="J338" t="s">
        <v>756</v>
      </c>
      <c r="K338" t="s">
        <v>1537</v>
      </c>
      <c r="L338" t="s">
        <v>1538</v>
      </c>
    </row>
    <row r="339" spans="9:12" x14ac:dyDescent="0.3">
      <c r="I339" t="s">
        <v>418</v>
      </c>
      <c r="J339" t="s">
        <v>387</v>
      </c>
      <c r="K339" t="s">
        <v>1539</v>
      </c>
      <c r="L339" t="s">
        <v>1536</v>
      </c>
    </row>
    <row r="340" spans="9:12" x14ac:dyDescent="0.3">
      <c r="I340" t="s">
        <v>1068</v>
      </c>
      <c r="J340" t="s">
        <v>1069</v>
      </c>
      <c r="K340" t="s">
        <v>1540</v>
      </c>
      <c r="L340" t="s">
        <v>1541</v>
      </c>
    </row>
    <row r="341" spans="9:12" x14ac:dyDescent="0.3">
      <c r="I341" t="s">
        <v>624</v>
      </c>
      <c r="J341" t="s">
        <v>625</v>
      </c>
      <c r="K341" t="s">
        <v>1542</v>
      </c>
      <c r="L341" t="s">
        <v>1457</v>
      </c>
    </row>
    <row r="342" spans="9:12" x14ac:dyDescent="0.3">
      <c r="I342" t="s">
        <v>513</v>
      </c>
      <c r="J342" t="s">
        <v>514</v>
      </c>
      <c r="K342" t="s">
        <v>1543</v>
      </c>
      <c r="L342" t="s">
        <v>1544</v>
      </c>
    </row>
    <row r="343" spans="9:12" x14ac:dyDescent="0.3">
      <c r="I343" t="s">
        <v>863</v>
      </c>
      <c r="J343" t="s">
        <v>514</v>
      </c>
      <c r="K343" t="s">
        <v>1545</v>
      </c>
      <c r="L343" t="s">
        <v>1544</v>
      </c>
    </row>
    <row r="344" spans="9:12" x14ac:dyDescent="0.3">
      <c r="I344" t="s">
        <v>543</v>
      </c>
      <c r="J344" t="s">
        <v>232</v>
      </c>
      <c r="K344" t="s">
        <v>1546</v>
      </c>
      <c r="L344" t="s">
        <v>1187</v>
      </c>
    </row>
    <row r="345" spans="9:12" x14ac:dyDescent="0.3">
      <c r="I345" t="s">
        <v>333</v>
      </c>
      <c r="J345" t="s">
        <v>232</v>
      </c>
      <c r="K345" t="s">
        <v>1547</v>
      </c>
      <c r="L345" t="s">
        <v>1187</v>
      </c>
    </row>
    <row r="346" spans="9:12" x14ac:dyDescent="0.3">
      <c r="I346" t="s">
        <v>824</v>
      </c>
      <c r="J346" t="s">
        <v>232</v>
      </c>
      <c r="K346" t="s">
        <v>1548</v>
      </c>
      <c r="L346" t="s">
        <v>1187</v>
      </c>
    </row>
    <row r="347" spans="9:12" x14ac:dyDescent="0.3">
      <c r="I347" t="s">
        <v>599</v>
      </c>
      <c r="J347" t="s">
        <v>598</v>
      </c>
      <c r="K347" t="s">
        <v>1549</v>
      </c>
      <c r="L347" t="s">
        <v>1164</v>
      </c>
    </row>
    <row r="348" spans="9:12" x14ac:dyDescent="0.3">
      <c r="I348" t="s">
        <v>445</v>
      </c>
      <c r="J348" t="s">
        <v>347</v>
      </c>
      <c r="K348" t="s">
        <v>1550</v>
      </c>
      <c r="L348" t="s">
        <v>1158</v>
      </c>
    </row>
    <row r="349" spans="9:12" x14ac:dyDescent="0.3">
      <c r="I349" t="s">
        <v>346</v>
      </c>
      <c r="J349" t="s">
        <v>347</v>
      </c>
      <c r="K349" t="s">
        <v>1551</v>
      </c>
      <c r="L349" t="s">
        <v>1158</v>
      </c>
    </row>
    <row r="350" spans="9:12" x14ac:dyDescent="0.3">
      <c r="I350" t="s">
        <v>885</v>
      </c>
      <c r="J350" t="s">
        <v>886</v>
      </c>
      <c r="K350" t="s">
        <v>1552</v>
      </c>
      <c r="L350" t="s">
        <v>1553</v>
      </c>
    </row>
    <row r="351" spans="9:12" x14ac:dyDescent="0.3">
      <c r="I351" t="s">
        <v>716</v>
      </c>
      <c r="J351" t="s">
        <v>242</v>
      </c>
      <c r="K351" t="s">
        <v>1554</v>
      </c>
      <c r="L351" t="s">
        <v>1555</v>
      </c>
    </row>
    <row r="352" spans="9:12" x14ac:dyDescent="0.3">
      <c r="I352" t="s">
        <v>241</v>
      </c>
      <c r="J352" t="s">
        <v>242</v>
      </c>
      <c r="K352" t="s">
        <v>1556</v>
      </c>
      <c r="L352" t="s">
        <v>1555</v>
      </c>
    </row>
    <row r="353" spans="9:12" x14ac:dyDescent="0.3">
      <c r="I353" t="s">
        <v>173</v>
      </c>
      <c r="J353" t="s">
        <v>174</v>
      </c>
      <c r="K353" t="s">
        <v>173</v>
      </c>
      <c r="L353" t="s">
        <v>1156</v>
      </c>
    </row>
    <row r="354" spans="9:12" x14ac:dyDescent="0.3">
      <c r="I354" t="s">
        <v>286</v>
      </c>
      <c r="J354" t="s">
        <v>271</v>
      </c>
      <c r="K354" t="s">
        <v>286</v>
      </c>
      <c r="L354" t="s">
        <v>1166</v>
      </c>
    </row>
    <row r="355" spans="9:12" x14ac:dyDescent="0.3">
      <c r="I355" t="s">
        <v>176</v>
      </c>
      <c r="J355" t="s">
        <v>174</v>
      </c>
      <c r="K355" t="s">
        <v>176</v>
      </c>
      <c r="L355" t="s">
        <v>1156</v>
      </c>
    </row>
    <row r="356" spans="9:12" x14ac:dyDescent="0.3">
      <c r="I356" t="s">
        <v>287</v>
      </c>
      <c r="J356" t="s">
        <v>174</v>
      </c>
      <c r="K356" t="s">
        <v>287</v>
      </c>
      <c r="L356" t="s">
        <v>1156</v>
      </c>
    </row>
    <row r="357" spans="9:12" x14ac:dyDescent="0.3">
      <c r="I357" t="s">
        <v>175</v>
      </c>
      <c r="J357" t="s">
        <v>174</v>
      </c>
      <c r="K357" t="s">
        <v>175</v>
      </c>
      <c r="L357" t="s">
        <v>1167</v>
      </c>
    </row>
    <row r="358" spans="9:12" x14ac:dyDescent="0.3">
      <c r="I358" t="s">
        <v>989</v>
      </c>
      <c r="J358" t="s">
        <v>990</v>
      </c>
      <c r="K358" t="s">
        <v>1557</v>
      </c>
      <c r="L358" t="s">
        <v>1558</v>
      </c>
    </row>
    <row r="359" spans="9:12" x14ac:dyDescent="0.3">
      <c r="I359" t="s">
        <v>228</v>
      </c>
      <c r="J359" t="s">
        <v>229</v>
      </c>
      <c r="K359" t="s">
        <v>1559</v>
      </c>
      <c r="L359" t="s">
        <v>1560</v>
      </c>
    </row>
    <row r="360" spans="9:12" x14ac:dyDescent="0.3">
      <c r="I360" t="s">
        <v>794</v>
      </c>
      <c r="J360" t="s">
        <v>795</v>
      </c>
      <c r="K360" t="s">
        <v>1542</v>
      </c>
      <c r="L360" t="s">
        <v>1561</v>
      </c>
    </row>
    <row r="361" spans="9:12" x14ac:dyDescent="0.3">
      <c r="I361" t="s">
        <v>167</v>
      </c>
      <c r="J361" t="s">
        <v>168</v>
      </c>
      <c r="K361" t="s">
        <v>1562</v>
      </c>
      <c r="L361" t="s">
        <v>1563</v>
      </c>
    </row>
    <row r="362" spans="9:12" x14ac:dyDescent="0.3">
      <c r="I362" t="s">
        <v>1064</v>
      </c>
      <c r="J362" t="s">
        <v>1065</v>
      </c>
      <c r="K362" t="s">
        <v>1564</v>
      </c>
      <c r="L362" t="s">
        <v>1541</v>
      </c>
    </row>
    <row r="363" spans="9:12" x14ac:dyDescent="0.3">
      <c r="I363" t="s">
        <v>585</v>
      </c>
      <c r="J363" t="s">
        <v>586</v>
      </c>
      <c r="K363" t="s">
        <v>1565</v>
      </c>
      <c r="L363" t="s">
        <v>1566</v>
      </c>
    </row>
    <row r="364" spans="9:12" x14ac:dyDescent="0.3">
      <c r="I364" t="s">
        <v>1036</v>
      </c>
      <c r="J364" t="s">
        <v>232</v>
      </c>
      <c r="K364" t="s">
        <v>1567</v>
      </c>
      <c r="L364" t="s">
        <v>1187</v>
      </c>
    </row>
    <row r="365" spans="9:12" x14ac:dyDescent="0.3">
      <c r="I365" t="s">
        <v>461</v>
      </c>
      <c r="J365" t="s">
        <v>232</v>
      </c>
      <c r="K365" t="s">
        <v>1568</v>
      </c>
      <c r="L365" t="s">
        <v>1187</v>
      </c>
    </row>
    <row r="366" spans="9:12" x14ac:dyDescent="0.3">
      <c r="I366" t="s">
        <v>270</v>
      </c>
      <c r="J366" t="s">
        <v>174</v>
      </c>
      <c r="K366" t="s">
        <v>270</v>
      </c>
      <c r="L366" t="s">
        <v>1156</v>
      </c>
    </row>
    <row r="367" spans="9:12" x14ac:dyDescent="0.3">
      <c r="I367" t="s">
        <v>429</v>
      </c>
      <c r="J367" t="s">
        <v>174</v>
      </c>
      <c r="K367" t="s">
        <v>429</v>
      </c>
      <c r="L367" t="s">
        <v>1156</v>
      </c>
    </row>
    <row r="368" spans="9:12" x14ac:dyDescent="0.3">
      <c r="I368" t="s">
        <v>430</v>
      </c>
      <c r="J368" t="s">
        <v>174</v>
      </c>
      <c r="K368" t="s">
        <v>430</v>
      </c>
      <c r="L368" t="s">
        <v>1156</v>
      </c>
    </row>
    <row r="369" spans="9:12" x14ac:dyDescent="0.3">
      <c r="I369" t="s">
        <v>188</v>
      </c>
      <c r="J369" t="s">
        <v>174</v>
      </c>
      <c r="K369" t="s">
        <v>188</v>
      </c>
      <c r="L369" t="s">
        <v>1156</v>
      </c>
    </row>
    <row r="370" spans="9:12" x14ac:dyDescent="0.3">
      <c r="I370" t="s">
        <v>192</v>
      </c>
      <c r="J370" t="s">
        <v>174</v>
      </c>
      <c r="K370" t="s">
        <v>192</v>
      </c>
      <c r="L370" t="s">
        <v>1156</v>
      </c>
    </row>
    <row r="371" spans="9:12" x14ac:dyDescent="0.3">
      <c r="I371" t="s">
        <v>191</v>
      </c>
      <c r="J371" t="s">
        <v>174</v>
      </c>
      <c r="K371" t="s">
        <v>191</v>
      </c>
      <c r="L371" t="s">
        <v>1156</v>
      </c>
    </row>
    <row r="372" spans="9:12" x14ac:dyDescent="0.3">
      <c r="I372" t="s">
        <v>292</v>
      </c>
      <c r="J372" t="s">
        <v>271</v>
      </c>
      <c r="K372" t="s">
        <v>292</v>
      </c>
      <c r="L372" t="s">
        <v>1166</v>
      </c>
    </row>
    <row r="373" spans="9:12" x14ac:dyDescent="0.3">
      <c r="I373" t="s">
        <v>850</v>
      </c>
      <c r="J373" t="s">
        <v>851</v>
      </c>
      <c r="K373" t="s">
        <v>1569</v>
      </c>
    </row>
    <row r="374" spans="9:12" x14ac:dyDescent="0.3">
      <c r="I374" t="s">
        <v>234</v>
      </c>
      <c r="J374" t="s">
        <v>232</v>
      </c>
      <c r="K374" t="s">
        <v>1570</v>
      </c>
      <c r="L374" t="s">
        <v>1187</v>
      </c>
    </row>
    <row r="375" spans="9:12" x14ac:dyDescent="0.3">
      <c r="I375" t="s">
        <v>1001</v>
      </c>
      <c r="J375" t="s">
        <v>232</v>
      </c>
      <c r="K375" t="s">
        <v>1571</v>
      </c>
      <c r="L375" t="s">
        <v>1187</v>
      </c>
    </row>
    <row r="376" spans="9:12" x14ac:dyDescent="0.3">
      <c r="I376" t="s">
        <v>235</v>
      </c>
      <c r="J376" t="s">
        <v>232</v>
      </c>
      <c r="K376" t="s">
        <v>1572</v>
      </c>
      <c r="L376" t="s">
        <v>1187</v>
      </c>
    </row>
    <row r="377" spans="9:12" x14ac:dyDescent="0.3">
      <c r="I377" t="s">
        <v>768</v>
      </c>
      <c r="J377" t="s">
        <v>232</v>
      </c>
      <c r="K377" t="s">
        <v>1573</v>
      </c>
      <c r="L377" t="s">
        <v>1187</v>
      </c>
    </row>
    <row r="378" spans="9:12" x14ac:dyDescent="0.3">
      <c r="I378" t="s">
        <v>334</v>
      </c>
      <c r="J378" t="s">
        <v>232</v>
      </c>
      <c r="K378" t="s">
        <v>1574</v>
      </c>
      <c r="L378" t="s">
        <v>1187</v>
      </c>
    </row>
    <row r="379" spans="9:12" x14ac:dyDescent="0.3">
      <c r="I379" t="s">
        <v>712</v>
      </c>
      <c r="J379" t="s">
        <v>713</v>
      </c>
      <c r="K379" t="s">
        <v>1575</v>
      </c>
      <c r="L379" t="s">
        <v>1576</v>
      </c>
    </row>
    <row r="380" spans="9:12" x14ac:dyDescent="0.3">
      <c r="I380" t="s">
        <v>612</v>
      </c>
      <c r="J380" t="s">
        <v>232</v>
      </c>
      <c r="K380" t="s">
        <v>1577</v>
      </c>
      <c r="L380" t="s">
        <v>1187</v>
      </c>
    </row>
    <row r="381" spans="9:12" x14ac:dyDescent="0.3">
      <c r="I381" t="s">
        <v>610</v>
      </c>
      <c r="J381" t="s">
        <v>611</v>
      </c>
      <c r="K381" t="s">
        <v>1578</v>
      </c>
      <c r="L381" t="s">
        <v>1579</v>
      </c>
    </row>
    <row r="382" spans="9:12" x14ac:dyDescent="0.3">
      <c r="I382" t="s">
        <v>529</v>
      </c>
      <c r="J382" t="s">
        <v>174</v>
      </c>
      <c r="K382" t="s">
        <v>529</v>
      </c>
      <c r="L382" t="s">
        <v>1156</v>
      </c>
    </row>
    <row r="383" spans="9:12" x14ac:dyDescent="0.3">
      <c r="I383" t="s">
        <v>724</v>
      </c>
      <c r="J383" t="s">
        <v>174</v>
      </c>
      <c r="K383" t="s">
        <v>724</v>
      </c>
      <c r="L383" t="s">
        <v>1167</v>
      </c>
    </row>
    <row r="384" spans="9:12" x14ac:dyDescent="0.3">
      <c r="I384" t="s">
        <v>295</v>
      </c>
      <c r="J384" t="s">
        <v>271</v>
      </c>
      <c r="K384" t="s">
        <v>295</v>
      </c>
      <c r="L384" t="s">
        <v>1166</v>
      </c>
    </row>
    <row r="385" spans="9:12" x14ac:dyDescent="0.3">
      <c r="I385" t="s">
        <v>664</v>
      </c>
      <c r="J385" t="s">
        <v>174</v>
      </c>
      <c r="K385" t="s">
        <v>664</v>
      </c>
      <c r="L385" t="s">
        <v>1156</v>
      </c>
    </row>
    <row r="386" spans="9:12" x14ac:dyDescent="0.3">
      <c r="I386" t="s">
        <v>348</v>
      </c>
      <c r="J386" t="s">
        <v>349</v>
      </c>
      <c r="K386" t="s">
        <v>1580</v>
      </c>
      <c r="L386" t="s">
        <v>1581</v>
      </c>
    </row>
    <row r="387" spans="9:12" x14ac:dyDescent="0.3">
      <c r="I387" t="s">
        <v>1028</v>
      </c>
      <c r="J387" t="s">
        <v>1029</v>
      </c>
      <c r="K387" t="s">
        <v>1582</v>
      </c>
      <c r="L387" t="s">
        <v>1285</v>
      </c>
    </row>
    <row r="388" spans="9:12" x14ac:dyDescent="0.3">
      <c r="I388" t="s">
        <v>1030</v>
      </c>
      <c r="J388" t="s">
        <v>1029</v>
      </c>
      <c r="K388" t="s">
        <v>1583</v>
      </c>
      <c r="L388" t="s">
        <v>1285</v>
      </c>
    </row>
    <row r="389" spans="9:12" x14ac:dyDescent="0.3">
      <c r="I389" t="s">
        <v>244</v>
      </c>
      <c r="J389" t="s">
        <v>224</v>
      </c>
      <c r="K389" t="s">
        <v>1584</v>
      </c>
      <c r="L389" t="s">
        <v>1585</v>
      </c>
    </row>
    <row r="390" spans="9:12" x14ac:dyDescent="0.3">
      <c r="I390" t="s">
        <v>510</v>
      </c>
      <c r="J390" t="s">
        <v>511</v>
      </c>
      <c r="K390" t="s">
        <v>1586</v>
      </c>
      <c r="L390" t="s">
        <v>1585</v>
      </c>
    </row>
    <row r="391" spans="9:12" x14ac:dyDescent="0.3">
      <c r="I391" t="s">
        <v>223</v>
      </c>
      <c r="J391" t="s">
        <v>512</v>
      </c>
      <c r="K391" t="s">
        <v>1587</v>
      </c>
      <c r="L391" t="s">
        <v>1585</v>
      </c>
    </row>
    <row r="392" spans="9:12" x14ac:dyDescent="0.3">
      <c r="I392" t="s">
        <v>326</v>
      </c>
      <c r="J392" t="s">
        <v>327</v>
      </c>
      <c r="K392" t="s">
        <v>1588</v>
      </c>
      <c r="L392" t="s">
        <v>1589</v>
      </c>
    </row>
    <row r="393" spans="9:12" x14ac:dyDescent="0.3">
      <c r="I393" t="s">
        <v>827</v>
      </c>
      <c r="J393" t="s">
        <v>828</v>
      </c>
      <c r="K393" t="s">
        <v>1590</v>
      </c>
      <c r="L393" t="s">
        <v>1591</v>
      </c>
    </row>
    <row r="394" spans="9:12" x14ac:dyDescent="0.3">
      <c r="I394" t="s">
        <v>308</v>
      </c>
      <c r="J394" t="s">
        <v>309</v>
      </c>
      <c r="K394" t="s">
        <v>1592</v>
      </c>
      <c r="L394" t="s">
        <v>1593</v>
      </c>
    </row>
    <row r="395" spans="9:12" x14ac:dyDescent="0.3">
      <c r="I395" t="s">
        <v>1103</v>
      </c>
      <c r="J395" t="s">
        <v>1104</v>
      </c>
      <c r="K395" t="s">
        <v>1594</v>
      </c>
      <c r="L395" t="s">
        <v>1595</v>
      </c>
    </row>
    <row r="396" spans="9:12" x14ac:dyDescent="0.3">
      <c r="I396" t="s">
        <v>464</v>
      </c>
      <c r="J396" t="s">
        <v>465</v>
      </c>
      <c r="K396" t="s">
        <v>1596</v>
      </c>
      <c r="L396" t="s">
        <v>1597</v>
      </c>
    </row>
    <row r="397" spans="9:12" x14ac:dyDescent="0.3">
      <c r="I397" t="s">
        <v>466</v>
      </c>
      <c r="J397" t="s">
        <v>465</v>
      </c>
      <c r="K397" t="s">
        <v>1598</v>
      </c>
      <c r="L397" t="s">
        <v>1597</v>
      </c>
    </row>
    <row r="398" spans="9:12" x14ac:dyDescent="0.3">
      <c r="I398" t="s">
        <v>467</v>
      </c>
      <c r="J398" t="s">
        <v>465</v>
      </c>
      <c r="K398" t="s">
        <v>1599</v>
      </c>
      <c r="L398" t="s">
        <v>1597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8C4C96F375884CBD015BB874F4DB4B" ma:contentTypeVersion="6" ma:contentTypeDescription="Create a new document." ma:contentTypeScope="" ma:versionID="8542fedbd70f3cd41b7a41c85687f2c0">
  <xsd:schema xmlns:xsd="http://www.w3.org/2001/XMLSchema" xmlns:xs="http://www.w3.org/2001/XMLSchema" xmlns:p="http://schemas.microsoft.com/office/2006/metadata/properties" xmlns:ns2="8b2b896a-e265-40d0-bfe7-08df20562b7a" xmlns:ns3="b7acbb68-5ef3-4779-9297-5357502905ac" targetNamespace="http://schemas.microsoft.com/office/2006/metadata/properties" ma:root="true" ma:fieldsID="8cc7b76acff8c2d429c5f00cbbcc63d6" ns2:_="" ns3:_="">
    <xsd:import namespace="8b2b896a-e265-40d0-bfe7-08df20562b7a"/>
    <xsd:import namespace="b7acbb68-5ef3-4779-9297-5357502905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b896a-e265-40d0-bfe7-08df20562b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cbb68-5ef3-4779-9297-5357502905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66FD6C-7518-46A9-81F9-2278B79301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2b896a-e265-40d0-bfe7-08df20562b7a"/>
    <ds:schemaRef ds:uri="b7acbb68-5ef3-4779-9297-5357502905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3B9ED0-ACB8-487B-92EA-700BA16EA6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CC394B-075E-46BE-AB9D-B732E6CE58DF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fb37c808-6ca7-40eb-8746-85795efcbd36}" enabled="0" method="" siteId="{fb37c808-6ca7-40eb-8746-85795efcbd3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2</vt:i4>
      </vt:variant>
    </vt:vector>
  </HeadingPairs>
  <TitlesOfParts>
    <vt:vector size="9" baseType="lpstr">
      <vt:lpstr>Summary</vt:lpstr>
      <vt:lpstr>SPT_Only</vt:lpstr>
      <vt:lpstr>Web PR_(2)</vt:lpstr>
      <vt:lpstr>OPEX_Target</vt:lpstr>
      <vt:lpstr>PV_Actual</vt:lpstr>
      <vt:lpstr>PV_Target</vt:lpstr>
      <vt:lpstr>Ref.</vt:lpstr>
      <vt:lpstr>'Web PR_(2)'!공장</vt:lpstr>
      <vt:lpstr>'Web PR_(2)'!코드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BuWan Kim</dc:creator>
  <cp:keywords/>
  <dc:description/>
  <cp:lastModifiedBy>YangHa Park</cp:lastModifiedBy>
  <cp:revision/>
  <dcterms:created xsi:type="dcterms:W3CDTF">2024-01-12T07:30:12Z</dcterms:created>
  <dcterms:modified xsi:type="dcterms:W3CDTF">2024-04-16T01:47:11Z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0x0101004E8C4C96F375884CBD015BB874F4DB4B</vt:lpwstr>
  </property>
  <property fmtid="{D5CDD505-2E9C-101B-9397-08002B2CF9AE}" pid="3" name="MediaServiceImageTags">
    <vt:lpwstr/>
  </property>
</Properties>
</file>