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-AKS\Documents\Sports Analytics\Assignment 3\"/>
    </mc:Choice>
  </mc:AlternateContent>
  <bookViews>
    <workbookView xWindow="0" yWindow="0" windowWidth="23040" windowHeight="8616"/>
  </bookViews>
  <sheets>
    <sheet name="Team Sheet" sheetId="1" r:id="rId1"/>
    <sheet name="Extra" sheetId="3" state="hidden" r:id="rId2"/>
  </sheets>
  <calcPr calcId="162913"/>
</workbook>
</file>

<file path=xl/calcChain.xml><?xml version="1.0" encoding="utf-8"?>
<calcChain xmlns="http://schemas.openxmlformats.org/spreadsheetml/2006/main">
  <c r="H22" i="3" l="1"/>
  <c r="H20" i="3"/>
  <c r="H19" i="3"/>
  <c r="H18" i="3"/>
  <c r="H17" i="3"/>
  <c r="H16" i="3"/>
  <c r="J17" i="1"/>
  <c r="J14" i="1"/>
  <c r="J15" i="1"/>
  <c r="J16" i="1"/>
  <c r="J18" i="1"/>
  <c r="J19" i="1"/>
  <c r="J13" i="1"/>
  <c r="S38" i="3"/>
  <c r="S37" i="3"/>
  <c r="S36" i="3"/>
  <c r="S35" i="3"/>
  <c r="S34" i="3"/>
  <c r="S33" i="3"/>
  <c r="S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J21" i="1"/>
  <c r="J22" i="1"/>
  <c r="J23" i="1"/>
  <c r="J24" i="1"/>
  <c r="J25" i="1"/>
  <c r="J26" i="1"/>
  <c r="J27" i="1"/>
  <c r="J28" i="1"/>
  <c r="J29" i="1"/>
  <c r="J30" i="1"/>
  <c r="J31" i="1"/>
  <c r="J32" i="1"/>
  <c r="J20" i="1"/>
  <c r="J12" i="1"/>
  <c r="J9" i="1"/>
  <c r="J11" i="1"/>
  <c r="J10" i="1"/>
  <c r="J8" i="1"/>
  <c r="E33" i="1"/>
  <c r="I33" i="1"/>
  <c r="J33" i="1" l="1"/>
</calcChain>
</file>

<file path=xl/sharedStrings.xml><?xml version="1.0" encoding="utf-8"?>
<sst xmlns="http://schemas.openxmlformats.org/spreadsheetml/2006/main" count="220" uniqueCount="121">
  <si>
    <t>Player</t>
  </si>
  <si>
    <t>SP1</t>
  </si>
  <si>
    <t>SP2</t>
  </si>
  <si>
    <t>SP3</t>
  </si>
  <si>
    <t>SP4</t>
  </si>
  <si>
    <t>SP5</t>
  </si>
  <si>
    <t>RP1</t>
  </si>
  <si>
    <t>RP2</t>
  </si>
  <si>
    <t>RP3</t>
  </si>
  <si>
    <t>RP4</t>
  </si>
  <si>
    <t>RP5</t>
  </si>
  <si>
    <t>RP6</t>
  </si>
  <si>
    <t>C1</t>
  </si>
  <si>
    <t>C2</t>
  </si>
  <si>
    <t>1B</t>
  </si>
  <si>
    <t>2B</t>
  </si>
  <si>
    <t>SS</t>
  </si>
  <si>
    <t>3B</t>
  </si>
  <si>
    <t>IF1</t>
  </si>
  <si>
    <t>IF2</t>
  </si>
  <si>
    <t>LF</t>
  </si>
  <si>
    <t>CF</t>
  </si>
  <si>
    <t>RF</t>
  </si>
  <si>
    <t>OF1</t>
  </si>
  <si>
    <t>OF2</t>
  </si>
  <si>
    <t>OPENING DAY 25-MAN ROSTER</t>
  </si>
  <si>
    <t>ENTER PLAYER NAMES IN YELLOW CELLS BELOW</t>
  </si>
  <si>
    <t>RP7</t>
  </si>
  <si>
    <r>
      <t xml:space="preserve">ENTER PLAYER NAMES </t>
    </r>
    <r>
      <rPr>
        <b/>
        <u/>
        <sz val="11"/>
        <color theme="1"/>
        <rFont val="Calibri"/>
        <family val="2"/>
        <scheme val="minor"/>
      </rPr>
      <t>EXACTLY AS THEY APPEAR IN THE DATA FILES</t>
    </r>
    <r>
      <rPr>
        <sz val="11"/>
        <color theme="1"/>
        <rFont val="Calibri"/>
        <family val="2"/>
        <scheme val="minor"/>
      </rPr>
      <t xml:space="preserve"> (e.g. Mike Trout)</t>
    </r>
  </si>
  <si>
    <t>Corbin Burnes</t>
  </si>
  <si>
    <t>Zack Wheeler</t>
  </si>
  <si>
    <t>Nathan Eovaldi</t>
  </si>
  <si>
    <t>Walker Buehler</t>
  </si>
  <si>
    <t>Max Scherzer</t>
  </si>
  <si>
    <t>Salary (from Excel)</t>
  </si>
  <si>
    <t>WAR</t>
  </si>
  <si>
    <t>IP</t>
  </si>
  <si>
    <t>PA</t>
  </si>
  <si>
    <t>Gerrit Cole</t>
  </si>
  <si>
    <t>Julio Urías</t>
  </si>
  <si>
    <t>Kevin Gausman</t>
  </si>
  <si>
    <t>Brandon Woodruff</t>
  </si>
  <si>
    <t>Charlie Morton</t>
  </si>
  <si>
    <t>Juan Soto</t>
  </si>
  <si>
    <t>Team</t>
  </si>
  <si>
    <t>PHI</t>
  </si>
  <si>
    <t>Aaron Nola</t>
  </si>
  <si>
    <t>Dylan Cease</t>
  </si>
  <si>
    <t>Salary ranges</t>
  </si>
  <si>
    <t>$5.0M-$10.0M (4 players)</t>
  </si>
  <si>
    <t>$2.0M-$4.99M (4 players)</t>
  </si>
  <si>
    <t>Below $2M</t>
  </si>
  <si>
    <t>Over $10.0M (5 players)</t>
  </si>
  <si>
    <t>Trea Turner</t>
  </si>
  <si>
    <t>Vladimir Guerrero Jr.</t>
  </si>
  <si>
    <t>Marcus Semien</t>
  </si>
  <si>
    <t>Good options</t>
  </si>
  <si>
    <t>SP</t>
  </si>
  <si>
    <t>Trevor Rogers</t>
  </si>
  <si>
    <t>Miami</t>
  </si>
  <si>
    <t>Logan Webb</t>
  </si>
  <si>
    <t>San Francisco</t>
  </si>
  <si>
    <t>Chic. White Sox</t>
  </si>
  <si>
    <t>Sandy Alcantara</t>
  </si>
  <si>
    <t>Freddy Peralta</t>
  </si>
  <si>
    <t>Milwaukee</t>
  </si>
  <si>
    <t>Frankie Montas</t>
  </si>
  <si>
    <t>Oakland</t>
  </si>
  <si>
    <t>Carlos Rodon</t>
  </si>
  <si>
    <t>L.A. Dodgers</t>
  </si>
  <si>
    <t>Lucas Giolito</t>
  </si>
  <si>
    <t>Jose Berrios</t>
  </si>
  <si>
    <t>Minnesota</t>
  </si>
  <si>
    <t>Lance Lynn</t>
  </si>
  <si>
    <t>Boston</t>
  </si>
  <si>
    <t>Atlanta</t>
  </si>
  <si>
    <t>Philadelphia</t>
  </si>
  <si>
    <t>Normalised WAR</t>
  </si>
  <si>
    <t>Shane McClanahan</t>
  </si>
  <si>
    <t>Tampa Bay Rays</t>
  </si>
  <si>
    <t>John Means</t>
  </si>
  <si>
    <t>Baltimore</t>
  </si>
  <si>
    <t>Tanner Houck</t>
  </si>
  <si>
    <t>Logan Gilbert</t>
  </si>
  <si>
    <t>Seattle</t>
  </si>
  <si>
    <t>Shane Bieber</t>
  </si>
  <si>
    <t>Cleveland</t>
  </si>
  <si>
    <t>Alek Manoah</t>
  </si>
  <si>
    <t>Toronto</t>
  </si>
  <si>
    <t>Buster Posey</t>
  </si>
  <si>
    <t>Fernando Tatis Jr</t>
  </si>
  <si>
    <t>SS:102RF:20CF:7DH:1</t>
  </si>
  <si>
    <t>San Diego</t>
  </si>
  <si>
    <t>Jose Ramirez</t>
  </si>
  <si>
    <t>Washington</t>
  </si>
  <si>
    <t>Luis Arraez</t>
  </si>
  <si>
    <t>Edmundo Sosa</t>
  </si>
  <si>
    <t>St. Louis</t>
  </si>
  <si>
    <t>Tyler O'Neill</t>
  </si>
  <si>
    <t>Bryan Reynolds</t>
  </si>
  <si>
    <t>Pittsburgh</t>
  </si>
  <si>
    <t>https://www.fangraphs.com/players/starling-marte/9241/stats?position=OF</t>
  </si>
  <si>
    <t>Ronald Acuna Jr.</t>
  </si>
  <si>
    <t>Emmanuel Clase</t>
  </si>
  <si>
    <t>Jonathan Loaisiga</t>
  </si>
  <si>
    <t>N.Y. Yankees</t>
  </si>
  <si>
    <t>Josh Hader</t>
  </si>
  <si>
    <t>Scott Barlow</t>
  </si>
  <si>
    <t>Kansas City</t>
  </si>
  <si>
    <t>Mike Zunino</t>
  </si>
  <si>
    <t>Tampa Bay</t>
  </si>
  <si>
    <t>Andrew Kittredge</t>
  </si>
  <si>
    <t>Ryan Tepera</t>
  </si>
  <si>
    <t>Garrett Whitlock</t>
  </si>
  <si>
    <t>Boston Red Sox</t>
  </si>
  <si>
    <t>Los Angeles Dodgers</t>
  </si>
  <si>
    <t>Position</t>
  </si>
  <si>
    <t>S. No #</t>
  </si>
  <si>
    <t>-</t>
  </si>
  <si>
    <t>Total Salary</t>
  </si>
  <si>
    <t>Average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</si>
</sst>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 tint="0.249977111117893"/>
      <name val="Arial"/>
      <family val="2"/>
    </font>
    <font>
      <sz val="8"/>
      <color rgb="FF000000"/>
      <name val="Segoe UI"/>
      <family val="2"/>
    </font>
    <font>
      <b/>
      <sz val="10"/>
      <color theme="1"/>
      <name val="Arial"/>
      <family val="2"/>
    </font>
    <font>
      <sz val="11"/>
      <color theme="1" tint="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rgb="FFFAFAF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AEDE3"/>
      </left>
      <right style="medium">
        <color rgb="FFEAEDE3"/>
      </right>
      <top/>
      <bottom style="medium">
        <color rgb="FFEAEDE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3" borderId="0" xfId="0" applyFill="1"/>
    <xf numFmtId="0" fontId="6" fillId="0" borderId="0" xfId="0" applyFont="1"/>
    <xf numFmtId="0" fontId="4" fillId="0" borderId="0" xfId="1"/>
    <xf numFmtId="0" fontId="0" fillId="0" borderId="0" xfId="0"/>
    <xf numFmtId="0" fontId="4" fillId="15" borderId="3" xfId="1" applyFill="1" applyBorder="1" applyAlignment="1">
      <alignment vertical="center"/>
    </xf>
    <xf numFmtId="0" fontId="0" fillId="0" borderId="0" xfId="0"/>
    <xf numFmtId="0" fontId="0" fillId="3" borderId="2" xfId="0" applyFill="1" applyBorder="1"/>
    <xf numFmtId="0" fontId="0" fillId="0" borderId="0" xfId="0"/>
    <xf numFmtId="0" fontId="5" fillId="0" borderId="0" xfId="0" applyFont="1"/>
    <xf numFmtId="16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16" borderId="0" xfId="0" applyFill="1"/>
    <xf numFmtId="0" fontId="0" fillId="16" borderId="0" xfId="0" applyFont="1" applyFill="1"/>
    <xf numFmtId="164" fontId="8" fillId="16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0" xfId="0" applyFont="1" applyFill="1"/>
    <xf numFmtId="0" fontId="8" fillId="16" borderId="0" xfId="0" applyFont="1" applyFill="1"/>
    <xf numFmtId="0" fontId="8" fillId="2" borderId="0" xfId="0" applyFont="1" applyFill="1"/>
    <xf numFmtId="164" fontId="8" fillId="13" borderId="1" xfId="0" applyNumberFormat="1" applyFont="1" applyFill="1" applyBorder="1" applyAlignment="1">
      <alignment horizontal="center" vertical="center"/>
    </xf>
    <xf numFmtId="0" fontId="10" fillId="6" borderId="0" xfId="0" applyFont="1" applyFill="1"/>
    <xf numFmtId="16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6" borderId="0" xfId="0" applyFont="1" applyFill="1"/>
    <xf numFmtId="0" fontId="2" fillId="14" borderId="0" xfId="0" applyFont="1" applyFill="1"/>
    <xf numFmtId="0" fontId="0" fillId="6" borderId="2" xfId="0" applyFont="1" applyFill="1" applyBorder="1"/>
    <xf numFmtId="0" fontId="8" fillId="6" borderId="0" xfId="0" applyFont="1" applyFill="1"/>
    <xf numFmtId="164" fontId="0" fillId="0" borderId="0" xfId="0" applyNumberFormat="1"/>
    <xf numFmtId="164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0" xfId="0" applyFont="1" applyFill="1"/>
    <xf numFmtId="164" fontId="8" fillId="16" borderId="0" xfId="0" applyNumberFormat="1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6" borderId="2" xfId="0" applyFont="1" applyFill="1" applyBorder="1"/>
    <xf numFmtId="164" fontId="0" fillId="6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6" fillId="6" borderId="0" xfId="0" applyFont="1" applyFill="1"/>
    <xf numFmtId="0" fontId="0" fillId="6" borderId="0" xfId="0" applyFill="1"/>
    <xf numFmtId="6" fontId="0" fillId="0" borderId="0" xfId="0" applyNumberFormat="1"/>
    <xf numFmtId="0" fontId="0" fillId="17" borderId="0" xfId="0" applyFill="1"/>
    <xf numFmtId="0" fontId="0" fillId="19" borderId="0" xfId="0" applyFill="1"/>
    <xf numFmtId="0" fontId="0" fillId="20" borderId="0" xfId="0" applyFill="1"/>
    <xf numFmtId="0" fontId="0" fillId="13" borderId="0" xfId="0" applyFill="1"/>
    <xf numFmtId="0" fontId="0" fillId="0" borderId="0" xfId="0" applyFont="1" applyFill="1"/>
    <xf numFmtId="164" fontId="8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0" fillId="0" borderId="0" xfId="0" applyFill="1"/>
    <xf numFmtId="0" fontId="0" fillId="18" borderId="0" xfId="0" applyFill="1"/>
    <xf numFmtId="0" fontId="0" fillId="21" borderId="0" xfId="0" applyFill="1"/>
    <xf numFmtId="0" fontId="2" fillId="21" borderId="0" xfId="0" applyFont="1" applyFill="1"/>
    <xf numFmtId="0" fontId="0" fillId="0" borderId="2" xfId="0" applyBorder="1"/>
    <xf numFmtId="0" fontId="2" fillId="13" borderId="2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7"/>
  <sheetViews>
    <sheetView tabSelected="1" zoomScale="85" zoomScaleNormal="85" workbookViewId="0"/>
  </sheetViews>
  <sheetFormatPr defaultRowHeight="14.4" x14ac:dyDescent="0.3"/>
  <cols>
    <col min="4" max="4" width="18.21875" customWidth="1"/>
    <col min="5" max="5" width="17.6640625" customWidth="1"/>
    <col min="8" max="8" width="18.88671875" bestFit="1" customWidth="1"/>
    <col min="10" max="10" width="16.21875" style="4" bestFit="1" customWidth="1"/>
    <col min="11" max="11" width="8.33203125" customWidth="1"/>
    <col min="12" max="12" width="12.88671875" customWidth="1"/>
    <col min="13" max="13" width="14" customWidth="1"/>
    <col min="14" max="14" width="19.88671875" customWidth="1"/>
    <col min="15" max="15" width="13.88671875" customWidth="1"/>
    <col min="17" max="17" width="15" customWidth="1"/>
    <col min="18" max="18" width="18.5546875" bestFit="1" customWidth="1"/>
    <col min="19" max="19" width="9" customWidth="1"/>
  </cols>
  <sheetData>
    <row r="2" spans="2:21" x14ac:dyDescent="0.3">
      <c r="C2" t="s">
        <v>25</v>
      </c>
    </row>
    <row r="4" spans="2:21" x14ac:dyDescent="0.3">
      <c r="C4" t="s">
        <v>26</v>
      </c>
    </row>
    <row r="5" spans="2:21" x14ac:dyDescent="0.3">
      <c r="C5" t="s">
        <v>28</v>
      </c>
    </row>
    <row r="7" spans="2:21" ht="29.4" customHeight="1" x14ac:dyDescent="0.3">
      <c r="B7" s="55" t="s">
        <v>117</v>
      </c>
      <c r="C7" s="55" t="s">
        <v>116</v>
      </c>
      <c r="D7" s="56" t="s">
        <v>0</v>
      </c>
      <c r="E7" s="57" t="s">
        <v>34</v>
      </c>
      <c r="F7" s="57" t="s">
        <v>36</v>
      </c>
      <c r="G7" s="57" t="s">
        <v>37</v>
      </c>
      <c r="H7" s="57" t="s">
        <v>44</v>
      </c>
      <c r="I7" s="57" t="s">
        <v>35</v>
      </c>
      <c r="J7" s="57" t="s">
        <v>77</v>
      </c>
      <c r="L7" s="84" t="s">
        <v>48</v>
      </c>
      <c r="M7" s="84"/>
      <c r="N7" s="84"/>
      <c r="O7" s="84"/>
      <c r="P7" s="84"/>
      <c r="Q7" s="84"/>
      <c r="R7" s="84"/>
      <c r="S7" s="84"/>
    </row>
    <row r="8" spans="2:21" x14ac:dyDescent="0.3">
      <c r="B8" s="58">
        <v>1</v>
      </c>
      <c r="C8" s="58" t="s">
        <v>1</v>
      </c>
      <c r="D8" s="59" t="s">
        <v>29</v>
      </c>
      <c r="E8" s="60">
        <v>608000</v>
      </c>
      <c r="F8" s="58">
        <v>167</v>
      </c>
      <c r="G8" s="58" t="s">
        <v>118</v>
      </c>
      <c r="H8" s="61" t="s">
        <v>65</v>
      </c>
      <c r="I8" s="58">
        <v>7.5</v>
      </c>
      <c r="J8" s="58">
        <f>(I8/F8)*180</f>
        <v>8.0838323353293422</v>
      </c>
      <c r="L8" s="80" t="s">
        <v>52</v>
      </c>
      <c r="M8" s="80"/>
      <c r="N8" s="81" t="s">
        <v>49</v>
      </c>
      <c r="O8" s="81"/>
      <c r="P8" s="82" t="s">
        <v>50</v>
      </c>
      <c r="Q8" s="83"/>
      <c r="R8" s="54" t="s">
        <v>51</v>
      </c>
      <c r="S8" s="8"/>
      <c r="T8" s="8"/>
      <c r="U8" s="8"/>
    </row>
    <row r="9" spans="2:21" x14ac:dyDescent="0.3">
      <c r="B9" s="58">
        <v>2</v>
      </c>
      <c r="C9" s="58" t="s">
        <v>2</v>
      </c>
      <c r="D9" s="59" t="s">
        <v>58</v>
      </c>
      <c r="E9" s="60">
        <v>574750</v>
      </c>
      <c r="F9" s="58">
        <v>133</v>
      </c>
      <c r="G9" s="58" t="s">
        <v>118</v>
      </c>
      <c r="H9" s="62" t="s">
        <v>59</v>
      </c>
      <c r="I9" s="58">
        <v>4.2</v>
      </c>
      <c r="J9" s="58">
        <f t="shared" ref="J9:J12" si="0">(I9/F9)*180</f>
        <v>5.6842105263157894</v>
      </c>
      <c r="L9" s="73" t="s">
        <v>30</v>
      </c>
      <c r="M9" s="73"/>
      <c r="N9" s="73" t="s">
        <v>93</v>
      </c>
      <c r="O9" s="73"/>
      <c r="P9" s="73" t="s">
        <v>68</v>
      </c>
      <c r="Q9" s="74"/>
      <c r="R9" s="7" t="s">
        <v>29</v>
      </c>
      <c r="S9" s="8"/>
      <c r="T9" s="8"/>
      <c r="U9" s="8"/>
    </row>
    <row r="10" spans="2:21" x14ac:dyDescent="0.3">
      <c r="B10" s="58">
        <v>3</v>
      </c>
      <c r="C10" s="58" t="s">
        <v>3</v>
      </c>
      <c r="D10" s="59" t="s">
        <v>30</v>
      </c>
      <c r="E10" s="60">
        <v>22500000</v>
      </c>
      <c r="F10" s="58">
        <v>213.1</v>
      </c>
      <c r="G10" s="58" t="s">
        <v>118</v>
      </c>
      <c r="H10" s="63" t="s">
        <v>76</v>
      </c>
      <c r="I10" s="58">
        <v>7.3</v>
      </c>
      <c r="J10" s="58">
        <f>(I10/F10)*180</f>
        <v>6.1661191928671979</v>
      </c>
      <c r="L10" s="73" t="s">
        <v>106</v>
      </c>
      <c r="M10" s="73"/>
      <c r="N10" s="73" t="s">
        <v>102</v>
      </c>
      <c r="O10" s="73"/>
      <c r="P10" s="74" t="s">
        <v>109</v>
      </c>
      <c r="Q10" s="79"/>
      <c r="R10" s="7" t="s">
        <v>58</v>
      </c>
      <c r="S10" s="8"/>
      <c r="T10" s="8"/>
      <c r="U10" s="8"/>
    </row>
    <row r="11" spans="2:21" x14ac:dyDescent="0.3">
      <c r="B11" s="58">
        <v>4</v>
      </c>
      <c r="C11" s="58" t="s">
        <v>4</v>
      </c>
      <c r="D11" s="59" t="s">
        <v>60</v>
      </c>
      <c r="E11" s="60">
        <v>583000</v>
      </c>
      <c r="F11" s="58">
        <v>148.1</v>
      </c>
      <c r="G11" s="58" t="s">
        <v>118</v>
      </c>
      <c r="H11" s="72" t="s">
        <v>61</v>
      </c>
      <c r="I11" s="58">
        <v>4.0999999999999996</v>
      </c>
      <c r="J11" s="58">
        <f t="shared" si="0"/>
        <v>4.9831195138419986</v>
      </c>
      <c r="L11" s="73" t="s">
        <v>89</v>
      </c>
      <c r="M11" s="73"/>
      <c r="N11" s="73" t="s">
        <v>43</v>
      </c>
      <c r="O11" s="73"/>
      <c r="P11" s="77" t="s">
        <v>118</v>
      </c>
      <c r="Q11" s="78"/>
      <c r="R11" s="7" t="s">
        <v>60</v>
      </c>
      <c r="S11" s="8"/>
      <c r="T11" s="8"/>
      <c r="U11" s="8"/>
    </row>
    <row r="12" spans="2:21" x14ac:dyDescent="0.3">
      <c r="B12" s="58">
        <v>5</v>
      </c>
      <c r="C12" s="58" t="s">
        <v>5</v>
      </c>
      <c r="D12" s="59" t="s">
        <v>68</v>
      </c>
      <c r="E12" s="60">
        <v>3000000</v>
      </c>
      <c r="F12" s="58">
        <v>132.19999999999999</v>
      </c>
      <c r="G12" s="58" t="s">
        <v>118</v>
      </c>
      <c r="H12" s="64" t="s">
        <v>62</v>
      </c>
      <c r="I12" s="58">
        <v>4.9000000000000004</v>
      </c>
      <c r="J12" s="58">
        <f t="shared" si="0"/>
        <v>6.671709531013617</v>
      </c>
      <c r="L12" s="73" t="s">
        <v>55</v>
      </c>
      <c r="M12" s="73"/>
      <c r="N12" s="75" t="s">
        <v>118</v>
      </c>
      <c r="O12" s="76"/>
      <c r="P12" s="77" t="s">
        <v>118</v>
      </c>
      <c r="Q12" s="78"/>
      <c r="R12" s="7" t="s">
        <v>103</v>
      </c>
      <c r="S12" s="8"/>
      <c r="T12" s="8"/>
      <c r="U12" s="8"/>
    </row>
    <row r="13" spans="2:21" x14ac:dyDescent="0.3">
      <c r="B13" s="58">
        <v>6</v>
      </c>
      <c r="C13" s="58" t="s">
        <v>6</v>
      </c>
      <c r="D13" s="59" t="s">
        <v>103</v>
      </c>
      <c r="E13" s="60">
        <v>571800</v>
      </c>
      <c r="F13" s="58">
        <v>69.2</v>
      </c>
      <c r="G13" s="58" t="s">
        <v>118</v>
      </c>
      <c r="H13" s="65" t="s">
        <v>86</v>
      </c>
      <c r="I13" s="58">
        <v>2.2000000000000002</v>
      </c>
      <c r="J13" s="58">
        <f>(I13/F13)*60</f>
        <v>1.9075144508670518</v>
      </c>
      <c r="L13" s="73" t="s">
        <v>53</v>
      </c>
      <c r="M13" s="73"/>
      <c r="R13" s="7" t="s">
        <v>104</v>
      </c>
      <c r="S13" s="8"/>
      <c r="T13" s="8"/>
      <c r="U13" s="8"/>
    </row>
    <row r="14" spans="2:21" x14ac:dyDescent="0.3">
      <c r="B14" s="58">
        <v>7</v>
      </c>
      <c r="C14" s="58" t="s">
        <v>7</v>
      </c>
      <c r="D14" s="59" t="s">
        <v>104</v>
      </c>
      <c r="E14" s="60">
        <v>595800</v>
      </c>
      <c r="F14" s="58">
        <v>70.2</v>
      </c>
      <c r="G14" s="58" t="s">
        <v>118</v>
      </c>
      <c r="H14" s="58" t="s">
        <v>105</v>
      </c>
      <c r="I14" s="58">
        <v>2.4</v>
      </c>
      <c r="J14" s="58">
        <f t="shared" ref="J14:J19" si="1">(I14/F14)*60</f>
        <v>2.0512820512820511</v>
      </c>
      <c r="R14" s="7" t="s">
        <v>111</v>
      </c>
      <c r="S14" s="8"/>
      <c r="T14" s="8"/>
      <c r="U14" s="8"/>
    </row>
    <row r="15" spans="2:21" x14ac:dyDescent="0.3">
      <c r="B15" s="58">
        <v>8</v>
      </c>
      <c r="C15" s="58" t="s">
        <v>8</v>
      </c>
      <c r="D15" s="59" t="s">
        <v>111</v>
      </c>
      <c r="E15" s="60">
        <v>750000</v>
      </c>
      <c r="F15" s="58">
        <v>71.2</v>
      </c>
      <c r="G15" s="58" t="s">
        <v>118</v>
      </c>
      <c r="H15" s="66" t="s">
        <v>110</v>
      </c>
      <c r="I15" s="58">
        <v>1.5</v>
      </c>
      <c r="J15" s="58">
        <f t="shared" si="1"/>
        <v>1.2640449438202246</v>
      </c>
      <c r="R15" s="7" t="s">
        <v>107</v>
      </c>
      <c r="S15" s="8"/>
      <c r="T15" s="8"/>
      <c r="U15" s="8"/>
    </row>
    <row r="16" spans="2:21" x14ac:dyDescent="0.3">
      <c r="B16" s="58">
        <v>9</v>
      </c>
      <c r="C16" s="58" t="s">
        <v>9</v>
      </c>
      <c r="D16" s="59" t="s">
        <v>106</v>
      </c>
      <c r="E16" s="60">
        <v>6675000</v>
      </c>
      <c r="F16" s="58">
        <v>58.2</v>
      </c>
      <c r="G16" s="58" t="s">
        <v>118</v>
      </c>
      <c r="H16" s="61" t="s">
        <v>65</v>
      </c>
      <c r="I16" s="58">
        <v>2.6</v>
      </c>
      <c r="J16" s="58">
        <f t="shared" si="1"/>
        <v>2.6804123711340209</v>
      </c>
      <c r="R16" s="7" t="s">
        <v>112</v>
      </c>
      <c r="S16" s="8"/>
      <c r="T16" s="8"/>
      <c r="U16" s="8"/>
    </row>
    <row r="17" spans="2:21" x14ac:dyDescent="0.3">
      <c r="B17" s="58">
        <v>10</v>
      </c>
      <c r="C17" s="58" t="s">
        <v>10</v>
      </c>
      <c r="D17" s="59" t="s">
        <v>107</v>
      </c>
      <c r="E17" s="60">
        <v>650000</v>
      </c>
      <c r="F17" s="58">
        <v>74.099999999999994</v>
      </c>
      <c r="G17" s="58" t="s">
        <v>118</v>
      </c>
      <c r="H17" s="58" t="s">
        <v>108</v>
      </c>
      <c r="I17" s="58">
        <v>2.1</v>
      </c>
      <c r="J17" s="58">
        <f t="shared" si="1"/>
        <v>1.7004048582995954</v>
      </c>
      <c r="M17" s="2"/>
      <c r="N17" s="6"/>
      <c r="O17" s="3"/>
      <c r="R17" s="7" t="s">
        <v>113</v>
      </c>
      <c r="S17" s="8"/>
      <c r="T17" s="8"/>
      <c r="U17" s="8"/>
    </row>
    <row r="18" spans="2:21" x14ac:dyDescent="0.3">
      <c r="B18" s="58">
        <v>11</v>
      </c>
      <c r="C18" s="58" t="s">
        <v>11</v>
      </c>
      <c r="D18" s="59" t="s">
        <v>112</v>
      </c>
      <c r="E18" s="60">
        <v>800000</v>
      </c>
      <c r="F18" s="58">
        <v>61.1</v>
      </c>
      <c r="G18" s="58" t="s">
        <v>118</v>
      </c>
      <c r="H18" s="64" t="s">
        <v>62</v>
      </c>
      <c r="I18" s="58">
        <v>1.6</v>
      </c>
      <c r="J18" s="58">
        <f t="shared" si="1"/>
        <v>1.5711947626841245</v>
      </c>
      <c r="R18" s="7" t="s">
        <v>54</v>
      </c>
      <c r="S18" s="8"/>
      <c r="T18" s="8"/>
      <c r="U18" s="8"/>
    </row>
    <row r="19" spans="2:21" x14ac:dyDescent="0.3">
      <c r="B19" s="58">
        <v>12</v>
      </c>
      <c r="C19" s="58" t="s">
        <v>27</v>
      </c>
      <c r="D19" s="59" t="s">
        <v>113</v>
      </c>
      <c r="E19" s="60">
        <v>570500</v>
      </c>
      <c r="F19" s="58">
        <v>73.099999999999994</v>
      </c>
      <c r="G19" s="58" t="s">
        <v>118</v>
      </c>
      <c r="H19" s="58" t="s">
        <v>114</v>
      </c>
      <c r="I19" s="58">
        <v>1.6</v>
      </c>
      <c r="J19" s="58">
        <f t="shared" si="1"/>
        <v>1.3132694938440495</v>
      </c>
      <c r="R19" s="7" t="s">
        <v>95</v>
      </c>
      <c r="S19" s="8"/>
      <c r="T19" s="8"/>
      <c r="U19" s="8"/>
    </row>
    <row r="20" spans="2:21" x14ac:dyDescent="0.3">
      <c r="B20" s="58">
        <v>13</v>
      </c>
      <c r="C20" s="58" t="s">
        <v>12</v>
      </c>
      <c r="D20" s="59" t="s">
        <v>89</v>
      </c>
      <c r="E20" s="60">
        <v>22177778</v>
      </c>
      <c r="F20" s="58" t="s">
        <v>118</v>
      </c>
      <c r="G20" s="58">
        <v>454</v>
      </c>
      <c r="H20" s="72" t="s">
        <v>61</v>
      </c>
      <c r="I20" s="58">
        <v>4.9000000000000004</v>
      </c>
      <c r="J20" s="58">
        <f>(I20/G20)*600</f>
        <v>6.4757709251101323</v>
      </c>
      <c r="R20" s="7" t="s">
        <v>96</v>
      </c>
      <c r="S20" s="8"/>
      <c r="T20" s="8"/>
      <c r="U20" s="8"/>
    </row>
    <row r="21" spans="2:21" x14ac:dyDescent="0.3">
      <c r="B21" s="58">
        <v>14</v>
      </c>
      <c r="C21" s="58" t="s">
        <v>13</v>
      </c>
      <c r="D21" s="59" t="s">
        <v>109</v>
      </c>
      <c r="E21" s="60">
        <v>2000000</v>
      </c>
      <c r="F21" s="58" t="s">
        <v>118</v>
      </c>
      <c r="G21" s="58">
        <v>375</v>
      </c>
      <c r="H21" s="66" t="s">
        <v>110</v>
      </c>
      <c r="I21" s="58">
        <v>4.5</v>
      </c>
      <c r="J21" s="58">
        <f t="shared" ref="J21:J32" si="2">(I21/G21)*600</f>
        <v>7.2</v>
      </c>
      <c r="R21" s="7" t="s">
        <v>98</v>
      </c>
      <c r="S21" s="8"/>
      <c r="T21" s="8"/>
      <c r="U21" s="8"/>
    </row>
    <row r="22" spans="2:21" x14ac:dyDescent="0.3">
      <c r="B22" s="58">
        <v>15</v>
      </c>
      <c r="C22" s="58" t="s">
        <v>14</v>
      </c>
      <c r="D22" s="59" t="s">
        <v>54</v>
      </c>
      <c r="E22" s="60">
        <v>605400</v>
      </c>
      <c r="F22" s="58" t="s">
        <v>118</v>
      </c>
      <c r="G22" s="58">
        <v>698</v>
      </c>
      <c r="H22" s="67" t="s">
        <v>88</v>
      </c>
      <c r="I22" s="58">
        <v>6.7</v>
      </c>
      <c r="J22" s="58">
        <f t="shared" si="2"/>
        <v>5.7593123209169059</v>
      </c>
      <c r="R22" s="7" t="s">
        <v>90</v>
      </c>
      <c r="S22" s="8"/>
      <c r="T22" s="8"/>
      <c r="U22" s="8"/>
    </row>
    <row r="23" spans="2:21" x14ac:dyDescent="0.3">
      <c r="B23" s="58">
        <v>16</v>
      </c>
      <c r="C23" s="58" t="s">
        <v>15</v>
      </c>
      <c r="D23" s="59" t="s">
        <v>55</v>
      </c>
      <c r="E23" s="60">
        <v>18000000</v>
      </c>
      <c r="F23" s="58" t="s">
        <v>118</v>
      </c>
      <c r="G23" s="58">
        <v>724</v>
      </c>
      <c r="H23" s="67" t="s">
        <v>88</v>
      </c>
      <c r="I23" s="58">
        <v>6.6</v>
      </c>
      <c r="J23" s="58">
        <f t="shared" si="2"/>
        <v>5.4696132596685088</v>
      </c>
    </row>
    <row r="24" spans="2:21" x14ac:dyDescent="0.3">
      <c r="B24" s="58">
        <v>17</v>
      </c>
      <c r="C24" s="58" t="s">
        <v>16</v>
      </c>
      <c r="D24" s="59" t="s">
        <v>53</v>
      </c>
      <c r="E24" s="60">
        <v>13000000</v>
      </c>
      <c r="F24" s="58" t="s">
        <v>118</v>
      </c>
      <c r="G24" s="58">
        <v>646</v>
      </c>
      <c r="H24" s="63" t="s">
        <v>115</v>
      </c>
      <c r="I24" s="58">
        <v>6.9</v>
      </c>
      <c r="J24" s="58">
        <f t="shared" si="2"/>
        <v>6.4086687306501551</v>
      </c>
    </row>
    <row r="25" spans="2:21" x14ac:dyDescent="0.3">
      <c r="B25" s="58">
        <v>18</v>
      </c>
      <c r="C25" s="58" t="s">
        <v>17</v>
      </c>
      <c r="D25" s="59" t="s">
        <v>93</v>
      </c>
      <c r="E25" s="60">
        <v>9400000</v>
      </c>
      <c r="F25" s="58" t="s">
        <v>118</v>
      </c>
      <c r="G25" s="58">
        <v>636</v>
      </c>
      <c r="H25" s="65" t="s">
        <v>86</v>
      </c>
      <c r="I25" s="58">
        <v>6.3</v>
      </c>
      <c r="J25" s="58">
        <f t="shared" si="2"/>
        <v>5.9433962264150937</v>
      </c>
    </row>
    <row r="26" spans="2:21" x14ac:dyDescent="0.3">
      <c r="B26" s="58">
        <v>19</v>
      </c>
      <c r="C26" s="58" t="s">
        <v>18</v>
      </c>
      <c r="D26" s="59" t="s">
        <v>95</v>
      </c>
      <c r="E26" s="60">
        <v>611000</v>
      </c>
      <c r="F26" s="58" t="s">
        <v>118</v>
      </c>
      <c r="G26" s="58">
        <v>479</v>
      </c>
      <c r="H26" s="58" t="s">
        <v>72</v>
      </c>
      <c r="I26" s="58">
        <v>1.8</v>
      </c>
      <c r="J26" s="58">
        <f t="shared" si="2"/>
        <v>2.2546972860125258</v>
      </c>
    </row>
    <row r="27" spans="2:21" x14ac:dyDescent="0.3">
      <c r="B27" s="58">
        <v>20</v>
      </c>
      <c r="C27" s="58" t="s">
        <v>19</v>
      </c>
      <c r="D27" s="59" t="s">
        <v>96</v>
      </c>
      <c r="E27" s="60">
        <v>575900</v>
      </c>
      <c r="F27" s="58" t="s">
        <v>118</v>
      </c>
      <c r="G27" s="58">
        <v>326</v>
      </c>
      <c r="H27" s="68" t="s">
        <v>97</v>
      </c>
      <c r="I27" s="58">
        <v>1.6</v>
      </c>
      <c r="J27" s="58">
        <f t="shared" si="2"/>
        <v>2.94478527607362</v>
      </c>
    </row>
    <row r="28" spans="2:21" x14ac:dyDescent="0.3">
      <c r="B28" s="58">
        <v>21</v>
      </c>
      <c r="C28" s="58" t="s">
        <v>20</v>
      </c>
      <c r="D28" s="59" t="s">
        <v>98</v>
      </c>
      <c r="E28" s="60">
        <v>594700</v>
      </c>
      <c r="F28" s="58" t="s">
        <v>118</v>
      </c>
      <c r="G28" s="58">
        <v>537</v>
      </c>
      <c r="H28" s="68" t="s">
        <v>97</v>
      </c>
      <c r="I28" s="58">
        <v>5.4</v>
      </c>
      <c r="J28" s="58">
        <f t="shared" si="2"/>
        <v>6.033519553072626</v>
      </c>
    </row>
    <row r="29" spans="2:21" x14ac:dyDescent="0.3">
      <c r="B29" s="58">
        <v>22</v>
      </c>
      <c r="C29" s="58" t="s">
        <v>21</v>
      </c>
      <c r="D29" s="59" t="s">
        <v>99</v>
      </c>
      <c r="E29" s="60">
        <v>601000</v>
      </c>
      <c r="F29" s="58" t="s">
        <v>118</v>
      </c>
      <c r="G29" s="58">
        <v>646</v>
      </c>
      <c r="H29" s="58" t="s">
        <v>100</v>
      </c>
      <c r="I29" s="58">
        <v>5.5</v>
      </c>
      <c r="J29" s="58">
        <f t="shared" si="2"/>
        <v>5.1083591331269345</v>
      </c>
    </row>
    <row r="30" spans="2:21" x14ac:dyDescent="0.3">
      <c r="B30" s="58">
        <v>23</v>
      </c>
      <c r="C30" s="58" t="s">
        <v>22</v>
      </c>
      <c r="D30" s="59" t="s">
        <v>90</v>
      </c>
      <c r="E30" s="60">
        <v>1714286</v>
      </c>
      <c r="F30" s="58" t="s">
        <v>118</v>
      </c>
      <c r="G30" s="58">
        <v>546</v>
      </c>
      <c r="H30" s="58" t="s">
        <v>92</v>
      </c>
      <c r="I30" s="58">
        <v>6.1</v>
      </c>
      <c r="J30" s="58">
        <f t="shared" si="2"/>
        <v>6.7032967032967035</v>
      </c>
    </row>
    <row r="31" spans="2:21" x14ac:dyDescent="0.3">
      <c r="B31" s="58">
        <v>24</v>
      </c>
      <c r="C31" s="58" t="s">
        <v>23</v>
      </c>
      <c r="D31" s="59" t="s">
        <v>102</v>
      </c>
      <c r="E31" s="60">
        <v>5000000</v>
      </c>
      <c r="F31" s="58" t="s">
        <v>118</v>
      </c>
      <c r="G31" s="58">
        <v>360</v>
      </c>
      <c r="H31" s="58" t="s">
        <v>75</v>
      </c>
      <c r="I31" s="58">
        <v>4.2</v>
      </c>
      <c r="J31" s="58">
        <f t="shared" si="2"/>
        <v>7</v>
      </c>
    </row>
    <row r="32" spans="2:21" x14ac:dyDescent="0.3">
      <c r="B32" s="58">
        <v>25</v>
      </c>
      <c r="C32" s="58" t="s">
        <v>24</v>
      </c>
      <c r="D32" s="59" t="s">
        <v>43</v>
      </c>
      <c r="E32" s="60">
        <v>8500000</v>
      </c>
      <c r="F32" s="58" t="s">
        <v>118</v>
      </c>
      <c r="G32" s="58">
        <v>654</v>
      </c>
      <c r="H32" s="58" t="s">
        <v>94</v>
      </c>
      <c r="I32" s="58">
        <v>6.6</v>
      </c>
      <c r="J32" s="58">
        <f t="shared" si="2"/>
        <v>6.0550458715596323</v>
      </c>
    </row>
    <row r="33" spans="2:10" ht="18" x14ac:dyDescent="0.3">
      <c r="B33" s="53"/>
      <c r="C33" s="53"/>
      <c r="D33" s="70" t="s">
        <v>119</v>
      </c>
      <c r="E33" s="69">
        <f>SUM(E8:E32)</f>
        <v>120658914</v>
      </c>
      <c r="F33" s="53"/>
      <c r="G33" s="53"/>
      <c r="H33" s="70" t="s">
        <v>120</v>
      </c>
      <c r="I33" s="58">
        <f>AVERAGE(I8:I32)</f>
        <v>4.3639999999999999</v>
      </c>
      <c r="J33" s="71">
        <f>AVERAGE(J8:J32)</f>
        <v>4.6973431726880754</v>
      </c>
    </row>
    <row r="35" spans="2:10" x14ac:dyDescent="0.3">
      <c r="E35" s="41"/>
    </row>
    <row r="38" spans="2:10" x14ac:dyDescent="0.3">
      <c r="C38" s="12"/>
    </row>
    <row r="39" spans="2:10" x14ac:dyDescent="0.3">
      <c r="C39" s="12"/>
    </row>
    <row r="40" spans="2:10" x14ac:dyDescent="0.3">
      <c r="C40" s="12"/>
    </row>
    <row r="41" spans="2:10" x14ac:dyDescent="0.3">
      <c r="C41" s="12"/>
    </row>
    <row r="42" spans="2:10" x14ac:dyDescent="0.3">
      <c r="C42" s="12"/>
    </row>
    <row r="43" spans="2:10" x14ac:dyDescent="0.3">
      <c r="C43" s="12"/>
    </row>
    <row r="44" spans="2:10" x14ac:dyDescent="0.3">
      <c r="C44" s="12"/>
    </row>
    <row r="45" spans="2:10" x14ac:dyDescent="0.3">
      <c r="C45" s="12"/>
    </row>
    <row r="46" spans="2:10" x14ac:dyDescent="0.3">
      <c r="C46" s="12"/>
    </row>
    <row r="47" spans="2:10" x14ac:dyDescent="0.3">
      <c r="C47" s="12"/>
    </row>
  </sheetData>
  <mergeCells count="17">
    <mergeCell ref="L8:M8"/>
    <mergeCell ref="N8:O8"/>
    <mergeCell ref="P8:Q8"/>
    <mergeCell ref="L7:S7"/>
    <mergeCell ref="L12:M12"/>
    <mergeCell ref="P9:Q9"/>
    <mergeCell ref="L9:M9"/>
    <mergeCell ref="L13:M13"/>
    <mergeCell ref="N10:O10"/>
    <mergeCell ref="N11:O11"/>
    <mergeCell ref="N12:O12"/>
    <mergeCell ref="P11:Q11"/>
    <mergeCell ref="P12:Q12"/>
    <mergeCell ref="P10:Q10"/>
    <mergeCell ref="N9:O9"/>
    <mergeCell ref="L10:M10"/>
    <mergeCell ref="L11:M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B22" sqref="B22:G22"/>
    </sheetView>
  </sheetViews>
  <sheetFormatPr defaultRowHeight="14.4" x14ac:dyDescent="0.3"/>
  <cols>
    <col min="2" max="2" width="12.33203125" bestFit="1" customWidth="1"/>
    <col min="3" max="3" width="12.33203125" customWidth="1"/>
    <col min="6" max="6" width="13.77734375" bestFit="1" customWidth="1"/>
    <col min="10" max="10" width="14.44140625" customWidth="1"/>
    <col min="11" max="11" width="11.109375" bestFit="1" customWidth="1"/>
    <col min="13" max="13" width="16.5546875" bestFit="1" customWidth="1"/>
    <col min="14" max="14" width="13.44140625" bestFit="1" customWidth="1"/>
    <col min="15" max="15" width="16.5546875" bestFit="1" customWidth="1"/>
    <col min="16" max="16" width="4" bestFit="1" customWidth="1"/>
    <col min="17" max="17" width="14.33203125" bestFit="1" customWidth="1"/>
    <col min="18" max="19" width="12" bestFit="1" customWidth="1"/>
  </cols>
  <sheetData>
    <row r="2" spans="2:18" ht="15" thickBot="1" x14ac:dyDescent="0.35"/>
    <row r="3" spans="2:18" ht="15.6" thickTop="1" x14ac:dyDescent="0.3">
      <c r="C3" s="52" t="s">
        <v>22</v>
      </c>
      <c r="D3" t="s">
        <v>90</v>
      </c>
      <c r="G3" s="85" t="s">
        <v>91</v>
      </c>
      <c r="H3" s="85"/>
      <c r="I3" s="85"/>
      <c r="J3" s="10">
        <v>1714286</v>
      </c>
      <c r="K3" s="11" t="s">
        <v>92</v>
      </c>
    </row>
    <row r="6" spans="2:18" x14ac:dyDescent="0.3">
      <c r="M6" t="s">
        <v>56</v>
      </c>
    </row>
    <row r="7" spans="2:18" x14ac:dyDescent="0.3">
      <c r="B7" s="52" t="s">
        <v>21</v>
      </c>
      <c r="C7" s="8" t="s">
        <v>101</v>
      </c>
      <c r="M7" s="24" t="s">
        <v>57</v>
      </c>
      <c r="Q7" t="s">
        <v>36</v>
      </c>
    </row>
    <row r="8" spans="2:18" x14ac:dyDescent="0.3">
      <c r="M8" s="25" t="s">
        <v>58</v>
      </c>
      <c r="N8" s="33">
        <v>574750</v>
      </c>
      <c r="O8" s="34" t="s">
        <v>59</v>
      </c>
      <c r="P8" s="35">
        <v>4.2</v>
      </c>
      <c r="R8" s="8" t="e">
        <f t="shared" ref="R8:R26" si="0">(P8/Q8)*180</f>
        <v>#DIV/0!</v>
      </c>
    </row>
    <row r="9" spans="2:18" x14ac:dyDescent="0.3">
      <c r="M9" s="25" t="s">
        <v>60</v>
      </c>
      <c r="N9" s="36">
        <v>583000</v>
      </c>
      <c r="O9" s="37" t="s">
        <v>61</v>
      </c>
      <c r="P9" s="25">
        <v>4.0999999999999996</v>
      </c>
      <c r="R9" s="8" t="e">
        <f t="shared" si="0"/>
        <v>#DIV/0!</v>
      </c>
    </row>
    <row r="10" spans="2:18" x14ac:dyDescent="0.3">
      <c r="M10" s="38" t="s">
        <v>47</v>
      </c>
      <c r="N10" s="33">
        <v>600000</v>
      </c>
      <c r="O10" s="34" t="s">
        <v>62</v>
      </c>
      <c r="P10" s="25">
        <v>4.4000000000000004</v>
      </c>
      <c r="R10" s="8" t="e">
        <f t="shared" si="0"/>
        <v>#DIV/0!</v>
      </c>
    </row>
    <row r="11" spans="2:18" x14ac:dyDescent="0.3">
      <c r="M11" s="38" t="s">
        <v>63</v>
      </c>
      <c r="N11" s="33">
        <v>630000</v>
      </c>
      <c r="O11" s="34" t="s">
        <v>59</v>
      </c>
      <c r="P11" s="35">
        <v>4.2</v>
      </c>
      <c r="Q11" s="2">
        <v>205.2</v>
      </c>
      <c r="R11" s="8">
        <f t="shared" si="0"/>
        <v>3.6842105263157898</v>
      </c>
    </row>
    <row r="12" spans="2:18" ht="15" thickBot="1" x14ac:dyDescent="0.35">
      <c r="B12" s="2"/>
      <c r="M12" s="17" t="s">
        <v>64</v>
      </c>
      <c r="N12" s="31">
        <v>1234960</v>
      </c>
      <c r="O12" s="32" t="s">
        <v>65</v>
      </c>
      <c r="P12" s="16">
        <v>4</v>
      </c>
      <c r="R12" s="8" t="e">
        <f t="shared" si="0"/>
        <v>#DIV/0!</v>
      </c>
    </row>
    <row r="13" spans="2:18" ht="15.6" thickTop="1" thickBot="1" x14ac:dyDescent="0.35">
      <c r="B13" s="5"/>
      <c r="M13" s="17" t="s">
        <v>66</v>
      </c>
      <c r="N13" s="14">
        <v>1800000</v>
      </c>
      <c r="O13" s="15" t="s">
        <v>67</v>
      </c>
      <c r="P13" s="16">
        <v>4.0999999999999996</v>
      </c>
      <c r="Q13" s="2">
        <v>187</v>
      </c>
      <c r="R13" s="8">
        <f t="shared" si="0"/>
        <v>3.9465240641711228</v>
      </c>
    </row>
    <row r="14" spans="2:18" ht="15.6" thickTop="1" thickBot="1" x14ac:dyDescent="0.35">
      <c r="M14" s="26" t="s">
        <v>68</v>
      </c>
      <c r="N14" s="28">
        <v>3000000</v>
      </c>
      <c r="O14" s="29" t="s">
        <v>62</v>
      </c>
      <c r="P14" s="30">
        <v>4.9000000000000004</v>
      </c>
      <c r="Q14" s="39">
        <v>132.19999999999999</v>
      </c>
      <c r="R14" s="40">
        <f t="shared" si="0"/>
        <v>6.671709531013617</v>
      </c>
    </row>
    <row r="15" spans="2:18" ht="15.6" thickTop="1" thickBot="1" x14ac:dyDescent="0.35">
      <c r="M15" s="17" t="s">
        <v>41</v>
      </c>
      <c r="N15" s="14">
        <v>3275000</v>
      </c>
      <c r="O15" s="15" t="s">
        <v>65</v>
      </c>
      <c r="P15" s="16">
        <v>4.7</v>
      </c>
      <c r="R15" s="8" t="e">
        <f t="shared" si="0"/>
        <v>#DIV/0!</v>
      </c>
    </row>
    <row r="16" spans="2:18" ht="15.6" thickTop="1" thickBot="1" x14ac:dyDescent="0.35">
      <c r="B16" s="1" t="s">
        <v>29</v>
      </c>
      <c r="C16" s="27">
        <v>608000</v>
      </c>
      <c r="D16" s="8">
        <v>167</v>
      </c>
      <c r="E16" s="8"/>
      <c r="F16" s="45" t="s">
        <v>65</v>
      </c>
      <c r="G16" s="8">
        <v>7.5</v>
      </c>
      <c r="H16" s="8">
        <f>(G16/D16)*180</f>
        <v>8.0838323353293422</v>
      </c>
      <c r="M16" s="18" t="s">
        <v>32</v>
      </c>
      <c r="N16" s="19">
        <v>3750000</v>
      </c>
      <c r="O16" s="15" t="s">
        <v>69</v>
      </c>
      <c r="P16" s="16">
        <v>5.5</v>
      </c>
      <c r="R16" s="8" t="e">
        <f t="shared" si="0"/>
        <v>#DIV/0!</v>
      </c>
    </row>
    <row r="17" spans="2:19" ht="15.6" thickTop="1" thickBot="1" x14ac:dyDescent="0.35">
      <c r="B17" s="1" t="s">
        <v>58</v>
      </c>
      <c r="C17" s="27">
        <v>22500000</v>
      </c>
      <c r="D17" s="8">
        <v>133</v>
      </c>
      <c r="E17" s="8"/>
      <c r="F17" s="42" t="s">
        <v>59</v>
      </c>
      <c r="G17" s="8">
        <v>4.2</v>
      </c>
      <c r="H17" s="8">
        <f t="shared" ref="H17:H20" si="1">(G17/D17)*180</f>
        <v>5.6842105263157894</v>
      </c>
      <c r="M17" s="17" t="s">
        <v>70</v>
      </c>
      <c r="N17" s="14">
        <v>4150000</v>
      </c>
      <c r="O17" s="15" t="s">
        <v>62</v>
      </c>
      <c r="P17" s="16">
        <v>4</v>
      </c>
      <c r="R17" s="8" t="e">
        <f t="shared" si="0"/>
        <v>#DIV/0!</v>
      </c>
    </row>
    <row r="18" spans="2:19" ht="15.6" thickTop="1" thickBot="1" x14ac:dyDescent="0.35">
      <c r="B18" s="1" t="s">
        <v>47</v>
      </c>
      <c r="C18" s="27">
        <v>600000</v>
      </c>
      <c r="D18" s="8">
        <v>165</v>
      </c>
      <c r="E18" s="8"/>
      <c r="F18" s="43" t="s">
        <v>62</v>
      </c>
      <c r="G18" s="8">
        <v>4.4000000000000004</v>
      </c>
      <c r="H18" s="8">
        <f>(G18/D18)*180</f>
        <v>4.8000000000000007</v>
      </c>
      <c r="M18" s="17" t="s">
        <v>71</v>
      </c>
      <c r="N18" s="14">
        <v>6100000</v>
      </c>
      <c r="O18" s="15" t="s">
        <v>72</v>
      </c>
      <c r="P18" s="13">
        <v>4.0999999999999996</v>
      </c>
      <c r="R18" s="8" t="e">
        <f t="shared" si="0"/>
        <v>#DIV/0!</v>
      </c>
    </row>
    <row r="19" spans="2:19" ht="15.6" thickTop="1" thickBot="1" x14ac:dyDescent="0.35">
      <c r="B19" s="1" t="s">
        <v>60</v>
      </c>
      <c r="C19" s="27">
        <v>574750</v>
      </c>
      <c r="D19" s="8">
        <v>148.1</v>
      </c>
      <c r="E19" s="8"/>
      <c r="F19" s="51" t="s">
        <v>61</v>
      </c>
      <c r="G19" s="8">
        <v>4.2</v>
      </c>
      <c r="H19" s="8">
        <f t="shared" si="1"/>
        <v>5.1046590141796084</v>
      </c>
      <c r="M19" s="13"/>
      <c r="N19" s="14"/>
      <c r="O19" s="13"/>
      <c r="P19" s="16"/>
      <c r="R19" s="8" t="e">
        <f t="shared" si="0"/>
        <v>#DIV/0!</v>
      </c>
    </row>
    <row r="20" spans="2:19" ht="15.6" thickTop="1" thickBot="1" x14ac:dyDescent="0.35">
      <c r="B20" s="1" t="s">
        <v>68</v>
      </c>
      <c r="C20" s="27">
        <v>3000000</v>
      </c>
      <c r="D20" s="8">
        <v>132.19999999999999</v>
      </c>
      <c r="E20" s="8"/>
      <c r="F20" s="44" t="s">
        <v>62</v>
      </c>
      <c r="G20" s="8">
        <v>4.9000000000000004</v>
      </c>
      <c r="H20" s="8">
        <f t="shared" si="1"/>
        <v>6.671709531013617</v>
      </c>
      <c r="M20" s="13" t="s">
        <v>33</v>
      </c>
      <c r="N20" s="14">
        <v>34503480</v>
      </c>
      <c r="O20" s="13"/>
      <c r="P20" s="16">
        <v>5.4</v>
      </c>
      <c r="R20" s="8" t="e">
        <f t="shared" si="0"/>
        <v>#DIV/0!</v>
      </c>
    </row>
    <row r="21" spans="2:19" ht="15.6" thickTop="1" thickBot="1" x14ac:dyDescent="0.35">
      <c r="M21" s="13" t="s">
        <v>38</v>
      </c>
      <c r="N21" s="14">
        <v>36000000</v>
      </c>
      <c r="O21" s="13"/>
      <c r="P21" s="16">
        <v>5.3</v>
      </c>
      <c r="R21" s="8" t="e">
        <f t="shared" si="0"/>
        <v>#DIV/0!</v>
      </c>
    </row>
    <row r="22" spans="2:19" ht="15.6" thickTop="1" thickBot="1" x14ac:dyDescent="0.35">
      <c r="B22" s="1" t="s">
        <v>99</v>
      </c>
      <c r="C22" s="27">
        <v>601000</v>
      </c>
      <c r="D22" s="8"/>
      <c r="E22" s="8">
        <v>646</v>
      </c>
      <c r="F22" s="8" t="s">
        <v>100</v>
      </c>
      <c r="G22" s="8">
        <v>5.5</v>
      </c>
      <c r="H22" s="8">
        <f t="shared" ref="H22" si="2">(G22/E22)*600</f>
        <v>5.1083591331269345</v>
      </c>
      <c r="M22" s="13" t="s">
        <v>39</v>
      </c>
      <c r="N22" s="14">
        <v>3600000</v>
      </c>
      <c r="O22" s="15" t="s">
        <v>69</v>
      </c>
      <c r="P22" s="16">
        <v>5</v>
      </c>
      <c r="R22" s="8" t="e">
        <f t="shared" si="0"/>
        <v>#DIV/0!</v>
      </c>
    </row>
    <row r="23" spans="2:19" ht="15.6" thickTop="1" thickBot="1" x14ac:dyDescent="0.35">
      <c r="M23" s="13" t="s">
        <v>40</v>
      </c>
      <c r="N23" s="14">
        <v>18900000</v>
      </c>
      <c r="O23" s="13"/>
      <c r="P23" s="16">
        <v>4.8</v>
      </c>
      <c r="R23" s="8" t="e">
        <f t="shared" si="0"/>
        <v>#DIV/0!</v>
      </c>
    </row>
    <row r="24" spans="2:19" ht="15.6" thickTop="1" thickBot="1" x14ac:dyDescent="0.35">
      <c r="M24" s="13" t="s">
        <v>41</v>
      </c>
      <c r="N24" s="14">
        <v>3275000</v>
      </c>
      <c r="O24" s="13"/>
      <c r="P24" s="16">
        <v>4.7</v>
      </c>
      <c r="R24" s="8" t="e">
        <f t="shared" si="0"/>
        <v>#DIV/0!</v>
      </c>
    </row>
    <row r="25" spans="2:19" ht="15.6" thickTop="1" thickBot="1" x14ac:dyDescent="0.35">
      <c r="M25" s="13" t="s">
        <v>42</v>
      </c>
      <c r="N25" s="14">
        <v>15000000</v>
      </c>
      <c r="O25" s="13"/>
      <c r="P25" s="16">
        <v>4.5999999999999996</v>
      </c>
      <c r="R25" s="8" t="e">
        <f t="shared" si="0"/>
        <v>#DIV/0!</v>
      </c>
    </row>
    <row r="26" spans="2:19" ht="15.6" thickTop="1" thickBot="1" x14ac:dyDescent="0.35">
      <c r="M26" s="13" t="s">
        <v>46</v>
      </c>
      <c r="N26" s="14">
        <v>12250000</v>
      </c>
      <c r="O26" s="16" t="s">
        <v>45</v>
      </c>
      <c r="P26" s="16">
        <v>4.5</v>
      </c>
      <c r="R26" s="8" t="e">
        <f t="shared" si="0"/>
        <v>#DIV/0!</v>
      </c>
    </row>
    <row r="27" spans="2:19" ht="15.6" thickTop="1" thickBot="1" x14ac:dyDescent="0.35">
      <c r="M27" s="46"/>
      <c r="N27" s="47"/>
      <c r="O27" s="48"/>
      <c r="P27" s="48"/>
      <c r="Q27" s="49"/>
      <c r="R27" s="49"/>
    </row>
    <row r="28" spans="2:19" ht="16.8" thickTop="1" thickBot="1" x14ac:dyDescent="0.35">
      <c r="M28" s="9" t="s">
        <v>73</v>
      </c>
      <c r="N28" s="10">
        <v>8000000</v>
      </c>
      <c r="O28" s="11" t="s">
        <v>62</v>
      </c>
      <c r="P28" s="16">
        <v>4.2</v>
      </c>
      <c r="R28" s="8" t="e">
        <f>(P28/Q28)*180</f>
        <v>#DIV/0!</v>
      </c>
    </row>
    <row r="29" spans="2:19" ht="16.8" thickTop="1" thickBot="1" x14ac:dyDescent="0.35">
      <c r="M29" s="20" t="s">
        <v>31</v>
      </c>
      <c r="N29" s="21">
        <v>17000000</v>
      </c>
      <c r="O29" s="22" t="s">
        <v>74</v>
      </c>
      <c r="P29" s="23">
        <v>5.6</v>
      </c>
      <c r="Q29" s="2">
        <v>182.1</v>
      </c>
      <c r="R29" s="8">
        <f>(P29/Q29)*180</f>
        <v>5.5354200988467879</v>
      </c>
    </row>
    <row r="30" spans="2:19" ht="16.8" thickTop="1" thickBot="1" x14ac:dyDescent="0.35">
      <c r="M30" s="9" t="s">
        <v>42</v>
      </c>
      <c r="N30" s="10">
        <v>15000000</v>
      </c>
      <c r="O30" s="11" t="s">
        <v>75</v>
      </c>
      <c r="P30" s="16">
        <v>4.5999999999999996</v>
      </c>
      <c r="R30" s="8" t="e">
        <f>(P30/Q30)*180</f>
        <v>#DIV/0!</v>
      </c>
    </row>
    <row r="31" spans="2:19" ht="15.6" thickTop="1" x14ac:dyDescent="0.3">
      <c r="M31" t="s">
        <v>30</v>
      </c>
      <c r="N31" s="10">
        <v>22500000</v>
      </c>
      <c r="O31" s="11" t="s">
        <v>76</v>
      </c>
      <c r="P31" s="16">
        <v>7.3</v>
      </c>
      <c r="Q31" s="2">
        <v>213.1</v>
      </c>
      <c r="R31">
        <f>(P31/Q31)*180</f>
        <v>6.1661191928671979</v>
      </c>
    </row>
    <row r="32" spans="2:19" x14ac:dyDescent="0.3">
      <c r="M32" s="1" t="s">
        <v>78</v>
      </c>
      <c r="N32" s="27">
        <v>575000</v>
      </c>
      <c r="O32" s="8">
        <v>123.1</v>
      </c>
      <c r="P32" s="8"/>
      <c r="Q32" s="8" t="s">
        <v>79</v>
      </c>
      <c r="R32" s="8">
        <v>2.5</v>
      </c>
      <c r="S32" s="8">
        <f t="shared" ref="S32:S38" si="3">(R32/O32)*60</f>
        <v>1.2185215272136476</v>
      </c>
    </row>
    <row r="33" spans="13:19" x14ac:dyDescent="0.3">
      <c r="M33" s="1" t="s">
        <v>80</v>
      </c>
      <c r="N33" s="27">
        <v>593500</v>
      </c>
      <c r="O33" s="8">
        <v>146.19999999999999</v>
      </c>
      <c r="P33" s="8"/>
      <c r="Q33" s="8" t="s">
        <v>81</v>
      </c>
      <c r="R33" s="8">
        <v>2.5</v>
      </c>
      <c r="S33" s="8">
        <f t="shared" si="3"/>
        <v>1.0259917920656634</v>
      </c>
    </row>
    <row r="34" spans="13:19" x14ac:dyDescent="0.3">
      <c r="M34" s="1" t="s">
        <v>82</v>
      </c>
      <c r="N34" s="27">
        <v>577000</v>
      </c>
      <c r="O34" s="8">
        <v>69</v>
      </c>
      <c r="P34" s="8"/>
      <c r="Q34" s="8" t="s">
        <v>74</v>
      </c>
      <c r="R34" s="8">
        <v>2.2000000000000002</v>
      </c>
      <c r="S34" s="8">
        <f t="shared" si="3"/>
        <v>1.9130434782608698</v>
      </c>
    </row>
    <row r="35" spans="13:19" x14ac:dyDescent="0.3">
      <c r="M35" s="1" t="s">
        <v>83</v>
      </c>
      <c r="N35" s="27">
        <v>575000</v>
      </c>
      <c r="O35" s="8">
        <v>119.1</v>
      </c>
      <c r="P35" s="8"/>
      <c r="Q35" s="8" t="s">
        <v>84</v>
      </c>
      <c r="R35" s="8">
        <v>2.2000000000000002</v>
      </c>
      <c r="S35" s="8">
        <f t="shared" si="3"/>
        <v>1.1083123425692696</v>
      </c>
    </row>
    <row r="36" spans="13:19" x14ac:dyDescent="0.3">
      <c r="M36" s="1" t="s">
        <v>63</v>
      </c>
      <c r="N36" s="27">
        <v>630000</v>
      </c>
      <c r="O36" s="8">
        <v>205.2</v>
      </c>
      <c r="P36" s="8"/>
      <c r="Q36" s="42" t="s">
        <v>59</v>
      </c>
      <c r="R36" s="8">
        <v>4.2</v>
      </c>
      <c r="S36" s="8">
        <f t="shared" si="3"/>
        <v>1.2280701754385965</v>
      </c>
    </row>
    <row r="37" spans="13:19" x14ac:dyDescent="0.3">
      <c r="M37" s="1" t="s">
        <v>85</v>
      </c>
      <c r="N37" s="27">
        <v>679900</v>
      </c>
      <c r="O37" s="8">
        <v>96.2</v>
      </c>
      <c r="P37" s="8"/>
      <c r="Q37" s="8" t="s">
        <v>86</v>
      </c>
      <c r="R37" s="8">
        <v>2.6</v>
      </c>
      <c r="S37" s="8">
        <f t="shared" si="3"/>
        <v>1.6216216216216217</v>
      </c>
    </row>
    <row r="38" spans="13:19" x14ac:dyDescent="0.3">
      <c r="M38" s="1" t="s">
        <v>87</v>
      </c>
      <c r="N38" s="27">
        <v>575000</v>
      </c>
      <c r="O38" s="8">
        <v>111.2</v>
      </c>
      <c r="P38" s="8"/>
      <c r="Q38" s="50" t="s">
        <v>88</v>
      </c>
      <c r="R38" s="8">
        <v>2</v>
      </c>
      <c r="S38" s="8">
        <f t="shared" si="3"/>
        <v>1.079136690647482</v>
      </c>
    </row>
  </sheetData>
  <mergeCells count="1"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Sheet</vt:lpstr>
      <vt:lpstr>Extra</vt:lpstr>
    </vt:vector>
  </TitlesOfParts>
  <Company>Washington Nationals Baseball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WNLP-XXX</dc:creator>
  <cp:lastModifiedBy>Suyash</cp:lastModifiedBy>
  <dcterms:created xsi:type="dcterms:W3CDTF">2014-11-18T17:49:37Z</dcterms:created>
  <dcterms:modified xsi:type="dcterms:W3CDTF">2021-11-29T03:58:50Z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