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"/>
    </mc:Choice>
  </mc:AlternateContent>
  <bookViews>
    <workbookView xWindow="-120" yWindow="-120" windowWidth="38640" windowHeight="21390" activeTab="1"/>
  </bookViews>
  <sheets>
    <sheet name="Задание №1" sheetId="2" r:id="rId1"/>
    <sheet name="Задание №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K14" i="1" l="1"/>
  <c r="K13" i="1"/>
  <c r="N11" i="1"/>
  <c r="M11" i="1"/>
  <c r="L11" i="1"/>
  <c r="K11" i="1"/>
  <c r="K7" i="1"/>
  <c r="H14" i="1"/>
  <c r="M21" i="2"/>
  <c r="I21" i="2"/>
  <c r="J21" i="2"/>
  <c r="K21" i="2"/>
  <c r="L21" i="2"/>
  <c r="H21" i="2"/>
  <c r="B1" i="1"/>
  <c r="C24" i="2" l="1"/>
  <c r="D24" i="2" s="1"/>
  <c r="E24" i="2" s="1"/>
  <c r="B24" i="2"/>
  <c r="A24" i="2"/>
  <c r="B23" i="2"/>
  <c r="C23" i="2"/>
  <c r="D23" i="2"/>
  <c r="E23" i="2"/>
  <c r="A23" i="2"/>
  <c r="E21" i="2"/>
  <c r="D21" i="2"/>
  <c r="C21" i="2"/>
  <c r="B21" i="2"/>
  <c r="A21" i="2"/>
  <c r="J17" i="2"/>
  <c r="I17" i="2"/>
  <c r="H17" i="2"/>
  <c r="G17" i="2"/>
  <c r="F17" i="2"/>
  <c r="E17" i="2"/>
  <c r="D17" i="2"/>
  <c r="C17" i="2"/>
  <c r="B17" i="2"/>
  <c r="A17" i="2"/>
  <c r="B13" i="2" l="1"/>
  <c r="B11" i="2"/>
  <c r="B12" i="2" s="1"/>
  <c r="B10" i="2"/>
  <c r="B14" i="2" s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A7" i="2"/>
  <c r="B10" i="1"/>
  <c r="B9" i="1"/>
  <c r="B6" i="1"/>
  <c r="B4" i="1"/>
  <c r="B3" i="1"/>
  <c r="B2" i="1"/>
  <c r="B8" i="1" l="1"/>
  <c r="O18" i="1" l="1"/>
  <c r="N18" i="1"/>
</calcChain>
</file>

<file path=xl/sharedStrings.xml><?xml version="1.0" encoding="utf-8"?>
<sst xmlns="http://schemas.openxmlformats.org/spreadsheetml/2006/main" count="38" uniqueCount="32">
  <si>
    <t>выборочное среднее(Mx)</t>
  </si>
  <si>
    <t>мода(Mo)</t>
  </si>
  <si>
    <t>медиана(Me)</t>
  </si>
  <si>
    <t>размах</t>
  </si>
  <si>
    <t>абсолютное отклонение(0)</t>
  </si>
  <si>
    <t>коэффициент вариации(V)</t>
  </si>
  <si>
    <t>Q(x)</t>
  </si>
  <si>
    <t>дисперсия(Dx)</t>
  </si>
  <si>
    <t>отклонение стандартное</t>
  </si>
  <si>
    <t>сумма xi</t>
  </si>
  <si>
    <t>Частотный ряд</t>
  </si>
  <si>
    <t>Xi</t>
  </si>
  <si>
    <t>Ni</t>
  </si>
  <si>
    <t>Вариационный ряд</t>
  </si>
  <si>
    <t>Wi</t>
  </si>
  <si>
    <t>Xmin</t>
  </si>
  <si>
    <t>Xmax</t>
  </si>
  <si>
    <t>Размах</t>
  </si>
  <si>
    <t>k</t>
  </si>
  <si>
    <t>h</t>
  </si>
  <si>
    <t>Интервальный ряд</t>
  </si>
  <si>
    <t>Дискретный вариационный ряд</t>
  </si>
  <si>
    <t>Wn</t>
  </si>
  <si>
    <t>M(x)</t>
  </si>
  <si>
    <t>0.9</t>
  </si>
  <si>
    <t>0.95</t>
  </si>
  <si>
    <t>0.99</t>
  </si>
  <si>
    <t>Точное:</t>
  </si>
  <si>
    <t>Грубое:</t>
  </si>
  <si>
    <t>42,335&lt;a&lt;94,543</t>
  </si>
  <si>
    <t>37,438&lt;a&lt;99,44</t>
  </si>
  <si>
    <t>29,908&lt;a&lt;106,97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</si>
</sst>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2" borderId="8" xfId="0" applyFill="1" applyBorder="1"/>
    <xf numFmtId="0" fontId="0" fillId="11" borderId="9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2" xfId="0" applyFill="1" applyBorder="1"/>
    <xf numFmtId="164" fontId="0" fillId="11" borderId="0" xfId="0" applyNumberFormat="1" applyFill="1"/>
    <xf numFmtId="0" fontId="0" fillId="11" borderId="13" xfId="0" applyFill="1" applyBorder="1"/>
    <xf numFmtId="0" fontId="0" fillId="11" borderId="15" xfId="0" applyFill="1" applyBorder="1"/>
    <xf numFmtId="164" fontId="0" fillId="7" borderId="4" xfId="0" applyNumberFormat="1" applyFill="1" applyBorder="1"/>
    <xf numFmtId="164" fontId="0" fillId="7" borderId="0" xfId="0" applyNumberFormat="1" applyFill="1"/>
    <xf numFmtId="164" fontId="0" fillId="8" borderId="0" xfId="0" applyNumberFormat="1" applyFill="1"/>
    <xf numFmtId="164" fontId="0" fillId="7" borderId="12" xfId="0" applyNumberFormat="1" applyFill="1" applyBorder="1"/>
    <xf numFmtId="0" fontId="0" fillId="4" borderId="3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2" borderId="12" xfId="0" applyFill="1" applyBorder="1"/>
    <xf numFmtId="0" fontId="0" fillId="12" borderId="15" xfId="0" applyFill="1" applyBorder="1"/>
    <xf numFmtId="164" fontId="0" fillId="11" borderId="15" xfId="0" applyNumberFormat="1" applyFill="1" applyBorder="1"/>
    <xf numFmtId="0" fontId="0" fillId="0" borderId="6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13" borderId="4" xfId="0" applyFill="1" applyBorder="1"/>
    <xf numFmtId="0" fontId="0" fillId="13" borderId="0" xfId="0" applyFill="1"/>
    <xf numFmtId="164" fontId="0" fillId="13" borderId="0" xfId="0" applyNumberFormat="1" applyFill="1"/>
    <xf numFmtId="164" fontId="0" fillId="13" borderId="13" xfId="0" applyNumberFormat="1" applyFill="1" applyBorder="1"/>
    <xf numFmtId="164" fontId="0" fillId="13" borderId="14" xfId="0" applyNumberFormat="1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/>
    <xf numFmtId="0" fontId="0" fillId="3" borderId="9" xfId="0" applyFill="1" applyBorder="1"/>
    <xf numFmtId="0" fontId="0" fillId="3" borderId="0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64" fontId="0" fillId="0" borderId="1" xfId="0" applyNumberFormat="1" applyBorder="1" applyAlignment="1">
      <alignment horizontal="left" indent="1"/>
    </xf>
    <xf numFmtId="0" fontId="1" fillId="5" borderId="1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'Задание №1'!$A$5:$T$5</c:f>
              <c:numCache>
                <c:formatCode>General</c:formatCode>
                <c:ptCount val="20"/>
                <c:pt idx="0">
                  <c:v>17.5</c:v>
                </c:pt>
                <c:pt idx="1">
                  <c:v>18.5</c:v>
                </c:pt>
                <c:pt idx="2">
                  <c:v>35</c:v>
                </c:pt>
                <c:pt idx="3">
                  <c:v>40</c:v>
                </c:pt>
                <c:pt idx="4">
                  <c:v>43.5</c:v>
                </c:pt>
                <c:pt idx="5">
                  <c:v>46</c:v>
                </c:pt>
                <c:pt idx="6">
                  <c:v>50</c:v>
                </c:pt>
                <c:pt idx="7">
                  <c:v>62.4</c:v>
                </c:pt>
                <c:pt idx="8">
                  <c:v>68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84</c:v>
                </c:pt>
                <c:pt idx="13">
                  <c:v>90.5</c:v>
                </c:pt>
                <c:pt idx="14">
                  <c:v>94</c:v>
                </c:pt>
                <c:pt idx="15">
                  <c:v>96</c:v>
                </c:pt>
                <c:pt idx="16">
                  <c:v>97.5</c:v>
                </c:pt>
                <c:pt idx="17">
                  <c:v>100</c:v>
                </c:pt>
                <c:pt idx="18">
                  <c:v>108</c:v>
                </c:pt>
                <c:pt idx="1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4612-8FE4-F72A856DDD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№1'!$A$6:$T$6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4612-8FE4-F72A856D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05423"/>
        <c:axId val="762201263"/>
      </c:lineChart>
      <c:catAx>
        <c:axId val="76220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201263"/>
        <c:crosses val="autoZero"/>
        <c:auto val="1"/>
        <c:lblAlgn val="ctr"/>
        <c:lblOffset val="100"/>
        <c:noMultiLvlLbl val="0"/>
      </c:catAx>
      <c:valAx>
        <c:axId val="762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2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№1'!$A$21:$E$21</c:f>
              <c:numCache>
                <c:formatCode>General</c:formatCode>
                <c:ptCount val="5"/>
                <c:pt idx="0">
                  <c:v>27.65</c:v>
                </c:pt>
                <c:pt idx="1">
                  <c:v>47.949999999999996</c:v>
                </c:pt>
                <c:pt idx="2">
                  <c:v>68.25</c:v>
                </c:pt>
                <c:pt idx="3">
                  <c:v>88.549999999999983</c:v>
                </c:pt>
                <c:pt idx="4">
                  <c:v>108.85</c:v>
                </c:pt>
              </c:numCache>
            </c:numRef>
          </c:cat>
          <c:val>
            <c:numRef>
              <c:f>'Задание №1'!$A$22:$E$22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F44-AD1A-53145862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82607"/>
        <c:axId val="681970959"/>
      </c:barChart>
      <c:catAx>
        <c:axId val="6819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70959"/>
        <c:crosses val="autoZero"/>
        <c:auto val="1"/>
        <c:lblAlgn val="ctr"/>
        <c:lblOffset val="100"/>
        <c:noMultiLvlLbl val="0"/>
      </c:catAx>
      <c:valAx>
        <c:axId val="6819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№2'!$F$2:$Y$2</c:f>
              <c:numCache>
                <c:formatCode>General</c:formatCode>
                <c:ptCount val="20"/>
                <c:pt idx="0">
                  <c:v>17.5</c:v>
                </c:pt>
                <c:pt idx="1">
                  <c:v>18.5</c:v>
                </c:pt>
                <c:pt idx="2">
                  <c:v>35</c:v>
                </c:pt>
                <c:pt idx="3">
                  <c:v>40</c:v>
                </c:pt>
                <c:pt idx="4">
                  <c:v>43.5</c:v>
                </c:pt>
                <c:pt idx="5">
                  <c:v>46</c:v>
                </c:pt>
                <c:pt idx="6">
                  <c:v>50</c:v>
                </c:pt>
                <c:pt idx="7">
                  <c:v>62.4</c:v>
                </c:pt>
                <c:pt idx="8">
                  <c:v>68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84</c:v>
                </c:pt>
                <c:pt idx="13">
                  <c:v>90.5</c:v>
                </c:pt>
                <c:pt idx="14">
                  <c:v>94</c:v>
                </c:pt>
                <c:pt idx="15">
                  <c:v>96</c:v>
                </c:pt>
                <c:pt idx="16">
                  <c:v>97.5</c:v>
                </c:pt>
                <c:pt idx="17">
                  <c:v>100</c:v>
                </c:pt>
                <c:pt idx="18">
                  <c:v>108</c:v>
                </c:pt>
                <c:pt idx="1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0-4524-B6E6-B8712C7D74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№2'!$F$3:$Y$3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0-4524-B6E6-B8712C7D74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5011104"/>
        <c:axId val="756668880"/>
      </c:lineChart>
      <c:catAx>
        <c:axId val="71501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668880"/>
        <c:crosses val="autoZero"/>
        <c:auto val="1"/>
        <c:lblAlgn val="ctr"/>
        <c:lblOffset val="100"/>
        <c:noMultiLvlLbl val="0"/>
      </c:catAx>
      <c:valAx>
        <c:axId val="7566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0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№2'!$F$2:$Y$2</c:f>
              <c:numCache>
                <c:formatCode>General</c:formatCode>
                <c:ptCount val="20"/>
                <c:pt idx="0">
                  <c:v>17.5</c:v>
                </c:pt>
                <c:pt idx="1">
                  <c:v>18.5</c:v>
                </c:pt>
                <c:pt idx="2">
                  <c:v>35</c:v>
                </c:pt>
                <c:pt idx="3">
                  <c:v>40</c:v>
                </c:pt>
                <c:pt idx="4">
                  <c:v>43.5</c:v>
                </c:pt>
                <c:pt idx="5">
                  <c:v>46</c:v>
                </c:pt>
                <c:pt idx="6">
                  <c:v>50</c:v>
                </c:pt>
                <c:pt idx="7">
                  <c:v>62.4</c:v>
                </c:pt>
                <c:pt idx="8">
                  <c:v>68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84</c:v>
                </c:pt>
                <c:pt idx="13">
                  <c:v>90.5</c:v>
                </c:pt>
                <c:pt idx="14">
                  <c:v>94</c:v>
                </c:pt>
                <c:pt idx="15">
                  <c:v>96</c:v>
                </c:pt>
                <c:pt idx="16">
                  <c:v>97.5</c:v>
                </c:pt>
                <c:pt idx="17">
                  <c:v>100</c:v>
                </c:pt>
                <c:pt idx="18">
                  <c:v>108</c:v>
                </c:pt>
                <c:pt idx="19">
                  <c:v>119</c:v>
                </c:pt>
              </c:numCache>
            </c:numRef>
          </c:cat>
          <c:val>
            <c:numRef>
              <c:f>'Задание №2'!$F$3:$Y$3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2D9-84A3-34724545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77072"/>
        <c:axId val="442977488"/>
      </c:barChart>
      <c:catAx>
        <c:axId val="4429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77488"/>
        <c:crosses val="autoZero"/>
        <c:auto val="1"/>
        <c:lblAlgn val="ctr"/>
        <c:lblOffset val="100"/>
        <c:noMultiLvlLbl val="0"/>
      </c:catAx>
      <c:valAx>
        <c:axId val="442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185737</xdr:rowOff>
    </xdr:from>
    <xdr:to>
      <xdr:col>7</xdr:col>
      <xdr:colOff>304800</xdr:colOff>
      <xdr:row>39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A1FDE37-DC4F-4C91-86AD-73DDC07C8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25</xdr:row>
      <xdr:rowOff>4762</xdr:rowOff>
    </xdr:from>
    <xdr:to>
      <xdr:col>15</xdr:col>
      <xdr:colOff>14287</xdr:colOff>
      <xdr:row>39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282C15-AB91-40F7-9F8F-6159EE6B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39</xdr:row>
      <xdr:rowOff>76200</xdr:rowOff>
    </xdr:from>
    <xdr:to>
      <xdr:col>8</xdr:col>
      <xdr:colOff>430815</xdr:colOff>
      <xdr:row>61</xdr:row>
      <xdr:rowOff>86856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A4F76F1-17B5-4578-98CA-5855AA88F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505700"/>
          <a:ext cx="5307615" cy="4201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4762</xdr:rowOff>
    </xdr:from>
    <xdr:to>
      <xdr:col>5</xdr:col>
      <xdr:colOff>390525</xdr:colOff>
      <xdr:row>29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8E3B3D-5C54-4CA0-A04D-7C5A9DF6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29</xdr:row>
      <xdr:rowOff>71437</xdr:rowOff>
    </xdr:from>
    <xdr:to>
      <xdr:col>5</xdr:col>
      <xdr:colOff>400050</xdr:colOff>
      <xdr:row>43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8D5C00-8A28-4E63-9B94-5B8EFA6F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704850</xdr:colOff>
      <xdr:row>17</xdr:row>
      <xdr:rowOff>66675</xdr:rowOff>
    </xdr:from>
    <xdr:to>
      <xdr:col>0</xdr:col>
      <xdr:colOff>704850</xdr:colOff>
      <xdr:row>26</xdr:row>
      <xdr:rowOff>9525</xdr:rowOff>
    </xdr:to>
    <xdr:cxnSp macro="">
      <xdr:nvCxnSpPr>
        <xdr:cNvPr id="5" name="Прямая соединительная линия 4"/>
        <xdr:cNvCxnSpPr/>
      </xdr:nvCxnSpPr>
      <xdr:spPr>
        <a:xfrm flipV="1">
          <a:off x="704850" y="3305175"/>
          <a:ext cx="0" cy="1657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17</xdr:row>
      <xdr:rowOff>85725</xdr:rowOff>
    </xdr:from>
    <xdr:to>
      <xdr:col>4</xdr:col>
      <xdr:colOff>323850</xdr:colOff>
      <xdr:row>25</xdr:row>
      <xdr:rowOff>161925</xdr:rowOff>
    </xdr:to>
    <xdr:cxnSp macro="">
      <xdr:nvCxnSpPr>
        <xdr:cNvPr id="7" name="Прямая соединительная линия 6"/>
        <xdr:cNvCxnSpPr/>
      </xdr:nvCxnSpPr>
      <xdr:spPr>
        <a:xfrm flipH="1">
          <a:off x="4181475" y="3324225"/>
          <a:ext cx="19050" cy="1600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10" workbookViewId="0">
      <selection activeCell="H24" sqref="H24"/>
    </sheetView>
  </sheetViews>
  <sheetFormatPr defaultRowHeight="15" x14ac:dyDescent="0.25"/>
  <sheetData>
    <row r="1" spans="1:21" x14ac:dyDescent="0.25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</row>
    <row r="2" spans="1:21" x14ac:dyDescent="0.25">
      <c r="A2" s="28">
        <v>17.5</v>
      </c>
      <c r="B2" s="29">
        <v>18.5</v>
      </c>
      <c r="C2" s="29">
        <v>35</v>
      </c>
      <c r="D2" s="29">
        <v>40</v>
      </c>
      <c r="E2" s="29">
        <v>43.5</v>
      </c>
      <c r="F2" s="29">
        <v>43.5</v>
      </c>
      <c r="G2" s="29">
        <v>46</v>
      </c>
      <c r="H2" s="29">
        <v>50</v>
      </c>
      <c r="I2" s="29">
        <v>62.4</v>
      </c>
      <c r="J2" s="29">
        <v>68</v>
      </c>
      <c r="K2" s="29">
        <v>70</v>
      </c>
      <c r="L2" s="29">
        <v>72</v>
      </c>
      <c r="M2" s="29">
        <v>75</v>
      </c>
      <c r="N2" s="29">
        <v>84</v>
      </c>
      <c r="O2" s="29">
        <v>90.5</v>
      </c>
      <c r="P2" s="29">
        <v>94</v>
      </c>
      <c r="Q2" s="29">
        <v>96</v>
      </c>
      <c r="R2" s="29">
        <v>97.5</v>
      </c>
      <c r="S2" s="29">
        <v>100</v>
      </c>
      <c r="T2" s="29">
        <v>108</v>
      </c>
      <c r="U2" s="30">
        <v>119</v>
      </c>
    </row>
    <row r="3" spans="1:2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5">
      <c r="A4" s="63" t="s">
        <v>10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</row>
    <row r="5" spans="1:21" x14ac:dyDescent="0.25">
      <c r="A5" s="20">
        <v>17.5</v>
      </c>
      <c r="B5" s="21">
        <v>18.5</v>
      </c>
      <c r="C5" s="21">
        <v>35</v>
      </c>
      <c r="D5" s="21">
        <v>40</v>
      </c>
      <c r="E5" s="21">
        <v>43.5</v>
      </c>
      <c r="F5" s="21">
        <v>46</v>
      </c>
      <c r="G5" s="21">
        <v>50</v>
      </c>
      <c r="H5" s="21">
        <v>62.4</v>
      </c>
      <c r="I5" s="21">
        <v>68</v>
      </c>
      <c r="J5" s="21">
        <v>70</v>
      </c>
      <c r="K5" s="21">
        <v>72</v>
      </c>
      <c r="L5" s="21">
        <v>75</v>
      </c>
      <c r="M5" s="21">
        <v>84</v>
      </c>
      <c r="N5" s="21">
        <v>90.5</v>
      </c>
      <c r="O5" s="21">
        <v>94</v>
      </c>
      <c r="P5" s="21">
        <v>96</v>
      </c>
      <c r="Q5" s="21">
        <v>97.5</v>
      </c>
      <c r="R5" s="21">
        <v>100</v>
      </c>
      <c r="S5" s="21">
        <v>108</v>
      </c>
      <c r="T5" s="22">
        <v>119</v>
      </c>
      <c r="U5" s="6" t="s">
        <v>11</v>
      </c>
    </row>
    <row r="6" spans="1:21" x14ac:dyDescent="0.25">
      <c r="A6" s="23">
        <v>1</v>
      </c>
      <c r="B6" s="3">
        <v>1</v>
      </c>
      <c r="C6" s="3">
        <v>1</v>
      </c>
      <c r="D6" s="3">
        <v>1</v>
      </c>
      <c r="E6" s="3">
        <v>2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24">
        <v>1</v>
      </c>
      <c r="U6" s="19" t="s">
        <v>12</v>
      </c>
    </row>
    <row r="7" spans="1:21" x14ac:dyDescent="0.25">
      <c r="A7" s="25">
        <f>A6/21</f>
        <v>4.7619047619047616E-2</v>
      </c>
      <c r="B7" s="26">
        <f t="shared" ref="B7:T7" si="0">B6/21</f>
        <v>4.7619047619047616E-2</v>
      </c>
      <c r="C7" s="26">
        <f t="shared" si="0"/>
        <v>4.7619047619047616E-2</v>
      </c>
      <c r="D7" s="26">
        <f t="shared" si="0"/>
        <v>4.7619047619047616E-2</v>
      </c>
      <c r="E7" s="26">
        <f t="shared" si="0"/>
        <v>9.5238095238095233E-2</v>
      </c>
      <c r="F7" s="26">
        <f t="shared" si="0"/>
        <v>4.7619047619047616E-2</v>
      </c>
      <c r="G7" s="26">
        <f t="shared" si="0"/>
        <v>4.7619047619047616E-2</v>
      </c>
      <c r="H7" s="26">
        <f t="shared" si="0"/>
        <v>4.7619047619047616E-2</v>
      </c>
      <c r="I7" s="26">
        <f t="shared" si="0"/>
        <v>4.7619047619047616E-2</v>
      </c>
      <c r="J7" s="26">
        <f t="shared" si="0"/>
        <v>4.7619047619047616E-2</v>
      </c>
      <c r="K7" s="26">
        <f t="shared" si="0"/>
        <v>4.7619047619047616E-2</v>
      </c>
      <c r="L7" s="26">
        <f t="shared" si="0"/>
        <v>4.7619047619047616E-2</v>
      </c>
      <c r="M7" s="26">
        <f t="shared" si="0"/>
        <v>4.7619047619047616E-2</v>
      </c>
      <c r="N7" s="26">
        <f t="shared" si="0"/>
        <v>4.7619047619047616E-2</v>
      </c>
      <c r="O7" s="26">
        <f t="shared" si="0"/>
        <v>4.7619047619047616E-2</v>
      </c>
      <c r="P7" s="26">
        <f t="shared" si="0"/>
        <v>4.7619047619047616E-2</v>
      </c>
      <c r="Q7" s="26">
        <f t="shared" si="0"/>
        <v>4.7619047619047616E-2</v>
      </c>
      <c r="R7" s="26">
        <f t="shared" si="0"/>
        <v>4.7619047619047616E-2</v>
      </c>
      <c r="S7" s="26">
        <f t="shared" si="0"/>
        <v>4.7619047619047616E-2</v>
      </c>
      <c r="T7" s="27">
        <f t="shared" si="0"/>
        <v>4.7619047619047616E-2</v>
      </c>
      <c r="U7" s="7" t="s">
        <v>14</v>
      </c>
    </row>
    <row r="10" spans="1:21" x14ac:dyDescent="0.25">
      <c r="A10" s="8" t="s">
        <v>15</v>
      </c>
      <c r="B10" s="9">
        <f>A5</f>
        <v>17.5</v>
      </c>
    </row>
    <row r="11" spans="1:21" x14ac:dyDescent="0.25">
      <c r="A11" s="10" t="s">
        <v>16</v>
      </c>
      <c r="B11" s="11">
        <f>T5</f>
        <v>119</v>
      </c>
    </row>
    <row r="12" spans="1:21" x14ac:dyDescent="0.25">
      <c r="A12" s="10" t="s">
        <v>17</v>
      </c>
      <c r="B12" s="11">
        <f>B11-B10</f>
        <v>101.5</v>
      </c>
      <c r="C12" s="26"/>
    </row>
    <row r="13" spans="1:21" x14ac:dyDescent="0.25">
      <c r="A13" s="10" t="s">
        <v>18</v>
      </c>
      <c r="B13" s="12">
        <f>1+3.32*LOG10(21)</f>
        <v>5.3897680585166121</v>
      </c>
      <c r="C13" s="14">
        <v>5</v>
      </c>
    </row>
    <row r="14" spans="1:21" x14ac:dyDescent="0.25">
      <c r="A14" s="13" t="s">
        <v>19</v>
      </c>
      <c r="B14" s="33">
        <f>(B11-B10)/C13</f>
        <v>20.3</v>
      </c>
      <c r="C14" s="35"/>
    </row>
    <row r="15" spans="1:21" x14ac:dyDescent="0.25">
      <c r="C15" s="36"/>
    </row>
    <row r="16" spans="1:21" x14ac:dyDescent="0.25">
      <c r="A16" s="70" t="s">
        <v>20</v>
      </c>
      <c r="B16" s="71"/>
      <c r="C16" s="71"/>
      <c r="D16" s="71"/>
      <c r="E16" s="71"/>
      <c r="F16" s="71"/>
      <c r="G16" s="71"/>
      <c r="H16" s="71"/>
      <c r="I16" s="71"/>
      <c r="J16" s="72"/>
    </row>
    <row r="17" spans="1:13" x14ac:dyDescent="0.25">
      <c r="A17" s="15">
        <f>A5</f>
        <v>17.5</v>
      </c>
      <c r="B17" s="16">
        <f>A5+B14</f>
        <v>37.799999999999997</v>
      </c>
      <c r="C17" s="17">
        <f>A5+B14</f>
        <v>37.799999999999997</v>
      </c>
      <c r="D17" s="17">
        <f>C17+B14</f>
        <v>58.099999999999994</v>
      </c>
      <c r="E17" s="16">
        <f>D17</f>
        <v>58.099999999999994</v>
      </c>
      <c r="F17" s="16">
        <f>E17+B14</f>
        <v>78.399999999999991</v>
      </c>
      <c r="G17" s="17">
        <f>F17</f>
        <v>78.399999999999991</v>
      </c>
      <c r="H17" s="17">
        <f>G17+B14</f>
        <v>98.699999999999989</v>
      </c>
      <c r="I17" s="16">
        <f>H17</f>
        <v>98.699999999999989</v>
      </c>
      <c r="J17" s="18">
        <f>I17+B14</f>
        <v>118.99999999999999</v>
      </c>
    </row>
    <row r="18" spans="1:13" x14ac:dyDescent="0.25">
      <c r="A18" s="66">
        <v>3</v>
      </c>
      <c r="B18" s="67"/>
      <c r="C18" s="68">
        <v>5</v>
      </c>
      <c r="D18" s="68"/>
      <c r="E18" s="67">
        <v>5</v>
      </c>
      <c r="F18" s="67"/>
      <c r="G18" s="68">
        <v>5</v>
      </c>
      <c r="H18" s="68"/>
      <c r="I18" s="67">
        <v>3</v>
      </c>
      <c r="J18" s="69"/>
    </row>
    <row r="20" spans="1:13" x14ac:dyDescent="0.25">
      <c r="A20" s="57" t="s">
        <v>21</v>
      </c>
      <c r="B20" s="58"/>
      <c r="C20" s="58"/>
      <c r="D20" s="58"/>
      <c r="E20" s="58"/>
      <c r="F20" s="59"/>
    </row>
    <row r="21" spans="1:13" x14ac:dyDescent="0.25">
      <c r="A21" s="37">
        <f>(A17+B17)/2</f>
        <v>27.65</v>
      </c>
      <c r="B21" s="38">
        <f>(C17+D17)/2</f>
        <v>47.949999999999996</v>
      </c>
      <c r="C21" s="38">
        <f>(E17+F17)/2</f>
        <v>68.25</v>
      </c>
      <c r="D21" s="38">
        <f>(G17+H17)/2</f>
        <v>88.549999999999983</v>
      </c>
      <c r="E21" s="38">
        <f>(I17+J17)/2</f>
        <v>108.85</v>
      </c>
      <c r="F21" s="31" t="s">
        <v>11</v>
      </c>
      <c r="H21">
        <f>A21*A22</f>
        <v>82.949999999999989</v>
      </c>
      <c r="I21">
        <f t="shared" ref="I21:L21" si="1">B21*B22</f>
        <v>239.74999999999997</v>
      </c>
      <c r="J21">
        <f t="shared" si="1"/>
        <v>341.25</v>
      </c>
      <c r="K21">
        <f t="shared" si="1"/>
        <v>442.74999999999989</v>
      </c>
      <c r="L21">
        <f t="shared" si="1"/>
        <v>326.54999999999995</v>
      </c>
      <c r="M21">
        <f>SUM(H21:L21)/21</f>
        <v>68.249999999999986</v>
      </c>
    </row>
    <row r="22" spans="1:13" x14ac:dyDescent="0.25">
      <c r="A22" s="37">
        <v>3</v>
      </c>
      <c r="B22" s="38">
        <v>5</v>
      </c>
      <c r="C22" s="38">
        <v>5</v>
      </c>
      <c r="D22" s="38">
        <v>5</v>
      </c>
      <c r="E22" s="38">
        <v>3</v>
      </c>
      <c r="F22" s="31" t="s">
        <v>12</v>
      </c>
    </row>
    <row r="23" spans="1:13" x14ac:dyDescent="0.25">
      <c r="A23" s="39">
        <f>A22/21</f>
        <v>0.14285714285714285</v>
      </c>
      <c r="B23" s="39">
        <f t="shared" ref="B23:E23" si="2">B22/21</f>
        <v>0.23809523809523808</v>
      </c>
      <c r="C23" s="39">
        <f t="shared" si="2"/>
        <v>0.23809523809523808</v>
      </c>
      <c r="D23" s="39">
        <f t="shared" si="2"/>
        <v>0.23809523809523808</v>
      </c>
      <c r="E23" s="39">
        <f t="shared" si="2"/>
        <v>0.14285714285714285</v>
      </c>
      <c r="F23" s="31" t="s">
        <v>14</v>
      </c>
    </row>
    <row r="24" spans="1:13" x14ac:dyDescent="0.25">
      <c r="A24" s="40">
        <f>A23</f>
        <v>0.14285714285714285</v>
      </c>
      <c r="B24" s="41">
        <f>A24+B23</f>
        <v>0.38095238095238093</v>
      </c>
      <c r="C24" s="41">
        <f t="shared" ref="C24:E24" si="3">B24+C23</f>
        <v>0.61904761904761907</v>
      </c>
      <c r="D24" s="41">
        <f t="shared" si="3"/>
        <v>0.85714285714285721</v>
      </c>
      <c r="E24" s="41">
        <f t="shared" si="3"/>
        <v>1</v>
      </c>
      <c r="F24" s="32" t="s">
        <v>22</v>
      </c>
    </row>
  </sheetData>
  <mergeCells count="9">
    <mergeCell ref="A20:F20"/>
    <mergeCell ref="A1:U1"/>
    <mergeCell ref="A4:U4"/>
    <mergeCell ref="A18:B18"/>
    <mergeCell ref="C18:D18"/>
    <mergeCell ref="E18:F18"/>
    <mergeCell ref="G18:H18"/>
    <mergeCell ref="I18:J18"/>
    <mergeCell ref="A16:J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zoomScaleNormal="100" workbookViewId="0">
      <selection activeCell="G16" sqref="G16"/>
    </sheetView>
  </sheetViews>
  <sheetFormatPr defaultRowHeight="15" x14ac:dyDescent="0.25"/>
  <cols>
    <col min="1" max="1" width="26.42578125" customWidth="1"/>
    <col min="2" max="2" width="13.42578125" bestFit="1" customWidth="1"/>
    <col min="6" max="6" width="9.85546875" customWidth="1"/>
    <col min="7" max="7" width="21.42578125" customWidth="1"/>
    <col min="8" max="8" width="19.85546875" customWidth="1"/>
    <col min="9" max="9" width="19" customWidth="1"/>
  </cols>
  <sheetData>
    <row r="1" spans="1:27" x14ac:dyDescent="0.25">
      <c r="A1" s="1" t="s">
        <v>0</v>
      </c>
      <c r="B1" s="46">
        <f>(F2+G2+H2+I2+J2+K2+L2+M2+N2+O2+P2+Q2+R2+S2+T2+U2+V2+W2+X2+Y2+J2)/21</f>
        <v>68.114285714285714</v>
      </c>
      <c r="F1" s="73" t="s">
        <v>10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2"/>
    </row>
    <row r="2" spans="1:27" x14ac:dyDescent="0.25">
      <c r="A2" s="4" t="s">
        <v>1</v>
      </c>
      <c r="B2" s="42">
        <f>J2</f>
        <v>43.5</v>
      </c>
      <c r="F2" s="56">
        <v>17.5</v>
      </c>
      <c r="G2" s="56">
        <v>18.5</v>
      </c>
      <c r="H2" s="43">
        <v>35</v>
      </c>
      <c r="I2" s="43">
        <v>40</v>
      </c>
      <c r="J2" s="43">
        <v>43.5</v>
      </c>
      <c r="K2" s="43">
        <v>46</v>
      </c>
      <c r="L2" s="43">
        <v>50</v>
      </c>
      <c r="M2" s="43">
        <v>62.4</v>
      </c>
      <c r="N2" s="43">
        <v>68</v>
      </c>
      <c r="O2" s="43">
        <v>70</v>
      </c>
      <c r="P2" s="43">
        <v>72</v>
      </c>
      <c r="Q2" s="43">
        <v>75</v>
      </c>
      <c r="R2" s="43">
        <v>84</v>
      </c>
      <c r="S2" s="43">
        <v>90.5</v>
      </c>
      <c r="T2" s="43">
        <v>94</v>
      </c>
      <c r="U2" s="43">
        <v>96</v>
      </c>
      <c r="V2" s="43">
        <v>97.5</v>
      </c>
      <c r="W2" s="43">
        <v>100</v>
      </c>
      <c r="X2" s="43">
        <v>108</v>
      </c>
      <c r="Y2" s="56">
        <v>119</v>
      </c>
      <c r="Z2" s="4" t="s">
        <v>11</v>
      </c>
      <c r="AA2" s="2"/>
    </row>
    <row r="3" spans="1:27" x14ac:dyDescent="0.25">
      <c r="A3" s="5" t="s">
        <v>2</v>
      </c>
      <c r="B3" s="42">
        <f>(O2+P2)/2</f>
        <v>71</v>
      </c>
      <c r="F3" s="44">
        <v>1</v>
      </c>
      <c r="G3" s="44">
        <v>1</v>
      </c>
      <c r="H3" s="44">
        <v>1</v>
      </c>
      <c r="I3" s="44">
        <v>1</v>
      </c>
      <c r="J3" s="44">
        <v>2</v>
      </c>
      <c r="K3" s="44">
        <v>1</v>
      </c>
      <c r="L3" s="44">
        <v>1</v>
      </c>
      <c r="M3" s="44">
        <v>1</v>
      </c>
      <c r="N3" s="44">
        <v>1</v>
      </c>
      <c r="O3" s="44">
        <v>1</v>
      </c>
      <c r="P3" s="44">
        <v>1</v>
      </c>
      <c r="Q3" s="44">
        <v>1</v>
      </c>
      <c r="R3" s="44">
        <v>1</v>
      </c>
      <c r="S3" s="44">
        <v>1</v>
      </c>
      <c r="T3" s="44">
        <v>1</v>
      </c>
      <c r="U3" s="44">
        <v>1</v>
      </c>
      <c r="V3" s="44">
        <v>1</v>
      </c>
      <c r="W3" s="44">
        <v>1</v>
      </c>
      <c r="X3" s="44">
        <v>1</v>
      </c>
      <c r="Y3" s="44">
        <v>1</v>
      </c>
      <c r="Z3" s="45" t="s">
        <v>12</v>
      </c>
      <c r="AA3" s="2"/>
    </row>
    <row r="4" spans="1:27" x14ac:dyDescent="0.25">
      <c r="A4" s="1" t="s">
        <v>3</v>
      </c>
      <c r="B4" s="42">
        <f>Y2-F2</f>
        <v>101.5</v>
      </c>
      <c r="U4" s="2"/>
      <c r="V4" s="2"/>
      <c r="W4" s="2"/>
      <c r="X4" s="2"/>
      <c r="Y4" s="2"/>
      <c r="Z4" s="2"/>
    </row>
    <row r="5" spans="1:27" x14ac:dyDescent="0.25">
      <c r="A5" s="4" t="s">
        <v>4</v>
      </c>
      <c r="B5" s="42">
        <v>72.5</v>
      </c>
      <c r="U5" s="2"/>
      <c r="V5" s="2"/>
      <c r="W5" s="2"/>
      <c r="X5" s="2"/>
      <c r="Y5" s="2"/>
      <c r="Z5" s="2"/>
    </row>
    <row r="6" spans="1:27" x14ac:dyDescent="0.25">
      <c r="A6" s="5" t="s">
        <v>5</v>
      </c>
      <c r="B6" s="42">
        <f>B5/B1*100</f>
        <v>106.43875838926175</v>
      </c>
      <c r="U6" s="2"/>
      <c r="V6" s="2"/>
      <c r="W6" s="2"/>
      <c r="X6" s="2"/>
      <c r="Y6" s="2"/>
      <c r="Z6" s="2"/>
    </row>
    <row r="7" spans="1:27" x14ac:dyDescent="0.25">
      <c r="A7" s="1" t="s">
        <v>7</v>
      </c>
      <c r="B7" s="55">
        <v>98.591074800000001</v>
      </c>
      <c r="K7">
        <f>73/18</f>
        <v>4.0555555555555554</v>
      </c>
      <c r="U7" s="2"/>
      <c r="V7" s="2"/>
      <c r="W7" s="2"/>
      <c r="X7" s="2"/>
      <c r="Y7" s="2"/>
      <c r="Z7" s="2"/>
    </row>
    <row r="8" spans="1:27" x14ac:dyDescent="0.25">
      <c r="A8" s="4" t="s">
        <v>6</v>
      </c>
      <c r="B8" s="42">
        <f>SQRT((21/(21-1))*B7)</f>
        <v>10.174508761606134</v>
      </c>
      <c r="G8" s="74" t="s">
        <v>23</v>
      </c>
      <c r="H8" s="74"/>
      <c r="I8" s="74"/>
      <c r="U8" s="2"/>
      <c r="V8" s="2"/>
      <c r="W8" s="2"/>
      <c r="X8" s="2"/>
      <c r="Y8" s="2"/>
      <c r="Z8" s="2"/>
    </row>
    <row r="9" spans="1:27" x14ac:dyDescent="0.25">
      <c r="A9" s="5" t="s">
        <v>8</v>
      </c>
      <c r="B9" s="42">
        <f>SQRT(B7)</f>
        <v>9.9293038426669167</v>
      </c>
      <c r="F9" t="s">
        <v>27</v>
      </c>
      <c r="G9" t="s">
        <v>24</v>
      </c>
      <c r="H9" t="s">
        <v>25</v>
      </c>
      <c r="I9" t="s">
        <v>26</v>
      </c>
      <c r="U9" s="2"/>
      <c r="V9" s="2"/>
      <c r="W9" s="2"/>
      <c r="X9" s="2"/>
      <c r="Y9" s="2"/>
      <c r="Z9" s="2"/>
    </row>
    <row r="10" spans="1:27" x14ac:dyDescent="0.25">
      <c r="A10" s="1" t="s">
        <v>9</v>
      </c>
      <c r="B10" s="42">
        <f>SUM(F2:Y2)</f>
        <v>1386.9</v>
      </c>
      <c r="G10" t="s">
        <v>29</v>
      </c>
      <c r="H10" t="s">
        <v>30</v>
      </c>
      <c r="I10" t="s">
        <v>31</v>
      </c>
      <c r="U10" s="2"/>
      <c r="V10" s="2"/>
      <c r="X10" s="2"/>
      <c r="Y10" s="2"/>
      <c r="Z10" s="2"/>
    </row>
    <row r="11" spans="1:27" x14ac:dyDescent="0.25">
      <c r="F11" t="s">
        <v>28</v>
      </c>
      <c r="G11" s="75">
        <f>H14</f>
        <v>68.438888888888897</v>
      </c>
      <c r="H11" s="75"/>
      <c r="I11" s="75"/>
      <c r="K11">
        <f>(35+53)/2</f>
        <v>44</v>
      </c>
      <c r="L11">
        <f>(53+71)/2</f>
        <v>62</v>
      </c>
      <c r="M11">
        <f>(71+89)/2</f>
        <v>80</v>
      </c>
      <c r="N11">
        <f>(89+108)/2</f>
        <v>98.5</v>
      </c>
      <c r="U11" s="2"/>
      <c r="V11" s="2"/>
      <c r="W11" s="2"/>
      <c r="X11" s="2"/>
      <c r="Y11" s="2"/>
      <c r="Z11" s="2"/>
    </row>
    <row r="12" spans="1:27" x14ac:dyDescent="0.25">
      <c r="U12" s="2"/>
      <c r="V12" s="2"/>
      <c r="W12" s="2"/>
      <c r="X12" s="2"/>
      <c r="Y12" s="2"/>
      <c r="Z12" s="2"/>
    </row>
    <row r="13" spans="1:27" x14ac:dyDescent="0.25">
      <c r="K13">
        <f>((K11-H14)^2+(L11-H14)^2+(M11-H14)^2+(N11-H14)^2)/17</f>
        <v>98.591074800290471</v>
      </c>
      <c r="U13" s="2"/>
      <c r="V13" s="2"/>
      <c r="W13" s="2"/>
      <c r="X13" s="2"/>
      <c r="Y13" s="2"/>
      <c r="Z13" s="2"/>
    </row>
    <row r="14" spans="1:27" x14ac:dyDescent="0.25">
      <c r="H14">
        <f>SUM(H2:X2)/18</f>
        <v>68.438888888888897</v>
      </c>
      <c r="K14">
        <f>SQRT(K13)</f>
        <v>9.9293038426815432</v>
      </c>
      <c r="U14" s="2"/>
      <c r="V14" s="2"/>
      <c r="W14" s="2"/>
      <c r="X14" s="2"/>
      <c r="Y14" s="2"/>
      <c r="Z14" s="2"/>
    </row>
    <row r="15" spans="1:27" x14ac:dyDescent="0.25">
      <c r="U15" s="2"/>
      <c r="V15" s="2"/>
      <c r="W15" s="2"/>
      <c r="X15" s="2"/>
      <c r="Y15" s="2"/>
      <c r="Z15" s="2"/>
    </row>
    <row r="16" spans="1:27" x14ac:dyDescent="0.25">
      <c r="U16" s="2"/>
      <c r="V16" s="2"/>
      <c r="W16" s="2"/>
      <c r="X16" s="2"/>
      <c r="Y16" s="2"/>
      <c r="Z16" s="2"/>
    </row>
    <row r="17" spans="14:26" x14ac:dyDescent="0.25">
      <c r="U17" s="2"/>
      <c r="V17" s="2"/>
      <c r="W17" s="2"/>
      <c r="X17" s="2"/>
      <c r="Y17" s="2"/>
      <c r="Z17" s="2"/>
    </row>
    <row r="18" spans="14:26" x14ac:dyDescent="0.25">
      <c r="N18">
        <f>68.114-3*B8</f>
        <v>37.590473715181602</v>
      </c>
      <c r="O18">
        <f>68.114+3*B8</f>
        <v>98.637526284818406</v>
      </c>
      <c r="U18" s="47"/>
      <c r="V18" s="48"/>
      <c r="W18" s="49"/>
      <c r="X18" s="2"/>
      <c r="Y18" s="2"/>
      <c r="Z18" s="2"/>
    </row>
    <row r="19" spans="14:26" x14ac:dyDescent="0.25">
      <c r="U19" s="50"/>
      <c r="V19" s="48"/>
      <c r="W19" s="51"/>
      <c r="X19" s="2"/>
      <c r="Y19" s="2"/>
      <c r="Z19" s="2"/>
    </row>
    <row r="20" spans="14:26" x14ac:dyDescent="0.25">
      <c r="U20" s="52"/>
      <c r="V20" s="53"/>
      <c r="W20" s="54"/>
      <c r="X20" s="2"/>
      <c r="Y20" s="2"/>
      <c r="Z20" s="2"/>
    </row>
  </sheetData>
  <mergeCells count="3">
    <mergeCell ref="F1:Z1"/>
    <mergeCell ref="G8:I8"/>
    <mergeCell ref="G11:I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№1</vt:lpstr>
      <vt:lpstr>Задание №2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Ушев Иван</dc:creator>
  <cp:lastModifiedBy>Ушев Иван</cp:lastModifiedBy>
  <dcterms:created xsi:type="dcterms:W3CDTF">2022-10-06T05:57:07Z</dcterms:created>
  <dcterms:modified xsi:type="dcterms:W3CDTF">2022-10-13T07:41:10Z</dcterms:modified>
</cp:coreProperties>
</file>