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onho/Documents/Kisses/2024논문작성/"/>
    </mc:Choice>
  </mc:AlternateContent>
  <xr:revisionPtr revIDLastSave="0" documentId="13_ncr:1_{787CCA85-92F4-0D41-BF8D-A126EA375F70}" xr6:coauthVersionLast="47" xr6:coauthVersionMax="47" xr10:uidLastSave="{00000000-0000-0000-0000-000000000000}"/>
  <bookViews>
    <workbookView xWindow="-21520" yWindow="-220" windowWidth="21600" windowHeight="19880" xr2:uid="{9122B03A-2247-6D40-ACAB-5B5C6522B096}"/>
  </bookViews>
  <sheets>
    <sheet name="수정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H5" i="3"/>
  <c r="I5" i="3"/>
  <c r="J5" i="3"/>
  <c r="G6" i="3"/>
  <c r="H6" i="3"/>
  <c r="H13" i="3" s="1"/>
  <c r="I6" i="3"/>
  <c r="I13" i="3" s="1"/>
  <c r="J6" i="3"/>
  <c r="J13" i="3" s="1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2" i="3"/>
  <c r="H12" i="3"/>
  <c r="I12" i="3"/>
  <c r="J12" i="3"/>
  <c r="G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J26" i="2"/>
  <c r="J27" i="2"/>
  <c r="J47" i="2"/>
  <c r="J46" i="2"/>
  <c r="J58" i="2"/>
  <c r="K58" i="2" s="1"/>
  <c r="J57" i="2"/>
  <c r="J56" i="2"/>
  <c r="J55" i="2"/>
  <c r="J54" i="2"/>
  <c r="J53" i="2"/>
  <c r="J52" i="2"/>
  <c r="J45" i="2"/>
  <c r="J44" i="2"/>
  <c r="J43" i="2"/>
  <c r="J42" i="2"/>
  <c r="J36" i="2"/>
  <c r="J37" i="2"/>
  <c r="J35" i="2"/>
  <c r="J34" i="2"/>
  <c r="J33" i="2"/>
  <c r="J32" i="2"/>
  <c r="J25" i="2"/>
  <c r="J24" i="2"/>
  <c r="J23" i="2"/>
  <c r="J22" i="2"/>
  <c r="J18" i="2"/>
  <c r="J17" i="2"/>
  <c r="J16" i="2"/>
  <c r="J15" i="2"/>
  <c r="J14" i="2"/>
  <c r="J13" i="2"/>
  <c r="J8" i="2"/>
  <c r="J55" i="1"/>
  <c r="J19" i="2" l="1"/>
  <c r="K19" i="2" s="1"/>
  <c r="J28" i="2"/>
  <c r="K28" i="2" s="1"/>
  <c r="J38" i="2"/>
  <c r="K38" i="2" s="1"/>
  <c r="J48" i="2"/>
  <c r="K48" i="2" s="1"/>
  <c r="J18" i="1"/>
  <c r="J45" i="1"/>
  <c r="J44" i="1"/>
  <c r="J47" i="1"/>
  <c r="J57" i="1"/>
  <c r="J56" i="1"/>
  <c r="J54" i="1"/>
  <c r="J53" i="1"/>
  <c r="J52" i="1"/>
  <c r="J17" i="1"/>
  <c r="J16" i="1"/>
  <c r="J15" i="1"/>
  <c r="J14" i="1"/>
  <c r="J13" i="1"/>
  <c r="J46" i="1"/>
  <c r="J43" i="1"/>
  <c r="J42" i="1"/>
  <c r="K38" i="1"/>
  <c r="J37" i="1"/>
  <c r="J36" i="1"/>
  <c r="J35" i="1"/>
  <c r="J34" i="1"/>
  <c r="J33" i="1"/>
  <c r="J32" i="1"/>
  <c r="K28" i="1"/>
  <c r="J28" i="1"/>
  <c r="J23" i="1"/>
  <c r="J24" i="1"/>
  <c r="J25" i="1"/>
  <c r="J26" i="1"/>
  <c r="J27" i="1"/>
  <c r="J22" i="1"/>
  <c r="J8" i="1"/>
  <c r="J58" i="1" l="1"/>
  <c r="K58" i="1" s="1"/>
  <c r="J19" i="1"/>
  <c r="K19" i="1" s="1"/>
  <c r="J48" i="1"/>
  <c r="K48" i="1" s="1"/>
  <c r="J38" i="1"/>
</calcChain>
</file>

<file path=xl/sharedStrings.xml><?xml version="1.0" encoding="utf-8"?>
<sst xmlns="http://schemas.openxmlformats.org/spreadsheetml/2006/main" count="202" uniqueCount="28">
  <si>
    <t>monomer 결과</t>
    <phoneticPr fontId="2" type="noConversion"/>
  </si>
  <si>
    <t>UCCSD</t>
  </si>
  <si>
    <t>system</t>
  </si>
  <si>
    <t>Two-Local</t>
  </si>
  <si>
    <t>COBYLA</t>
  </si>
  <si>
    <t>SPSA</t>
  </si>
  <si>
    <t>L-BFGS-B</t>
  </si>
  <si>
    <t>monomer</t>
  </si>
  <si>
    <t>“Li”</t>
  </si>
  <si>
    <t>“O”</t>
  </si>
  <si>
    <t>“Co”</t>
  </si>
  <si>
    <r>
      <t>“Li-O</t>
    </r>
    <r>
      <rPr>
        <vertAlign val="superscript"/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”</t>
    </r>
  </si>
  <si>
    <r>
      <t>“Li-O</t>
    </r>
    <r>
      <rPr>
        <vertAlign val="superscript"/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”</t>
    </r>
  </si>
  <si>
    <t>“Li-Co”</t>
  </si>
  <si>
    <t>“O-O”</t>
  </si>
  <si>
    <r>
      <t>“Co-O</t>
    </r>
    <r>
      <rPr>
        <vertAlign val="superscript"/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”</t>
    </r>
  </si>
  <si>
    <r>
      <t>“Co-O</t>
    </r>
    <r>
      <rPr>
        <vertAlign val="superscript"/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”</t>
    </r>
  </si>
  <si>
    <t>Dimer 결과</t>
    <phoneticPr fontId="2" type="noConversion"/>
  </si>
  <si>
    <t>(STO-3G)</t>
    <phoneticPr fontId="2" type="noConversion"/>
  </si>
  <si>
    <t>[x=1]</t>
  </si>
  <si>
    <t>[x=0.94]</t>
    <phoneticPr fontId="2" type="noConversion"/>
  </si>
  <si>
    <t>[x=0.78]</t>
    <phoneticPr fontId="2" type="noConversion"/>
  </si>
  <si>
    <t xml:space="preserve">, ,, , , </t>
    <phoneticPr fontId="2" type="noConversion"/>
  </si>
  <si>
    <t>[x=0.75]</t>
    <phoneticPr fontId="2" type="noConversion"/>
  </si>
  <si>
    <t>[x=0.66]</t>
    <phoneticPr fontId="2" type="noConversion"/>
  </si>
  <si>
    <t>, , , , , ]</t>
    <phoneticPr fontId="2" type="noConversion"/>
  </si>
  <si>
    <t>, ,, , ,</t>
    <phoneticPr fontId="2" type="noConversion"/>
  </si>
  <si>
    <t xml:space="preserve">, , , , ,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</si>
</sst>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"/>
    <numFmt numFmtId="177" formatCode="0.000000"/>
    <numFmt numFmtId="178" formatCode="0.0000"/>
    <numFmt numFmtId="184" formatCode="0.00000000000_ "/>
  </numFmts>
  <fonts count="14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vertAlign val="superscript"/>
      <sz val="11"/>
      <color theme="1"/>
      <name val="맑은 고딕"/>
      <family val="2"/>
      <charset val="129"/>
      <scheme val="minor"/>
    </font>
    <font>
      <sz val="11"/>
      <name val="Consolas"/>
      <family val="3"/>
    </font>
    <font>
      <sz val="12"/>
      <color rgb="FFF8F8F2"/>
      <name val="Menlo"/>
      <family val="2"/>
    </font>
    <font>
      <sz val="12"/>
      <color rgb="FFF92672"/>
      <name val="Menlo"/>
      <family val="2"/>
    </font>
    <font>
      <sz val="11"/>
      <color theme="1"/>
      <name val="Consolas"/>
      <family val="3"/>
    </font>
    <font>
      <sz val="11"/>
      <color theme="1"/>
      <name val="Menlo"/>
      <family val="2"/>
    </font>
    <font>
      <sz val="12"/>
      <color theme="1"/>
      <name val="Menlo"/>
      <family val="2"/>
    </font>
    <font>
      <sz val="10"/>
      <color theme="1"/>
      <name val="Consolas"/>
      <family val="2"/>
    </font>
    <font>
      <sz val="6.5"/>
      <color rgb="FF000000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11" fillId="0" borderId="0" xfId="0" applyNumberFormat="1" applyFont="1">
      <alignment vertical="center"/>
    </xf>
    <xf numFmtId="177" fontId="12" fillId="0" borderId="0" xfId="0" applyNumberFormat="1" applyFont="1" applyAlignment="1">
      <alignment horizontal="center" vertical="center" wrapText="1"/>
    </xf>
    <xf numFmtId="177" fontId="12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177" fontId="8" fillId="0" borderId="0" xfId="0" applyNumberFormat="1" applyFont="1">
      <alignment vertical="center"/>
    </xf>
    <xf numFmtId="177" fontId="10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5A3B-C7AA-484A-BA2D-BAABEAC50AA5}">
  <dimension ref="B2:R66"/>
  <sheetViews>
    <sheetView tabSelected="1" topLeftCell="B3" zoomScale="111" zoomScaleNormal="96" workbookViewId="0">
      <selection activeCell="D17" sqref="D17:I18"/>
    </sheetView>
  </sheetViews>
  <sheetFormatPr baseColWidth="10" defaultColWidth="11.5703125" defaultRowHeight="18"/>
  <cols>
    <col min="2" max="2" width="14.140625" customWidth="1"/>
    <col min="4" max="9" width="13.28515625" customWidth="1"/>
    <col min="10" max="10" width="13" bestFit="1" customWidth="1"/>
    <col min="11" max="11" width="26.28515625" customWidth="1"/>
    <col min="12" max="12" width="12.42578125" bestFit="1" customWidth="1"/>
    <col min="13" max="13" width="19" bestFit="1" customWidth="1"/>
    <col min="14" max="14" width="20.7109375" customWidth="1"/>
    <col min="15" max="18" width="21.140625" customWidth="1"/>
  </cols>
  <sheetData>
    <row r="2" spans="2:10" ht="19" thickBot="1">
      <c r="B2" t="s">
        <v>0</v>
      </c>
      <c r="C2" t="s">
        <v>18</v>
      </c>
    </row>
    <row r="3" spans="2:10">
      <c r="C3" s="34" t="s">
        <v>2</v>
      </c>
      <c r="D3" s="31" t="s">
        <v>1</v>
      </c>
      <c r="E3" s="32"/>
      <c r="F3" s="32"/>
      <c r="G3" s="32" t="s">
        <v>3</v>
      </c>
      <c r="H3" s="32"/>
      <c r="I3" s="33"/>
    </row>
    <row r="4" spans="2:10" ht="19" thickBot="1">
      <c r="C4" s="35"/>
      <c r="D4" s="3" t="s">
        <v>4</v>
      </c>
      <c r="E4" s="3" t="s">
        <v>5</v>
      </c>
      <c r="F4" s="3" t="s">
        <v>6</v>
      </c>
      <c r="G4" s="3" t="s">
        <v>4</v>
      </c>
      <c r="H4" s="3" t="s">
        <v>5</v>
      </c>
      <c r="I4" s="4" t="s">
        <v>6</v>
      </c>
    </row>
    <row r="5" spans="2:10">
      <c r="C5" s="5" t="s">
        <v>7</v>
      </c>
      <c r="D5" s="1"/>
      <c r="E5" s="1"/>
      <c r="F5" s="1"/>
      <c r="G5" s="1"/>
      <c r="H5" s="1"/>
      <c r="I5" s="6"/>
    </row>
    <row r="6" spans="2:10">
      <c r="C6" s="7" t="s">
        <v>8</v>
      </c>
      <c r="D6" s="10">
        <v>-7.3155259525061496</v>
      </c>
      <c r="E6" s="10">
        <v>-7.3155259812810796</v>
      </c>
      <c r="F6" s="11">
        <v>-7.3155259812810796</v>
      </c>
      <c r="G6" s="10">
        <v>-7.3155259690913299</v>
      </c>
      <c r="H6" s="10">
        <v>-7.3154303568986299</v>
      </c>
      <c r="I6" s="10">
        <v>-7.3155259812766102</v>
      </c>
    </row>
    <row r="7" spans="2:10">
      <c r="C7" s="5" t="s">
        <v>9</v>
      </c>
      <c r="D7" s="1">
        <v>-73.804150233255598</v>
      </c>
      <c r="E7" s="10">
        <v>-73.804150233255598</v>
      </c>
      <c r="F7" s="11">
        <v>-73.804150233255598</v>
      </c>
      <c r="G7" s="10">
        <v>-73.804150231876505</v>
      </c>
      <c r="H7" s="10">
        <v>-73.803074206756605</v>
      </c>
      <c r="I7" s="10">
        <v>-73.8041502329217</v>
      </c>
    </row>
    <row r="8" spans="2:10" ht="19" thickBot="1">
      <c r="C8" s="8" t="s">
        <v>10</v>
      </c>
      <c r="D8" s="10">
        <v>-1365.9439195980101</v>
      </c>
      <c r="E8" s="10">
        <v>-1366.00204437313</v>
      </c>
      <c r="F8" s="11">
        <v>-1366.11826120105</v>
      </c>
      <c r="G8" s="10">
        <v>-1366.0067849437501</v>
      </c>
      <c r="H8" s="10">
        <v>-1365.74024567129</v>
      </c>
      <c r="I8" s="10">
        <v>-1366.09207492327</v>
      </c>
      <c r="J8">
        <f>(F6+F7*2+F8)</f>
        <v>-1521.0420876488422</v>
      </c>
    </row>
    <row r="10" spans="2:10" ht="19" thickBot="1">
      <c r="C10" t="s">
        <v>18</v>
      </c>
    </row>
    <row r="11" spans="2:10">
      <c r="B11" t="s">
        <v>17</v>
      </c>
      <c r="C11" s="2" t="s">
        <v>19</v>
      </c>
      <c r="D11" s="31" t="s">
        <v>1</v>
      </c>
      <c r="E11" s="32"/>
      <c r="F11" s="32"/>
      <c r="G11" s="32" t="s">
        <v>3</v>
      </c>
      <c r="H11" s="32"/>
      <c r="I11" s="33"/>
    </row>
    <row r="12" spans="2:10" ht="19" thickBot="1">
      <c r="C12" s="8" t="s">
        <v>2</v>
      </c>
      <c r="D12" s="3" t="s">
        <v>4</v>
      </c>
      <c r="E12" s="3" t="s">
        <v>5</v>
      </c>
      <c r="F12" s="3" t="s">
        <v>6</v>
      </c>
      <c r="G12" s="3" t="s">
        <v>4</v>
      </c>
      <c r="H12" s="3" t="s">
        <v>5</v>
      </c>
      <c r="I12" s="4" t="s">
        <v>6</v>
      </c>
    </row>
    <row r="13" spans="2:10" ht="19">
      <c r="C13" s="7" t="s">
        <v>11</v>
      </c>
      <c r="D13" s="15">
        <v>-81.036529712384095</v>
      </c>
      <c r="E13" s="15">
        <v>-81.062982140543596</v>
      </c>
      <c r="F13" s="15">
        <v>-81.069738804510195</v>
      </c>
      <c r="G13" s="15">
        <v>-81.023626276439302</v>
      </c>
      <c r="H13" s="16">
        <v>-80.978417903938507</v>
      </c>
      <c r="I13" s="15">
        <v>-81.069702690067203</v>
      </c>
      <c r="J13">
        <f>MIN(D13:I13)</f>
        <v>-81.069738804510195</v>
      </c>
    </row>
    <row r="14" spans="2:10" ht="19">
      <c r="C14" s="7" t="s">
        <v>12</v>
      </c>
      <c r="D14" s="15">
        <v>-81.117531020589894</v>
      </c>
      <c r="E14" s="15">
        <v>-81.117951454835605</v>
      </c>
      <c r="F14" s="15">
        <v>-81.1179561308019</v>
      </c>
      <c r="G14" s="15">
        <v>-81.094238161323602</v>
      </c>
      <c r="H14" s="15">
        <v>-81.030552594129901</v>
      </c>
      <c r="I14" s="15">
        <v>-81.117577489198894</v>
      </c>
      <c r="J14">
        <f t="shared" ref="J14:J17" si="0">MIN(D14:I14)</f>
        <v>-81.1179561308019</v>
      </c>
    </row>
    <row r="15" spans="2:10">
      <c r="C15" s="7" t="s">
        <v>13</v>
      </c>
      <c r="D15" s="15">
        <v>-1373.4297578256901</v>
      </c>
      <c r="E15" s="15">
        <v>-1373.5679455705999</v>
      </c>
      <c r="F15" s="15">
        <v>-1373.6187392060999</v>
      </c>
      <c r="G15" s="15">
        <v>-1373.5763158234099</v>
      </c>
      <c r="H15" s="15">
        <v>-1373.5125215112</v>
      </c>
      <c r="I15" s="15">
        <v>-1373.6099698364201</v>
      </c>
      <c r="J15">
        <f t="shared" si="0"/>
        <v>-1373.6187392060999</v>
      </c>
    </row>
    <row r="16" spans="2:10">
      <c r="C16" s="7" t="s">
        <v>14</v>
      </c>
      <c r="D16" s="15">
        <v>-147.43225048055601</v>
      </c>
      <c r="E16" s="15">
        <v>-147.485749179691</v>
      </c>
      <c r="F16" s="15">
        <v>-147.599156247492</v>
      </c>
      <c r="G16" s="15">
        <v>-147.52889124117601</v>
      </c>
      <c r="H16" s="15">
        <v>-147.334234064627</v>
      </c>
      <c r="I16" s="17">
        <v>-147.60585967855599</v>
      </c>
      <c r="J16">
        <f t="shared" si="0"/>
        <v>-147.60585967855599</v>
      </c>
    </row>
    <row r="17" spans="3:18" ht="19">
      <c r="C17" s="7" t="s">
        <v>15</v>
      </c>
      <c r="D17" s="15">
        <v>-1439.45921360477</v>
      </c>
      <c r="E17" s="15">
        <v>-1439.7889256231899</v>
      </c>
      <c r="F17" s="15">
        <v>-1439.8888803713901</v>
      </c>
      <c r="G17" s="15">
        <v>-1439.39615387909</v>
      </c>
      <c r="H17" s="17">
        <v>-1439.72778600076</v>
      </c>
      <c r="I17" s="15">
        <v>-1439.9184881562001</v>
      </c>
      <c r="J17">
        <f>MIN(D18:I18)</f>
        <v>-1439.9572616292</v>
      </c>
    </row>
    <row r="18" spans="3:18" ht="20" thickBot="1">
      <c r="C18" s="9" t="s">
        <v>16</v>
      </c>
      <c r="D18" s="15">
        <v>-1439.3558188941499</v>
      </c>
      <c r="E18" s="15">
        <v>-1439.79679005911</v>
      </c>
      <c r="F18" s="15">
        <v>-1439.9572616292</v>
      </c>
      <c r="G18" s="15">
        <v>-1439.31518885328</v>
      </c>
      <c r="H18" s="15">
        <v>-1439.3217805874201</v>
      </c>
      <c r="I18" s="15">
        <v>-1439.6954077059499</v>
      </c>
      <c r="J18" s="25">
        <f>MIN(D17:I17)</f>
        <v>-1439.9184881562001</v>
      </c>
      <c r="M18" s="36"/>
      <c r="N18" s="36"/>
      <c r="O18" s="36"/>
      <c r="P18" s="36"/>
      <c r="Q18" s="36"/>
      <c r="R18" s="36"/>
    </row>
    <row r="19" spans="3:18" ht="19" thickBot="1">
      <c r="J19">
        <f>SUM(J13:J18)</f>
        <v>-4563.2880436053674</v>
      </c>
      <c r="K19" s="14">
        <f>J19-J8*2</f>
        <v>-1521.203868307683</v>
      </c>
    </row>
    <row r="20" spans="3:18">
      <c r="C20" s="2" t="s">
        <v>20</v>
      </c>
      <c r="D20" s="31" t="s">
        <v>1</v>
      </c>
      <c r="E20" s="32"/>
      <c r="F20" s="32"/>
      <c r="G20" s="32" t="s">
        <v>3</v>
      </c>
      <c r="H20" s="32"/>
      <c r="I20" s="33"/>
    </row>
    <row r="21" spans="3:18" ht="19" thickBot="1">
      <c r="C21" s="8" t="s">
        <v>2</v>
      </c>
      <c r="D21" s="3" t="s">
        <v>4</v>
      </c>
      <c r="E21" s="3" t="s">
        <v>5</v>
      </c>
      <c r="F21" s="3" t="s">
        <v>6</v>
      </c>
      <c r="G21" s="3" t="s">
        <v>4</v>
      </c>
      <c r="H21" s="3" t="s">
        <v>5</v>
      </c>
      <c r="I21" s="4" t="s">
        <v>6</v>
      </c>
    </row>
    <row r="22" spans="3:18" ht="19">
      <c r="C22" s="7" t="s">
        <v>11</v>
      </c>
      <c r="D22" s="18">
        <v>-81.079065935405197</v>
      </c>
      <c r="E22" s="18">
        <v>-81.071381609813997</v>
      </c>
      <c r="F22" s="19">
        <v>-81.084084963068605</v>
      </c>
      <c r="G22" s="18">
        <v>-81.014315445101104</v>
      </c>
      <c r="H22" s="18">
        <v>-81.042271631057005</v>
      </c>
      <c r="I22" s="18">
        <v>-81.084060264163895</v>
      </c>
      <c r="J22">
        <f>MIN(D22:I22)</f>
        <v>-81.084084963068605</v>
      </c>
      <c r="L22" s="21">
        <v>-81.053295920443404</v>
      </c>
      <c r="M22" s="21">
        <v>-80.984814523541601</v>
      </c>
      <c r="N22" s="21">
        <v>-81.084084542423597</v>
      </c>
      <c r="O22" s="21">
        <v>-81.014315445101104</v>
      </c>
      <c r="P22" s="21">
        <v>-81.042271631057801</v>
      </c>
      <c r="Q22" s="21">
        <v>-81.084060264163895</v>
      </c>
    </row>
    <row r="23" spans="3:18" ht="19">
      <c r="C23" s="7" t="s">
        <v>12</v>
      </c>
      <c r="D23" s="18">
        <v>-81.119991779437896</v>
      </c>
      <c r="E23" s="18">
        <v>-81.119698995492499</v>
      </c>
      <c r="F23" s="19">
        <v>-81.120070864846994</v>
      </c>
      <c r="G23" s="18">
        <v>-81.117758271813599</v>
      </c>
      <c r="H23" s="18">
        <v>-81.066772022466495</v>
      </c>
      <c r="I23" s="18">
        <v>-81.120070862351199</v>
      </c>
      <c r="J23">
        <f t="shared" ref="J23:J25" si="1">MIN(D23:I23)</f>
        <v>-81.120070864846994</v>
      </c>
      <c r="L23" s="22">
        <v>-81.119991779437896</v>
      </c>
      <c r="M23" s="22">
        <v>-81.119698995492499</v>
      </c>
      <c r="N23" s="23">
        <v>-81.120070864846994</v>
      </c>
      <c r="O23" s="22">
        <v>-81.117758271813599</v>
      </c>
      <c r="P23" s="22">
        <v>-81.066772022466495</v>
      </c>
      <c r="Q23" s="22">
        <v>-81.120070862351199</v>
      </c>
    </row>
    <row r="24" spans="3:18">
      <c r="C24" s="7" t="s">
        <v>13</v>
      </c>
      <c r="D24" s="18">
        <v>-1373.43467770658</v>
      </c>
      <c r="E24" s="18">
        <v>-1373.56864844557</v>
      </c>
      <c r="F24" s="18">
        <v>-1373.56950903611</v>
      </c>
      <c r="G24" s="18">
        <v>-1373.34730134441</v>
      </c>
      <c r="H24" s="18">
        <v>-1373.5290099857</v>
      </c>
      <c r="I24" s="19">
        <v>-1373.58423605959</v>
      </c>
      <c r="J24">
        <f t="shared" si="1"/>
        <v>-1373.58423605959</v>
      </c>
      <c r="L24" s="22">
        <v>-1373.43467770658</v>
      </c>
      <c r="M24" s="22">
        <v>-1373.56864844557</v>
      </c>
      <c r="N24" s="22">
        <v>-1373.56950903611</v>
      </c>
      <c r="O24" s="22">
        <v>-1373.34730134441</v>
      </c>
      <c r="P24" s="22">
        <v>-1373.5290099857</v>
      </c>
      <c r="Q24" s="23">
        <v>-1373.58423605959</v>
      </c>
    </row>
    <row r="25" spans="3:18">
      <c r="C25" s="7" t="s">
        <v>14</v>
      </c>
      <c r="D25" s="18">
        <v>-147.39197410832401</v>
      </c>
      <c r="E25" s="18">
        <v>-147.374392541736</v>
      </c>
      <c r="F25" s="19">
        <v>-147.60804161345001</v>
      </c>
      <c r="G25" s="18">
        <v>-147.55175876303801</v>
      </c>
      <c r="H25" s="18">
        <v>-147.52359741987701</v>
      </c>
      <c r="I25" s="18">
        <v>-147.48999242468199</v>
      </c>
      <c r="J25">
        <f t="shared" si="1"/>
        <v>-147.60804161345001</v>
      </c>
      <c r="L25" s="22">
        <v>-147.39197410832401</v>
      </c>
      <c r="M25" s="22">
        <v>-147.374392541736</v>
      </c>
      <c r="N25" s="23">
        <v>-147.60804161345001</v>
      </c>
      <c r="O25" s="22">
        <v>-147.55175876303801</v>
      </c>
      <c r="P25" s="22">
        <v>-147.52359741987701</v>
      </c>
      <c r="Q25" s="22">
        <v>-147.48999242468199</v>
      </c>
    </row>
    <row r="26" spans="3:18" ht="19">
      <c r="C26" s="7" t="s">
        <v>15</v>
      </c>
      <c r="D26" s="18">
        <v>-1439.39363484002</v>
      </c>
      <c r="E26" s="18">
        <v>-1439.48571954163</v>
      </c>
      <c r="F26" s="18">
        <v>-1439.8988480913399</v>
      </c>
      <c r="G26" s="18">
        <v>-1439.2108205106299</v>
      </c>
      <c r="H26" s="18">
        <v>-1439.56424733882</v>
      </c>
      <c r="I26" s="19">
        <v>-1439.98605843169</v>
      </c>
      <c r="J26" s="25">
        <f>MIN(D26:I26)</f>
        <v>-1439.98605843169</v>
      </c>
      <c r="L26" s="22">
        <v>-1439.4236606996001</v>
      </c>
      <c r="M26" s="22">
        <v>-1439.8433167922201</v>
      </c>
      <c r="N26" s="23">
        <v>-1439.95202738125</v>
      </c>
      <c r="O26" s="22">
        <v>-1439.1698800685699</v>
      </c>
      <c r="P26" s="22">
        <v>-1439.4858841217199</v>
      </c>
      <c r="Q26" s="22">
        <v>-1439.80339340915</v>
      </c>
    </row>
    <row r="27" spans="3:18" ht="20" thickBot="1">
      <c r="C27" s="9" t="s">
        <v>16</v>
      </c>
      <c r="D27" s="18">
        <v>-1439.4236606996001</v>
      </c>
      <c r="E27" s="18">
        <v>-1439.8433167922201</v>
      </c>
      <c r="F27" s="19">
        <v>-1439.95202738125</v>
      </c>
      <c r="G27" s="18">
        <v>-1439.1698800685699</v>
      </c>
      <c r="H27" s="18">
        <v>-1439.4858841217199</v>
      </c>
      <c r="I27" s="18">
        <v>-1439.80339340915</v>
      </c>
      <c r="J27" s="25">
        <f>MIN(D27:I27)</f>
        <v>-1439.95202738125</v>
      </c>
      <c r="L27" s="22">
        <v>-1439.39363484002</v>
      </c>
      <c r="M27" s="22">
        <v>-1439.48571954163</v>
      </c>
      <c r="N27" s="22">
        <v>-1439.8988480913399</v>
      </c>
      <c r="O27" s="22">
        <v>-1439.2108205106299</v>
      </c>
      <c r="P27" s="22">
        <v>-1439.56424733882</v>
      </c>
      <c r="Q27" s="24">
        <v>-1439.98605843169</v>
      </c>
    </row>
    <row r="28" spans="3:18">
      <c r="J28">
        <f>SUM(J22:J27)</f>
        <v>-4563.3345193138957</v>
      </c>
      <c r="K28">
        <f>J28-J8*2</f>
        <v>-1521.2503440162113</v>
      </c>
    </row>
    <row r="29" spans="3:18" ht="19" thickBot="1"/>
    <row r="30" spans="3:18">
      <c r="C30" s="2" t="s">
        <v>21</v>
      </c>
      <c r="D30" s="31" t="s">
        <v>1</v>
      </c>
      <c r="E30" s="32"/>
      <c r="F30" s="32"/>
      <c r="G30" s="32" t="s">
        <v>3</v>
      </c>
      <c r="H30" s="32"/>
      <c r="I30" s="33"/>
      <c r="L30" s="13"/>
    </row>
    <row r="31" spans="3:18" ht="19" thickBot="1">
      <c r="C31" s="8" t="s">
        <v>2</v>
      </c>
      <c r="D31" s="3" t="s">
        <v>4</v>
      </c>
      <c r="E31" s="3" t="s">
        <v>5</v>
      </c>
      <c r="F31" s="3" t="s">
        <v>6</v>
      </c>
      <c r="G31" s="3" t="s">
        <v>4</v>
      </c>
      <c r="H31" s="3" t="s">
        <v>5</v>
      </c>
      <c r="I31" s="4" t="s">
        <v>6</v>
      </c>
    </row>
    <row r="32" spans="3:18" ht="19">
      <c r="C32" s="7" t="s">
        <v>11</v>
      </c>
      <c r="D32" s="20">
        <v>-81.074588002635295</v>
      </c>
      <c r="E32" s="20">
        <v>-81.076294024308098</v>
      </c>
      <c r="F32" s="20">
        <v>-81.086310213747396</v>
      </c>
      <c r="G32" s="20">
        <v>-81.070687721245406</v>
      </c>
      <c r="H32" s="20">
        <v>-81.021451541769096</v>
      </c>
      <c r="I32" s="20">
        <v>-81.086298915224603</v>
      </c>
      <c r="J32">
        <f>MIN(D32:I32)</f>
        <v>-81.086310213747396</v>
      </c>
    </row>
    <row r="33" spans="3:12" ht="19">
      <c r="C33" s="7" t="s">
        <v>12</v>
      </c>
      <c r="D33" s="18">
        <v>-81.118325255837505</v>
      </c>
      <c r="E33" s="18">
        <v>-81.119637023420395</v>
      </c>
      <c r="F33" s="19">
        <v>-81.120087985479202</v>
      </c>
      <c r="G33" s="18">
        <v>-81.097025402733806</v>
      </c>
      <c r="H33" s="18">
        <v>-81.058402124610097</v>
      </c>
      <c r="I33" s="18">
        <v>-81.119684448394295</v>
      </c>
      <c r="J33">
        <f t="shared" ref="J33:J35" si="2">MIN(D33:I33)</f>
        <v>-81.120087985479202</v>
      </c>
      <c r="L33" s="13"/>
    </row>
    <row r="34" spans="3:12">
      <c r="C34" s="7" t="s">
        <v>13</v>
      </c>
      <c r="D34" s="18">
        <v>-1373.20623979333</v>
      </c>
      <c r="E34" s="18">
        <v>-1373.3194795095201</v>
      </c>
      <c r="F34" s="18">
        <v>-1373.35432893133</v>
      </c>
      <c r="G34" s="18">
        <v>-1373.5919945140799</v>
      </c>
      <c r="H34" s="18">
        <v>-1373.3808906105601</v>
      </c>
      <c r="I34" s="19">
        <v>-1373.72549188269</v>
      </c>
      <c r="J34">
        <f t="shared" si="2"/>
        <v>-1373.72549188269</v>
      </c>
      <c r="K34" s="13"/>
      <c r="L34" s="13"/>
    </row>
    <row r="35" spans="3:12">
      <c r="C35" s="7" t="s">
        <v>14</v>
      </c>
      <c r="D35" s="18">
        <v>-147.41212392467901</v>
      </c>
      <c r="E35" s="18">
        <v>-147.55172565792401</v>
      </c>
      <c r="F35" s="19">
        <v>-147.60706731182199</v>
      </c>
      <c r="G35" s="18">
        <v>-147.517407243034</v>
      </c>
      <c r="H35" s="18">
        <v>-147.16679570607499</v>
      </c>
      <c r="I35" s="18">
        <v>-147.560822603514</v>
      </c>
      <c r="J35">
        <f t="shared" si="2"/>
        <v>-147.60706731182199</v>
      </c>
    </row>
    <row r="36" spans="3:12" ht="19">
      <c r="C36" s="7" t="s">
        <v>15</v>
      </c>
      <c r="D36" s="18">
        <v>-1439.54717895261</v>
      </c>
      <c r="E36" s="18">
        <v>-1439.8280324360001</v>
      </c>
      <c r="F36" s="19">
        <v>-1439.9446881399999</v>
      </c>
      <c r="G36" s="18">
        <v>-1439.30030919006</v>
      </c>
      <c r="H36" s="18">
        <v>-1439.40885631673</v>
      </c>
      <c r="I36" s="18">
        <v>-1439.73854697052</v>
      </c>
      <c r="J36">
        <f>MIN(D36:I36)</f>
        <v>-1439.9446881399999</v>
      </c>
    </row>
    <row r="37" spans="3:12" ht="20" thickBot="1">
      <c r="C37" s="9" t="s">
        <v>16</v>
      </c>
      <c r="D37" s="18">
        <v>-1439.2260443970099</v>
      </c>
      <c r="E37" s="18">
        <v>-1439.77836235461</v>
      </c>
      <c r="F37" s="19">
        <v>-1439.8400467505501</v>
      </c>
      <c r="G37" s="18">
        <v>-1439.3198492030001</v>
      </c>
      <c r="H37" s="18">
        <v>-1439.5232019760299</v>
      </c>
      <c r="I37" s="18">
        <v>-1439.71484173558</v>
      </c>
      <c r="J37">
        <f>MIN(D37:I37)</f>
        <v>-1439.8400467505501</v>
      </c>
    </row>
    <row r="38" spans="3:12">
      <c r="J38">
        <f>SUM(J32:J37)</f>
        <v>-4563.3236922842889</v>
      </c>
      <c r="K38">
        <f>J38-$J8*2</f>
        <v>-1521.2395169866045</v>
      </c>
    </row>
    <row r="39" spans="3:12" ht="19" thickBot="1"/>
    <row r="40" spans="3:12">
      <c r="C40" s="2" t="s">
        <v>23</v>
      </c>
      <c r="D40" s="31" t="s">
        <v>1</v>
      </c>
      <c r="E40" s="32"/>
      <c r="F40" s="32"/>
      <c r="G40" s="32" t="s">
        <v>3</v>
      </c>
      <c r="H40" s="32"/>
      <c r="I40" s="33"/>
    </row>
    <row r="41" spans="3:12" ht="19" thickBot="1">
      <c r="C41" s="8" t="s">
        <v>2</v>
      </c>
      <c r="D41" s="3" t="s">
        <v>4</v>
      </c>
      <c r="E41" s="3" t="s">
        <v>5</v>
      </c>
      <c r="F41" s="3" t="s">
        <v>6</v>
      </c>
      <c r="G41" s="3" t="s">
        <v>4</v>
      </c>
      <c r="H41" s="3" t="s">
        <v>5</v>
      </c>
      <c r="I41" s="4" t="s">
        <v>6</v>
      </c>
    </row>
    <row r="42" spans="3:12" ht="19">
      <c r="C42" s="7" t="s">
        <v>11</v>
      </c>
      <c r="D42" s="21">
        <v>-81.083965031571694</v>
      </c>
      <c r="E42" s="21">
        <v>-81.081421335239298</v>
      </c>
      <c r="F42" s="21">
        <v>-81.086309535132798</v>
      </c>
      <c r="G42" s="21">
        <v>-81.003116646195295</v>
      </c>
      <c r="H42" s="21">
        <v>-81.023070020832193</v>
      </c>
      <c r="I42" s="21">
        <v>-81.012209995375699</v>
      </c>
      <c r="J42">
        <f>MIN(D42:I42)</f>
        <v>-81.086309535132798</v>
      </c>
    </row>
    <row r="43" spans="3:12" ht="19">
      <c r="C43" s="7" t="s">
        <v>12</v>
      </c>
      <c r="D43" s="22">
        <v>-81.119825708702095</v>
      </c>
      <c r="E43" s="22">
        <v>-81.120073635809902</v>
      </c>
      <c r="F43" s="23">
        <v>-81.120088060901395</v>
      </c>
      <c r="G43" s="22">
        <v>-81.09525734028</v>
      </c>
      <c r="H43" s="22">
        <v>-81.071902699215698</v>
      </c>
      <c r="I43" s="22">
        <v>-81.1200876158738</v>
      </c>
      <c r="J43">
        <f t="shared" ref="J43" si="3">MIN(D43:I43)</f>
        <v>-81.120088060901395</v>
      </c>
    </row>
    <row r="44" spans="3:12">
      <c r="C44" s="7" t="s">
        <v>13</v>
      </c>
      <c r="D44" s="22">
        <v>-1373.2236598034399</v>
      </c>
      <c r="E44" s="22">
        <v>-1373.35425647651</v>
      </c>
      <c r="F44" s="22">
        <v>-1373.32846291223</v>
      </c>
      <c r="G44" s="22">
        <v>-1373.5896808264099</v>
      </c>
      <c r="H44" s="22">
        <v>-1373.585002651</v>
      </c>
      <c r="I44" s="23">
        <v>-1373.7905065493701</v>
      </c>
      <c r="J44" s="25">
        <f>MIN(D44:I44)</f>
        <v>-1373.7905065493701</v>
      </c>
      <c r="K44" s="13"/>
    </row>
    <row r="45" spans="3:12">
      <c r="C45" s="7" t="s">
        <v>14</v>
      </c>
      <c r="D45" s="22">
        <v>-147.41305266997301</v>
      </c>
      <c r="E45" s="22">
        <v>-147.28126791317601</v>
      </c>
      <c r="F45" s="23">
        <v>-147.607525664658</v>
      </c>
      <c r="G45" s="22">
        <v>-147.445853107598</v>
      </c>
      <c r="H45" s="22">
        <v>-147.44230722497301</v>
      </c>
      <c r="I45" s="22">
        <v>-147.462991546121</v>
      </c>
      <c r="J45" s="25">
        <f>MIN(D45:I45)</f>
        <v>-147.607525664658</v>
      </c>
    </row>
    <row r="46" spans="3:12" ht="19">
      <c r="C46" s="7" t="s">
        <v>15</v>
      </c>
      <c r="D46" s="22">
        <v>-1439.3883479359999</v>
      </c>
      <c r="E46" s="22">
        <v>-1439.7581777610701</v>
      </c>
      <c r="F46" s="22">
        <v>-1439.8570749649</v>
      </c>
      <c r="G46" s="22">
        <v>-1439.3545107530399</v>
      </c>
      <c r="H46" s="22">
        <v>-1439.47900155054</v>
      </c>
      <c r="I46" s="24">
        <v>-1439.7229983508801</v>
      </c>
      <c r="J46" s="25">
        <f>MIN(D46:I46)</f>
        <v>-1439.8570749649</v>
      </c>
    </row>
    <row r="47" spans="3:12" ht="20" thickBot="1">
      <c r="C47" s="9" t="s">
        <v>16</v>
      </c>
      <c r="D47" s="26">
        <v>-1439.2760566140601</v>
      </c>
      <c r="E47" s="26">
        <v>-1439.99436573192</v>
      </c>
      <c r="F47" s="26">
        <v>-1440.02487470765</v>
      </c>
      <c r="G47" s="26">
        <v>-1439.2981722161401</v>
      </c>
      <c r="H47" s="26">
        <v>-1439.2959763925001</v>
      </c>
      <c r="I47" s="26">
        <v>-1439.9265599</v>
      </c>
      <c r="J47" s="25">
        <f>MIN(D47:I47)</f>
        <v>-1440.02487470765</v>
      </c>
    </row>
    <row r="48" spans="3:12">
      <c r="D48" s="13" t="s">
        <v>22</v>
      </c>
      <c r="J48">
        <f>SUM(J42:J47)</f>
        <v>-4563.4863794826124</v>
      </c>
      <c r="K48">
        <f>J48-$J8*2</f>
        <v>-1521.402204184928</v>
      </c>
    </row>
    <row r="49" spans="3:11" ht="19" thickBot="1">
      <c r="D49" s="12"/>
    </row>
    <row r="50" spans="3:11">
      <c r="C50" s="2" t="s">
        <v>24</v>
      </c>
      <c r="D50" s="31" t="s">
        <v>1</v>
      </c>
      <c r="E50" s="32"/>
      <c r="F50" s="32"/>
      <c r="G50" s="32" t="s">
        <v>3</v>
      </c>
      <c r="H50" s="32"/>
      <c r="I50" s="33"/>
    </row>
    <row r="51" spans="3:11" ht="19" thickBot="1">
      <c r="C51" s="8" t="s">
        <v>2</v>
      </c>
      <c r="D51" s="3" t="s">
        <v>4</v>
      </c>
      <c r="E51" s="3" t="s">
        <v>5</v>
      </c>
      <c r="F51" s="3" t="s">
        <v>6</v>
      </c>
      <c r="G51" s="3" t="s">
        <v>4</v>
      </c>
      <c r="H51" s="3" t="s">
        <v>5</v>
      </c>
      <c r="I51" s="4" t="s">
        <v>6</v>
      </c>
    </row>
    <row r="52" spans="3:11" ht="19">
      <c r="C52" s="7" t="s">
        <v>11</v>
      </c>
      <c r="D52" s="21">
        <v>-81.053295920443404</v>
      </c>
      <c r="E52" s="21">
        <v>-81.008477116729196</v>
      </c>
      <c r="F52" s="21">
        <v>-81.086303684229094</v>
      </c>
      <c r="G52" s="21">
        <v>-81.079195575519606</v>
      </c>
      <c r="H52" s="21">
        <v>-81.045878730156105</v>
      </c>
      <c r="I52" s="21">
        <v>-81.086276403499298</v>
      </c>
      <c r="J52">
        <f>MIN(D52:I52)</f>
        <v>-81.086303684229094</v>
      </c>
    </row>
    <row r="53" spans="3:11" ht="19">
      <c r="C53" s="7" t="s">
        <v>12</v>
      </c>
      <c r="D53" s="22">
        <v>-81.1197325500342</v>
      </c>
      <c r="E53" s="22">
        <v>-81.1196354547466</v>
      </c>
      <c r="F53" s="23">
        <v>-81.120087090613694</v>
      </c>
      <c r="G53" s="22">
        <v>-81.118791863547699</v>
      </c>
      <c r="H53" s="22">
        <v>-81.093115368363399</v>
      </c>
      <c r="I53" s="22">
        <v>-81.120087055748598</v>
      </c>
      <c r="J53">
        <f t="shared" ref="J53:J56" si="4">MIN(D53:I53)</f>
        <v>-81.120087090613694</v>
      </c>
    </row>
    <row r="54" spans="3:11">
      <c r="C54" s="7" t="s">
        <v>13</v>
      </c>
      <c r="D54" s="22">
        <v>-1373.4138744250699</v>
      </c>
      <c r="E54" s="22">
        <v>-1373.58723680511</v>
      </c>
      <c r="F54" s="22">
        <v>-1373.5556264674899</v>
      </c>
      <c r="G54" s="22">
        <v>-1373.39130142513</v>
      </c>
      <c r="H54" s="22">
        <v>-1373.3084644595499</v>
      </c>
      <c r="I54" s="23">
        <v>-1373.5920580034999</v>
      </c>
      <c r="J54">
        <f t="shared" si="4"/>
        <v>-1373.5920580034999</v>
      </c>
      <c r="K54" s="13"/>
    </row>
    <row r="55" spans="3:11">
      <c r="C55" s="7" t="s">
        <v>14</v>
      </c>
      <c r="D55" s="22">
        <v>-147.39998860014501</v>
      </c>
      <c r="E55" s="22">
        <v>-147.44663924332599</v>
      </c>
      <c r="F55" s="23">
        <v>-147.60803197927001</v>
      </c>
      <c r="G55" s="22">
        <v>-147.31421143913499</v>
      </c>
      <c r="H55" s="22">
        <v>-147.48550261253999</v>
      </c>
      <c r="I55" s="22">
        <v>-147.56095414892101</v>
      </c>
      <c r="J55">
        <f t="shared" si="4"/>
        <v>-147.60803197927001</v>
      </c>
    </row>
    <row r="56" spans="3:11" ht="19">
      <c r="C56" s="7" t="s">
        <v>15</v>
      </c>
      <c r="D56" s="22">
        <v>-1439.49024945427</v>
      </c>
      <c r="E56" s="22">
        <v>-1439.6190482799</v>
      </c>
      <c r="F56" s="23">
        <v>-1439.78295325929</v>
      </c>
      <c r="G56" s="22">
        <v>-1439.6284251771899</v>
      </c>
      <c r="H56" s="22">
        <v>-1439.4780681872701</v>
      </c>
      <c r="I56" s="22">
        <v>-1439.8505663640401</v>
      </c>
      <c r="J56">
        <f t="shared" si="4"/>
        <v>-1439.8505663640401</v>
      </c>
    </row>
    <row r="57" spans="3:11" ht="20" thickBot="1">
      <c r="C57" s="9" t="s">
        <v>16</v>
      </c>
      <c r="D57" s="22">
        <v>-1439.2794586211601</v>
      </c>
      <c r="E57" s="22">
        <v>-1439.63372847255</v>
      </c>
      <c r="F57" s="22">
        <v>-1439.7479090560801</v>
      </c>
      <c r="G57" s="22">
        <v>-1439.0988992016801</v>
      </c>
      <c r="H57" s="22">
        <v>-1439.3904933804099</v>
      </c>
      <c r="I57" s="24">
        <v>-1439.5810122007699</v>
      </c>
      <c r="J57" s="25">
        <f>MIN(D57:I57)</f>
        <v>-1439.7479090560801</v>
      </c>
    </row>
    <row r="58" spans="3:11">
      <c r="D58" s="13"/>
      <c r="J58">
        <f>SUM(J52:J57)</f>
        <v>-4563.0049561777323</v>
      </c>
      <c r="K58" s="14">
        <f>J58-$J8*2</f>
        <v>-1520.9207808800479</v>
      </c>
    </row>
    <row r="59" spans="3:11">
      <c r="D59" s="13" t="s">
        <v>26</v>
      </c>
    </row>
    <row r="60" spans="3:11">
      <c r="D60" s="13" t="s">
        <v>27</v>
      </c>
    </row>
    <row r="66" spans="3:3">
      <c r="C66" s="13" t="s">
        <v>25</v>
      </c>
    </row>
  </sheetData>
  <mergeCells count="13">
    <mergeCell ref="D30:F30"/>
    <mergeCell ref="G30:I30"/>
    <mergeCell ref="D40:F40"/>
    <mergeCell ref="G40:I40"/>
    <mergeCell ref="D50:F50"/>
    <mergeCell ref="G50:I50"/>
    <mergeCell ref="D20:F20"/>
    <mergeCell ref="G20:I20"/>
    <mergeCell ref="C3:C4"/>
    <mergeCell ref="D3:F3"/>
    <mergeCell ref="G3:I3"/>
    <mergeCell ref="D11:F11"/>
    <mergeCell ref="G11:I1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4058-061F-2A49-A434-F736F9F55C92}">
  <dimension ref="B2:Q66"/>
  <sheetViews>
    <sheetView topLeftCell="B3" zoomScale="110" zoomScaleNormal="96" workbookViewId="0">
      <selection activeCell="D47" sqref="D47:I47"/>
    </sheetView>
  </sheetViews>
  <sheetFormatPr baseColWidth="10" defaultColWidth="11.5703125" defaultRowHeight="18"/>
  <cols>
    <col min="2" max="2" width="14.140625" customWidth="1"/>
    <col min="4" max="9" width="13.28515625" customWidth="1"/>
    <col min="10" max="10" width="13" bestFit="1" customWidth="1"/>
    <col min="11" max="11" width="26.28515625" customWidth="1"/>
    <col min="12" max="12" width="12.5703125" bestFit="1" customWidth="1"/>
  </cols>
  <sheetData>
    <row r="2" spans="2:10" ht="19" thickBot="1">
      <c r="B2" t="s">
        <v>0</v>
      </c>
      <c r="C2" t="s">
        <v>18</v>
      </c>
    </row>
    <row r="3" spans="2:10">
      <c r="C3" s="34" t="s">
        <v>2</v>
      </c>
      <c r="D3" s="31" t="s">
        <v>1</v>
      </c>
      <c r="E3" s="32"/>
      <c r="F3" s="32"/>
      <c r="G3" s="32" t="s">
        <v>3</v>
      </c>
      <c r="H3" s="32"/>
      <c r="I3" s="33"/>
    </row>
    <row r="4" spans="2:10" ht="19" thickBot="1">
      <c r="C4" s="35"/>
      <c r="D4" s="3" t="s">
        <v>4</v>
      </c>
      <c r="E4" s="3" t="s">
        <v>5</v>
      </c>
      <c r="F4" s="3" t="s">
        <v>6</v>
      </c>
      <c r="G4" s="3" t="s">
        <v>4</v>
      </c>
      <c r="H4" s="3" t="s">
        <v>5</v>
      </c>
      <c r="I4" s="4" t="s">
        <v>6</v>
      </c>
    </row>
    <row r="5" spans="2:10">
      <c r="C5" s="5" t="s">
        <v>7</v>
      </c>
      <c r="D5" s="1"/>
      <c r="E5" s="1"/>
      <c r="F5" s="1"/>
      <c r="G5" s="1"/>
      <c r="H5" s="1"/>
      <c r="I5" s="6"/>
    </row>
    <row r="6" spans="2:10">
      <c r="C6" s="7" t="s">
        <v>8</v>
      </c>
      <c r="D6" s="10">
        <v>-7.3155259525061496</v>
      </c>
      <c r="E6" s="10">
        <v>-7.3155259812810796</v>
      </c>
      <c r="F6" s="11">
        <v>-7.3155259812810796</v>
      </c>
      <c r="G6" s="10">
        <v>-7.3155259690913299</v>
      </c>
      <c r="H6" s="10">
        <v>-7.3154303568986299</v>
      </c>
      <c r="I6" s="10">
        <v>-7.3155259812766102</v>
      </c>
    </row>
    <row r="7" spans="2:10">
      <c r="C7" s="5" t="s">
        <v>9</v>
      </c>
      <c r="D7" s="1">
        <v>-73.804150233255598</v>
      </c>
      <c r="E7" s="10">
        <v>-73.804150233255598</v>
      </c>
      <c r="F7" s="11">
        <v>-73.804150233255598</v>
      </c>
      <c r="G7" s="10">
        <v>-73.804150231876505</v>
      </c>
      <c r="H7" s="10">
        <v>-73.803074206756605</v>
      </c>
      <c r="I7" s="10">
        <v>-73.8041502329217</v>
      </c>
    </row>
    <row r="8" spans="2:10" ht="19" thickBot="1">
      <c r="C8" s="8" t="s">
        <v>10</v>
      </c>
      <c r="D8" s="10">
        <v>-1365.9439195980101</v>
      </c>
      <c r="E8" s="10">
        <v>-1366.00204437313</v>
      </c>
      <c r="F8" s="11">
        <v>-1366.11826120105</v>
      </c>
      <c r="G8" s="10">
        <v>-1366.0067849437501</v>
      </c>
      <c r="H8" s="10">
        <v>-1365.74024567129</v>
      </c>
      <c r="I8" s="10">
        <v>-1366.09207492327</v>
      </c>
      <c r="J8">
        <f>(F6+F7*2+F8)</f>
        <v>-1521.0420876488422</v>
      </c>
    </row>
    <row r="10" spans="2:10" ht="19" thickBot="1">
      <c r="C10" t="s">
        <v>18</v>
      </c>
    </row>
    <row r="11" spans="2:10">
      <c r="B11" t="s">
        <v>17</v>
      </c>
      <c r="C11" s="2" t="s">
        <v>19</v>
      </c>
      <c r="D11" s="31" t="s">
        <v>1</v>
      </c>
      <c r="E11" s="32"/>
      <c r="F11" s="32"/>
      <c r="G11" s="32" t="s">
        <v>3</v>
      </c>
      <c r="H11" s="32"/>
      <c r="I11" s="33"/>
    </row>
    <row r="12" spans="2:10" ht="19" thickBot="1">
      <c r="C12" s="8" t="s">
        <v>2</v>
      </c>
      <c r="D12" s="3" t="s">
        <v>4</v>
      </c>
      <c r="E12" s="3" t="s">
        <v>5</v>
      </c>
      <c r="F12" s="3" t="s">
        <v>6</v>
      </c>
      <c r="G12" s="3" t="s">
        <v>4</v>
      </c>
      <c r="H12" s="3" t="s">
        <v>5</v>
      </c>
      <c r="I12" s="4" t="s">
        <v>6</v>
      </c>
    </row>
    <row r="13" spans="2:10" ht="19">
      <c r="C13" s="7" t="s">
        <v>11</v>
      </c>
      <c r="D13" s="15">
        <v>-81.036529712384095</v>
      </c>
      <c r="E13" s="15">
        <v>-81.062982140543596</v>
      </c>
      <c r="F13" s="15">
        <v>-81.069738804510195</v>
      </c>
      <c r="G13" s="15">
        <v>-81.023626276439302</v>
      </c>
      <c r="H13" s="16">
        <v>-80.978417903938507</v>
      </c>
      <c r="I13" s="15">
        <v>-81.069702690067203</v>
      </c>
      <c r="J13">
        <f>MIN(D13:I13)</f>
        <v>-81.069738804510195</v>
      </c>
    </row>
    <row r="14" spans="2:10" ht="19">
      <c r="C14" s="7" t="s">
        <v>12</v>
      </c>
      <c r="D14" s="15">
        <v>-81.117531020589894</v>
      </c>
      <c r="E14" s="15">
        <v>-81.117951454835605</v>
      </c>
      <c r="F14" s="15">
        <v>-81.1179561308019</v>
      </c>
      <c r="G14" s="15">
        <v>-81.094238161323602</v>
      </c>
      <c r="H14" s="15">
        <v>-81.030552594129901</v>
      </c>
      <c r="I14" s="15">
        <v>-81.117577489198894</v>
      </c>
      <c r="J14">
        <f t="shared" ref="J14:J17" si="0">MIN(D14:I14)</f>
        <v>-81.1179561308019</v>
      </c>
    </row>
    <row r="15" spans="2:10">
      <c r="C15" s="7" t="s">
        <v>13</v>
      </c>
      <c r="D15" s="15">
        <v>-1373.4297578256901</v>
      </c>
      <c r="E15" s="15">
        <v>-1373.5679455705999</v>
      </c>
      <c r="F15" s="15">
        <v>-1373.6187392060999</v>
      </c>
      <c r="G15" s="15">
        <v>-1373.5763158234099</v>
      </c>
      <c r="H15" s="15">
        <v>-1373.5125215112</v>
      </c>
      <c r="I15" s="15">
        <v>-1373.6099698364201</v>
      </c>
      <c r="J15">
        <f t="shared" si="0"/>
        <v>-1373.6187392060999</v>
      </c>
    </row>
    <row r="16" spans="2:10">
      <c r="C16" s="7" t="s">
        <v>14</v>
      </c>
      <c r="D16" s="15">
        <v>-147.43225048055601</v>
      </c>
      <c r="E16" s="15">
        <v>-147.485749179691</v>
      </c>
      <c r="F16" s="15">
        <v>-147.599156247492</v>
      </c>
      <c r="G16" s="15">
        <v>-147.52889124117601</v>
      </c>
      <c r="H16" s="15">
        <v>-147.334234064627</v>
      </c>
      <c r="I16" s="17">
        <v>-147.60585967855599</v>
      </c>
      <c r="J16">
        <f t="shared" si="0"/>
        <v>-147.60585967855599</v>
      </c>
    </row>
    <row r="17" spans="3:17" ht="19">
      <c r="C17" s="7" t="s">
        <v>15</v>
      </c>
      <c r="D17" s="15">
        <v>-1439.3558188941499</v>
      </c>
      <c r="E17" s="15">
        <v>-1439.79679005911</v>
      </c>
      <c r="F17" s="15">
        <v>-1439.9572616292</v>
      </c>
      <c r="G17" s="15">
        <v>-1439.31518885328</v>
      </c>
      <c r="H17" s="15">
        <v>-1439.3217805874201</v>
      </c>
      <c r="I17" s="15">
        <v>-1439.6954077059499</v>
      </c>
      <c r="J17">
        <f t="shared" si="0"/>
        <v>-1439.9572616292</v>
      </c>
    </row>
    <row r="18" spans="3:17" ht="20" thickBot="1">
      <c r="C18" s="9" t="s">
        <v>16</v>
      </c>
      <c r="D18" s="15">
        <v>-1439.45921360477</v>
      </c>
      <c r="E18" s="15">
        <v>-1439.7889256231899</v>
      </c>
      <c r="F18" s="15">
        <v>-1439.8888803713901</v>
      </c>
      <c r="G18" s="15">
        <v>-1439.39615387909</v>
      </c>
      <c r="H18" s="17">
        <v>-1439.72778600076</v>
      </c>
      <c r="I18" s="15">
        <v>-1439.9184881562001</v>
      </c>
      <c r="J18" s="25">
        <f>MIN(D18:I18)</f>
        <v>-1439.9184881562001</v>
      </c>
    </row>
    <row r="19" spans="3:17" ht="19" thickBot="1">
      <c r="J19">
        <f>SUM(J13:J18)</f>
        <v>-4563.2880436053674</v>
      </c>
      <c r="K19" s="14">
        <f>J19-J8*2</f>
        <v>-1521.203868307683</v>
      </c>
    </row>
    <row r="20" spans="3:17">
      <c r="C20" s="2" t="s">
        <v>20</v>
      </c>
      <c r="D20" s="31" t="s">
        <v>1</v>
      </c>
      <c r="E20" s="32"/>
      <c r="F20" s="32"/>
      <c r="G20" s="32" t="s">
        <v>3</v>
      </c>
      <c r="H20" s="32"/>
      <c r="I20" s="33"/>
    </row>
    <row r="21" spans="3:17" ht="19" thickBot="1">
      <c r="C21" s="8" t="s">
        <v>2</v>
      </c>
      <c r="D21" s="3" t="s">
        <v>4</v>
      </c>
      <c r="E21" s="3" t="s">
        <v>5</v>
      </c>
      <c r="F21" s="3" t="s">
        <v>6</v>
      </c>
      <c r="G21" s="3" t="s">
        <v>4</v>
      </c>
      <c r="H21" s="3" t="s">
        <v>5</v>
      </c>
      <c r="I21" s="4" t="s">
        <v>6</v>
      </c>
    </row>
    <row r="22" spans="3:17" ht="19">
      <c r="C22" s="7" t="s">
        <v>11</v>
      </c>
      <c r="D22" s="18">
        <v>-81.079065935405197</v>
      </c>
      <c r="E22" s="18">
        <v>-81.071381609813997</v>
      </c>
      <c r="F22" s="19">
        <v>-81.084084963068605</v>
      </c>
      <c r="G22" s="18">
        <v>-81.014315445101104</v>
      </c>
      <c r="H22" s="18">
        <v>-81.042271631057005</v>
      </c>
      <c r="I22" s="18">
        <v>-81.084060264163895</v>
      </c>
      <c r="J22">
        <f>MIN(D22:I22)</f>
        <v>-81.084084963068605</v>
      </c>
      <c r="L22" s="21">
        <v>-81.053295920443404</v>
      </c>
      <c r="M22" s="21">
        <v>-80.984814523541601</v>
      </c>
      <c r="N22" s="21">
        <v>-81.084084542423597</v>
      </c>
      <c r="O22" s="21">
        <v>-81.014315445101104</v>
      </c>
      <c r="P22" s="21">
        <v>-81.042271631057801</v>
      </c>
      <c r="Q22" s="21">
        <v>-81.084060264163895</v>
      </c>
    </row>
    <row r="23" spans="3:17" ht="19">
      <c r="C23" s="7" t="s">
        <v>12</v>
      </c>
      <c r="D23" s="18">
        <v>-81.119991779437896</v>
      </c>
      <c r="E23" s="18">
        <v>-81.119698995492499</v>
      </c>
      <c r="F23" s="19">
        <v>-81.120070864846994</v>
      </c>
      <c r="G23" s="18">
        <v>-81.117758271813599</v>
      </c>
      <c r="H23" s="18">
        <v>-81.066772022466495</v>
      </c>
      <c r="I23" s="18">
        <v>-81.120070862351199</v>
      </c>
      <c r="J23">
        <f t="shared" ref="J23:J27" si="1">MIN(D23:I23)</f>
        <v>-81.120070864846994</v>
      </c>
      <c r="L23" s="22">
        <v>-81.119991779437896</v>
      </c>
      <c r="M23" s="22">
        <v>-81.119698995492499</v>
      </c>
      <c r="N23" s="23">
        <v>-81.120070864846994</v>
      </c>
      <c r="O23" s="22">
        <v>-81.117758271813599</v>
      </c>
      <c r="P23" s="22">
        <v>-81.066772022466495</v>
      </c>
      <c r="Q23" s="22">
        <v>-81.120070862351199</v>
      </c>
    </row>
    <row r="24" spans="3:17">
      <c r="C24" s="7" t="s">
        <v>13</v>
      </c>
      <c r="D24" s="18">
        <v>-1373.43467770658</v>
      </c>
      <c r="E24" s="18">
        <v>-1373.56864844557</v>
      </c>
      <c r="F24" s="18">
        <v>-1373.56950903611</v>
      </c>
      <c r="G24" s="18">
        <v>-1373.34730134441</v>
      </c>
      <c r="H24" s="18">
        <v>-1373.5290099857</v>
      </c>
      <c r="I24" s="19">
        <v>-1373.58423605959</v>
      </c>
      <c r="J24">
        <f t="shared" si="1"/>
        <v>-1373.58423605959</v>
      </c>
      <c r="L24" s="22">
        <v>-1373.43467770658</v>
      </c>
      <c r="M24" s="22">
        <v>-1373.56864844557</v>
      </c>
      <c r="N24" s="22">
        <v>-1373.56950903611</v>
      </c>
      <c r="O24" s="22">
        <v>-1373.34730134441</v>
      </c>
      <c r="P24" s="22">
        <v>-1373.5290099857</v>
      </c>
      <c r="Q24" s="23">
        <v>-1373.58423605959</v>
      </c>
    </row>
    <row r="25" spans="3:17">
      <c r="C25" s="7" t="s">
        <v>14</v>
      </c>
      <c r="D25" s="18">
        <v>-147.39197410832401</v>
      </c>
      <c r="E25" s="18">
        <v>-147.374392541736</v>
      </c>
      <c r="F25" s="19">
        <v>-147.60804161345001</v>
      </c>
      <c r="G25" s="18">
        <v>-147.55175876303801</v>
      </c>
      <c r="H25" s="18">
        <v>-147.52359741987701</v>
      </c>
      <c r="I25" s="18">
        <v>-147.48999242468199</v>
      </c>
      <c r="J25">
        <f t="shared" si="1"/>
        <v>-147.60804161345001</v>
      </c>
      <c r="L25" s="22">
        <v>-147.39197410832401</v>
      </c>
      <c r="M25" s="22">
        <v>-147.374392541736</v>
      </c>
      <c r="N25" s="23">
        <v>-147.60804161345001</v>
      </c>
      <c r="O25" s="22">
        <v>-147.55175876303801</v>
      </c>
      <c r="P25" s="22">
        <v>-147.52359741987701</v>
      </c>
      <c r="Q25" s="22">
        <v>-147.48999242468199</v>
      </c>
    </row>
    <row r="26" spans="3:17" ht="19">
      <c r="C26" s="7" t="s">
        <v>15</v>
      </c>
      <c r="D26" s="18">
        <v>-1439.4236606996001</v>
      </c>
      <c r="E26" s="18">
        <v>-1439.8433167922201</v>
      </c>
      <c r="F26" s="19">
        <v>-1439.95202738125</v>
      </c>
      <c r="G26" s="18">
        <v>-1439.1698800685699</v>
      </c>
      <c r="H26" s="18">
        <v>-1439.4858841217199</v>
      </c>
      <c r="I26" s="18">
        <v>-1439.80339340915</v>
      </c>
      <c r="J26">
        <f t="shared" si="1"/>
        <v>-1439.95202738125</v>
      </c>
      <c r="L26" s="22">
        <v>-1439.4236606996001</v>
      </c>
      <c r="M26" s="22">
        <v>-1439.8433167922201</v>
      </c>
      <c r="N26" s="23">
        <v>-1439.95202738125</v>
      </c>
      <c r="O26" s="22">
        <v>-1439.1698800685699</v>
      </c>
      <c r="P26" s="22">
        <v>-1439.4858841217199</v>
      </c>
      <c r="Q26" s="22">
        <v>-1439.80339340915</v>
      </c>
    </row>
    <row r="27" spans="3:17" ht="20" thickBot="1">
      <c r="C27" s="9" t="s">
        <v>16</v>
      </c>
      <c r="D27" s="18">
        <v>-1439.39363484002</v>
      </c>
      <c r="E27" s="18">
        <v>-1439.48571954163</v>
      </c>
      <c r="F27" s="18">
        <v>-1439.8988480913399</v>
      </c>
      <c r="G27" s="18">
        <v>-1439.2108205106299</v>
      </c>
      <c r="H27" s="18">
        <v>-1439.56424733882</v>
      </c>
      <c r="I27" s="19">
        <v>-1439.98605843169</v>
      </c>
      <c r="J27">
        <f t="shared" si="1"/>
        <v>-1439.98605843169</v>
      </c>
      <c r="L27" s="22">
        <v>-1439.39363484002</v>
      </c>
      <c r="M27" s="22">
        <v>-1439.48571954163</v>
      </c>
      <c r="N27" s="22">
        <v>-1439.8988480913399</v>
      </c>
      <c r="O27" s="22">
        <v>-1439.2108205106299</v>
      </c>
      <c r="P27" s="22">
        <v>-1439.56424733882</v>
      </c>
      <c r="Q27" s="24">
        <v>-1439.98605843169</v>
      </c>
    </row>
    <row r="28" spans="3:17">
      <c r="J28">
        <f>SUM(J22:J27)</f>
        <v>-4563.3345193138957</v>
      </c>
      <c r="K28">
        <f>J28-J8*2</f>
        <v>-1521.2503440162113</v>
      </c>
    </row>
    <row r="29" spans="3:17" ht="19" thickBot="1"/>
    <row r="30" spans="3:17">
      <c r="C30" s="2" t="s">
        <v>21</v>
      </c>
      <c r="D30" s="31" t="s">
        <v>1</v>
      </c>
      <c r="E30" s="32"/>
      <c r="F30" s="32"/>
      <c r="G30" s="32" t="s">
        <v>3</v>
      </c>
      <c r="H30" s="32"/>
      <c r="I30" s="33"/>
      <c r="L30" s="13"/>
    </row>
    <row r="31" spans="3:17" ht="19" thickBot="1">
      <c r="C31" s="8" t="s">
        <v>2</v>
      </c>
      <c r="D31" s="3" t="s">
        <v>4</v>
      </c>
      <c r="E31" s="3" t="s">
        <v>5</v>
      </c>
      <c r="F31" s="3" t="s">
        <v>6</v>
      </c>
      <c r="G31" s="3" t="s">
        <v>4</v>
      </c>
      <c r="H31" s="3" t="s">
        <v>5</v>
      </c>
      <c r="I31" s="4" t="s">
        <v>6</v>
      </c>
    </row>
    <row r="32" spans="3:17" ht="19">
      <c r="C32" s="7" t="s">
        <v>11</v>
      </c>
      <c r="D32" s="20">
        <v>-81.074588002635295</v>
      </c>
      <c r="E32" s="20">
        <v>-81.076294024308098</v>
      </c>
      <c r="F32" s="20">
        <v>-81.086310213747396</v>
      </c>
      <c r="G32" s="20">
        <v>-81.070687721245406</v>
      </c>
      <c r="H32" s="20">
        <v>-81.021451541769096</v>
      </c>
      <c r="I32" s="20">
        <v>-81.086298915224603</v>
      </c>
      <c r="J32">
        <f>MIN(D32:I32)</f>
        <v>-81.086310213747396</v>
      </c>
    </row>
    <row r="33" spans="3:12" ht="19">
      <c r="C33" s="7" t="s">
        <v>12</v>
      </c>
      <c r="D33" s="18">
        <v>-81.118325255837505</v>
      </c>
      <c r="E33" s="18">
        <v>-81.119637023420395</v>
      </c>
      <c r="F33" s="19">
        <v>-81.120087985479202</v>
      </c>
      <c r="G33" s="18">
        <v>-81.097025402733806</v>
      </c>
      <c r="H33" s="18">
        <v>-81.058402124610097</v>
      </c>
      <c r="I33" s="18">
        <v>-81.119684448394295</v>
      </c>
      <c r="J33">
        <f t="shared" ref="J33:J37" si="2">MIN(D33:I33)</f>
        <v>-81.120087985479202</v>
      </c>
      <c r="L33" s="13"/>
    </row>
    <row r="34" spans="3:12">
      <c r="C34" s="7" t="s">
        <v>13</v>
      </c>
      <c r="D34" s="18">
        <v>-1373.20623979333</v>
      </c>
      <c r="E34" s="18">
        <v>-1373.3194795095201</v>
      </c>
      <c r="F34" s="18">
        <v>-1373.35432893133</v>
      </c>
      <c r="G34" s="18">
        <v>-1373.5919945140799</v>
      </c>
      <c r="H34" s="18">
        <v>-1373.3808906105601</v>
      </c>
      <c r="I34" s="19">
        <v>-1373.72549188269</v>
      </c>
      <c r="J34">
        <f t="shared" si="2"/>
        <v>-1373.72549188269</v>
      </c>
      <c r="K34" s="13"/>
      <c r="L34" s="13"/>
    </row>
    <row r="35" spans="3:12">
      <c r="C35" s="7" t="s">
        <v>14</v>
      </c>
      <c r="D35" s="18">
        <v>-147.41212392467901</v>
      </c>
      <c r="E35" s="18">
        <v>-147.55172565792401</v>
      </c>
      <c r="F35" s="19">
        <v>-147.60706731182199</v>
      </c>
      <c r="G35" s="18">
        <v>-147.517407243034</v>
      </c>
      <c r="H35" s="18">
        <v>-147.16679570607499</v>
      </c>
      <c r="I35" s="18">
        <v>-147.560822603514</v>
      </c>
      <c r="J35">
        <f t="shared" si="2"/>
        <v>-147.60706731182199</v>
      </c>
    </row>
    <row r="36" spans="3:12" ht="19">
      <c r="C36" s="7" t="s">
        <v>15</v>
      </c>
      <c r="D36" s="18">
        <v>-1439.2260443970099</v>
      </c>
      <c r="E36" s="18">
        <v>-1439.77836235461</v>
      </c>
      <c r="F36" s="19">
        <v>-1439.8400467505501</v>
      </c>
      <c r="G36" s="18">
        <v>-1439.3198492030001</v>
      </c>
      <c r="H36" s="18">
        <v>-1439.5232019760299</v>
      </c>
      <c r="I36" s="18">
        <v>-1439.71484173558</v>
      </c>
      <c r="J36">
        <f t="shared" si="2"/>
        <v>-1439.8400467505501</v>
      </c>
    </row>
    <row r="37" spans="3:12" ht="20" thickBot="1">
      <c r="C37" s="9" t="s">
        <v>16</v>
      </c>
      <c r="D37" s="18">
        <v>-1439.54717895261</v>
      </c>
      <c r="E37" s="18">
        <v>-1439.8280324360001</v>
      </c>
      <c r="F37" s="19">
        <v>-1439.9446881399999</v>
      </c>
      <c r="G37" s="18">
        <v>-1439.30030919006</v>
      </c>
      <c r="H37" s="18">
        <v>-1439.40885631673</v>
      </c>
      <c r="I37" s="18">
        <v>-1439.73854697052</v>
      </c>
      <c r="J37">
        <f t="shared" si="2"/>
        <v>-1439.9446881399999</v>
      </c>
    </row>
    <row r="38" spans="3:12">
      <c r="J38">
        <f>SUM(J32:J37)</f>
        <v>-4563.3236922842889</v>
      </c>
      <c r="K38">
        <f>J38-$J8*2</f>
        <v>-1521.2395169866045</v>
      </c>
    </row>
    <row r="39" spans="3:12" ht="19" thickBot="1"/>
    <row r="40" spans="3:12">
      <c r="C40" s="2" t="s">
        <v>23</v>
      </c>
      <c r="D40" s="31" t="s">
        <v>1</v>
      </c>
      <c r="E40" s="32"/>
      <c r="F40" s="32"/>
      <c r="G40" s="32" t="s">
        <v>3</v>
      </c>
      <c r="H40" s="32"/>
      <c r="I40" s="33"/>
    </row>
    <row r="41" spans="3:12" ht="19" thickBot="1">
      <c r="C41" s="8" t="s">
        <v>2</v>
      </c>
      <c r="D41" s="3" t="s">
        <v>4</v>
      </c>
      <c r="E41" s="3" t="s">
        <v>5</v>
      </c>
      <c r="F41" s="3" t="s">
        <v>6</v>
      </c>
      <c r="G41" s="3" t="s">
        <v>4</v>
      </c>
      <c r="H41" s="3" t="s">
        <v>5</v>
      </c>
      <c r="I41" s="4" t="s">
        <v>6</v>
      </c>
    </row>
    <row r="42" spans="3:12" ht="19">
      <c r="C42" s="7" t="s">
        <v>11</v>
      </c>
      <c r="D42" s="21">
        <v>-81.083965031571694</v>
      </c>
      <c r="E42" s="21">
        <v>-81.081421335239298</v>
      </c>
      <c r="F42" s="21">
        <v>-81.086309535132798</v>
      </c>
      <c r="G42" s="21">
        <v>-81.003116646195295</v>
      </c>
      <c r="H42" s="21">
        <v>-81.023070020832193</v>
      </c>
      <c r="I42" s="21">
        <v>-81.012209995375699</v>
      </c>
      <c r="J42">
        <f>MIN(D42:I42)</f>
        <v>-81.086309535132798</v>
      </c>
    </row>
    <row r="43" spans="3:12" ht="19">
      <c r="C43" s="7" t="s">
        <v>12</v>
      </c>
      <c r="D43" s="22">
        <v>-81.119825708702095</v>
      </c>
      <c r="E43" s="22">
        <v>-81.120073635809902</v>
      </c>
      <c r="F43" s="23">
        <v>-81.120088060901395</v>
      </c>
      <c r="G43" s="22">
        <v>-81.09525734028</v>
      </c>
      <c r="H43" s="22">
        <v>-81.071902699215698</v>
      </c>
      <c r="I43" s="22">
        <v>-81.1200876158738</v>
      </c>
      <c r="J43">
        <f t="shared" ref="J43:J46" si="3">MIN(D43:I43)</f>
        <v>-81.120088060901395</v>
      </c>
    </row>
    <row r="44" spans="3:12">
      <c r="C44" s="7" t="s">
        <v>13</v>
      </c>
      <c r="D44" s="22">
        <v>-1373.2236598034399</v>
      </c>
      <c r="E44" s="22">
        <v>-1373.35425647651</v>
      </c>
      <c r="F44" s="22">
        <v>-1373.32846291223</v>
      </c>
      <c r="G44" s="22">
        <v>-1373.5896808264099</v>
      </c>
      <c r="H44" s="22">
        <v>-1373.585002651</v>
      </c>
      <c r="I44" s="23">
        <v>-1373.7905065493701</v>
      </c>
      <c r="J44" s="25">
        <f>MIN(D44:I44)</f>
        <v>-1373.7905065493701</v>
      </c>
      <c r="K44" s="13"/>
    </row>
    <row r="45" spans="3:12">
      <c r="C45" s="7" t="s">
        <v>14</v>
      </c>
      <c r="D45" s="22">
        <v>-147.41305266997301</v>
      </c>
      <c r="E45" s="22">
        <v>-147.28126791317601</v>
      </c>
      <c r="F45" s="23">
        <v>-147.607525664658</v>
      </c>
      <c r="G45" s="22">
        <v>-147.445853107598</v>
      </c>
      <c r="H45" s="22">
        <v>-147.44230722497301</v>
      </c>
      <c r="I45" s="22">
        <v>-147.462991546121</v>
      </c>
      <c r="J45" s="25">
        <f>MIN(D45:I45)</f>
        <v>-147.607525664658</v>
      </c>
    </row>
    <row r="46" spans="3:12" ht="19">
      <c r="C46" s="7" t="s">
        <v>15</v>
      </c>
      <c r="D46" s="22">
        <v>-1439.2260443970099</v>
      </c>
      <c r="E46" s="22">
        <v>-1439.77836235461</v>
      </c>
      <c r="F46" s="23">
        <v>-1439.8400467505501</v>
      </c>
      <c r="G46" s="22">
        <v>-1439.3198492030001</v>
      </c>
      <c r="H46" s="22">
        <v>-1439.5232019760299</v>
      </c>
      <c r="I46" s="22">
        <v>-1439.71484173558</v>
      </c>
      <c r="J46">
        <f t="shared" si="3"/>
        <v>-1439.8400467505501</v>
      </c>
    </row>
    <row r="47" spans="3:12" ht="20" thickBot="1">
      <c r="C47" s="9" t="s">
        <v>16</v>
      </c>
      <c r="D47" s="22">
        <v>-1439.3883479359999</v>
      </c>
      <c r="E47" s="22">
        <v>-1439.7581777610701</v>
      </c>
      <c r="F47" s="22">
        <v>-1439.8570749649</v>
      </c>
      <c r="G47" s="22">
        <v>-1439.3545107530399</v>
      </c>
      <c r="H47" s="22">
        <v>-1439.47900155054</v>
      </c>
      <c r="I47" s="24">
        <v>-1439.7229983508801</v>
      </c>
      <c r="J47" s="25">
        <f>MIN(D47:I47)</f>
        <v>-1439.8570749649</v>
      </c>
    </row>
    <row r="48" spans="3:12">
      <c r="D48" s="13" t="s">
        <v>22</v>
      </c>
      <c r="J48">
        <f>SUM(J42:J47)</f>
        <v>-4563.301551525512</v>
      </c>
      <c r="K48">
        <f>J48-$J8*2</f>
        <v>-1521.2173762278276</v>
      </c>
    </row>
    <row r="49" spans="3:11" ht="19" thickBot="1">
      <c r="D49" s="12"/>
    </row>
    <row r="50" spans="3:11">
      <c r="C50" s="2" t="s">
        <v>24</v>
      </c>
      <c r="D50" s="31" t="s">
        <v>1</v>
      </c>
      <c r="E50" s="32"/>
      <c r="F50" s="32"/>
      <c r="G50" s="32" t="s">
        <v>3</v>
      </c>
      <c r="H50" s="32"/>
      <c r="I50" s="33"/>
    </row>
    <row r="51" spans="3:11" ht="19" thickBot="1">
      <c r="C51" s="8" t="s">
        <v>2</v>
      </c>
      <c r="D51" s="3" t="s">
        <v>4</v>
      </c>
      <c r="E51" s="3" t="s">
        <v>5</v>
      </c>
      <c r="F51" s="3" t="s">
        <v>6</v>
      </c>
      <c r="G51" s="3" t="s">
        <v>4</v>
      </c>
      <c r="H51" s="3" t="s">
        <v>5</v>
      </c>
      <c r="I51" s="4" t="s">
        <v>6</v>
      </c>
    </row>
    <row r="52" spans="3:11" ht="19">
      <c r="C52" s="7" t="s">
        <v>11</v>
      </c>
      <c r="D52" s="21">
        <v>-81.053295920443404</v>
      </c>
      <c r="E52" s="21">
        <v>-81.008477116729196</v>
      </c>
      <c r="F52" s="21">
        <v>-81.086303684229094</v>
      </c>
      <c r="G52" s="21">
        <v>-81.079195575519606</v>
      </c>
      <c r="H52" s="21">
        <v>-81.045878730156105</v>
      </c>
      <c r="I52" s="21">
        <v>-81.086276403499298</v>
      </c>
      <c r="J52">
        <f>MIN(D52:I52)</f>
        <v>-81.086303684229094</v>
      </c>
    </row>
    <row r="53" spans="3:11" ht="19">
      <c r="C53" s="7" t="s">
        <v>12</v>
      </c>
      <c r="D53" s="22">
        <v>-81.1197325500342</v>
      </c>
      <c r="E53" s="22">
        <v>-81.1196354547466</v>
      </c>
      <c r="F53" s="23">
        <v>-81.120087090613694</v>
      </c>
      <c r="G53" s="22">
        <v>-81.118791863547699</v>
      </c>
      <c r="H53" s="22">
        <v>-81.093115368363399</v>
      </c>
      <c r="I53" s="22">
        <v>-81.120087055748598</v>
      </c>
      <c r="J53">
        <f t="shared" ref="J53:J56" si="4">MIN(D53:I53)</f>
        <v>-81.120087090613694</v>
      </c>
    </row>
    <row r="54" spans="3:11">
      <c r="C54" s="7" t="s">
        <v>13</v>
      </c>
      <c r="D54" s="22">
        <v>-1373.4138744250699</v>
      </c>
      <c r="E54" s="22">
        <v>-1373.58723680511</v>
      </c>
      <c r="F54" s="22">
        <v>-1373.5556264674899</v>
      </c>
      <c r="G54" s="22">
        <v>-1373.39130142513</v>
      </c>
      <c r="H54" s="22">
        <v>-1373.3084644595499</v>
      </c>
      <c r="I54" s="23">
        <v>-1373.5920580034999</v>
      </c>
      <c r="J54">
        <f t="shared" si="4"/>
        <v>-1373.5920580034999</v>
      </c>
      <c r="K54" s="13"/>
    </row>
    <row r="55" spans="3:11">
      <c r="C55" s="7" t="s">
        <v>14</v>
      </c>
      <c r="D55" s="22">
        <v>-147.39998860014501</v>
      </c>
      <c r="E55" s="22">
        <v>-147.44663924332599</v>
      </c>
      <c r="F55" s="23">
        <v>-147.60803197927001</v>
      </c>
      <c r="G55" s="22">
        <v>-147.31421143913499</v>
      </c>
      <c r="H55" s="22">
        <v>-147.48550261253999</v>
      </c>
      <c r="I55" s="22">
        <v>-147.56095414892101</v>
      </c>
      <c r="J55">
        <f t="shared" si="4"/>
        <v>-147.60803197927001</v>
      </c>
    </row>
    <row r="56" spans="3:11" ht="19">
      <c r="C56" s="7" t="s">
        <v>15</v>
      </c>
      <c r="D56" s="22">
        <v>-1439.49024945427</v>
      </c>
      <c r="E56" s="22">
        <v>-1439.6190482799</v>
      </c>
      <c r="F56" s="23">
        <v>-1439.78295325929</v>
      </c>
      <c r="G56" s="22">
        <v>-1439.6284251771899</v>
      </c>
      <c r="H56" s="22">
        <v>-1439.4780681872701</v>
      </c>
      <c r="I56" s="22">
        <v>-1439.8505663640401</v>
      </c>
      <c r="J56">
        <f t="shared" si="4"/>
        <v>-1439.8505663640401</v>
      </c>
    </row>
    <row r="57" spans="3:11" ht="20" thickBot="1">
      <c r="C57" s="9" t="s">
        <v>16</v>
      </c>
      <c r="D57" s="22">
        <v>-1439.2794586211601</v>
      </c>
      <c r="E57" s="22">
        <v>-1439.63372847255</v>
      </c>
      <c r="F57" s="22">
        <v>-1439.7479090560801</v>
      </c>
      <c r="G57" s="22">
        <v>-1439.0988992016801</v>
      </c>
      <c r="H57" s="22">
        <v>-1439.3904933804099</v>
      </c>
      <c r="I57" s="24">
        <v>-1439.5810122007699</v>
      </c>
      <c r="J57" s="25">
        <f>MIN(D57:I57)</f>
        <v>-1439.7479090560801</v>
      </c>
    </row>
    <row r="58" spans="3:11">
      <c r="D58" s="13"/>
      <c r="J58">
        <f>SUM(J52:J57)</f>
        <v>-4563.0049561777323</v>
      </c>
      <c r="K58" s="14">
        <f>J58-$J8*2</f>
        <v>-1520.9207808800479</v>
      </c>
    </row>
    <row r="59" spans="3:11">
      <c r="D59" s="13" t="s">
        <v>26</v>
      </c>
    </row>
    <row r="60" spans="3:11">
      <c r="D60" s="13" t="s">
        <v>27</v>
      </c>
    </row>
    <row r="66" spans="3:3">
      <c r="C66" s="13" t="s">
        <v>25</v>
      </c>
    </row>
  </sheetData>
  <mergeCells count="13">
    <mergeCell ref="D50:F50"/>
    <mergeCell ref="G50:I50"/>
    <mergeCell ref="D30:F30"/>
    <mergeCell ref="G30:I30"/>
    <mergeCell ref="D40:F40"/>
    <mergeCell ref="G40:I40"/>
    <mergeCell ref="D20:F20"/>
    <mergeCell ref="G20:I20"/>
    <mergeCell ref="C3:C4"/>
    <mergeCell ref="D3:F3"/>
    <mergeCell ref="G3:I3"/>
    <mergeCell ref="D11:F11"/>
    <mergeCell ref="G11:I1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C440-CE5F-2A42-AADE-8C025D21347E}">
  <dimension ref="B3:J17"/>
  <sheetViews>
    <sheetView workbookViewId="0">
      <selection activeCell="I27" sqref="I27"/>
    </sheetView>
  </sheetViews>
  <sheetFormatPr baseColWidth="10" defaultRowHeight="18"/>
  <sheetData>
    <row r="3" spans="2:10" ht="19" thickBot="1"/>
    <row r="4" spans="2:10">
      <c r="B4" s="30">
        <v>-1521.402206</v>
      </c>
      <c r="C4" s="30">
        <v>-1521.250344</v>
      </c>
      <c r="D4" s="30">
        <v>-1521.250344</v>
      </c>
      <c r="E4" s="30">
        <v>-1521.2038689999999</v>
      </c>
    </row>
    <row r="5" spans="2:10">
      <c r="B5" s="29">
        <v>-1521.504467</v>
      </c>
      <c r="C5" s="29">
        <v>-1521.428641</v>
      </c>
      <c r="D5" s="29">
        <v>-1521.328722</v>
      </c>
      <c r="E5" s="29">
        <v>-1521.3003659999999</v>
      </c>
      <c r="G5" s="25">
        <f t="shared" ref="G5:J10" si="0">B5-B$4</f>
        <v>-0.1022609999999986</v>
      </c>
      <c r="H5" s="25">
        <f t="shared" si="0"/>
        <v>-0.17829699999992954</v>
      </c>
      <c r="I5" s="25">
        <f t="shared" si="0"/>
        <v>-7.8377999999929671E-2</v>
      </c>
      <c r="J5" s="25">
        <f t="shared" si="0"/>
        <v>-9.6496999999999389E-2</v>
      </c>
    </row>
    <row r="6" spans="2:10">
      <c r="B6" s="29">
        <v>-1521.1251609999999</v>
      </c>
      <c r="C6" s="29">
        <v>-1521.124331</v>
      </c>
      <c r="D6" s="29">
        <v>-1521.1185809999999</v>
      </c>
      <c r="E6" s="29">
        <v>-1521.1184510000001</v>
      </c>
      <c r="G6" s="25">
        <f t="shared" si="0"/>
        <v>0.27704500000004373</v>
      </c>
      <c r="H6" s="25">
        <f t="shared" si="0"/>
        <v>0.12601300000005722</v>
      </c>
      <c r="I6" s="25">
        <f t="shared" si="0"/>
        <v>0.13176300000009178</v>
      </c>
      <c r="J6" s="25">
        <f t="shared" si="0"/>
        <v>8.5417999999890526E-2</v>
      </c>
    </row>
    <row r="7" spans="2:10">
      <c r="B7" s="29">
        <v>-1521.1374530000001</v>
      </c>
      <c r="C7" s="29">
        <v>-1521.1364450000001</v>
      </c>
      <c r="D7" s="29">
        <v>-1521.131382</v>
      </c>
      <c r="E7" s="29">
        <v>-1521.1312350000001</v>
      </c>
      <c r="G7" s="25">
        <f t="shared" si="0"/>
        <v>0.26475299999992785</v>
      </c>
      <c r="H7" s="25">
        <f t="shared" si="0"/>
        <v>0.11389899999994668</v>
      </c>
      <c r="I7" s="25">
        <f t="shared" si="0"/>
        <v>0.11896200000001045</v>
      </c>
      <c r="J7" s="25">
        <f t="shared" si="0"/>
        <v>7.2633999999879961E-2</v>
      </c>
    </row>
    <row r="8" spans="2:10">
      <c r="B8" s="29">
        <v>-1521.156596</v>
      </c>
      <c r="C8" s="29">
        <v>-1521.156037</v>
      </c>
      <c r="D8" s="29">
        <v>-1521.1507320000001</v>
      </c>
      <c r="E8" s="29">
        <v>-1521.1506340000001</v>
      </c>
      <c r="G8" s="25">
        <f t="shared" si="0"/>
        <v>0.24560999999994237</v>
      </c>
      <c r="H8" s="25">
        <f t="shared" si="0"/>
        <v>9.4307000000071639E-2</v>
      </c>
      <c r="I8" s="25">
        <f t="shared" si="0"/>
        <v>9.9611999999979162E-2</v>
      </c>
      <c r="J8" s="25">
        <f t="shared" si="0"/>
        <v>5.3234999999858701E-2</v>
      </c>
    </row>
    <row r="9" spans="2:10">
      <c r="B9" s="29">
        <v>-1521.206993</v>
      </c>
      <c r="C9" s="29">
        <v>-1521.2056689999999</v>
      </c>
      <c r="D9" s="29">
        <v>-1521.202145</v>
      </c>
      <c r="E9" s="29">
        <v>-1521.2019769999999</v>
      </c>
      <c r="G9" s="25">
        <f t="shared" si="0"/>
        <v>0.195212999999967</v>
      </c>
      <c r="H9" s="25">
        <f t="shared" si="0"/>
        <v>4.4675000000097498E-2</v>
      </c>
      <c r="I9" s="25">
        <f t="shared" si="0"/>
        <v>4.8199000000067826E-2</v>
      </c>
      <c r="J9" s="25">
        <f t="shared" si="0"/>
        <v>1.8919999999980064E-3</v>
      </c>
    </row>
    <row r="10" spans="2:10" ht="19" thickBot="1">
      <c r="B10" s="28">
        <v>-1521.2488069999999</v>
      </c>
      <c r="C10" s="28">
        <v>-1521.247824</v>
      </c>
      <c r="D10" s="28">
        <v>-1521.244451</v>
      </c>
      <c r="E10" s="28">
        <v>-1521.24433</v>
      </c>
      <c r="G10" s="25">
        <f t="shared" si="0"/>
        <v>0.15339900000003581</v>
      </c>
      <c r="H10" s="25">
        <f t="shared" si="0"/>
        <v>2.5200000000040745E-3</v>
      </c>
      <c r="I10" s="25">
        <f t="shared" si="0"/>
        <v>5.893000000014581E-3</v>
      </c>
      <c r="J10" s="25">
        <f t="shared" si="0"/>
        <v>-4.0461000000050262E-2</v>
      </c>
    </row>
    <row r="11" spans="2:10" ht="19" thickTop="1"/>
    <row r="12" spans="2:10">
      <c r="G12" s="27">
        <f t="shared" ref="G12:J17" si="1">ABS(100*G5/B5)</f>
        <v>6.7210450063041847E-3</v>
      </c>
      <c r="H12" s="27">
        <f t="shared" si="1"/>
        <v>1.1719051107302609E-2</v>
      </c>
      <c r="I12" s="27">
        <f t="shared" si="1"/>
        <v>5.1519437493358303E-3</v>
      </c>
      <c r="J12" s="27">
        <f t="shared" si="1"/>
        <v>6.3430603289554056E-3</v>
      </c>
    </row>
    <row r="13" spans="2:10">
      <c r="G13" s="27">
        <f t="shared" si="1"/>
        <v>1.8213162670842425E-2</v>
      </c>
      <c r="H13" s="27">
        <f t="shared" si="1"/>
        <v>8.284201194600261E-3</v>
      </c>
      <c r="I13" s="27">
        <f t="shared" si="1"/>
        <v>8.6622438017599744E-3</v>
      </c>
      <c r="J13" s="27">
        <f t="shared" si="1"/>
        <v>5.6154732686159838E-3</v>
      </c>
    </row>
    <row r="14" spans="2:10">
      <c r="G14" s="27">
        <f t="shared" si="1"/>
        <v>1.7404935989037661E-2</v>
      </c>
      <c r="H14" s="27">
        <f t="shared" si="1"/>
        <v>7.4877569579201476E-3</v>
      </c>
      <c r="I14" s="27">
        <f t="shared" si="1"/>
        <v>7.8206262396347329E-3</v>
      </c>
      <c r="J14" s="27">
        <f t="shared" si="1"/>
        <v>4.7749989171631179E-3</v>
      </c>
    </row>
    <row r="15" spans="2:10">
      <c r="G15" s="27">
        <f t="shared" si="1"/>
        <v>1.6146266639857659E-2</v>
      </c>
      <c r="H15" s="27">
        <f t="shared" si="1"/>
        <v>6.1996927143688971E-3</v>
      </c>
      <c r="I15" s="27">
        <f t="shared" si="1"/>
        <v>6.5484634694294814E-3</v>
      </c>
      <c r="J15" s="27">
        <f t="shared" si="1"/>
        <v>3.4996534077544024E-3</v>
      </c>
    </row>
    <row r="16" spans="2:10">
      <c r="G16" s="27">
        <f t="shared" si="1"/>
        <v>1.2832770352638459E-2</v>
      </c>
      <c r="H16" s="27">
        <f t="shared" si="1"/>
        <v>2.9368152453353434E-3</v>
      </c>
      <c r="I16" s="27">
        <f t="shared" si="1"/>
        <v>3.1684809384796013E-3</v>
      </c>
      <c r="J16" s="27">
        <f t="shared" si="1"/>
        <v>1.2437533138954146E-4</v>
      </c>
    </row>
    <row r="17" spans="7:10">
      <c r="G17" s="27">
        <f t="shared" si="1"/>
        <v>1.0083754826572287E-2</v>
      </c>
      <c r="H17" s="27">
        <f t="shared" si="1"/>
        <v>1.6565348263755837E-4</v>
      </c>
      <c r="I17" s="27">
        <f t="shared" si="1"/>
        <v>3.87380213360238E-4</v>
      </c>
      <c r="J17" s="27">
        <f t="shared" si="1"/>
        <v>2.6597305378321615E-3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수정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최윤호</dc:creator>
  <cp:lastModifiedBy>최윤호</cp:lastModifiedBy>
  <dcterms:created xsi:type="dcterms:W3CDTF">2024-11-22T04:07:20Z</dcterms:created>
  <dcterms:modified xsi:type="dcterms:W3CDTF">2025-04-11T00:53:56Z</dcterms:modified>
</cp:coreProperties>
</file>