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ttps://laobanzhang-my.sharepoint.com/personal/zmh_laobanzhang_onmicrosoft_com/Documents/量化汇总/模板/"/>
    </mc:Choice>
  </mc:AlternateContent>
  <xr:revisionPtr revIDLastSave="0" documentId="8_{02CB54E5-B582-41D8-AC45-C9DD0AD152A1}" xr6:coauthVersionLast="47" xr6:coauthVersionMax="47" xr10:uidLastSave="{00000000-0000-0000-0000-000000000000}"/>
  <bookViews>
    <workbookView xWindow="-120" yWindow="-120" windowWidth="29040" windowHeight="16440" firstSheet="1" activeTab="7" xr2:uid="{00000000-000D-0000-FFFF-FFFF00000000}"/>
  </bookViews>
  <sheets>
    <sheet name="PVHINS" sheetId="3" state="hidden" r:id="rId1"/>
    <sheet name="1" sheetId="12" r:id="rId2"/>
    <sheet name="2" sheetId="13" r:id="rId3"/>
    <sheet name="3" sheetId="15" r:id="rId4"/>
    <sheet name="4" sheetId="16" r:id="rId5"/>
    <sheet name="5" sheetId="17" r:id="rId6"/>
    <sheet name="Sheet1" sheetId="22" state="hidden" r:id="rId7"/>
    <sheet name="周总结" sheetId="20" r:id="rId8"/>
    <sheet name="周总结（每日版）" sheetId="26" r:id="rId9"/>
    <sheet name="打卡背诵检查（由汇总员拍照或扫描上传）" sheetId="25" r:id="rId10"/>
    <sheet name="A" sheetId="24" state="hidden" r:id="rId11"/>
  </sheets>
  <definedNames>
    <definedName name="_xlnm._FilterDatabase" localSheetId="5" hidden="1">'5'!$A$5:$V$53</definedName>
    <definedName name="_xlnm.Print_Area" localSheetId="7">周总结!$A$1:$Z$70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0" l="1"/>
  <c r="F9" i="20"/>
  <c r="G9" i="20"/>
  <c r="H9" i="20"/>
  <c r="I9" i="20"/>
  <c r="E10" i="20"/>
  <c r="F10" i="20"/>
  <c r="G10" i="20"/>
  <c r="H10" i="20"/>
  <c r="I10" i="20"/>
  <c r="E11" i="20"/>
  <c r="F11" i="20"/>
  <c r="G11" i="20"/>
  <c r="H11" i="20"/>
  <c r="I11" i="20"/>
  <c r="E12" i="20"/>
  <c r="F12" i="20"/>
  <c r="G12" i="20"/>
  <c r="H12" i="20"/>
  <c r="I12" i="20"/>
  <c r="E13" i="20"/>
  <c r="F13" i="20"/>
  <c r="G13" i="20"/>
  <c r="H13" i="20"/>
  <c r="I13" i="20"/>
  <c r="E14" i="20"/>
  <c r="F14" i="20"/>
  <c r="G14" i="20"/>
  <c r="H14" i="20"/>
  <c r="I14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4" i="26"/>
  <c r="F68" i="20"/>
  <c r="F53" i="20"/>
  <c r="F52" i="20"/>
  <c r="H3" i="24"/>
  <c r="A15" i="24"/>
  <c r="A2" i="24"/>
  <c r="A4" i="24"/>
  <c r="A32" i="24"/>
  <c r="A16" i="24"/>
  <c r="A46" i="24"/>
  <c r="A5" i="24"/>
  <c r="A9" i="24"/>
  <c r="A13" i="24"/>
  <c r="A17" i="24"/>
  <c r="A11" i="24"/>
  <c r="A8" i="24"/>
  <c r="A18" i="24"/>
  <c r="A19" i="24"/>
  <c r="A26" i="24"/>
  <c r="A28" i="24"/>
  <c r="A30" i="24"/>
  <c r="A33" i="24"/>
  <c r="A35" i="24"/>
  <c r="A37" i="24"/>
  <c r="A39" i="24"/>
  <c r="A41" i="24"/>
  <c r="A43" i="24"/>
  <c r="A45" i="24"/>
  <c r="A20" i="24"/>
  <c r="A3" i="24"/>
  <c r="A7" i="24"/>
  <c r="A21" i="24"/>
  <c r="A22" i="24"/>
  <c r="A47" i="24"/>
  <c r="A6" i="24"/>
  <c r="A10" i="24"/>
  <c r="A14" i="24"/>
  <c r="A23" i="24"/>
  <c r="A12" i="24"/>
  <c r="A24" i="24"/>
  <c r="A25" i="24"/>
  <c r="A27" i="24"/>
  <c r="A29" i="24"/>
  <c r="A31" i="24"/>
  <c r="A34" i="24"/>
  <c r="A36" i="24"/>
  <c r="A38" i="24"/>
  <c r="A40" i="24"/>
  <c r="A42" i="24"/>
  <c r="A44" i="24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6" i="17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H16" i="20"/>
  <c r="H18" i="20"/>
  <c r="H20" i="20"/>
  <c r="H22" i="20"/>
  <c r="H24" i="20"/>
  <c r="H26" i="20"/>
  <c r="H28" i="20"/>
  <c r="H30" i="20"/>
  <c r="H32" i="20"/>
  <c r="H34" i="20"/>
  <c r="H36" i="20"/>
  <c r="H38" i="20"/>
  <c r="H40" i="20"/>
  <c r="H42" i="20"/>
  <c r="H45" i="20"/>
  <c r="H47" i="20"/>
  <c r="H49" i="20"/>
  <c r="H51" i="20"/>
  <c r="H53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J57" i="2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6" i="16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E53" i="12"/>
  <c r="E52" i="12"/>
  <c r="O52" i="12"/>
  <c r="E51" i="12"/>
  <c r="E50" i="12"/>
  <c r="E49" i="12"/>
  <c r="E48" i="12"/>
  <c r="O48" i="12"/>
  <c r="E47" i="12"/>
  <c r="E46" i="12"/>
  <c r="E45" i="12"/>
  <c r="E44" i="12"/>
  <c r="O44" i="12"/>
  <c r="E43" i="12"/>
  <c r="E42" i="12"/>
  <c r="E41" i="12"/>
  <c r="E40" i="12"/>
  <c r="O40" i="12"/>
  <c r="E39" i="12"/>
  <c r="E38" i="12"/>
  <c r="E37" i="12"/>
  <c r="E36" i="12"/>
  <c r="O36" i="12"/>
  <c r="E35" i="12"/>
  <c r="E34" i="12"/>
  <c r="E33" i="12"/>
  <c r="E32" i="12"/>
  <c r="O32" i="12"/>
  <c r="E31" i="12"/>
  <c r="E30" i="12"/>
  <c r="E29" i="12"/>
  <c r="E28" i="12"/>
  <c r="O28" i="12"/>
  <c r="E27" i="12"/>
  <c r="E26" i="12"/>
  <c r="E25" i="12"/>
  <c r="E24" i="12"/>
  <c r="O24" i="12"/>
  <c r="E23" i="12"/>
  <c r="E22" i="12"/>
  <c r="E21" i="12"/>
  <c r="E20" i="12"/>
  <c r="O20" i="12"/>
  <c r="E19" i="12"/>
  <c r="O19" i="12"/>
  <c r="E18" i="12"/>
  <c r="E17" i="12"/>
  <c r="E16" i="12"/>
  <c r="O16" i="12"/>
  <c r="E15" i="12"/>
  <c r="E14" i="12"/>
  <c r="E13" i="12"/>
  <c r="E12" i="12"/>
  <c r="O12" i="12"/>
  <c r="E11" i="12"/>
  <c r="E10" i="12"/>
  <c r="O10" i="12" s="1"/>
  <c r="E9" i="12"/>
  <c r="O9" i="12" s="1"/>
  <c r="E8" i="12"/>
  <c r="O8" i="12"/>
  <c r="E7" i="12"/>
  <c r="E6" i="12"/>
  <c r="E6" i="17"/>
  <c r="H6" i="17"/>
  <c r="K6" i="17"/>
  <c r="E7" i="17"/>
  <c r="H7" i="17"/>
  <c r="K7" i="17"/>
  <c r="E8" i="17"/>
  <c r="H8" i="17"/>
  <c r="K8" i="17"/>
  <c r="E9" i="17"/>
  <c r="H9" i="17"/>
  <c r="K9" i="17"/>
  <c r="E10" i="17"/>
  <c r="H10" i="17"/>
  <c r="K10" i="17"/>
  <c r="E11" i="17"/>
  <c r="H11" i="17"/>
  <c r="K11" i="17"/>
  <c r="E12" i="17"/>
  <c r="H12" i="17"/>
  <c r="K12" i="17"/>
  <c r="H15" i="20"/>
  <c r="E13" i="17"/>
  <c r="H13" i="17"/>
  <c r="K13" i="17"/>
  <c r="E14" i="17"/>
  <c r="H14" i="17"/>
  <c r="K14" i="17"/>
  <c r="H17" i="20"/>
  <c r="E15" i="17"/>
  <c r="H15" i="17"/>
  <c r="K15" i="17"/>
  <c r="E16" i="17"/>
  <c r="H16" i="17"/>
  <c r="K16" i="17"/>
  <c r="H19" i="20"/>
  <c r="E17" i="17"/>
  <c r="H17" i="17"/>
  <c r="K17" i="17"/>
  <c r="E18" i="17"/>
  <c r="H18" i="17"/>
  <c r="K18" i="17"/>
  <c r="H21" i="20"/>
  <c r="E19" i="17"/>
  <c r="H19" i="17"/>
  <c r="K19" i="17"/>
  <c r="E20" i="17"/>
  <c r="H20" i="17"/>
  <c r="K20" i="17"/>
  <c r="H23" i="20"/>
  <c r="E21" i="17"/>
  <c r="H21" i="17"/>
  <c r="K21" i="17"/>
  <c r="E22" i="17"/>
  <c r="H22" i="17"/>
  <c r="K22" i="17"/>
  <c r="H25" i="20"/>
  <c r="E23" i="17"/>
  <c r="H23" i="17"/>
  <c r="K23" i="17"/>
  <c r="E24" i="17"/>
  <c r="H24" i="17"/>
  <c r="K24" i="17"/>
  <c r="H27" i="20"/>
  <c r="E25" i="17"/>
  <c r="H25" i="17"/>
  <c r="K25" i="17"/>
  <c r="E26" i="17"/>
  <c r="H26" i="17"/>
  <c r="K26" i="17"/>
  <c r="H29" i="20"/>
  <c r="E27" i="17"/>
  <c r="H27" i="17"/>
  <c r="K27" i="17"/>
  <c r="E28" i="17"/>
  <c r="H28" i="17"/>
  <c r="K28" i="17"/>
  <c r="H31" i="20"/>
  <c r="E29" i="17"/>
  <c r="H29" i="17"/>
  <c r="K29" i="17"/>
  <c r="E30" i="17"/>
  <c r="H30" i="17"/>
  <c r="K30" i="17"/>
  <c r="H33" i="20"/>
  <c r="E31" i="17"/>
  <c r="F34" i="20"/>
  <c r="H31" i="17"/>
  <c r="K31" i="17"/>
  <c r="E32" i="17"/>
  <c r="H32" i="17"/>
  <c r="K32" i="17"/>
  <c r="H35" i="20"/>
  <c r="E33" i="17"/>
  <c r="H33" i="17"/>
  <c r="K33" i="17"/>
  <c r="E34" i="17"/>
  <c r="H34" i="17"/>
  <c r="K34" i="17"/>
  <c r="H37" i="20"/>
  <c r="E35" i="17"/>
  <c r="H35" i="17"/>
  <c r="K35" i="17"/>
  <c r="E36" i="17"/>
  <c r="H36" i="17"/>
  <c r="K36" i="17"/>
  <c r="H39" i="20"/>
  <c r="E37" i="17"/>
  <c r="H37" i="17"/>
  <c r="K37" i="17"/>
  <c r="E38" i="17"/>
  <c r="H38" i="17"/>
  <c r="K38" i="17"/>
  <c r="H41" i="20"/>
  <c r="E39" i="17"/>
  <c r="H39" i="17"/>
  <c r="K39" i="17"/>
  <c r="E40" i="17"/>
  <c r="H40" i="17"/>
  <c r="K40" i="17"/>
  <c r="H43" i="20"/>
  <c r="E41" i="17"/>
  <c r="H41" i="17"/>
  <c r="K41" i="17"/>
  <c r="E42" i="17"/>
  <c r="H42" i="17"/>
  <c r="K42" i="17"/>
  <c r="H44" i="20"/>
  <c r="E43" i="17"/>
  <c r="H43" i="17"/>
  <c r="K43" i="17"/>
  <c r="E44" i="17"/>
  <c r="F46" i="20"/>
  <c r="H44" i="17"/>
  <c r="K44" i="17"/>
  <c r="H46" i="20"/>
  <c r="E45" i="17"/>
  <c r="H45" i="17"/>
  <c r="K45" i="17"/>
  <c r="E46" i="17"/>
  <c r="H46" i="17"/>
  <c r="K46" i="17"/>
  <c r="H48" i="20"/>
  <c r="E47" i="17"/>
  <c r="H47" i="17"/>
  <c r="K47" i="17"/>
  <c r="E48" i="17"/>
  <c r="H48" i="17"/>
  <c r="K48" i="17"/>
  <c r="H50" i="20"/>
  <c r="E49" i="17"/>
  <c r="H49" i="17"/>
  <c r="K49" i="17"/>
  <c r="E50" i="17"/>
  <c r="H50" i="17"/>
  <c r="K50" i="17"/>
  <c r="H52" i="20"/>
  <c r="E51" i="17"/>
  <c r="H51" i="17"/>
  <c r="K51" i="17"/>
  <c r="E52" i="17"/>
  <c r="H52" i="17"/>
  <c r="K52" i="17"/>
  <c r="H54" i="20"/>
  <c r="E53" i="17"/>
  <c r="H53" i="17"/>
  <c r="K53" i="17"/>
  <c r="E6" i="16"/>
  <c r="H6" i="16"/>
  <c r="K6" i="16"/>
  <c r="E7" i="16"/>
  <c r="H7" i="16"/>
  <c r="K7" i="16"/>
  <c r="E8" i="16"/>
  <c r="H8" i="16"/>
  <c r="K8" i="16"/>
  <c r="E9" i="16"/>
  <c r="O9" i="16" s="1"/>
  <c r="H9" i="16"/>
  <c r="K9" i="16"/>
  <c r="E10" i="16"/>
  <c r="H10" i="16"/>
  <c r="O10" i="16" s="1"/>
  <c r="K10" i="16"/>
  <c r="E11" i="16"/>
  <c r="H11" i="16"/>
  <c r="K11" i="16"/>
  <c r="E12" i="16"/>
  <c r="H12" i="16"/>
  <c r="K12" i="16"/>
  <c r="E13" i="16"/>
  <c r="H13" i="16"/>
  <c r="K13" i="16"/>
  <c r="E14" i="16"/>
  <c r="H14" i="16"/>
  <c r="K14" i="16"/>
  <c r="E15" i="16"/>
  <c r="F18" i="20" s="1"/>
  <c r="H15" i="16"/>
  <c r="K15" i="16"/>
  <c r="E16" i="16"/>
  <c r="H16" i="16"/>
  <c r="K16" i="16"/>
  <c r="E17" i="16"/>
  <c r="O17" i="16" s="1"/>
  <c r="H17" i="16"/>
  <c r="K17" i="16"/>
  <c r="E18" i="16"/>
  <c r="H18" i="16"/>
  <c r="O18" i="16" s="1"/>
  <c r="K18" i="16"/>
  <c r="E19" i="16"/>
  <c r="F22" i="20" s="1"/>
  <c r="H19" i="16"/>
  <c r="K19" i="16"/>
  <c r="E20" i="16"/>
  <c r="H20" i="16"/>
  <c r="K20" i="16"/>
  <c r="E21" i="16"/>
  <c r="H21" i="16"/>
  <c r="K21" i="16"/>
  <c r="E22" i="16"/>
  <c r="F25" i="20" s="1"/>
  <c r="H22" i="16"/>
  <c r="O22" i="16" s="1"/>
  <c r="K22" i="16"/>
  <c r="E23" i="16"/>
  <c r="H23" i="16"/>
  <c r="K23" i="16"/>
  <c r="E24" i="16"/>
  <c r="H24" i="16"/>
  <c r="K24" i="16"/>
  <c r="E25" i="16"/>
  <c r="H25" i="16"/>
  <c r="K25" i="16"/>
  <c r="E26" i="16"/>
  <c r="H26" i="16"/>
  <c r="O26" i="16" s="1"/>
  <c r="K26" i="16"/>
  <c r="E27" i="16"/>
  <c r="F30" i="20" s="1"/>
  <c r="H27" i="16"/>
  <c r="K27" i="16"/>
  <c r="E28" i="16"/>
  <c r="H28" i="16"/>
  <c r="K28" i="16"/>
  <c r="E29" i="16"/>
  <c r="H29" i="16"/>
  <c r="K29" i="16"/>
  <c r="E30" i="16"/>
  <c r="H30" i="16"/>
  <c r="O30" i="16" s="1"/>
  <c r="K30" i="16"/>
  <c r="E31" i="16"/>
  <c r="H31" i="16"/>
  <c r="K31" i="16"/>
  <c r="E32" i="16"/>
  <c r="H32" i="16"/>
  <c r="K32" i="16"/>
  <c r="E33" i="16"/>
  <c r="H33" i="16"/>
  <c r="K33" i="16"/>
  <c r="E34" i="16"/>
  <c r="H34" i="16"/>
  <c r="O34" i="16" s="1"/>
  <c r="K34" i="16"/>
  <c r="E35" i="16"/>
  <c r="F38" i="20" s="1"/>
  <c r="H35" i="16"/>
  <c r="K35" i="16"/>
  <c r="E36" i="16"/>
  <c r="H36" i="16"/>
  <c r="G39" i="20" s="1"/>
  <c r="K36" i="16"/>
  <c r="E37" i="16"/>
  <c r="O37" i="16" s="1"/>
  <c r="H37" i="16"/>
  <c r="K37" i="16"/>
  <c r="E38" i="16"/>
  <c r="H38" i="16"/>
  <c r="O38" i="16" s="1"/>
  <c r="K38" i="16"/>
  <c r="E39" i="16"/>
  <c r="F42" i="20" s="1"/>
  <c r="H39" i="16"/>
  <c r="K39" i="16"/>
  <c r="E40" i="16"/>
  <c r="H40" i="16"/>
  <c r="K40" i="16"/>
  <c r="E41" i="16"/>
  <c r="O41" i="16" s="1"/>
  <c r="H41" i="16"/>
  <c r="K41" i="16"/>
  <c r="E42" i="16"/>
  <c r="H42" i="16"/>
  <c r="K42" i="16"/>
  <c r="E43" i="16"/>
  <c r="H43" i="16"/>
  <c r="K43" i="16"/>
  <c r="E44" i="16"/>
  <c r="H44" i="16"/>
  <c r="K44" i="16"/>
  <c r="E45" i="16"/>
  <c r="O45" i="16" s="1"/>
  <c r="H45" i="16"/>
  <c r="K45" i="16"/>
  <c r="E46" i="16"/>
  <c r="H46" i="16"/>
  <c r="O46" i="16" s="1"/>
  <c r="K46" i="16"/>
  <c r="E47" i="16"/>
  <c r="H47" i="16"/>
  <c r="K47" i="16"/>
  <c r="E48" i="16"/>
  <c r="H48" i="16"/>
  <c r="G50" i="20" s="1"/>
  <c r="K48" i="16"/>
  <c r="E49" i="16"/>
  <c r="O49" i="16" s="1"/>
  <c r="H49" i="16"/>
  <c r="K49" i="16"/>
  <c r="E50" i="16"/>
  <c r="H50" i="16"/>
  <c r="O50" i="16" s="1"/>
  <c r="K50" i="16"/>
  <c r="E51" i="16"/>
  <c r="H51" i="16"/>
  <c r="K51" i="16"/>
  <c r="E52" i="16"/>
  <c r="H52" i="16"/>
  <c r="G54" i="20"/>
  <c r="K52" i="16"/>
  <c r="E53" i="16"/>
  <c r="H53" i="16"/>
  <c r="K53" i="16"/>
  <c r="O6" i="12"/>
  <c r="O15" i="12"/>
  <c r="O23" i="12"/>
  <c r="O27" i="12"/>
  <c r="O31" i="12"/>
  <c r="O39" i="12"/>
  <c r="O47" i="12"/>
  <c r="O7" i="12"/>
  <c r="O43" i="12"/>
  <c r="O51" i="12"/>
  <c r="O14" i="12"/>
  <c r="O18" i="12"/>
  <c r="O22" i="12"/>
  <c r="O26" i="12"/>
  <c r="O30" i="12"/>
  <c r="O34" i="12"/>
  <c r="O38" i="12"/>
  <c r="O42" i="12"/>
  <c r="O46" i="12"/>
  <c r="O50" i="12"/>
  <c r="O35" i="12"/>
  <c r="O13" i="12"/>
  <c r="O17" i="12"/>
  <c r="O21" i="12"/>
  <c r="O25" i="12"/>
  <c r="O29" i="12"/>
  <c r="O33" i="12"/>
  <c r="O37" i="12"/>
  <c r="O41" i="12"/>
  <c r="O45" i="12"/>
  <c r="O49" i="12"/>
  <c r="O53" i="12"/>
  <c r="O11" i="12"/>
  <c r="E6" i="13"/>
  <c r="E7" i="13"/>
  <c r="E8" i="13"/>
  <c r="O8" i="13" s="1"/>
  <c r="E9" i="13"/>
  <c r="E10" i="13"/>
  <c r="E11" i="13"/>
  <c r="E12" i="13"/>
  <c r="F15" i="20" s="1"/>
  <c r="E13" i="13"/>
  <c r="E14" i="13"/>
  <c r="F17" i="20" s="1"/>
  <c r="E15" i="13"/>
  <c r="E16" i="13"/>
  <c r="F19" i="20" s="1"/>
  <c r="E17" i="13"/>
  <c r="E18" i="13"/>
  <c r="F21" i="20" s="1"/>
  <c r="E19" i="13"/>
  <c r="E20" i="13"/>
  <c r="F23" i="20" s="1"/>
  <c r="E21" i="13"/>
  <c r="E22" i="13"/>
  <c r="E23" i="13"/>
  <c r="F26" i="20" s="1"/>
  <c r="E24" i="13"/>
  <c r="F27" i="20" s="1"/>
  <c r="E25" i="13"/>
  <c r="E26" i="13"/>
  <c r="F29" i="20" s="1"/>
  <c r="E27" i="13"/>
  <c r="E28" i="13"/>
  <c r="F31" i="20" s="1"/>
  <c r="E29" i="13"/>
  <c r="E30" i="13"/>
  <c r="F33" i="20" s="1"/>
  <c r="E31" i="13"/>
  <c r="E32" i="13"/>
  <c r="F35" i="20" s="1"/>
  <c r="E33" i="13"/>
  <c r="E34" i="13"/>
  <c r="F37" i="20" s="1"/>
  <c r="E35" i="13"/>
  <c r="E36" i="13"/>
  <c r="F39" i="20" s="1"/>
  <c r="E37" i="13"/>
  <c r="E38" i="13"/>
  <c r="F41" i="20" s="1"/>
  <c r="E39" i="13"/>
  <c r="E40" i="13"/>
  <c r="F43" i="20" s="1"/>
  <c r="E41" i="13"/>
  <c r="E42" i="13"/>
  <c r="F44" i="20" s="1"/>
  <c r="E43" i="13"/>
  <c r="F45" i="20" s="1"/>
  <c r="O43" i="13"/>
  <c r="E44" i="13"/>
  <c r="E45" i="13"/>
  <c r="F47" i="20" s="1"/>
  <c r="E46" i="13"/>
  <c r="F48" i="20" s="1"/>
  <c r="E47" i="13"/>
  <c r="F49" i="20" s="1"/>
  <c r="E48" i="13"/>
  <c r="F50" i="20" s="1"/>
  <c r="E49" i="13"/>
  <c r="F51" i="20" s="1"/>
  <c r="E50" i="13"/>
  <c r="E51" i="13"/>
  <c r="E52" i="13"/>
  <c r="F54" i="20" s="1"/>
  <c r="E53" i="13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O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E6" i="15"/>
  <c r="O20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O18" i="15"/>
  <c r="E19" i="15"/>
  <c r="E20" i="15"/>
  <c r="E21" i="15"/>
  <c r="E22" i="15"/>
  <c r="E23" i="15"/>
  <c r="E24" i="15"/>
  <c r="E25" i="15"/>
  <c r="E26" i="15"/>
  <c r="E27" i="15"/>
  <c r="E28" i="15"/>
  <c r="O28" i="15"/>
  <c r="E29" i="15"/>
  <c r="E30" i="15"/>
  <c r="E31" i="15"/>
  <c r="E32" i="15"/>
  <c r="O32" i="15"/>
  <c r="E33" i="15"/>
  <c r="E34" i="15"/>
  <c r="O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O52" i="15"/>
  <c r="E53" i="15"/>
  <c r="O13" i="15"/>
  <c r="O9" i="17"/>
  <c r="O13" i="17"/>
  <c r="O15" i="17"/>
  <c r="O52" i="17"/>
  <c r="O10" i="17"/>
  <c r="O14" i="17"/>
  <c r="O17" i="17"/>
  <c r="O18" i="17"/>
  <c r="O21" i="17"/>
  <c r="O22" i="17"/>
  <c r="O25" i="17"/>
  <c r="O26" i="17"/>
  <c r="O29" i="17"/>
  <c r="O30" i="17"/>
  <c r="O33" i="17"/>
  <c r="O34" i="17"/>
  <c r="O37" i="17"/>
  <c r="O38" i="17"/>
  <c r="O41" i="17"/>
  <c r="O42" i="17"/>
  <c r="O45" i="17"/>
  <c r="O46" i="17"/>
  <c r="O49" i="17"/>
  <c r="O50" i="17"/>
  <c r="O53" i="17"/>
  <c r="O25" i="16"/>
  <c r="O12" i="16"/>
  <c r="O21" i="16"/>
  <c r="O28" i="16"/>
  <c r="O14" i="16"/>
  <c r="O31" i="16"/>
  <c r="O36" i="16"/>
  <c r="O42" i="16"/>
  <c r="O12" i="15"/>
  <c r="O6" i="16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H7" i="13"/>
  <c r="H8" i="13"/>
  <c r="H9" i="13"/>
  <c r="H10" i="13"/>
  <c r="H11" i="13"/>
  <c r="H12" i="13"/>
  <c r="G15" i="20" s="1"/>
  <c r="H13" i="13"/>
  <c r="G16" i="20" s="1"/>
  <c r="H14" i="13"/>
  <c r="H15" i="13"/>
  <c r="G18" i="20" s="1"/>
  <c r="H16" i="13"/>
  <c r="G19" i="20" s="1"/>
  <c r="H17" i="13"/>
  <c r="G20" i="20" s="1"/>
  <c r="H18" i="13"/>
  <c r="H19" i="13"/>
  <c r="G22" i="20" s="1"/>
  <c r="H20" i="13"/>
  <c r="G23" i="20" s="1"/>
  <c r="H21" i="13"/>
  <c r="G24" i="20" s="1"/>
  <c r="H22" i="13"/>
  <c r="H23" i="13"/>
  <c r="O23" i="13" s="1"/>
  <c r="H24" i="13"/>
  <c r="G27" i="20" s="1"/>
  <c r="H25" i="13"/>
  <c r="G28" i="20" s="1"/>
  <c r="H26" i="13"/>
  <c r="O26" i="13" s="1"/>
  <c r="H27" i="13"/>
  <c r="G30" i="20" s="1"/>
  <c r="O27" i="13"/>
  <c r="H28" i="13"/>
  <c r="G31" i="20" s="1"/>
  <c r="H29" i="13"/>
  <c r="G32" i="20" s="1"/>
  <c r="H30" i="13"/>
  <c r="G33" i="20" s="1"/>
  <c r="H31" i="13"/>
  <c r="O31" i="13" s="1"/>
  <c r="H32" i="13"/>
  <c r="G35" i="20" s="1"/>
  <c r="H33" i="13"/>
  <c r="O33" i="13" s="1"/>
  <c r="H34" i="13"/>
  <c r="G37" i="20" s="1"/>
  <c r="H35" i="13"/>
  <c r="G38" i="20" s="1"/>
  <c r="H36" i="13"/>
  <c r="H37" i="13"/>
  <c r="O37" i="13" s="1"/>
  <c r="H38" i="13"/>
  <c r="G41" i="20" s="1"/>
  <c r="H39" i="13"/>
  <c r="G42" i="20" s="1"/>
  <c r="H40" i="13"/>
  <c r="G43" i="20" s="1"/>
  <c r="H41" i="13"/>
  <c r="O41" i="13" s="1"/>
  <c r="H42" i="13"/>
  <c r="G44" i="20" s="1"/>
  <c r="H43" i="13"/>
  <c r="G45" i="20" s="1"/>
  <c r="H44" i="13"/>
  <c r="G46" i="20" s="1"/>
  <c r="H45" i="13"/>
  <c r="G47" i="20" s="1"/>
  <c r="H46" i="13"/>
  <c r="G48" i="20" s="1"/>
  <c r="H47" i="13"/>
  <c r="G49" i="20" s="1"/>
  <c r="H48" i="13"/>
  <c r="H49" i="13"/>
  <c r="G51" i="20" s="1"/>
  <c r="H50" i="13"/>
  <c r="G52" i="20" s="1"/>
  <c r="H51" i="13"/>
  <c r="G53" i="20" s="1"/>
  <c r="H52" i="13"/>
  <c r="H53" i="13"/>
  <c r="O53" i="13" s="1"/>
  <c r="K6" i="13"/>
  <c r="H6" i="13"/>
  <c r="O6" i="13" s="1"/>
  <c r="O39" i="13"/>
  <c r="O51" i="17"/>
  <c r="O48" i="17"/>
  <c r="O47" i="17"/>
  <c r="O44" i="17"/>
  <c r="O43" i="17"/>
  <c r="O40" i="17"/>
  <c r="O39" i="17"/>
  <c r="O36" i="17"/>
  <c r="O35" i="17"/>
  <c r="O32" i="17"/>
  <c r="O31" i="17"/>
  <c r="O28" i="17"/>
  <c r="O27" i="17"/>
  <c r="O24" i="17"/>
  <c r="O23" i="17"/>
  <c r="O20" i="17"/>
  <c r="O19" i="17"/>
  <c r="O16" i="17"/>
  <c r="O12" i="17"/>
  <c r="O11" i="17"/>
  <c r="O8" i="17"/>
  <c r="O7" i="17"/>
  <c r="O6" i="17"/>
  <c r="O52" i="16"/>
  <c r="O51" i="16"/>
  <c r="O48" i="16"/>
  <c r="O47" i="16"/>
  <c r="O43" i="16"/>
  <c r="O40" i="16"/>
  <c r="O39" i="16"/>
  <c r="O35" i="16"/>
  <c r="O32" i="16"/>
  <c r="O29" i="16"/>
  <c r="O27" i="16"/>
  <c r="O24" i="16"/>
  <c r="O23" i="16"/>
  <c r="O20" i="16"/>
  <c r="O19" i="16"/>
  <c r="O16" i="16"/>
  <c r="O15" i="16"/>
  <c r="O13" i="16"/>
  <c r="O11" i="16"/>
  <c r="O8" i="16"/>
  <c r="O7" i="16"/>
  <c r="O40" i="15"/>
  <c r="O19" i="13"/>
  <c r="O15" i="13"/>
  <c r="O7" i="13"/>
  <c r="O47" i="13"/>
  <c r="O24" i="13"/>
  <c r="O11" i="13"/>
  <c r="O41" i="15"/>
  <c r="O29" i="15"/>
  <c r="O7" i="15"/>
  <c r="O19" i="15"/>
  <c r="O31" i="15"/>
  <c r="O51" i="15"/>
  <c r="O8" i="15"/>
  <c r="O24" i="15"/>
  <c r="O48" i="15"/>
  <c r="O16" i="15"/>
  <c r="O52" i="13"/>
  <c r="O48" i="13"/>
  <c r="O44" i="16"/>
  <c r="O53" i="16"/>
  <c r="O33" i="16"/>
  <c r="O11" i="15"/>
  <c r="O15" i="15"/>
  <c r="O23" i="15"/>
  <c r="O27" i="15"/>
  <c r="O35" i="15"/>
  <c r="O39" i="15"/>
  <c r="O43" i="15"/>
  <c r="O47" i="15"/>
  <c r="O21" i="15"/>
  <c r="O50" i="15"/>
  <c r="O53" i="15"/>
  <c r="O49" i="15"/>
  <c r="O37" i="15"/>
  <c r="O33" i="15"/>
  <c r="O17" i="15"/>
  <c r="O45" i="15"/>
  <c r="O25" i="15"/>
  <c r="O9" i="15"/>
  <c r="O44" i="15"/>
  <c r="O30" i="15"/>
  <c r="O10" i="15"/>
  <c r="O46" i="15"/>
  <c r="O14" i="15"/>
  <c r="O42" i="15"/>
  <c r="O26" i="15"/>
  <c r="O38" i="15"/>
  <c r="O22" i="15"/>
  <c r="O6" i="15"/>
  <c r="O44" i="13"/>
  <c r="O50" i="13"/>
  <c r="O46" i="13"/>
  <c r="O42" i="13"/>
  <c r="O38" i="13"/>
  <c r="O34" i="13"/>
  <c r="O30" i="13"/>
  <c r="O22" i="13"/>
  <c r="O18" i="13"/>
  <c r="O14" i="13"/>
  <c r="O10" i="13"/>
  <c r="O45" i="13"/>
  <c r="O25" i="13"/>
  <c r="O21" i="13"/>
  <c r="O17" i="13"/>
  <c r="O13" i="13"/>
  <c r="O9" i="13"/>
  <c r="R47" i="20" l="1"/>
  <c r="R27" i="20"/>
  <c r="B35" i="24" s="1"/>
  <c r="R23" i="20"/>
  <c r="R15" i="20"/>
  <c r="B5" i="24" s="1"/>
  <c r="R44" i="20"/>
  <c r="R54" i="20"/>
  <c r="R46" i="20"/>
  <c r="B27" i="24" s="1"/>
  <c r="R48" i="20"/>
  <c r="B31" i="24" s="1"/>
  <c r="R51" i="20"/>
  <c r="B38" i="24" s="1"/>
  <c r="R19" i="20"/>
  <c r="B11" i="24" s="1"/>
  <c r="R12" i="20"/>
  <c r="B32" i="24" s="1"/>
  <c r="R39" i="20"/>
  <c r="B6" i="24" s="1"/>
  <c r="R31" i="20"/>
  <c r="B43" i="24" s="1"/>
  <c r="R42" i="20"/>
  <c r="B23" i="24" s="1"/>
  <c r="R30" i="20"/>
  <c r="B41" i="24" s="1"/>
  <c r="R22" i="20"/>
  <c r="B19" i="24" s="1"/>
  <c r="R13" i="20"/>
  <c r="R53" i="20"/>
  <c r="B42" i="24" s="1"/>
  <c r="R49" i="20"/>
  <c r="B34" i="24" s="1"/>
  <c r="R45" i="20"/>
  <c r="B25" i="24" s="1"/>
  <c r="R41" i="20"/>
  <c r="B14" i="24" s="1"/>
  <c r="R37" i="20"/>
  <c r="B22" i="24" s="1"/>
  <c r="R33" i="20"/>
  <c r="B20" i="24" s="1"/>
  <c r="R14" i="20"/>
  <c r="B46" i="24" s="1"/>
  <c r="R10" i="20"/>
  <c r="R43" i="20"/>
  <c r="R35" i="20"/>
  <c r="B7" i="24" s="1"/>
  <c r="U9" i="20"/>
  <c r="R38" i="20"/>
  <c r="B47" i="24" s="1"/>
  <c r="R50" i="20"/>
  <c r="B36" i="24" s="1"/>
  <c r="R18" i="20"/>
  <c r="B17" i="24" s="1"/>
  <c r="R9" i="20"/>
  <c r="B15" i="24" s="1"/>
  <c r="R52" i="20"/>
  <c r="B40" i="24" s="1"/>
  <c r="R11" i="20"/>
  <c r="H58" i="20"/>
  <c r="I56" i="20"/>
  <c r="H56" i="20"/>
  <c r="G25" i="20"/>
  <c r="G17" i="20"/>
  <c r="B16" i="24"/>
  <c r="F40" i="20"/>
  <c r="F36" i="20"/>
  <c r="F32" i="20"/>
  <c r="F28" i="20"/>
  <c r="F24" i="20"/>
  <c r="F20" i="20"/>
  <c r="F16" i="20"/>
  <c r="R16" i="20" s="1"/>
  <c r="G21" i="20"/>
  <c r="R21" i="20" s="1"/>
  <c r="E56" i="20"/>
  <c r="B44" i="24"/>
  <c r="B12" i="24"/>
  <c r="B26" i="24"/>
  <c r="B29" i="24"/>
  <c r="U50" i="20"/>
  <c r="G40" i="20"/>
  <c r="G36" i="20"/>
  <c r="G29" i="20"/>
  <c r="O29" i="13"/>
  <c r="O49" i="13"/>
  <c r="O32" i="13"/>
  <c r="O51" i="13"/>
  <c r="O35" i="13"/>
  <c r="O40" i="13"/>
  <c r="O36" i="13"/>
  <c r="O12" i="13"/>
  <c r="G34" i="20"/>
  <c r="B4" i="24"/>
  <c r="G26" i="20"/>
  <c r="R26" i="20" s="1"/>
  <c r="O16" i="13"/>
  <c r="O20" i="13"/>
  <c r="O28" i="13"/>
  <c r="B24" i="24"/>
  <c r="U44" i="20"/>
  <c r="V9" i="20" l="1"/>
  <c r="W9" i="20" s="1"/>
  <c r="R40" i="20"/>
  <c r="R36" i="20"/>
  <c r="B21" i="24" s="1"/>
  <c r="R34" i="20"/>
  <c r="B3" i="24" s="1"/>
  <c r="B33" i="24"/>
  <c r="R28" i="20"/>
  <c r="B37" i="24" s="1"/>
  <c r="R20" i="20"/>
  <c r="B8" i="24" s="1"/>
  <c r="R25" i="20"/>
  <c r="B30" i="24" s="1"/>
  <c r="R24" i="20"/>
  <c r="B28" i="24" s="1"/>
  <c r="R29" i="20"/>
  <c r="B39" i="24" s="1"/>
  <c r="R32" i="20"/>
  <c r="B45" i="24" s="1"/>
  <c r="R17" i="20"/>
  <c r="B13" i="24" s="1"/>
  <c r="B2" i="24"/>
  <c r="F58" i="20"/>
  <c r="F57" i="20"/>
  <c r="G58" i="20"/>
  <c r="W68" i="20" s="1"/>
  <c r="U15" i="20"/>
  <c r="B9" i="24"/>
  <c r="U21" i="20"/>
  <c r="B18" i="24"/>
  <c r="U39" i="20"/>
  <c r="U27" i="20"/>
  <c r="U33" i="20"/>
  <c r="B10" i="24"/>
  <c r="V44" i="20"/>
  <c r="W44" i="20" s="1"/>
  <c r="G56" i="20"/>
  <c r="F56" i="20"/>
  <c r="C2" i="24" l="1"/>
  <c r="V27" i="20"/>
  <c r="W27" i="20" s="1"/>
  <c r="F67" i="20"/>
  <c r="Q67" i="20"/>
  <c r="W67" i="20"/>
  <c r="C13" i="24"/>
  <c r="D13" i="24" s="1"/>
  <c r="C9" i="24"/>
  <c r="D9" i="24" s="1"/>
  <c r="C7" i="24"/>
  <c r="D7" i="24" s="1"/>
  <c r="C40" i="24"/>
  <c r="D40" i="24" s="1"/>
  <c r="C21" i="24"/>
  <c r="D21" i="24" s="1"/>
  <c r="C5" i="24"/>
  <c r="D5" i="24" s="1"/>
  <c r="C38" i="24"/>
  <c r="D38" i="24" s="1"/>
  <c r="C34" i="24"/>
  <c r="D34" i="24" s="1"/>
  <c r="C15" i="24"/>
  <c r="D15" i="24" s="1"/>
  <c r="C12" i="24"/>
  <c r="D12" i="24" s="1"/>
  <c r="C11" i="24"/>
  <c r="D11" i="24" s="1"/>
  <c r="C8" i="24"/>
  <c r="D8" i="24" s="1"/>
  <c r="C37" i="24"/>
  <c r="D37" i="24" s="1"/>
  <c r="C33" i="24"/>
  <c r="D33" i="24" s="1"/>
  <c r="C41" i="24"/>
  <c r="D41" i="24" s="1"/>
  <c r="C27" i="24"/>
  <c r="D27" i="24" s="1"/>
  <c r="C18" i="24"/>
  <c r="D18" i="24" s="1"/>
  <c r="C16" i="24"/>
  <c r="D16" i="24" s="1"/>
  <c r="C36" i="24"/>
  <c r="D36" i="24" s="1"/>
  <c r="C39" i="24"/>
  <c r="D39" i="24" s="1"/>
  <c r="C45" i="24"/>
  <c r="D45" i="24" s="1"/>
  <c r="C30" i="24"/>
  <c r="D30" i="24" s="1"/>
  <c r="C35" i="24"/>
  <c r="D35" i="24" s="1"/>
  <c r="C3" i="24"/>
  <c r="C25" i="24"/>
  <c r="D25" i="24" s="1"/>
  <c r="C29" i="24"/>
  <c r="D29" i="24" s="1"/>
  <c r="C47" i="24"/>
  <c r="D47" i="24" s="1"/>
  <c r="C46" i="24"/>
  <c r="D46" i="24" s="1"/>
  <c r="C20" i="24"/>
  <c r="D20" i="24" s="1"/>
  <c r="C44" i="24"/>
  <c r="D44" i="24" s="1"/>
  <c r="C43" i="24"/>
  <c r="D43" i="24" s="1"/>
  <c r="C22" i="24"/>
  <c r="D22" i="24" s="1"/>
  <c r="C32" i="24"/>
  <c r="D32" i="24" s="1"/>
  <c r="C10" i="24"/>
  <c r="D10" i="24" s="1"/>
  <c r="C19" i="24"/>
  <c r="D19" i="24" s="1"/>
  <c r="C42" i="24"/>
  <c r="D42" i="24" s="1"/>
  <c r="C24" i="24"/>
  <c r="D24" i="24" s="1"/>
  <c r="C6" i="24"/>
  <c r="D6" i="24" s="1"/>
  <c r="C28" i="24"/>
  <c r="D28" i="24" s="1"/>
  <c r="C23" i="24"/>
  <c r="D23" i="24" s="1"/>
  <c r="C14" i="24"/>
  <c r="D14" i="24" s="1"/>
  <c r="C4" i="24"/>
  <c r="D4" i="24" s="1"/>
  <c r="C31" i="24"/>
  <c r="D31" i="24" s="1"/>
  <c r="C26" i="24"/>
  <c r="D26" i="24" s="1"/>
  <c r="C17" i="24"/>
  <c r="D17" i="24" s="1"/>
  <c r="V15" i="20"/>
  <c r="W15" i="20" s="1"/>
  <c r="V33" i="20"/>
  <c r="W33" i="20" s="1"/>
  <c r="V21" i="20"/>
  <c r="W21" i="20" s="1"/>
  <c r="V50" i="20"/>
  <c r="W50" i="20" s="1"/>
  <c r="R56" i="20"/>
  <c r="V39" i="20"/>
  <c r="W39" i="20" s="1"/>
  <c r="X9" i="20" l="1"/>
  <c r="L2" i="24" s="1"/>
  <c r="D3" i="24"/>
  <c r="D2" i="24"/>
  <c r="X33" i="20"/>
  <c r="L6" i="24" s="1"/>
  <c r="X27" i="20"/>
  <c r="L5" i="24" s="1"/>
  <c r="W56" i="20"/>
  <c r="X21" i="20"/>
  <c r="L4" i="24" s="1"/>
  <c r="X50" i="20"/>
  <c r="X39" i="20"/>
  <c r="L7" i="24" s="1"/>
  <c r="X15" i="20"/>
  <c r="L3" i="24" s="1"/>
  <c r="X44" i="20"/>
  <c r="L8" i="24" s="1"/>
  <c r="E9" i="24" l="1"/>
  <c r="E2" i="24"/>
  <c r="E13" i="24"/>
  <c r="E18" i="24"/>
  <c r="E44" i="24"/>
  <c r="E11" i="24"/>
  <c r="E14" i="24"/>
  <c r="E3" i="24"/>
  <c r="E23" i="24"/>
  <c r="E27" i="24"/>
  <c r="E24" i="24"/>
  <c r="E41" i="24"/>
  <c r="E43" i="24"/>
  <c r="E33" i="24"/>
  <c r="E40" i="24"/>
  <c r="E16" i="24"/>
  <c r="E10" i="24"/>
  <c r="E21" i="24"/>
  <c r="E36" i="24"/>
  <c r="E19" i="24"/>
  <c r="E5" i="24"/>
  <c r="E39" i="24"/>
  <c r="E26" i="24"/>
  <c r="E45" i="24"/>
  <c r="E22" i="24"/>
  <c r="E17" i="24"/>
  <c r="E30" i="24"/>
  <c r="E6" i="24"/>
  <c r="E34" i="24"/>
  <c r="E35" i="24"/>
  <c r="E28" i="24"/>
  <c r="E15" i="24"/>
  <c r="E46" i="24"/>
  <c r="E38" i="24"/>
  <c r="E25" i="24"/>
  <c r="E20" i="24"/>
  <c r="E7" i="24"/>
  <c r="E29" i="24"/>
  <c r="E4" i="24"/>
  <c r="E8" i="24"/>
  <c r="E47" i="24"/>
  <c r="E31" i="24"/>
  <c r="E37" i="24"/>
  <c r="E42" i="24"/>
  <c r="E12" i="24"/>
  <c r="E32" i="24"/>
  <c r="J61" i="20" l="1"/>
  <c r="R63" i="20"/>
  <c r="C63" i="20"/>
  <c r="W63" i="20"/>
  <c r="J63" i="20"/>
  <c r="H63" i="20"/>
  <c r="V63" i="20"/>
  <c r="G63" i="20"/>
  <c r="U63" i="20"/>
  <c r="E63" i="20"/>
  <c r="W64" i="20"/>
  <c r="J64" i="20"/>
  <c r="H64" i="20"/>
  <c r="V64" i="20"/>
  <c r="G64" i="20"/>
  <c r="U64" i="20"/>
  <c r="E64" i="20"/>
  <c r="R64" i="20"/>
  <c r="C64" i="20"/>
  <c r="V61" i="20"/>
  <c r="G61" i="20"/>
  <c r="U61" i="20"/>
  <c r="E61" i="20"/>
  <c r="Y61" i="20"/>
  <c r="R61" i="20"/>
  <c r="C61" i="20"/>
  <c r="W61" i="20"/>
  <c r="H61" i="20"/>
  <c r="U62" i="20"/>
  <c r="E62" i="20"/>
  <c r="R62" i="20"/>
  <c r="C62" i="20"/>
  <c r="W62" i="20"/>
  <c r="J62" i="20"/>
  <c r="H62" i="20"/>
  <c r="V62" i="20"/>
  <c r="G62" i="20"/>
  <c r="V65" i="20"/>
  <c r="G65" i="20"/>
  <c r="U65" i="20"/>
  <c r="E65" i="20"/>
  <c r="R65" i="20"/>
  <c r="C65" i="20"/>
  <c r="W65" i="20"/>
  <c r="J65" i="20"/>
  <c r="H65" i="20"/>
  <c r="C66" i="20" l="1"/>
  <c r="C6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张明瀚</author>
  </authors>
  <commentList>
    <comment ref="J8" authorId="0" shapeId="0" xr:uid="{AA6F029C-76C4-45F8-9445-E9E2BA03B133}">
      <text>
        <r>
          <rPr>
            <sz val="11"/>
            <color indexed="81"/>
            <rFont val="FangSong"/>
            <family val="3"/>
            <charset val="134"/>
          </rPr>
          <t>点击可跳转至相关页面</t>
        </r>
      </text>
    </comment>
  </commentList>
</comments>
</file>

<file path=xl/sharedStrings.xml><?xml version="1.0" encoding="utf-8"?>
<sst xmlns="http://schemas.openxmlformats.org/spreadsheetml/2006/main" count="386" uniqueCount="136">
  <si>
    <t>姓名</t>
  </si>
  <si>
    <t>个人</t>
  </si>
  <si>
    <t>排名</t>
  </si>
  <si>
    <t>组名</t>
    <phoneticPr fontId="19" type="noConversion"/>
  </si>
  <si>
    <t>2020级6班学生日常表现量化记录表</t>
    <phoneticPr fontId="19" type="noConversion"/>
  </si>
  <si>
    <t>加分</t>
    <phoneticPr fontId="19" type="noConversion"/>
  </si>
  <si>
    <t>扣分</t>
    <phoneticPr fontId="19" type="noConversion"/>
  </si>
  <si>
    <t>合计</t>
    <phoneticPr fontId="19" type="noConversion"/>
  </si>
  <si>
    <t>学习</t>
    <phoneticPr fontId="19" type="noConversion"/>
  </si>
  <si>
    <t>纪律</t>
    <phoneticPr fontId="19" type="noConversion"/>
  </si>
  <si>
    <t>卫生</t>
    <phoneticPr fontId="19" type="noConversion"/>
  </si>
  <si>
    <t>好人好事</t>
    <phoneticPr fontId="19" type="noConversion"/>
  </si>
  <si>
    <t>其它</t>
    <phoneticPr fontId="19" type="noConversion"/>
  </si>
  <si>
    <t>2020级6班学生日常表现量化考核周统计表</t>
    <phoneticPr fontId="22" type="noConversion"/>
  </si>
  <si>
    <t>学习</t>
    <phoneticPr fontId="22" type="noConversion"/>
  </si>
  <si>
    <t>纪律</t>
    <phoneticPr fontId="22" type="noConversion"/>
  </si>
  <si>
    <t>卫生</t>
    <phoneticPr fontId="22" type="noConversion"/>
  </si>
  <si>
    <t>其它</t>
    <phoneticPr fontId="22" type="noConversion"/>
  </si>
  <si>
    <t>平均分</t>
    <phoneticPr fontId="22" type="noConversion"/>
  </si>
  <si>
    <t>姓名</t>
    <phoneticPr fontId="22" type="noConversion"/>
  </si>
  <si>
    <t>小组
总分</t>
    <phoneticPr fontId="22" type="noConversion"/>
  </si>
  <si>
    <t>实际
总分</t>
    <phoneticPr fontId="22" type="noConversion"/>
  </si>
  <si>
    <t>出勤</t>
    <phoneticPr fontId="22" type="noConversion"/>
  </si>
  <si>
    <t>最高分</t>
    <phoneticPr fontId="22" type="noConversion"/>
  </si>
  <si>
    <t>好人
好事</t>
    <phoneticPr fontId="22" type="noConversion"/>
  </si>
  <si>
    <t>个人
总分</t>
    <phoneticPr fontId="22" type="noConversion"/>
  </si>
  <si>
    <t>无违纪
加分</t>
    <phoneticPr fontId="19" type="noConversion"/>
  </si>
  <si>
    <t>加分项
加分</t>
    <phoneticPr fontId="19" type="noConversion"/>
  </si>
  <si>
    <t>存在特殊情况</t>
    <phoneticPr fontId="19" type="noConversion"/>
  </si>
  <si>
    <t>否</t>
    <phoneticPr fontId="19" type="noConversion"/>
  </si>
  <si>
    <t>值日班长存在特殊情况</t>
    <phoneticPr fontId="19" type="noConversion"/>
  </si>
  <si>
    <t>满分人数</t>
    <phoneticPr fontId="22" type="noConversion"/>
  </si>
  <si>
    <t>否</t>
    <phoneticPr fontId="22" type="noConversion"/>
  </si>
  <si>
    <t>—</t>
    <phoneticPr fontId="22" type="noConversion"/>
  </si>
  <si>
    <t>于佳蔚</t>
  </si>
  <si>
    <t>张可洋</t>
  </si>
  <si>
    <t>刘英东</t>
  </si>
  <si>
    <t>于璐鸣</t>
  </si>
  <si>
    <t>刘依琳</t>
  </si>
  <si>
    <t>綦均林</t>
  </si>
  <si>
    <t>孙延泽</t>
  </si>
  <si>
    <t>郭珺畅</t>
  </si>
  <si>
    <t>燕沛元</t>
  </si>
  <si>
    <t>陈高</t>
  </si>
  <si>
    <t>臧帅宇</t>
  </si>
  <si>
    <t>田以时</t>
  </si>
  <si>
    <t>刘畅</t>
  </si>
  <si>
    <t>杨博延</t>
  </si>
  <si>
    <t>陈冠羽</t>
  </si>
  <si>
    <t>温馨</t>
  </si>
  <si>
    <t>李佳蓉</t>
  </si>
  <si>
    <t>蔡长一</t>
  </si>
  <si>
    <t>钟坤</t>
  </si>
  <si>
    <t>李昊宸</t>
  </si>
  <si>
    <t>于芷轩</t>
  </si>
  <si>
    <t>贺成俊</t>
  </si>
  <si>
    <t>尚文雅</t>
  </si>
  <si>
    <t>刘隽琪</t>
  </si>
  <si>
    <t>李均哲</t>
  </si>
  <si>
    <t>桑筱雅</t>
  </si>
  <si>
    <t>刘桐铭</t>
  </si>
  <si>
    <t>杨雅雯</t>
  </si>
  <si>
    <t>张佳宁</t>
  </si>
  <si>
    <t>周有杨</t>
  </si>
  <si>
    <t>王麒淞</t>
  </si>
  <si>
    <t>孙韵洆</t>
  </si>
  <si>
    <t>殷桉淇</t>
  </si>
  <si>
    <t>王奕涵</t>
  </si>
  <si>
    <t>刘瀚墨</t>
  </si>
  <si>
    <t>陈博宁</t>
  </si>
  <si>
    <t>王桠然</t>
  </si>
  <si>
    <t>赵雅萱</t>
  </si>
  <si>
    <t>马艺纯</t>
  </si>
  <si>
    <t>王楚元</t>
  </si>
  <si>
    <t>张明瀚</t>
  </si>
  <si>
    <t>孙志宏</t>
  </si>
  <si>
    <t>张旭东</t>
  </si>
  <si>
    <t>张文俞</t>
  </si>
  <si>
    <t>刘丁诺</t>
  </si>
  <si>
    <t>程家铭</t>
  </si>
  <si>
    <t>宋紫溪</t>
  </si>
  <si>
    <t>王嘉赫</t>
  </si>
  <si>
    <t>林米妮</t>
  </si>
  <si>
    <t>总分</t>
    <phoneticPr fontId="22" type="noConversion"/>
  </si>
  <si>
    <t>数学
小组分</t>
    <phoneticPr fontId="22" type="noConversion"/>
  </si>
  <si>
    <t>特殊情况或
请假记录</t>
    <phoneticPr fontId="22" type="noConversion"/>
  </si>
  <si>
    <t>统计人</t>
    <phoneticPr fontId="22" type="noConversion"/>
  </si>
  <si>
    <t>周次</t>
    <phoneticPr fontId="22" type="noConversion"/>
  </si>
  <si>
    <t xml:space="preserve">星期一  </t>
    <phoneticPr fontId="19" type="noConversion"/>
  </si>
  <si>
    <t>值日班长</t>
    <phoneticPr fontId="19" type="noConversion"/>
  </si>
  <si>
    <t>星期二</t>
    <phoneticPr fontId="19" type="noConversion"/>
  </si>
  <si>
    <t>值日班长</t>
    <phoneticPr fontId="22" type="noConversion"/>
  </si>
  <si>
    <t>张明瀚</t>
    <phoneticPr fontId="22" type="noConversion"/>
  </si>
  <si>
    <t>卫生&amp;出勤</t>
    <phoneticPr fontId="19" type="noConversion"/>
  </si>
  <si>
    <t>卫生&amp;出勤</t>
    <phoneticPr fontId="22" type="noConversion"/>
  </si>
  <si>
    <t>星期三</t>
    <phoneticPr fontId="19" type="noConversion"/>
  </si>
  <si>
    <t>星期四</t>
    <phoneticPr fontId="19" type="noConversion"/>
  </si>
  <si>
    <t>星期五</t>
    <phoneticPr fontId="19" type="noConversion"/>
  </si>
  <si>
    <t>num</t>
    <phoneticPr fontId="22" type="noConversion"/>
  </si>
  <si>
    <t>name</t>
    <phoneticPr fontId="22" type="noConversion"/>
  </si>
  <si>
    <t>打卡项目
背诵检查</t>
    <phoneticPr fontId="22" type="noConversion"/>
  </si>
  <si>
    <t>卫生方面</t>
    <phoneticPr fontId="22" type="noConversion"/>
  </si>
  <si>
    <t>纪律方面</t>
    <phoneticPr fontId="22" type="noConversion"/>
  </si>
  <si>
    <t>≤-1分人数</t>
    <phoneticPr fontId="22" type="noConversion"/>
  </si>
  <si>
    <t>点击访问Gitee仓库</t>
    <phoneticPr fontId="22" type="noConversion"/>
  </si>
  <si>
    <t>♥王楚元</t>
  </si>
  <si>
    <t>★杨雅雯</t>
  </si>
  <si>
    <t>★陈博宁</t>
  </si>
  <si>
    <t>★张旭东</t>
  </si>
  <si>
    <t>2020级6班学生日常表现量化记录表（七下）</t>
    <phoneticPr fontId="19" type="noConversion"/>
  </si>
  <si>
    <t>周一</t>
  </si>
  <si>
    <t>周二</t>
  </si>
  <si>
    <t>周三</t>
  </si>
  <si>
    <t>周四</t>
  </si>
  <si>
    <t>周五</t>
  </si>
  <si>
    <t>语文
小组分</t>
    <phoneticPr fontId="22" type="noConversion"/>
  </si>
  <si>
    <t>group</t>
    <phoneticPr fontId="22" type="noConversion"/>
  </si>
  <si>
    <t>核心资料
不要随便改动
否则会使得模板瘫痪</t>
    <phoneticPr fontId="22" type="noConversion"/>
  </si>
  <si>
    <t>模板版本：6.0.0-Release</t>
    <phoneticPr fontId="22" type="noConversion"/>
  </si>
  <si>
    <t>★钟坤</t>
  </si>
  <si>
    <t>♥殷桉淇</t>
  </si>
  <si>
    <t>♥刘翰墨</t>
  </si>
  <si>
    <t>★程家铭</t>
  </si>
  <si>
    <t>★王嘉赫</t>
  </si>
  <si>
    <t>♥马艺纯</t>
  </si>
  <si>
    <t>♥温馨</t>
  </si>
  <si>
    <t>♥宋紫溪</t>
  </si>
  <si>
    <t>★张明瀚</t>
  </si>
  <si>
    <t>★于佳蔚</t>
  </si>
  <si>
    <t>♥于芷轩</t>
  </si>
  <si>
    <t>孙韵程</t>
  </si>
  <si>
    <t>♥李佳蓉</t>
  </si>
  <si>
    <t>组排名</t>
    <phoneticPr fontId="22" type="noConversion"/>
  </si>
  <si>
    <t>组</t>
    <phoneticPr fontId="22" type="noConversion"/>
  </si>
  <si>
    <t>个人分</t>
    <phoneticPr fontId="22" type="noConversion"/>
  </si>
  <si>
    <t>小组分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</si>
</sst>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6"/>
      <name val="FangSong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2"/>
      <color rgb="FF333333"/>
      <name val="Arial"/>
      <family val="2"/>
    </font>
    <font>
      <sz val="12"/>
      <name val="FangSong"/>
      <family val="3"/>
      <charset val="134"/>
    </font>
    <font>
      <sz val="12"/>
      <color rgb="FF333333"/>
      <name val="FangSong"/>
      <family val="3"/>
      <charset val="134"/>
    </font>
    <font>
      <sz val="11"/>
      <color theme="1"/>
      <name val="FangSong"/>
      <family val="3"/>
      <charset val="134"/>
    </font>
    <font>
      <sz val="11"/>
      <color rgb="FFFF0000"/>
      <name val="FangSong"/>
      <family val="3"/>
      <charset val="134"/>
    </font>
    <font>
      <u/>
      <sz val="12"/>
      <color theme="10"/>
      <name val="宋体"/>
      <family val="3"/>
      <charset val="134"/>
    </font>
    <font>
      <b/>
      <sz val="12"/>
      <name val="FangSong"/>
      <family val="3"/>
      <charset val="134"/>
    </font>
    <font>
      <sz val="11"/>
      <color indexed="81"/>
      <name val="FangSong"/>
      <family val="3"/>
      <charset val="134"/>
    </font>
    <font>
      <b/>
      <sz val="36"/>
      <color rgb="FFFF0000"/>
      <name val="FangSong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4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3" borderId="1" applyNumberFormat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8" borderId="7" applyNumberFormat="0" applyFont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31" fontId="26" fillId="0" borderId="0" xfId="0" applyNumberFormat="1" applyFont="1">
      <alignment vertical="center"/>
    </xf>
    <xf numFmtId="0" fontId="32" fillId="0" borderId="18" xfId="42" applyBorder="1" applyAlignment="1">
      <alignment horizontal="left" vertical="center"/>
    </xf>
    <xf numFmtId="0" fontId="2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6" fillId="24" borderId="0" xfId="43" applyAlignment="1">
      <alignment horizontal="center" vertical="center"/>
    </xf>
    <xf numFmtId="0" fontId="36" fillId="24" borderId="0" xfId="43" applyAlignment="1">
      <alignment vertical="center" wrapText="1"/>
    </xf>
    <xf numFmtId="0" fontId="36" fillId="24" borderId="0" xfId="43" applyAlignment="1">
      <alignment vertical="center"/>
    </xf>
    <xf numFmtId="0" fontId="36" fillId="24" borderId="18" xfId="43" applyBorder="1" applyAlignment="1">
      <alignment horizontal="left" vertical="center"/>
    </xf>
    <xf numFmtId="0" fontId="28" fillId="0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6" fillId="24" borderId="10" xfId="43" applyBorder="1" applyAlignment="1">
      <alignment horizontal="center" vertical="center"/>
    </xf>
    <xf numFmtId="0" fontId="24" fillId="0" borderId="10" xfId="0" applyFont="1" applyBorder="1" applyAlignment="1">
      <alignment vertical="center" wrapText="1"/>
    </xf>
    <xf numFmtId="0" fontId="24" fillId="0" borderId="10" xfId="0" applyFont="1" applyBorder="1" applyAlignment="1">
      <alignment vertical="center"/>
    </xf>
    <xf numFmtId="0" fontId="24" fillId="0" borderId="10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18" xfId="42" applyBorder="1" applyAlignment="1">
      <alignment horizontal="left" vertical="center"/>
    </xf>
    <xf numFmtId="0" fontId="24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22" fontId="28" fillId="0" borderId="10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37" fillId="25" borderId="10" xfId="44" applyBorder="1" applyAlignment="1">
      <alignment horizontal="center"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</cellXfs>
  <cellStyles count="45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差" xfId="44" builtinId="27"/>
    <cellStyle name="常规" xfId="0" builtinId="0"/>
    <cellStyle name="超链接" xfId="42" builtinId="8"/>
    <cellStyle name="好" xfId="43" builtinId="26"/>
  </cellStyles>
  <dxfs count="0"/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ee.com/laobanzhang1/lianghuakaohe/" TargetMode="Externa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Formulas="1" workbookViewId="0">
      <selection activeCell="A7" sqref="A7"/>
    </sheetView>
  </sheetViews>
  <sheetFormatPr defaultColWidth="9" defaultRowHeight="14.25" x14ac:dyDescent="0.15"/>
  <sheetData/>
  <phoneticPr fontId="19" type="noConversion"/>
  <pageMargins left="0.75" right="0.75" top="1" bottom="1" header="0.5" footer="0.5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F7AB-E97D-4A66-9357-C7E68F5D6325}">
  <dimension ref="A1"/>
  <sheetViews>
    <sheetView workbookViewId="0"/>
  </sheetViews>
  <sheetFormatPr defaultRowHeight="14.25" x14ac:dyDescent="0.15"/>
  <sheetData/>
  <phoneticPr fontId="1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23D3-9104-46CC-ACEC-8D79360CC522}">
  <dimension ref="A1:X51"/>
  <sheetViews>
    <sheetView workbookViewId="0">
      <selection activeCell="L8" sqref="L8"/>
    </sheetView>
  </sheetViews>
  <sheetFormatPr defaultRowHeight="14.25" x14ac:dyDescent="0.15"/>
  <cols>
    <col min="1" max="3" width="9" style="23"/>
    <col min="4" max="4" width="2" style="23" customWidth="1"/>
    <col min="5" max="8" width="9" style="23"/>
    <col min="9" max="9" width="10" style="23" bestFit="1" customWidth="1"/>
    <col min="10" max="16384" width="9" style="23"/>
  </cols>
  <sheetData>
    <row r="1" spans="1:24" x14ac:dyDescent="0.15">
      <c r="A1" s="23" t="s">
        <v>99</v>
      </c>
      <c r="B1" s="23" t="s">
        <v>98</v>
      </c>
      <c r="K1" s="23" t="s">
        <v>116</v>
      </c>
      <c r="L1" s="23" t="s">
        <v>98</v>
      </c>
    </row>
    <row r="2" spans="1:24" ht="15" x14ac:dyDescent="0.15">
      <c r="A2" s="24" t="str">
        <f>周总结!D10</f>
        <v>綦均林</v>
      </c>
      <c r="B2" s="23">
        <f>周总结!R10</f>
        <v>15</v>
      </c>
      <c r="C2" s="23">
        <f t="shared" ref="C2:C47" si="0">RANK(B2,$B$2:$B$47)</f>
        <v>1</v>
      </c>
      <c r="D2" s="23" t="str">
        <f t="shared" ref="D2:D25" si="1">IF(C2&lt;20,"A","B")</f>
        <v>A</v>
      </c>
      <c r="E2" s="22" t="str">
        <f>D2&amp;COUNTIF(D$2:D2,D2)</f>
        <v>A1</v>
      </c>
      <c r="K2" s="23">
        <v>1</v>
      </c>
      <c r="L2" s="23">
        <f>周总结!X9</f>
        <v>1</v>
      </c>
    </row>
    <row r="3" spans="1:24" ht="15.75" thickBot="1" x14ac:dyDescent="0.2">
      <c r="A3" s="24" t="str">
        <f>周总结!D34</f>
        <v>蔡长一</v>
      </c>
      <c r="B3" s="23">
        <f>周总结!R34</f>
        <v>15</v>
      </c>
      <c r="C3" s="23">
        <f t="shared" si="0"/>
        <v>1</v>
      </c>
      <c r="D3" s="23" t="str">
        <f t="shared" si="1"/>
        <v>A</v>
      </c>
      <c r="E3" s="22" t="str">
        <f>D3&amp;COUNTIF(D$2:D3,D3)</f>
        <v>A2</v>
      </c>
      <c r="H3" s="24">
        <f>ROW()</f>
        <v>3</v>
      </c>
      <c r="K3" s="23">
        <v>2</v>
      </c>
      <c r="L3" s="23">
        <f>周总结!X15</f>
        <v>1</v>
      </c>
    </row>
    <row r="4" spans="1:24" ht="15.75" thickTop="1" x14ac:dyDescent="0.15">
      <c r="A4" s="24" t="str">
        <f>周总结!D11</f>
        <v>林米妮</v>
      </c>
      <c r="B4" s="23">
        <f>周总结!R11</f>
        <v>15</v>
      </c>
      <c r="C4" s="23">
        <f t="shared" si="0"/>
        <v>1</v>
      </c>
      <c r="D4" s="23" t="str">
        <f t="shared" si="1"/>
        <v>A</v>
      </c>
      <c r="E4" s="22" t="str">
        <f>D4&amp;COUNTIF(D$2:D4,D4)</f>
        <v>A3</v>
      </c>
      <c r="K4" s="23">
        <v>3</v>
      </c>
      <c r="L4" s="23">
        <f>周总结!X21</f>
        <v>1</v>
      </c>
      <c r="P4" s="80" t="s">
        <v>117</v>
      </c>
      <c r="Q4" s="81"/>
      <c r="R4" s="81"/>
      <c r="S4" s="81"/>
      <c r="T4" s="81"/>
      <c r="U4" s="81"/>
      <c r="V4" s="81"/>
      <c r="W4" s="81"/>
      <c r="X4" s="82"/>
    </row>
    <row r="5" spans="1:24" ht="15" x14ac:dyDescent="0.15">
      <c r="A5" s="24" t="str">
        <f>周总结!D15</f>
        <v>郭珺畅</v>
      </c>
      <c r="B5" s="23">
        <f>周总结!R15</f>
        <v>15</v>
      </c>
      <c r="C5" s="23">
        <f t="shared" si="0"/>
        <v>1</v>
      </c>
      <c r="D5" s="23" t="str">
        <f t="shared" si="1"/>
        <v>A</v>
      </c>
      <c r="E5" s="22" t="str">
        <f>D5&amp;COUNTIF(D$2:D5,D5)</f>
        <v>A4</v>
      </c>
      <c r="K5" s="23">
        <v>4</v>
      </c>
      <c r="L5" s="23">
        <f>周总结!X27</f>
        <v>1</v>
      </c>
      <c r="P5" s="83"/>
      <c r="Q5" s="84"/>
      <c r="R5" s="84"/>
      <c r="S5" s="84"/>
      <c r="T5" s="84"/>
      <c r="U5" s="84"/>
      <c r="V5" s="84"/>
      <c r="W5" s="84"/>
      <c r="X5" s="85"/>
    </row>
    <row r="6" spans="1:24" ht="15" x14ac:dyDescent="0.15">
      <c r="A6" s="24" t="str">
        <f>周总结!D39</f>
        <v>★张明瀚</v>
      </c>
      <c r="B6" s="23">
        <f>周总结!R39</f>
        <v>15</v>
      </c>
      <c r="C6" s="23">
        <f t="shared" si="0"/>
        <v>1</v>
      </c>
      <c r="D6" s="23" t="str">
        <f t="shared" si="1"/>
        <v>A</v>
      </c>
      <c r="E6" s="22" t="str">
        <f>D6&amp;COUNTIF(D$2:D6,D6)</f>
        <v>A5</v>
      </c>
      <c r="K6" s="23">
        <v>5</v>
      </c>
      <c r="L6" s="23">
        <f>周总结!X33</f>
        <v>1</v>
      </c>
      <c r="P6" s="83"/>
      <c r="Q6" s="84"/>
      <c r="R6" s="84"/>
      <c r="S6" s="84"/>
      <c r="T6" s="84"/>
      <c r="U6" s="84"/>
      <c r="V6" s="84"/>
      <c r="W6" s="84"/>
      <c r="X6" s="85"/>
    </row>
    <row r="7" spans="1:24" ht="15" x14ac:dyDescent="0.15">
      <c r="A7" s="24" t="str">
        <f>周总结!D35</f>
        <v>王麒淞</v>
      </c>
      <c r="B7" s="23">
        <f>周总结!R35</f>
        <v>15</v>
      </c>
      <c r="C7" s="23">
        <f t="shared" si="0"/>
        <v>1</v>
      </c>
      <c r="D7" s="23" t="str">
        <f t="shared" si="1"/>
        <v>A</v>
      </c>
      <c r="E7" s="22" t="str">
        <f>D7&amp;COUNTIF(D$2:D7,D7)</f>
        <v>A6</v>
      </c>
      <c r="H7" s="22"/>
      <c r="K7" s="23">
        <v>6</v>
      </c>
      <c r="L7" s="23">
        <f>周总结!X39</f>
        <v>1</v>
      </c>
      <c r="P7" s="83"/>
      <c r="Q7" s="84"/>
      <c r="R7" s="84"/>
      <c r="S7" s="84"/>
      <c r="T7" s="84"/>
      <c r="U7" s="84"/>
      <c r="V7" s="84"/>
      <c r="W7" s="84"/>
      <c r="X7" s="85"/>
    </row>
    <row r="8" spans="1:24" ht="15" x14ac:dyDescent="0.15">
      <c r="A8" s="24" t="str">
        <f>周总结!D20</f>
        <v>张可洋</v>
      </c>
      <c r="B8" s="23">
        <f>周总结!R20</f>
        <v>15</v>
      </c>
      <c r="C8" s="23">
        <f t="shared" si="0"/>
        <v>1</v>
      </c>
      <c r="D8" s="23" t="str">
        <f t="shared" si="1"/>
        <v>A</v>
      </c>
      <c r="E8" s="22" t="str">
        <f>D8&amp;COUNTIF(D$2:D8,D8)</f>
        <v>A7</v>
      </c>
      <c r="K8" s="23">
        <v>7</v>
      </c>
      <c r="L8" s="23">
        <f>周总结!X44</f>
        <v>1</v>
      </c>
      <c r="P8" s="83"/>
      <c r="Q8" s="84"/>
      <c r="R8" s="84"/>
      <c r="S8" s="84"/>
      <c r="T8" s="84"/>
      <c r="U8" s="84"/>
      <c r="V8" s="84"/>
      <c r="W8" s="84"/>
      <c r="X8" s="85"/>
    </row>
    <row r="9" spans="1:24" ht="15" x14ac:dyDescent="0.15">
      <c r="A9" s="24" t="str">
        <f>周总结!D16</f>
        <v>♥刘翰墨</v>
      </c>
      <c r="B9" s="23">
        <f>周总结!R16</f>
        <v>15</v>
      </c>
      <c r="C9" s="23">
        <f t="shared" si="0"/>
        <v>1</v>
      </c>
      <c r="D9" s="23" t="str">
        <f t="shared" si="1"/>
        <v>A</v>
      </c>
      <c r="E9" s="22" t="str">
        <f>D9&amp;COUNTIF(D$2:D9,D9)</f>
        <v>A8</v>
      </c>
      <c r="P9" s="83"/>
      <c r="Q9" s="84"/>
      <c r="R9" s="84"/>
      <c r="S9" s="84"/>
      <c r="T9" s="84"/>
      <c r="U9" s="84"/>
      <c r="V9" s="84"/>
      <c r="W9" s="84"/>
      <c r="X9" s="85"/>
    </row>
    <row r="10" spans="1:24" ht="15" x14ac:dyDescent="0.15">
      <c r="A10" s="24" t="str">
        <f>周总结!D40</f>
        <v>刘依琳</v>
      </c>
      <c r="B10" s="23">
        <f>周总结!R40</f>
        <v>15</v>
      </c>
      <c r="C10" s="23">
        <f t="shared" si="0"/>
        <v>1</v>
      </c>
      <c r="D10" s="23" t="str">
        <f t="shared" si="1"/>
        <v>A</v>
      </c>
      <c r="E10" s="22" t="str">
        <f>D10&amp;COUNTIF(D$2:D10,D10)</f>
        <v>A9</v>
      </c>
      <c r="P10" s="83"/>
      <c r="Q10" s="84"/>
      <c r="R10" s="84"/>
      <c r="S10" s="84"/>
      <c r="T10" s="84"/>
      <c r="U10" s="84"/>
      <c r="V10" s="84"/>
      <c r="W10" s="84"/>
      <c r="X10" s="85"/>
    </row>
    <row r="11" spans="1:24" ht="15" x14ac:dyDescent="0.15">
      <c r="A11" s="24" t="str">
        <f>周总结!D19</f>
        <v>燕沛元</v>
      </c>
      <c r="B11" s="23">
        <f>周总结!R19</f>
        <v>15</v>
      </c>
      <c r="C11" s="23">
        <f t="shared" si="0"/>
        <v>1</v>
      </c>
      <c r="D11" s="23" t="str">
        <f t="shared" si="1"/>
        <v>A</v>
      </c>
      <c r="E11" s="22" t="str">
        <f>D11&amp;COUNTIF(D$2:D11,D11)</f>
        <v>A10</v>
      </c>
      <c r="P11" s="83"/>
      <c r="Q11" s="84"/>
      <c r="R11" s="84"/>
      <c r="S11" s="84"/>
      <c r="T11" s="84"/>
      <c r="U11" s="84"/>
      <c r="V11" s="84"/>
      <c r="W11" s="84"/>
      <c r="X11" s="85"/>
    </row>
    <row r="12" spans="1:24" ht="15" x14ac:dyDescent="0.15">
      <c r="A12" s="24" t="str">
        <f>周总结!D43</f>
        <v>刘畅</v>
      </c>
      <c r="B12" s="23">
        <f>周总结!R43</f>
        <v>15</v>
      </c>
      <c r="C12" s="23">
        <f t="shared" si="0"/>
        <v>1</v>
      </c>
      <c r="D12" s="23" t="str">
        <f t="shared" si="1"/>
        <v>A</v>
      </c>
      <c r="E12" s="22" t="str">
        <f>D12&amp;COUNTIF(D$2:D12,D12)</f>
        <v>A11</v>
      </c>
      <c r="P12" s="83"/>
      <c r="Q12" s="84"/>
      <c r="R12" s="84"/>
      <c r="S12" s="84"/>
      <c r="T12" s="84"/>
      <c r="U12" s="84"/>
      <c r="V12" s="84"/>
      <c r="W12" s="84"/>
      <c r="X12" s="85"/>
    </row>
    <row r="13" spans="1:24" ht="15" x14ac:dyDescent="0.15">
      <c r="A13" s="24" t="str">
        <f>周总结!D17</f>
        <v>★程家铭</v>
      </c>
      <c r="B13" s="23">
        <f>周总结!R17</f>
        <v>15</v>
      </c>
      <c r="C13" s="23">
        <f t="shared" si="0"/>
        <v>1</v>
      </c>
      <c r="D13" s="23" t="str">
        <f t="shared" si="1"/>
        <v>A</v>
      </c>
      <c r="E13" s="22" t="str">
        <f>D13&amp;COUNTIF(D$2:D13,D13)</f>
        <v>A12</v>
      </c>
      <c r="P13" s="83"/>
      <c r="Q13" s="84"/>
      <c r="R13" s="84"/>
      <c r="S13" s="84"/>
      <c r="T13" s="84"/>
      <c r="U13" s="84"/>
      <c r="V13" s="84"/>
      <c r="W13" s="84"/>
      <c r="X13" s="85"/>
    </row>
    <row r="14" spans="1:24" ht="15.75" thickBot="1" x14ac:dyDescent="0.2">
      <c r="A14" s="24" t="str">
        <f>周总结!D41</f>
        <v>贺成俊</v>
      </c>
      <c r="B14" s="23">
        <f>周总结!R41</f>
        <v>15</v>
      </c>
      <c r="C14" s="23">
        <f t="shared" si="0"/>
        <v>1</v>
      </c>
      <c r="D14" s="23" t="str">
        <f t="shared" si="1"/>
        <v>A</v>
      </c>
      <c r="E14" s="22" t="str">
        <f>D14&amp;COUNTIF(D$2:D14,D14)</f>
        <v>A13</v>
      </c>
      <c r="P14" s="86"/>
      <c r="Q14" s="87"/>
      <c r="R14" s="87"/>
      <c r="S14" s="87"/>
      <c r="T14" s="87"/>
      <c r="U14" s="87"/>
      <c r="V14" s="87"/>
      <c r="W14" s="87"/>
      <c r="X14" s="88"/>
    </row>
    <row r="15" spans="1:24" ht="15.75" thickTop="1" x14ac:dyDescent="0.15">
      <c r="A15" s="23" t="str">
        <f>周总结!D9</f>
        <v>周有杨</v>
      </c>
      <c r="B15" s="23">
        <f>周总结!R9</f>
        <v>15</v>
      </c>
      <c r="C15" s="23">
        <f t="shared" si="0"/>
        <v>1</v>
      </c>
      <c r="D15" s="23" t="str">
        <f t="shared" si="1"/>
        <v>A</v>
      </c>
      <c r="E15" s="22" t="str">
        <f>D15&amp;COUNTIF(D$2:D15,D15)</f>
        <v>A14</v>
      </c>
    </row>
    <row r="16" spans="1:24" ht="15" x14ac:dyDescent="0.15">
      <c r="A16" s="24" t="str">
        <f>周总结!D13</f>
        <v>♥殷桉淇</v>
      </c>
      <c r="B16" s="23">
        <f>周总结!R13</f>
        <v>15</v>
      </c>
      <c r="C16" s="23">
        <f t="shared" si="0"/>
        <v>1</v>
      </c>
      <c r="D16" s="23" t="str">
        <f t="shared" si="1"/>
        <v>A</v>
      </c>
      <c r="E16" s="22" t="str">
        <f>D16&amp;COUNTIF(D$2:D16,D16)</f>
        <v>A15</v>
      </c>
    </row>
    <row r="17" spans="1:5" ht="15" x14ac:dyDescent="0.15">
      <c r="A17" s="24" t="str">
        <f>周总结!D18</f>
        <v>李昊宸</v>
      </c>
      <c r="B17" s="23">
        <f>周总结!R18</f>
        <v>15</v>
      </c>
      <c r="C17" s="23">
        <f t="shared" si="0"/>
        <v>1</v>
      </c>
      <c r="D17" s="23" t="str">
        <f t="shared" si="1"/>
        <v>A</v>
      </c>
      <c r="E17" s="22" t="str">
        <f>D17&amp;COUNTIF(D$2:D17,D17)</f>
        <v>A16</v>
      </c>
    </row>
    <row r="18" spans="1:5" ht="15" x14ac:dyDescent="0.15">
      <c r="A18" s="24" t="str">
        <f>周总结!D21</f>
        <v>杨博延</v>
      </c>
      <c r="B18" s="23">
        <f>周总结!R21</f>
        <v>15</v>
      </c>
      <c r="C18" s="23">
        <f t="shared" si="0"/>
        <v>1</v>
      </c>
      <c r="D18" s="23" t="str">
        <f t="shared" si="1"/>
        <v>A</v>
      </c>
      <c r="E18" s="22" t="str">
        <f>D18&amp;COUNTIF(D$2:D18,D18)</f>
        <v>A17</v>
      </c>
    </row>
    <row r="19" spans="1:5" ht="15" x14ac:dyDescent="0.15">
      <c r="A19" s="24" t="str">
        <f>周总结!D22</f>
        <v>★王嘉赫</v>
      </c>
      <c r="B19" s="23">
        <f>周总结!R22</f>
        <v>15</v>
      </c>
      <c r="C19" s="23">
        <f t="shared" si="0"/>
        <v>1</v>
      </c>
      <c r="D19" s="23" t="str">
        <f t="shared" si="1"/>
        <v>A</v>
      </c>
      <c r="E19" s="22" t="str">
        <f>D19&amp;COUNTIF(D$2:D19,D19)</f>
        <v>A18</v>
      </c>
    </row>
    <row r="20" spans="1:5" ht="15" x14ac:dyDescent="0.15">
      <c r="A20" s="24" t="str">
        <f>周总结!D33</f>
        <v>★杨雅雯</v>
      </c>
      <c r="B20" s="23">
        <f>周总结!R33</f>
        <v>15</v>
      </c>
      <c r="C20" s="23">
        <f t="shared" si="0"/>
        <v>1</v>
      </c>
      <c r="D20" s="23" t="str">
        <f t="shared" si="1"/>
        <v>A</v>
      </c>
      <c r="E20" s="22" t="str">
        <f>D20&amp;COUNTIF(D$2:D20,D20)</f>
        <v>A19</v>
      </c>
    </row>
    <row r="21" spans="1:5" ht="15" x14ac:dyDescent="0.15">
      <c r="A21" s="24" t="str">
        <f>周总结!D36</f>
        <v>张佳宁</v>
      </c>
      <c r="B21" s="23">
        <f>周总结!R36</f>
        <v>15</v>
      </c>
      <c r="C21" s="23">
        <f t="shared" si="0"/>
        <v>1</v>
      </c>
      <c r="D21" s="23" t="str">
        <f t="shared" si="1"/>
        <v>A</v>
      </c>
      <c r="E21" s="22" t="str">
        <f>D21&amp;COUNTIF(D$2:D21,D21)</f>
        <v>A20</v>
      </c>
    </row>
    <row r="22" spans="1:5" ht="15" x14ac:dyDescent="0.15">
      <c r="A22" s="24" t="str">
        <f>周总结!D37</f>
        <v>♥宋紫溪</v>
      </c>
      <c r="B22" s="23">
        <f>周总结!R37</f>
        <v>15</v>
      </c>
      <c r="C22" s="23">
        <f t="shared" si="0"/>
        <v>1</v>
      </c>
      <c r="D22" s="23" t="str">
        <f t="shared" si="1"/>
        <v>A</v>
      </c>
      <c r="E22" s="22" t="str">
        <f>D22&amp;COUNTIF(D$2:D22,D22)</f>
        <v>A21</v>
      </c>
    </row>
    <row r="23" spans="1:5" ht="15" x14ac:dyDescent="0.15">
      <c r="A23" s="24" t="str">
        <f>周总结!D42</f>
        <v>♥王楚元</v>
      </c>
      <c r="B23" s="23">
        <f>周总结!R42</f>
        <v>15</v>
      </c>
      <c r="C23" s="23">
        <f t="shared" si="0"/>
        <v>1</v>
      </c>
      <c r="D23" s="23" t="str">
        <f t="shared" si="1"/>
        <v>A</v>
      </c>
      <c r="E23" s="22" t="str">
        <f>D23&amp;COUNTIF(D$2:D23,D23)</f>
        <v>A22</v>
      </c>
    </row>
    <row r="24" spans="1:5" ht="15" x14ac:dyDescent="0.15">
      <c r="A24" s="24" t="str">
        <f>周总结!D44</f>
        <v>★于佳蔚</v>
      </c>
      <c r="B24" s="23">
        <f>周总结!R44</f>
        <v>15</v>
      </c>
      <c r="C24" s="23">
        <f t="shared" si="0"/>
        <v>1</v>
      </c>
      <c r="D24" s="23" t="str">
        <f t="shared" si="1"/>
        <v>A</v>
      </c>
      <c r="E24" s="22" t="str">
        <f>D24&amp;COUNTIF(D$2:D24,D24)</f>
        <v>A23</v>
      </c>
    </row>
    <row r="25" spans="1:5" ht="15" x14ac:dyDescent="0.15">
      <c r="A25" s="24" t="str">
        <f>周总结!D45</f>
        <v>刘英东</v>
      </c>
      <c r="B25" s="23">
        <f>周总结!R45</f>
        <v>15</v>
      </c>
      <c r="C25" s="23">
        <f t="shared" si="0"/>
        <v>1</v>
      </c>
      <c r="D25" s="23" t="str">
        <f t="shared" si="1"/>
        <v>A</v>
      </c>
      <c r="E25" s="22" t="str">
        <f>D25&amp;COUNTIF(D$2:D25,D25)</f>
        <v>A24</v>
      </c>
    </row>
    <row r="26" spans="1:5" ht="15" x14ac:dyDescent="0.15">
      <c r="A26" s="24" t="str">
        <f>周总结!D23</f>
        <v>陈高</v>
      </c>
      <c r="B26" s="23">
        <f>周总结!R23</f>
        <v>15</v>
      </c>
      <c r="C26" s="23">
        <f t="shared" si="0"/>
        <v>1</v>
      </c>
      <c r="D26" s="23" t="str">
        <f>IF(C26&lt;20,"A","B")</f>
        <v>A</v>
      </c>
      <c r="E26" s="22" t="str">
        <f>D26&amp;COUNTIF(D$2:D26,D26)</f>
        <v>A25</v>
      </c>
    </row>
    <row r="27" spans="1:5" ht="15" x14ac:dyDescent="0.15">
      <c r="A27" s="24" t="str">
        <f>周总结!D46</f>
        <v>♥于芷轩</v>
      </c>
      <c r="B27" s="23">
        <f>周总结!R46</f>
        <v>15</v>
      </c>
      <c r="C27" s="23">
        <f t="shared" si="0"/>
        <v>1</v>
      </c>
      <c r="D27" s="23" t="str">
        <f t="shared" ref="D27:D47" si="2">IF(C27&lt;20,"A","B")</f>
        <v>A</v>
      </c>
      <c r="E27" s="22" t="str">
        <f>D27&amp;COUNTIF(D$2:D27,D27)</f>
        <v>A26</v>
      </c>
    </row>
    <row r="28" spans="1:5" ht="15" x14ac:dyDescent="0.15">
      <c r="A28" s="24" t="str">
        <f>周总结!D24</f>
        <v>张文俞</v>
      </c>
      <c r="B28" s="23">
        <f>周总结!R24</f>
        <v>15</v>
      </c>
      <c r="C28" s="23">
        <f t="shared" si="0"/>
        <v>1</v>
      </c>
      <c r="D28" s="23" t="str">
        <f t="shared" si="2"/>
        <v>A</v>
      </c>
      <c r="E28" s="22" t="str">
        <f>D28&amp;COUNTIF(D$2:D28,D28)</f>
        <v>A27</v>
      </c>
    </row>
    <row r="29" spans="1:5" ht="15" x14ac:dyDescent="0.15">
      <c r="A29" s="24" t="str">
        <f>周总结!D47</f>
        <v>孙韵程</v>
      </c>
      <c r="B29" s="23">
        <f>周总结!R47</f>
        <v>15</v>
      </c>
      <c r="C29" s="23">
        <f t="shared" si="0"/>
        <v>1</v>
      </c>
      <c r="D29" s="23" t="str">
        <f t="shared" si="2"/>
        <v>A</v>
      </c>
      <c r="E29" s="22" t="str">
        <f>D29&amp;COUNTIF(D$2:D29,D29)</f>
        <v>A28</v>
      </c>
    </row>
    <row r="30" spans="1:5" ht="15" x14ac:dyDescent="0.15">
      <c r="A30" s="24" t="str">
        <f>周总结!D25</f>
        <v>♥马艺纯</v>
      </c>
      <c r="B30" s="23">
        <f>周总结!R25</f>
        <v>15</v>
      </c>
      <c r="C30" s="23">
        <f t="shared" si="0"/>
        <v>1</v>
      </c>
      <c r="D30" s="23" t="str">
        <f t="shared" si="2"/>
        <v>A</v>
      </c>
      <c r="E30" s="22" t="str">
        <f>D30&amp;COUNTIF(D$2:D30,D30)</f>
        <v>A29</v>
      </c>
    </row>
    <row r="31" spans="1:5" ht="15" x14ac:dyDescent="0.15">
      <c r="A31" s="24" t="str">
        <f>周总结!D48</f>
        <v>王桠然</v>
      </c>
      <c r="B31" s="23">
        <f>周总结!R48</f>
        <v>15</v>
      </c>
      <c r="C31" s="23">
        <f t="shared" si="0"/>
        <v>1</v>
      </c>
      <c r="D31" s="23" t="str">
        <f t="shared" si="2"/>
        <v>A</v>
      </c>
      <c r="E31" s="22" t="str">
        <f>D31&amp;COUNTIF(D$2:D31,D31)</f>
        <v>A30</v>
      </c>
    </row>
    <row r="32" spans="1:5" ht="15" x14ac:dyDescent="0.15">
      <c r="A32" s="24" t="str">
        <f>周总结!D12</f>
        <v>★钟坤</v>
      </c>
      <c r="B32" s="23">
        <f>周总结!R12</f>
        <v>15</v>
      </c>
      <c r="C32" s="23">
        <f t="shared" si="0"/>
        <v>1</v>
      </c>
      <c r="D32" s="23" t="str">
        <f t="shared" si="2"/>
        <v>A</v>
      </c>
      <c r="E32" s="22" t="str">
        <f>D32&amp;COUNTIF(D$2:D32,D32)</f>
        <v>A31</v>
      </c>
    </row>
    <row r="33" spans="1:5" ht="15" x14ac:dyDescent="0.15">
      <c r="A33" s="24" t="str">
        <f>周总结!D26</f>
        <v>刘桐铭</v>
      </c>
      <c r="B33" s="23">
        <f>周总结!R26</f>
        <v>15</v>
      </c>
      <c r="C33" s="23">
        <f t="shared" si="0"/>
        <v>1</v>
      </c>
      <c r="D33" s="23" t="str">
        <f t="shared" si="2"/>
        <v>A</v>
      </c>
      <c r="E33" s="22" t="str">
        <f>D33&amp;COUNTIF(D$2:D33,D33)</f>
        <v>A32</v>
      </c>
    </row>
    <row r="34" spans="1:5" ht="15" x14ac:dyDescent="0.15">
      <c r="A34" s="24" t="str">
        <f>周总结!D49</f>
        <v>尚文雅</v>
      </c>
      <c r="B34" s="23">
        <f>周总结!R49</f>
        <v>15</v>
      </c>
      <c r="C34" s="23">
        <f t="shared" si="0"/>
        <v>1</v>
      </c>
      <c r="D34" s="23" t="str">
        <f t="shared" si="2"/>
        <v>A</v>
      </c>
      <c r="E34" s="22" t="str">
        <f>D34&amp;COUNTIF(D$2:D34,D34)</f>
        <v>A33</v>
      </c>
    </row>
    <row r="35" spans="1:5" ht="15" x14ac:dyDescent="0.15">
      <c r="A35" s="24" t="str">
        <f>周总结!D27</f>
        <v>刘丁诺</v>
      </c>
      <c r="B35" s="23">
        <f>周总结!R27</f>
        <v>15</v>
      </c>
      <c r="C35" s="23">
        <f t="shared" si="0"/>
        <v>1</v>
      </c>
      <c r="D35" s="23" t="str">
        <f t="shared" si="2"/>
        <v>A</v>
      </c>
      <c r="E35" s="22" t="str">
        <f>D35&amp;COUNTIF(D$2:D35,D35)</f>
        <v>A34</v>
      </c>
    </row>
    <row r="36" spans="1:5" ht="15" x14ac:dyDescent="0.15">
      <c r="A36" s="24" t="str">
        <f>周总结!D50</f>
        <v>刘隽琪</v>
      </c>
      <c r="B36" s="23">
        <f>周总结!R50</f>
        <v>15</v>
      </c>
      <c r="C36" s="23">
        <f t="shared" si="0"/>
        <v>1</v>
      </c>
      <c r="D36" s="23" t="str">
        <f t="shared" si="2"/>
        <v>A</v>
      </c>
      <c r="E36" s="22" t="str">
        <f>D36&amp;COUNTIF(D$2:D36,D36)</f>
        <v>A35</v>
      </c>
    </row>
    <row r="37" spans="1:5" ht="15" x14ac:dyDescent="0.15">
      <c r="A37" s="24" t="str">
        <f>周总结!D28</f>
        <v>李均哲</v>
      </c>
      <c r="B37" s="23">
        <f>周总结!R28</f>
        <v>15</v>
      </c>
      <c r="C37" s="23">
        <f t="shared" si="0"/>
        <v>1</v>
      </c>
      <c r="D37" s="23" t="str">
        <f t="shared" si="2"/>
        <v>A</v>
      </c>
      <c r="E37" s="22" t="str">
        <f>D37&amp;COUNTIF(D$2:D37,D37)</f>
        <v>A36</v>
      </c>
    </row>
    <row r="38" spans="1:5" ht="15" x14ac:dyDescent="0.15">
      <c r="A38" s="24" t="str">
        <f>周总结!D51</f>
        <v>♥李佳蓉</v>
      </c>
      <c r="B38" s="23">
        <f>周总结!R51</f>
        <v>15</v>
      </c>
      <c r="C38" s="23">
        <f t="shared" si="0"/>
        <v>1</v>
      </c>
      <c r="D38" s="23" t="str">
        <f t="shared" si="2"/>
        <v>A</v>
      </c>
      <c r="E38" s="22" t="str">
        <f>D38&amp;COUNTIF(D$2:D38,D38)</f>
        <v>A37</v>
      </c>
    </row>
    <row r="39" spans="1:5" ht="15" x14ac:dyDescent="0.15">
      <c r="A39" s="24" t="str">
        <f>周总结!D29</f>
        <v>★陈博宁</v>
      </c>
      <c r="B39" s="23">
        <f>周总结!R29</f>
        <v>15</v>
      </c>
      <c r="C39" s="23">
        <f t="shared" si="0"/>
        <v>1</v>
      </c>
      <c r="D39" s="23" t="str">
        <f t="shared" si="2"/>
        <v>A</v>
      </c>
      <c r="E39" s="22" t="str">
        <f>D39&amp;COUNTIF(D$2:D39,D39)</f>
        <v>A38</v>
      </c>
    </row>
    <row r="40" spans="1:5" ht="15" x14ac:dyDescent="0.15">
      <c r="A40" s="24" t="str">
        <f>周总结!D52</f>
        <v>桑筱雅</v>
      </c>
      <c r="B40" s="23">
        <f>周总结!R52</f>
        <v>15</v>
      </c>
      <c r="C40" s="23">
        <f t="shared" si="0"/>
        <v>1</v>
      </c>
      <c r="D40" s="23" t="str">
        <f t="shared" si="2"/>
        <v>A</v>
      </c>
      <c r="E40" s="22" t="str">
        <f>D40&amp;COUNTIF(D$2:D40,D40)</f>
        <v>A39</v>
      </c>
    </row>
    <row r="41" spans="1:5" ht="15" x14ac:dyDescent="0.15">
      <c r="A41" s="24" t="str">
        <f>周总结!D30</f>
        <v>于璐鸣</v>
      </c>
      <c r="B41" s="23">
        <f>周总结!R30</f>
        <v>15</v>
      </c>
      <c r="C41" s="23">
        <f t="shared" si="0"/>
        <v>1</v>
      </c>
      <c r="D41" s="23" t="str">
        <f t="shared" si="2"/>
        <v>A</v>
      </c>
      <c r="E41" s="22" t="str">
        <f>D41&amp;COUNTIF(D$2:D41,D41)</f>
        <v>A40</v>
      </c>
    </row>
    <row r="42" spans="1:5" ht="15" x14ac:dyDescent="0.15">
      <c r="A42" s="24" t="str">
        <f>周总结!D53</f>
        <v>★张旭东</v>
      </c>
      <c r="B42" s="23">
        <f>周总结!R53</f>
        <v>15</v>
      </c>
      <c r="C42" s="23">
        <f t="shared" si="0"/>
        <v>1</v>
      </c>
      <c r="D42" s="23" t="str">
        <f t="shared" si="2"/>
        <v>A</v>
      </c>
      <c r="E42" s="22" t="str">
        <f>D42&amp;COUNTIF(D$2:D42,D42)</f>
        <v>A41</v>
      </c>
    </row>
    <row r="43" spans="1:5" ht="15" x14ac:dyDescent="0.15">
      <c r="A43" s="24" t="str">
        <f>周总结!D31</f>
        <v>♥温馨</v>
      </c>
      <c r="B43" s="23">
        <f>周总结!R31</f>
        <v>15</v>
      </c>
      <c r="C43" s="23">
        <f t="shared" si="0"/>
        <v>1</v>
      </c>
      <c r="D43" s="23" t="str">
        <f t="shared" si="2"/>
        <v>A</v>
      </c>
      <c r="E43" s="22" t="str">
        <f>D43&amp;COUNTIF(D$2:D43,D43)</f>
        <v>A42</v>
      </c>
    </row>
    <row r="44" spans="1:5" ht="15" x14ac:dyDescent="0.15">
      <c r="A44" s="24" t="str">
        <f>周总结!D54</f>
        <v>孙志宏</v>
      </c>
      <c r="B44" s="23">
        <f>周总结!R54</f>
        <v>15</v>
      </c>
      <c r="C44" s="23">
        <f t="shared" si="0"/>
        <v>1</v>
      </c>
      <c r="D44" s="23" t="str">
        <f t="shared" si="2"/>
        <v>A</v>
      </c>
      <c r="E44" s="22" t="str">
        <f>D44&amp;COUNTIF(D$2:D44,D44)</f>
        <v>A43</v>
      </c>
    </row>
    <row r="45" spans="1:5" ht="15" x14ac:dyDescent="0.15">
      <c r="A45" s="24" t="str">
        <f>周总结!D32</f>
        <v>赵雅萱</v>
      </c>
      <c r="B45" s="23">
        <f>周总结!R32</f>
        <v>15</v>
      </c>
      <c r="C45" s="23">
        <f t="shared" si="0"/>
        <v>1</v>
      </c>
      <c r="D45" s="23" t="str">
        <f t="shared" si="2"/>
        <v>A</v>
      </c>
      <c r="E45" s="22" t="str">
        <f>D45&amp;COUNTIF(D$2:D45,D45)</f>
        <v>A44</v>
      </c>
    </row>
    <row r="46" spans="1:5" ht="15" x14ac:dyDescent="0.15">
      <c r="A46" s="24" t="str">
        <f>周总结!D14</f>
        <v>田以时</v>
      </c>
      <c r="B46" s="23">
        <f>周总结!R14</f>
        <v>15</v>
      </c>
      <c r="C46" s="23">
        <f t="shared" si="0"/>
        <v>1</v>
      </c>
      <c r="D46" s="23" t="str">
        <f t="shared" si="2"/>
        <v>A</v>
      </c>
      <c r="E46" s="22" t="str">
        <f>D46&amp;COUNTIF(D$2:D46,D46)</f>
        <v>A45</v>
      </c>
    </row>
    <row r="47" spans="1:5" ht="15" x14ac:dyDescent="0.15">
      <c r="A47" s="24" t="str">
        <f>周总结!D38</f>
        <v>陈冠羽</v>
      </c>
      <c r="B47" s="23">
        <f>周总结!R38</f>
        <v>15</v>
      </c>
      <c r="C47" s="23">
        <f t="shared" si="0"/>
        <v>1</v>
      </c>
      <c r="D47" s="23" t="str">
        <f t="shared" si="2"/>
        <v>A</v>
      </c>
      <c r="E47" s="22" t="str">
        <f>D47&amp;COUNTIF(D$2:D47,D47)</f>
        <v>A46</v>
      </c>
    </row>
    <row r="48" spans="1:5" x14ac:dyDescent="0.15">
      <c r="A48" s="24"/>
      <c r="E48" s="25"/>
    </row>
    <row r="49" spans="5:5" x14ac:dyDescent="0.15">
      <c r="E49" s="25"/>
    </row>
    <row r="50" spans="5:5" x14ac:dyDescent="0.15">
      <c r="E50" s="25"/>
    </row>
    <row r="51" spans="5:5" x14ac:dyDescent="0.15">
      <c r="E51" s="25"/>
    </row>
  </sheetData>
  <sortState xmlns:xlrd2="http://schemas.microsoft.com/office/spreadsheetml/2017/richdata2" ref="A2:C47">
    <sortCondition descending="1" ref="B2:B47"/>
  </sortState>
  <mergeCells count="1">
    <mergeCell ref="P4:X14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6"/>
  <sheetViews>
    <sheetView workbookViewId="0">
      <selection activeCell="B37" sqref="B37"/>
    </sheetView>
  </sheetViews>
  <sheetFormatPr defaultColWidth="9" defaultRowHeight="14.25" x14ac:dyDescent="0.15"/>
  <cols>
    <col min="1" max="1" width="5.125" style="2" customWidth="1"/>
    <col min="2" max="2" width="8.875" style="2" customWidth="1"/>
    <col min="3" max="3" width="5.625" style="2" customWidth="1"/>
    <col min="4" max="4" width="5.25" customWidth="1"/>
    <col min="5" max="8" width="7.5" customWidth="1"/>
    <col min="9" max="9" width="8" customWidth="1"/>
    <col min="10" max="10" width="5.625" customWidth="1"/>
    <col min="11" max="13" width="7.5" customWidth="1"/>
    <col min="15" max="15" width="7.25" customWidth="1"/>
    <col min="16" max="16" width="2.125" customWidth="1"/>
    <col min="254" max="254" width="5.125" customWidth="1"/>
    <col min="255" max="255" width="8.875" customWidth="1"/>
    <col min="256" max="256" width="5.625" customWidth="1"/>
    <col min="257" max="257" width="5.25" customWidth="1"/>
    <col min="258" max="261" width="7.5" customWidth="1"/>
    <col min="262" max="262" width="8" customWidth="1"/>
    <col min="263" max="263" width="5.625" customWidth="1"/>
    <col min="264" max="266" width="7.5" customWidth="1"/>
    <col min="268" max="269" width="5.625" customWidth="1"/>
    <col min="270" max="270" width="9.625" customWidth="1"/>
    <col min="271" max="271" width="5.625" customWidth="1"/>
    <col min="272" max="272" width="2.125" customWidth="1"/>
    <col min="510" max="510" width="5.125" customWidth="1"/>
    <col min="511" max="511" width="8.875" customWidth="1"/>
    <col min="512" max="512" width="5.625" customWidth="1"/>
    <col min="513" max="513" width="5.25" customWidth="1"/>
    <col min="514" max="517" width="7.5" customWidth="1"/>
    <col min="518" max="518" width="8" customWidth="1"/>
    <col min="519" max="519" width="5.625" customWidth="1"/>
    <col min="520" max="522" width="7.5" customWidth="1"/>
    <col min="524" max="525" width="5.625" customWidth="1"/>
    <col min="526" max="526" width="9.625" customWidth="1"/>
    <col min="527" max="527" width="5.625" customWidth="1"/>
    <col min="528" max="528" width="2.125" customWidth="1"/>
    <col min="766" max="766" width="5.125" customWidth="1"/>
    <col min="767" max="767" width="8.875" customWidth="1"/>
    <col min="768" max="768" width="5.625" customWidth="1"/>
    <col min="769" max="769" width="5.25" customWidth="1"/>
    <col min="770" max="773" width="7.5" customWidth="1"/>
    <col min="774" max="774" width="8" customWidth="1"/>
    <col min="775" max="775" width="5.625" customWidth="1"/>
    <col min="776" max="778" width="7.5" customWidth="1"/>
    <col min="780" max="781" width="5.625" customWidth="1"/>
    <col min="782" max="782" width="9.625" customWidth="1"/>
    <col min="783" max="783" width="5.625" customWidth="1"/>
    <col min="784" max="784" width="2.125" customWidth="1"/>
    <col min="1022" max="1022" width="5.125" customWidth="1"/>
    <col min="1023" max="1023" width="8.875" customWidth="1"/>
    <col min="1024" max="1024" width="5.625" customWidth="1"/>
    <col min="1025" max="1025" width="5.25" customWidth="1"/>
    <col min="1026" max="1029" width="7.5" customWidth="1"/>
    <col min="1030" max="1030" width="8" customWidth="1"/>
    <col min="1031" max="1031" width="5.625" customWidth="1"/>
    <col min="1032" max="1034" width="7.5" customWidth="1"/>
    <col min="1036" max="1037" width="5.625" customWidth="1"/>
    <col min="1038" max="1038" width="9.625" customWidth="1"/>
    <col min="1039" max="1039" width="5.625" customWidth="1"/>
    <col min="1040" max="1040" width="2.125" customWidth="1"/>
    <col min="1278" max="1278" width="5.125" customWidth="1"/>
    <col min="1279" max="1279" width="8.875" customWidth="1"/>
    <col min="1280" max="1280" width="5.625" customWidth="1"/>
    <col min="1281" max="1281" width="5.25" customWidth="1"/>
    <col min="1282" max="1285" width="7.5" customWidth="1"/>
    <col min="1286" max="1286" width="8" customWidth="1"/>
    <col min="1287" max="1287" width="5.625" customWidth="1"/>
    <col min="1288" max="1290" width="7.5" customWidth="1"/>
    <col min="1292" max="1293" width="5.625" customWidth="1"/>
    <col min="1294" max="1294" width="9.625" customWidth="1"/>
    <col min="1295" max="1295" width="5.625" customWidth="1"/>
    <col min="1296" max="1296" width="2.125" customWidth="1"/>
    <col min="1534" max="1534" width="5.125" customWidth="1"/>
    <col min="1535" max="1535" width="8.875" customWidth="1"/>
    <col min="1536" max="1536" width="5.625" customWidth="1"/>
    <col min="1537" max="1537" width="5.25" customWidth="1"/>
    <col min="1538" max="1541" width="7.5" customWidth="1"/>
    <col min="1542" max="1542" width="8" customWidth="1"/>
    <col min="1543" max="1543" width="5.625" customWidth="1"/>
    <col min="1544" max="1546" width="7.5" customWidth="1"/>
    <col min="1548" max="1549" width="5.625" customWidth="1"/>
    <col min="1550" max="1550" width="9.625" customWidth="1"/>
    <col min="1551" max="1551" width="5.625" customWidth="1"/>
    <col min="1552" max="1552" width="2.125" customWidth="1"/>
    <col min="1790" max="1790" width="5.125" customWidth="1"/>
    <col min="1791" max="1791" width="8.875" customWidth="1"/>
    <col min="1792" max="1792" width="5.625" customWidth="1"/>
    <col min="1793" max="1793" width="5.25" customWidth="1"/>
    <col min="1794" max="1797" width="7.5" customWidth="1"/>
    <col min="1798" max="1798" width="8" customWidth="1"/>
    <col min="1799" max="1799" width="5.625" customWidth="1"/>
    <col min="1800" max="1802" width="7.5" customWidth="1"/>
    <col min="1804" max="1805" width="5.625" customWidth="1"/>
    <col min="1806" max="1806" width="9.625" customWidth="1"/>
    <col min="1807" max="1807" width="5.625" customWidth="1"/>
    <col min="1808" max="1808" width="2.125" customWidth="1"/>
    <col min="2046" max="2046" width="5.125" customWidth="1"/>
    <col min="2047" max="2047" width="8.875" customWidth="1"/>
    <col min="2048" max="2048" width="5.625" customWidth="1"/>
    <col min="2049" max="2049" width="5.25" customWidth="1"/>
    <col min="2050" max="2053" width="7.5" customWidth="1"/>
    <col min="2054" max="2054" width="8" customWidth="1"/>
    <col min="2055" max="2055" width="5.625" customWidth="1"/>
    <col min="2056" max="2058" width="7.5" customWidth="1"/>
    <col min="2060" max="2061" width="5.625" customWidth="1"/>
    <col min="2062" max="2062" width="9.625" customWidth="1"/>
    <col min="2063" max="2063" width="5.625" customWidth="1"/>
    <col min="2064" max="2064" width="2.125" customWidth="1"/>
    <col min="2302" max="2302" width="5.125" customWidth="1"/>
    <col min="2303" max="2303" width="8.875" customWidth="1"/>
    <col min="2304" max="2304" width="5.625" customWidth="1"/>
    <col min="2305" max="2305" width="5.25" customWidth="1"/>
    <col min="2306" max="2309" width="7.5" customWidth="1"/>
    <col min="2310" max="2310" width="8" customWidth="1"/>
    <col min="2311" max="2311" width="5.625" customWidth="1"/>
    <col min="2312" max="2314" width="7.5" customWidth="1"/>
    <col min="2316" max="2317" width="5.625" customWidth="1"/>
    <col min="2318" max="2318" width="9.625" customWidth="1"/>
    <col min="2319" max="2319" width="5.625" customWidth="1"/>
    <col min="2320" max="2320" width="2.125" customWidth="1"/>
    <col min="2558" max="2558" width="5.125" customWidth="1"/>
    <col min="2559" max="2559" width="8.875" customWidth="1"/>
    <col min="2560" max="2560" width="5.625" customWidth="1"/>
    <col min="2561" max="2561" width="5.25" customWidth="1"/>
    <col min="2562" max="2565" width="7.5" customWidth="1"/>
    <col min="2566" max="2566" width="8" customWidth="1"/>
    <col min="2567" max="2567" width="5.625" customWidth="1"/>
    <col min="2568" max="2570" width="7.5" customWidth="1"/>
    <col min="2572" max="2573" width="5.625" customWidth="1"/>
    <col min="2574" max="2574" width="9.625" customWidth="1"/>
    <col min="2575" max="2575" width="5.625" customWidth="1"/>
    <col min="2576" max="2576" width="2.125" customWidth="1"/>
    <col min="2814" max="2814" width="5.125" customWidth="1"/>
    <col min="2815" max="2815" width="8.875" customWidth="1"/>
    <col min="2816" max="2816" width="5.625" customWidth="1"/>
    <col min="2817" max="2817" width="5.25" customWidth="1"/>
    <col min="2818" max="2821" width="7.5" customWidth="1"/>
    <col min="2822" max="2822" width="8" customWidth="1"/>
    <col min="2823" max="2823" width="5.625" customWidth="1"/>
    <col min="2824" max="2826" width="7.5" customWidth="1"/>
    <col min="2828" max="2829" width="5.625" customWidth="1"/>
    <col min="2830" max="2830" width="9.625" customWidth="1"/>
    <col min="2831" max="2831" width="5.625" customWidth="1"/>
    <col min="2832" max="2832" width="2.125" customWidth="1"/>
    <col min="3070" max="3070" width="5.125" customWidth="1"/>
    <col min="3071" max="3071" width="8.875" customWidth="1"/>
    <col min="3072" max="3072" width="5.625" customWidth="1"/>
    <col min="3073" max="3073" width="5.25" customWidth="1"/>
    <col min="3074" max="3077" width="7.5" customWidth="1"/>
    <col min="3078" max="3078" width="8" customWidth="1"/>
    <col min="3079" max="3079" width="5.625" customWidth="1"/>
    <col min="3080" max="3082" width="7.5" customWidth="1"/>
    <col min="3084" max="3085" width="5.625" customWidth="1"/>
    <col min="3086" max="3086" width="9.625" customWidth="1"/>
    <col min="3087" max="3087" width="5.625" customWidth="1"/>
    <col min="3088" max="3088" width="2.125" customWidth="1"/>
    <col min="3326" max="3326" width="5.125" customWidth="1"/>
    <col min="3327" max="3327" width="8.875" customWidth="1"/>
    <col min="3328" max="3328" width="5.625" customWidth="1"/>
    <col min="3329" max="3329" width="5.25" customWidth="1"/>
    <col min="3330" max="3333" width="7.5" customWidth="1"/>
    <col min="3334" max="3334" width="8" customWidth="1"/>
    <col min="3335" max="3335" width="5.625" customWidth="1"/>
    <col min="3336" max="3338" width="7.5" customWidth="1"/>
    <col min="3340" max="3341" width="5.625" customWidth="1"/>
    <col min="3342" max="3342" width="9.625" customWidth="1"/>
    <col min="3343" max="3343" width="5.625" customWidth="1"/>
    <col min="3344" max="3344" width="2.125" customWidth="1"/>
    <col min="3582" max="3582" width="5.125" customWidth="1"/>
    <col min="3583" max="3583" width="8.875" customWidth="1"/>
    <col min="3584" max="3584" width="5.625" customWidth="1"/>
    <col min="3585" max="3585" width="5.25" customWidth="1"/>
    <col min="3586" max="3589" width="7.5" customWidth="1"/>
    <col min="3590" max="3590" width="8" customWidth="1"/>
    <col min="3591" max="3591" width="5.625" customWidth="1"/>
    <col min="3592" max="3594" width="7.5" customWidth="1"/>
    <col min="3596" max="3597" width="5.625" customWidth="1"/>
    <col min="3598" max="3598" width="9.625" customWidth="1"/>
    <col min="3599" max="3599" width="5.625" customWidth="1"/>
    <col min="3600" max="3600" width="2.125" customWidth="1"/>
    <col min="3838" max="3838" width="5.125" customWidth="1"/>
    <col min="3839" max="3839" width="8.875" customWidth="1"/>
    <col min="3840" max="3840" width="5.625" customWidth="1"/>
    <col min="3841" max="3841" width="5.25" customWidth="1"/>
    <col min="3842" max="3845" width="7.5" customWidth="1"/>
    <col min="3846" max="3846" width="8" customWidth="1"/>
    <col min="3847" max="3847" width="5.625" customWidth="1"/>
    <col min="3848" max="3850" width="7.5" customWidth="1"/>
    <col min="3852" max="3853" width="5.625" customWidth="1"/>
    <col min="3854" max="3854" width="9.625" customWidth="1"/>
    <col min="3855" max="3855" width="5.625" customWidth="1"/>
    <col min="3856" max="3856" width="2.125" customWidth="1"/>
    <col min="4094" max="4094" width="5.125" customWidth="1"/>
    <col min="4095" max="4095" width="8.875" customWidth="1"/>
    <col min="4096" max="4096" width="5.625" customWidth="1"/>
    <col min="4097" max="4097" width="5.25" customWidth="1"/>
    <col min="4098" max="4101" width="7.5" customWidth="1"/>
    <col min="4102" max="4102" width="8" customWidth="1"/>
    <col min="4103" max="4103" width="5.625" customWidth="1"/>
    <col min="4104" max="4106" width="7.5" customWidth="1"/>
    <col min="4108" max="4109" width="5.625" customWidth="1"/>
    <col min="4110" max="4110" width="9.625" customWidth="1"/>
    <col min="4111" max="4111" width="5.625" customWidth="1"/>
    <col min="4112" max="4112" width="2.125" customWidth="1"/>
    <col min="4350" max="4350" width="5.125" customWidth="1"/>
    <col min="4351" max="4351" width="8.875" customWidth="1"/>
    <col min="4352" max="4352" width="5.625" customWidth="1"/>
    <col min="4353" max="4353" width="5.25" customWidth="1"/>
    <col min="4354" max="4357" width="7.5" customWidth="1"/>
    <col min="4358" max="4358" width="8" customWidth="1"/>
    <col min="4359" max="4359" width="5.625" customWidth="1"/>
    <col min="4360" max="4362" width="7.5" customWidth="1"/>
    <col min="4364" max="4365" width="5.625" customWidth="1"/>
    <col min="4366" max="4366" width="9.625" customWidth="1"/>
    <col min="4367" max="4367" width="5.625" customWidth="1"/>
    <col min="4368" max="4368" width="2.125" customWidth="1"/>
    <col min="4606" max="4606" width="5.125" customWidth="1"/>
    <col min="4607" max="4607" width="8.875" customWidth="1"/>
    <col min="4608" max="4608" width="5.625" customWidth="1"/>
    <col min="4609" max="4609" width="5.25" customWidth="1"/>
    <col min="4610" max="4613" width="7.5" customWidth="1"/>
    <col min="4614" max="4614" width="8" customWidth="1"/>
    <col min="4615" max="4615" width="5.625" customWidth="1"/>
    <col min="4616" max="4618" width="7.5" customWidth="1"/>
    <col min="4620" max="4621" width="5.625" customWidth="1"/>
    <col min="4622" max="4622" width="9.625" customWidth="1"/>
    <col min="4623" max="4623" width="5.625" customWidth="1"/>
    <col min="4624" max="4624" width="2.125" customWidth="1"/>
    <col min="4862" max="4862" width="5.125" customWidth="1"/>
    <col min="4863" max="4863" width="8.875" customWidth="1"/>
    <col min="4864" max="4864" width="5.625" customWidth="1"/>
    <col min="4865" max="4865" width="5.25" customWidth="1"/>
    <col min="4866" max="4869" width="7.5" customWidth="1"/>
    <col min="4870" max="4870" width="8" customWidth="1"/>
    <col min="4871" max="4871" width="5.625" customWidth="1"/>
    <col min="4872" max="4874" width="7.5" customWidth="1"/>
    <col min="4876" max="4877" width="5.625" customWidth="1"/>
    <col min="4878" max="4878" width="9.625" customWidth="1"/>
    <col min="4879" max="4879" width="5.625" customWidth="1"/>
    <col min="4880" max="4880" width="2.125" customWidth="1"/>
    <col min="5118" max="5118" width="5.125" customWidth="1"/>
    <col min="5119" max="5119" width="8.875" customWidth="1"/>
    <col min="5120" max="5120" width="5.625" customWidth="1"/>
    <col min="5121" max="5121" width="5.25" customWidth="1"/>
    <col min="5122" max="5125" width="7.5" customWidth="1"/>
    <col min="5126" max="5126" width="8" customWidth="1"/>
    <col min="5127" max="5127" width="5.625" customWidth="1"/>
    <col min="5128" max="5130" width="7.5" customWidth="1"/>
    <col min="5132" max="5133" width="5.625" customWidth="1"/>
    <col min="5134" max="5134" width="9.625" customWidth="1"/>
    <col min="5135" max="5135" width="5.625" customWidth="1"/>
    <col min="5136" max="5136" width="2.125" customWidth="1"/>
    <col min="5374" max="5374" width="5.125" customWidth="1"/>
    <col min="5375" max="5375" width="8.875" customWidth="1"/>
    <col min="5376" max="5376" width="5.625" customWidth="1"/>
    <col min="5377" max="5377" width="5.25" customWidth="1"/>
    <col min="5378" max="5381" width="7.5" customWidth="1"/>
    <col min="5382" max="5382" width="8" customWidth="1"/>
    <col min="5383" max="5383" width="5.625" customWidth="1"/>
    <col min="5384" max="5386" width="7.5" customWidth="1"/>
    <col min="5388" max="5389" width="5.625" customWidth="1"/>
    <col min="5390" max="5390" width="9.625" customWidth="1"/>
    <col min="5391" max="5391" width="5.625" customWidth="1"/>
    <col min="5392" max="5392" width="2.125" customWidth="1"/>
    <col min="5630" max="5630" width="5.125" customWidth="1"/>
    <col min="5631" max="5631" width="8.875" customWidth="1"/>
    <col min="5632" max="5632" width="5.625" customWidth="1"/>
    <col min="5633" max="5633" width="5.25" customWidth="1"/>
    <col min="5634" max="5637" width="7.5" customWidth="1"/>
    <col min="5638" max="5638" width="8" customWidth="1"/>
    <col min="5639" max="5639" width="5.625" customWidth="1"/>
    <col min="5640" max="5642" width="7.5" customWidth="1"/>
    <col min="5644" max="5645" width="5.625" customWidth="1"/>
    <col min="5646" max="5646" width="9.625" customWidth="1"/>
    <col min="5647" max="5647" width="5.625" customWidth="1"/>
    <col min="5648" max="5648" width="2.125" customWidth="1"/>
    <col min="5886" max="5886" width="5.125" customWidth="1"/>
    <col min="5887" max="5887" width="8.875" customWidth="1"/>
    <col min="5888" max="5888" width="5.625" customWidth="1"/>
    <col min="5889" max="5889" width="5.25" customWidth="1"/>
    <col min="5890" max="5893" width="7.5" customWidth="1"/>
    <col min="5894" max="5894" width="8" customWidth="1"/>
    <col min="5895" max="5895" width="5.625" customWidth="1"/>
    <col min="5896" max="5898" width="7.5" customWidth="1"/>
    <col min="5900" max="5901" width="5.625" customWidth="1"/>
    <col min="5902" max="5902" width="9.625" customWidth="1"/>
    <col min="5903" max="5903" width="5.625" customWidth="1"/>
    <col min="5904" max="5904" width="2.125" customWidth="1"/>
    <col min="6142" max="6142" width="5.125" customWidth="1"/>
    <col min="6143" max="6143" width="8.875" customWidth="1"/>
    <col min="6144" max="6144" width="5.625" customWidth="1"/>
    <col min="6145" max="6145" width="5.25" customWidth="1"/>
    <col min="6146" max="6149" width="7.5" customWidth="1"/>
    <col min="6150" max="6150" width="8" customWidth="1"/>
    <col min="6151" max="6151" width="5.625" customWidth="1"/>
    <col min="6152" max="6154" width="7.5" customWidth="1"/>
    <col min="6156" max="6157" width="5.625" customWidth="1"/>
    <col min="6158" max="6158" width="9.625" customWidth="1"/>
    <col min="6159" max="6159" width="5.625" customWidth="1"/>
    <col min="6160" max="6160" width="2.125" customWidth="1"/>
    <col min="6398" max="6398" width="5.125" customWidth="1"/>
    <col min="6399" max="6399" width="8.875" customWidth="1"/>
    <col min="6400" max="6400" width="5.625" customWidth="1"/>
    <col min="6401" max="6401" width="5.25" customWidth="1"/>
    <col min="6402" max="6405" width="7.5" customWidth="1"/>
    <col min="6406" max="6406" width="8" customWidth="1"/>
    <col min="6407" max="6407" width="5.625" customWidth="1"/>
    <col min="6408" max="6410" width="7.5" customWidth="1"/>
    <col min="6412" max="6413" width="5.625" customWidth="1"/>
    <col min="6414" max="6414" width="9.625" customWidth="1"/>
    <col min="6415" max="6415" width="5.625" customWidth="1"/>
    <col min="6416" max="6416" width="2.125" customWidth="1"/>
    <col min="6654" max="6654" width="5.125" customWidth="1"/>
    <col min="6655" max="6655" width="8.875" customWidth="1"/>
    <col min="6656" max="6656" width="5.625" customWidth="1"/>
    <col min="6657" max="6657" width="5.25" customWidth="1"/>
    <col min="6658" max="6661" width="7.5" customWidth="1"/>
    <col min="6662" max="6662" width="8" customWidth="1"/>
    <col min="6663" max="6663" width="5.625" customWidth="1"/>
    <col min="6664" max="6666" width="7.5" customWidth="1"/>
    <col min="6668" max="6669" width="5.625" customWidth="1"/>
    <col min="6670" max="6670" width="9.625" customWidth="1"/>
    <col min="6671" max="6671" width="5.625" customWidth="1"/>
    <col min="6672" max="6672" width="2.125" customWidth="1"/>
    <col min="6910" max="6910" width="5.125" customWidth="1"/>
    <col min="6911" max="6911" width="8.875" customWidth="1"/>
    <col min="6912" max="6912" width="5.625" customWidth="1"/>
    <col min="6913" max="6913" width="5.25" customWidth="1"/>
    <col min="6914" max="6917" width="7.5" customWidth="1"/>
    <col min="6918" max="6918" width="8" customWidth="1"/>
    <col min="6919" max="6919" width="5.625" customWidth="1"/>
    <col min="6920" max="6922" width="7.5" customWidth="1"/>
    <col min="6924" max="6925" width="5.625" customWidth="1"/>
    <col min="6926" max="6926" width="9.625" customWidth="1"/>
    <col min="6927" max="6927" width="5.625" customWidth="1"/>
    <col min="6928" max="6928" width="2.125" customWidth="1"/>
    <col min="7166" max="7166" width="5.125" customWidth="1"/>
    <col min="7167" max="7167" width="8.875" customWidth="1"/>
    <col min="7168" max="7168" width="5.625" customWidth="1"/>
    <col min="7169" max="7169" width="5.25" customWidth="1"/>
    <col min="7170" max="7173" width="7.5" customWidth="1"/>
    <col min="7174" max="7174" width="8" customWidth="1"/>
    <col min="7175" max="7175" width="5.625" customWidth="1"/>
    <col min="7176" max="7178" width="7.5" customWidth="1"/>
    <col min="7180" max="7181" width="5.625" customWidth="1"/>
    <col min="7182" max="7182" width="9.625" customWidth="1"/>
    <col min="7183" max="7183" width="5.625" customWidth="1"/>
    <col min="7184" max="7184" width="2.125" customWidth="1"/>
    <col min="7422" max="7422" width="5.125" customWidth="1"/>
    <col min="7423" max="7423" width="8.875" customWidth="1"/>
    <col min="7424" max="7424" width="5.625" customWidth="1"/>
    <col min="7425" max="7425" width="5.25" customWidth="1"/>
    <col min="7426" max="7429" width="7.5" customWidth="1"/>
    <col min="7430" max="7430" width="8" customWidth="1"/>
    <col min="7431" max="7431" width="5.625" customWidth="1"/>
    <col min="7432" max="7434" width="7.5" customWidth="1"/>
    <col min="7436" max="7437" width="5.625" customWidth="1"/>
    <col min="7438" max="7438" width="9.625" customWidth="1"/>
    <col min="7439" max="7439" width="5.625" customWidth="1"/>
    <col min="7440" max="7440" width="2.125" customWidth="1"/>
    <col min="7678" max="7678" width="5.125" customWidth="1"/>
    <col min="7679" max="7679" width="8.875" customWidth="1"/>
    <col min="7680" max="7680" width="5.625" customWidth="1"/>
    <col min="7681" max="7681" width="5.25" customWidth="1"/>
    <col min="7682" max="7685" width="7.5" customWidth="1"/>
    <col min="7686" max="7686" width="8" customWidth="1"/>
    <col min="7687" max="7687" width="5.625" customWidth="1"/>
    <col min="7688" max="7690" width="7.5" customWidth="1"/>
    <col min="7692" max="7693" width="5.625" customWidth="1"/>
    <col min="7694" max="7694" width="9.625" customWidth="1"/>
    <col min="7695" max="7695" width="5.625" customWidth="1"/>
    <col min="7696" max="7696" width="2.125" customWidth="1"/>
    <col min="7934" max="7934" width="5.125" customWidth="1"/>
    <col min="7935" max="7935" width="8.875" customWidth="1"/>
    <col min="7936" max="7936" width="5.625" customWidth="1"/>
    <col min="7937" max="7937" width="5.25" customWidth="1"/>
    <col min="7938" max="7941" width="7.5" customWidth="1"/>
    <col min="7942" max="7942" width="8" customWidth="1"/>
    <col min="7943" max="7943" width="5.625" customWidth="1"/>
    <col min="7944" max="7946" width="7.5" customWidth="1"/>
    <col min="7948" max="7949" width="5.625" customWidth="1"/>
    <col min="7950" max="7950" width="9.625" customWidth="1"/>
    <col min="7951" max="7951" width="5.625" customWidth="1"/>
    <col min="7952" max="7952" width="2.125" customWidth="1"/>
    <col min="8190" max="8190" width="5.125" customWidth="1"/>
    <col min="8191" max="8191" width="8.875" customWidth="1"/>
    <col min="8192" max="8192" width="5.625" customWidth="1"/>
    <col min="8193" max="8193" width="5.25" customWidth="1"/>
    <col min="8194" max="8197" width="7.5" customWidth="1"/>
    <col min="8198" max="8198" width="8" customWidth="1"/>
    <col min="8199" max="8199" width="5.625" customWidth="1"/>
    <col min="8200" max="8202" width="7.5" customWidth="1"/>
    <col min="8204" max="8205" width="5.625" customWidth="1"/>
    <col min="8206" max="8206" width="9.625" customWidth="1"/>
    <col min="8207" max="8207" width="5.625" customWidth="1"/>
    <col min="8208" max="8208" width="2.125" customWidth="1"/>
    <col min="8446" max="8446" width="5.125" customWidth="1"/>
    <col min="8447" max="8447" width="8.875" customWidth="1"/>
    <col min="8448" max="8448" width="5.625" customWidth="1"/>
    <col min="8449" max="8449" width="5.25" customWidth="1"/>
    <col min="8450" max="8453" width="7.5" customWidth="1"/>
    <col min="8454" max="8454" width="8" customWidth="1"/>
    <col min="8455" max="8455" width="5.625" customWidth="1"/>
    <col min="8456" max="8458" width="7.5" customWidth="1"/>
    <col min="8460" max="8461" width="5.625" customWidth="1"/>
    <col min="8462" max="8462" width="9.625" customWidth="1"/>
    <col min="8463" max="8463" width="5.625" customWidth="1"/>
    <col min="8464" max="8464" width="2.125" customWidth="1"/>
    <col min="8702" max="8702" width="5.125" customWidth="1"/>
    <col min="8703" max="8703" width="8.875" customWidth="1"/>
    <col min="8704" max="8704" width="5.625" customWidth="1"/>
    <col min="8705" max="8705" width="5.25" customWidth="1"/>
    <col min="8706" max="8709" width="7.5" customWidth="1"/>
    <col min="8710" max="8710" width="8" customWidth="1"/>
    <col min="8711" max="8711" width="5.625" customWidth="1"/>
    <col min="8712" max="8714" width="7.5" customWidth="1"/>
    <col min="8716" max="8717" width="5.625" customWidth="1"/>
    <col min="8718" max="8718" width="9.625" customWidth="1"/>
    <col min="8719" max="8719" width="5.625" customWidth="1"/>
    <col min="8720" max="8720" width="2.125" customWidth="1"/>
    <col min="8958" max="8958" width="5.125" customWidth="1"/>
    <col min="8959" max="8959" width="8.875" customWidth="1"/>
    <col min="8960" max="8960" width="5.625" customWidth="1"/>
    <col min="8961" max="8961" width="5.25" customWidth="1"/>
    <col min="8962" max="8965" width="7.5" customWidth="1"/>
    <col min="8966" max="8966" width="8" customWidth="1"/>
    <col min="8967" max="8967" width="5.625" customWidth="1"/>
    <col min="8968" max="8970" width="7.5" customWidth="1"/>
    <col min="8972" max="8973" width="5.625" customWidth="1"/>
    <col min="8974" max="8974" width="9.625" customWidth="1"/>
    <col min="8975" max="8975" width="5.625" customWidth="1"/>
    <col min="8976" max="8976" width="2.125" customWidth="1"/>
    <col min="9214" max="9214" width="5.125" customWidth="1"/>
    <col min="9215" max="9215" width="8.875" customWidth="1"/>
    <col min="9216" max="9216" width="5.625" customWidth="1"/>
    <col min="9217" max="9217" width="5.25" customWidth="1"/>
    <col min="9218" max="9221" width="7.5" customWidth="1"/>
    <col min="9222" max="9222" width="8" customWidth="1"/>
    <col min="9223" max="9223" width="5.625" customWidth="1"/>
    <col min="9224" max="9226" width="7.5" customWidth="1"/>
    <col min="9228" max="9229" width="5.625" customWidth="1"/>
    <col min="9230" max="9230" width="9.625" customWidth="1"/>
    <col min="9231" max="9231" width="5.625" customWidth="1"/>
    <col min="9232" max="9232" width="2.125" customWidth="1"/>
    <col min="9470" max="9470" width="5.125" customWidth="1"/>
    <col min="9471" max="9471" width="8.875" customWidth="1"/>
    <col min="9472" max="9472" width="5.625" customWidth="1"/>
    <col min="9473" max="9473" width="5.25" customWidth="1"/>
    <col min="9474" max="9477" width="7.5" customWidth="1"/>
    <col min="9478" max="9478" width="8" customWidth="1"/>
    <col min="9479" max="9479" width="5.625" customWidth="1"/>
    <col min="9480" max="9482" width="7.5" customWidth="1"/>
    <col min="9484" max="9485" width="5.625" customWidth="1"/>
    <col min="9486" max="9486" width="9.625" customWidth="1"/>
    <col min="9487" max="9487" width="5.625" customWidth="1"/>
    <col min="9488" max="9488" width="2.125" customWidth="1"/>
    <col min="9726" max="9726" width="5.125" customWidth="1"/>
    <col min="9727" max="9727" width="8.875" customWidth="1"/>
    <col min="9728" max="9728" width="5.625" customWidth="1"/>
    <col min="9729" max="9729" width="5.25" customWidth="1"/>
    <col min="9730" max="9733" width="7.5" customWidth="1"/>
    <col min="9734" max="9734" width="8" customWidth="1"/>
    <col min="9735" max="9735" width="5.625" customWidth="1"/>
    <col min="9736" max="9738" width="7.5" customWidth="1"/>
    <col min="9740" max="9741" width="5.625" customWidth="1"/>
    <col min="9742" max="9742" width="9.625" customWidth="1"/>
    <col min="9743" max="9743" width="5.625" customWidth="1"/>
    <col min="9744" max="9744" width="2.125" customWidth="1"/>
    <col min="9982" max="9982" width="5.125" customWidth="1"/>
    <col min="9983" max="9983" width="8.875" customWidth="1"/>
    <col min="9984" max="9984" width="5.625" customWidth="1"/>
    <col min="9985" max="9985" width="5.25" customWidth="1"/>
    <col min="9986" max="9989" width="7.5" customWidth="1"/>
    <col min="9990" max="9990" width="8" customWidth="1"/>
    <col min="9991" max="9991" width="5.625" customWidth="1"/>
    <col min="9992" max="9994" width="7.5" customWidth="1"/>
    <col min="9996" max="9997" width="5.625" customWidth="1"/>
    <col min="9998" max="9998" width="9.625" customWidth="1"/>
    <col min="9999" max="9999" width="5.625" customWidth="1"/>
    <col min="10000" max="10000" width="2.125" customWidth="1"/>
    <col min="10238" max="10238" width="5.125" customWidth="1"/>
    <col min="10239" max="10239" width="8.875" customWidth="1"/>
    <col min="10240" max="10240" width="5.625" customWidth="1"/>
    <col min="10241" max="10241" width="5.25" customWidth="1"/>
    <col min="10242" max="10245" width="7.5" customWidth="1"/>
    <col min="10246" max="10246" width="8" customWidth="1"/>
    <col min="10247" max="10247" width="5.625" customWidth="1"/>
    <col min="10248" max="10250" width="7.5" customWidth="1"/>
    <col min="10252" max="10253" width="5.625" customWidth="1"/>
    <col min="10254" max="10254" width="9.625" customWidth="1"/>
    <col min="10255" max="10255" width="5.625" customWidth="1"/>
    <col min="10256" max="10256" width="2.125" customWidth="1"/>
    <col min="10494" max="10494" width="5.125" customWidth="1"/>
    <col min="10495" max="10495" width="8.875" customWidth="1"/>
    <col min="10496" max="10496" width="5.625" customWidth="1"/>
    <col min="10497" max="10497" width="5.25" customWidth="1"/>
    <col min="10498" max="10501" width="7.5" customWidth="1"/>
    <col min="10502" max="10502" width="8" customWidth="1"/>
    <col min="10503" max="10503" width="5.625" customWidth="1"/>
    <col min="10504" max="10506" width="7.5" customWidth="1"/>
    <col min="10508" max="10509" width="5.625" customWidth="1"/>
    <col min="10510" max="10510" width="9.625" customWidth="1"/>
    <col min="10511" max="10511" width="5.625" customWidth="1"/>
    <col min="10512" max="10512" width="2.125" customWidth="1"/>
    <col min="10750" max="10750" width="5.125" customWidth="1"/>
    <col min="10751" max="10751" width="8.875" customWidth="1"/>
    <col min="10752" max="10752" width="5.625" customWidth="1"/>
    <col min="10753" max="10753" width="5.25" customWidth="1"/>
    <col min="10754" max="10757" width="7.5" customWidth="1"/>
    <col min="10758" max="10758" width="8" customWidth="1"/>
    <col min="10759" max="10759" width="5.625" customWidth="1"/>
    <col min="10760" max="10762" width="7.5" customWidth="1"/>
    <col min="10764" max="10765" width="5.625" customWidth="1"/>
    <col min="10766" max="10766" width="9.625" customWidth="1"/>
    <col min="10767" max="10767" width="5.625" customWidth="1"/>
    <col min="10768" max="10768" width="2.125" customWidth="1"/>
    <col min="11006" max="11006" width="5.125" customWidth="1"/>
    <col min="11007" max="11007" width="8.875" customWidth="1"/>
    <col min="11008" max="11008" width="5.625" customWidth="1"/>
    <col min="11009" max="11009" width="5.25" customWidth="1"/>
    <col min="11010" max="11013" width="7.5" customWidth="1"/>
    <col min="11014" max="11014" width="8" customWidth="1"/>
    <col min="11015" max="11015" width="5.625" customWidth="1"/>
    <col min="11016" max="11018" width="7.5" customWidth="1"/>
    <col min="11020" max="11021" width="5.625" customWidth="1"/>
    <col min="11022" max="11022" width="9.625" customWidth="1"/>
    <col min="11023" max="11023" width="5.625" customWidth="1"/>
    <col min="11024" max="11024" width="2.125" customWidth="1"/>
    <col min="11262" max="11262" width="5.125" customWidth="1"/>
    <col min="11263" max="11263" width="8.875" customWidth="1"/>
    <col min="11264" max="11264" width="5.625" customWidth="1"/>
    <col min="11265" max="11265" width="5.25" customWidth="1"/>
    <col min="11266" max="11269" width="7.5" customWidth="1"/>
    <col min="11270" max="11270" width="8" customWidth="1"/>
    <col min="11271" max="11271" width="5.625" customWidth="1"/>
    <col min="11272" max="11274" width="7.5" customWidth="1"/>
    <col min="11276" max="11277" width="5.625" customWidth="1"/>
    <col min="11278" max="11278" width="9.625" customWidth="1"/>
    <col min="11279" max="11279" width="5.625" customWidth="1"/>
    <col min="11280" max="11280" width="2.125" customWidth="1"/>
    <col min="11518" max="11518" width="5.125" customWidth="1"/>
    <col min="11519" max="11519" width="8.875" customWidth="1"/>
    <col min="11520" max="11520" width="5.625" customWidth="1"/>
    <col min="11521" max="11521" width="5.25" customWidth="1"/>
    <col min="11522" max="11525" width="7.5" customWidth="1"/>
    <col min="11526" max="11526" width="8" customWidth="1"/>
    <col min="11527" max="11527" width="5.625" customWidth="1"/>
    <col min="11528" max="11530" width="7.5" customWidth="1"/>
    <col min="11532" max="11533" width="5.625" customWidth="1"/>
    <col min="11534" max="11534" width="9.625" customWidth="1"/>
    <col min="11535" max="11535" width="5.625" customWidth="1"/>
    <col min="11536" max="11536" width="2.125" customWidth="1"/>
    <col min="11774" max="11774" width="5.125" customWidth="1"/>
    <col min="11775" max="11775" width="8.875" customWidth="1"/>
    <col min="11776" max="11776" width="5.625" customWidth="1"/>
    <col min="11777" max="11777" width="5.25" customWidth="1"/>
    <col min="11778" max="11781" width="7.5" customWidth="1"/>
    <col min="11782" max="11782" width="8" customWidth="1"/>
    <col min="11783" max="11783" width="5.625" customWidth="1"/>
    <col min="11784" max="11786" width="7.5" customWidth="1"/>
    <col min="11788" max="11789" width="5.625" customWidth="1"/>
    <col min="11790" max="11790" width="9.625" customWidth="1"/>
    <col min="11791" max="11791" width="5.625" customWidth="1"/>
    <col min="11792" max="11792" width="2.125" customWidth="1"/>
    <col min="12030" max="12030" width="5.125" customWidth="1"/>
    <col min="12031" max="12031" width="8.875" customWidth="1"/>
    <col min="12032" max="12032" width="5.625" customWidth="1"/>
    <col min="12033" max="12033" width="5.25" customWidth="1"/>
    <col min="12034" max="12037" width="7.5" customWidth="1"/>
    <col min="12038" max="12038" width="8" customWidth="1"/>
    <col min="12039" max="12039" width="5.625" customWidth="1"/>
    <col min="12040" max="12042" width="7.5" customWidth="1"/>
    <col min="12044" max="12045" width="5.625" customWidth="1"/>
    <col min="12046" max="12046" width="9.625" customWidth="1"/>
    <col min="12047" max="12047" width="5.625" customWidth="1"/>
    <col min="12048" max="12048" width="2.125" customWidth="1"/>
    <col min="12286" max="12286" width="5.125" customWidth="1"/>
    <col min="12287" max="12287" width="8.875" customWidth="1"/>
    <col min="12288" max="12288" width="5.625" customWidth="1"/>
    <col min="12289" max="12289" width="5.25" customWidth="1"/>
    <col min="12290" max="12293" width="7.5" customWidth="1"/>
    <col min="12294" max="12294" width="8" customWidth="1"/>
    <col min="12295" max="12295" width="5.625" customWidth="1"/>
    <col min="12296" max="12298" width="7.5" customWidth="1"/>
    <col min="12300" max="12301" width="5.625" customWidth="1"/>
    <col min="12302" max="12302" width="9.625" customWidth="1"/>
    <col min="12303" max="12303" width="5.625" customWidth="1"/>
    <col min="12304" max="12304" width="2.125" customWidth="1"/>
    <col min="12542" max="12542" width="5.125" customWidth="1"/>
    <col min="12543" max="12543" width="8.875" customWidth="1"/>
    <col min="12544" max="12544" width="5.625" customWidth="1"/>
    <col min="12545" max="12545" width="5.25" customWidth="1"/>
    <col min="12546" max="12549" width="7.5" customWidth="1"/>
    <col min="12550" max="12550" width="8" customWidth="1"/>
    <col min="12551" max="12551" width="5.625" customWidth="1"/>
    <col min="12552" max="12554" width="7.5" customWidth="1"/>
    <col min="12556" max="12557" width="5.625" customWidth="1"/>
    <col min="12558" max="12558" width="9.625" customWidth="1"/>
    <col min="12559" max="12559" width="5.625" customWidth="1"/>
    <col min="12560" max="12560" width="2.125" customWidth="1"/>
    <col min="12798" max="12798" width="5.125" customWidth="1"/>
    <col min="12799" max="12799" width="8.875" customWidth="1"/>
    <col min="12800" max="12800" width="5.625" customWidth="1"/>
    <col min="12801" max="12801" width="5.25" customWidth="1"/>
    <col min="12802" max="12805" width="7.5" customWidth="1"/>
    <col min="12806" max="12806" width="8" customWidth="1"/>
    <col min="12807" max="12807" width="5.625" customWidth="1"/>
    <col min="12808" max="12810" width="7.5" customWidth="1"/>
    <col min="12812" max="12813" width="5.625" customWidth="1"/>
    <col min="12814" max="12814" width="9.625" customWidth="1"/>
    <col min="12815" max="12815" width="5.625" customWidth="1"/>
    <col min="12816" max="12816" width="2.125" customWidth="1"/>
    <col min="13054" max="13054" width="5.125" customWidth="1"/>
    <col min="13055" max="13055" width="8.875" customWidth="1"/>
    <col min="13056" max="13056" width="5.625" customWidth="1"/>
    <col min="13057" max="13057" width="5.25" customWidth="1"/>
    <col min="13058" max="13061" width="7.5" customWidth="1"/>
    <col min="13062" max="13062" width="8" customWidth="1"/>
    <col min="13063" max="13063" width="5.625" customWidth="1"/>
    <col min="13064" max="13066" width="7.5" customWidth="1"/>
    <col min="13068" max="13069" width="5.625" customWidth="1"/>
    <col min="13070" max="13070" width="9.625" customWidth="1"/>
    <col min="13071" max="13071" width="5.625" customWidth="1"/>
    <col min="13072" max="13072" width="2.125" customWidth="1"/>
    <col min="13310" max="13310" width="5.125" customWidth="1"/>
    <col min="13311" max="13311" width="8.875" customWidth="1"/>
    <col min="13312" max="13312" width="5.625" customWidth="1"/>
    <col min="13313" max="13313" width="5.25" customWidth="1"/>
    <col min="13314" max="13317" width="7.5" customWidth="1"/>
    <col min="13318" max="13318" width="8" customWidth="1"/>
    <col min="13319" max="13319" width="5.625" customWidth="1"/>
    <col min="13320" max="13322" width="7.5" customWidth="1"/>
    <col min="13324" max="13325" width="5.625" customWidth="1"/>
    <col min="13326" max="13326" width="9.625" customWidth="1"/>
    <col min="13327" max="13327" width="5.625" customWidth="1"/>
    <col min="13328" max="13328" width="2.125" customWidth="1"/>
    <col min="13566" max="13566" width="5.125" customWidth="1"/>
    <col min="13567" max="13567" width="8.875" customWidth="1"/>
    <col min="13568" max="13568" width="5.625" customWidth="1"/>
    <col min="13569" max="13569" width="5.25" customWidth="1"/>
    <col min="13570" max="13573" width="7.5" customWidth="1"/>
    <col min="13574" max="13574" width="8" customWidth="1"/>
    <col min="13575" max="13575" width="5.625" customWidth="1"/>
    <col min="13576" max="13578" width="7.5" customWidth="1"/>
    <col min="13580" max="13581" width="5.625" customWidth="1"/>
    <col min="13582" max="13582" width="9.625" customWidth="1"/>
    <col min="13583" max="13583" width="5.625" customWidth="1"/>
    <col min="13584" max="13584" width="2.125" customWidth="1"/>
    <col min="13822" max="13822" width="5.125" customWidth="1"/>
    <col min="13823" max="13823" width="8.875" customWidth="1"/>
    <col min="13824" max="13824" width="5.625" customWidth="1"/>
    <col min="13825" max="13825" width="5.25" customWidth="1"/>
    <col min="13826" max="13829" width="7.5" customWidth="1"/>
    <col min="13830" max="13830" width="8" customWidth="1"/>
    <col min="13831" max="13831" width="5.625" customWidth="1"/>
    <col min="13832" max="13834" width="7.5" customWidth="1"/>
    <col min="13836" max="13837" width="5.625" customWidth="1"/>
    <col min="13838" max="13838" width="9.625" customWidth="1"/>
    <col min="13839" max="13839" width="5.625" customWidth="1"/>
    <col min="13840" max="13840" width="2.125" customWidth="1"/>
    <col min="14078" max="14078" width="5.125" customWidth="1"/>
    <col min="14079" max="14079" width="8.875" customWidth="1"/>
    <col min="14080" max="14080" width="5.625" customWidth="1"/>
    <col min="14081" max="14081" width="5.25" customWidth="1"/>
    <col min="14082" max="14085" width="7.5" customWidth="1"/>
    <col min="14086" max="14086" width="8" customWidth="1"/>
    <col min="14087" max="14087" width="5.625" customWidth="1"/>
    <col min="14088" max="14090" width="7.5" customWidth="1"/>
    <col min="14092" max="14093" width="5.625" customWidth="1"/>
    <col min="14094" max="14094" width="9.625" customWidth="1"/>
    <col min="14095" max="14095" width="5.625" customWidth="1"/>
    <col min="14096" max="14096" width="2.125" customWidth="1"/>
    <col min="14334" max="14334" width="5.125" customWidth="1"/>
    <col min="14335" max="14335" width="8.875" customWidth="1"/>
    <col min="14336" max="14336" width="5.625" customWidth="1"/>
    <col min="14337" max="14337" width="5.25" customWidth="1"/>
    <col min="14338" max="14341" width="7.5" customWidth="1"/>
    <col min="14342" max="14342" width="8" customWidth="1"/>
    <col min="14343" max="14343" width="5.625" customWidth="1"/>
    <col min="14344" max="14346" width="7.5" customWidth="1"/>
    <col min="14348" max="14349" width="5.625" customWidth="1"/>
    <col min="14350" max="14350" width="9.625" customWidth="1"/>
    <col min="14351" max="14351" width="5.625" customWidth="1"/>
    <col min="14352" max="14352" width="2.125" customWidth="1"/>
    <col min="14590" max="14590" width="5.125" customWidth="1"/>
    <col min="14591" max="14591" width="8.875" customWidth="1"/>
    <col min="14592" max="14592" width="5.625" customWidth="1"/>
    <col min="14593" max="14593" width="5.25" customWidth="1"/>
    <col min="14594" max="14597" width="7.5" customWidth="1"/>
    <col min="14598" max="14598" width="8" customWidth="1"/>
    <col min="14599" max="14599" width="5.625" customWidth="1"/>
    <col min="14600" max="14602" width="7.5" customWidth="1"/>
    <col min="14604" max="14605" width="5.625" customWidth="1"/>
    <col min="14606" max="14606" width="9.625" customWidth="1"/>
    <col min="14607" max="14607" width="5.625" customWidth="1"/>
    <col min="14608" max="14608" width="2.125" customWidth="1"/>
    <col min="14846" max="14846" width="5.125" customWidth="1"/>
    <col min="14847" max="14847" width="8.875" customWidth="1"/>
    <col min="14848" max="14848" width="5.625" customWidth="1"/>
    <col min="14849" max="14849" width="5.25" customWidth="1"/>
    <col min="14850" max="14853" width="7.5" customWidth="1"/>
    <col min="14854" max="14854" width="8" customWidth="1"/>
    <col min="14855" max="14855" width="5.625" customWidth="1"/>
    <col min="14856" max="14858" width="7.5" customWidth="1"/>
    <col min="14860" max="14861" width="5.625" customWidth="1"/>
    <col min="14862" max="14862" width="9.625" customWidth="1"/>
    <col min="14863" max="14863" width="5.625" customWidth="1"/>
    <col min="14864" max="14864" width="2.125" customWidth="1"/>
    <col min="15102" max="15102" width="5.125" customWidth="1"/>
    <col min="15103" max="15103" width="8.875" customWidth="1"/>
    <col min="15104" max="15104" width="5.625" customWidth="1"/>
    <col min="15105" max="15105" width="5.25" customWidth="1"/>
    <col min="15106" max="15109" width="7.5" customWidth="1"/>
    <col min="15110" max="15110" width="8" customWidth="1"/>
    <col min="15111" max="15111" width="5.625" customWidth="1"/>
    <col min="15112" max="15114" width="7.5" customWidth="1"/>
    <col min="15116" max="15117" width="5.625" customWidth="1"/>
    <col min="15118" max="15118" width="9.625" customWidth="1"/>
    <col min="15119" max="15119" width="5.625" customWidth="1"/>
    <col min="15120" max="15120" width="2.125" customWidth="1"/>
    <col min="15358" max="15358" width="5.125" customWidth="1"/>
    <col min="15359" max="15359" width="8.875" customWidth="1"/>
    <col min="15360" max="15360" width="5.625" customWidth="1"/>
    <col min="15361" max="15361" width="5.25" customWidth="1"/>
    <col min="15362" max="15365" width="7.5" customWidth="1"/>
    <col min="15366" max="15366" width="8" customWidth="1"/>
    <col min="15367" max="15367" width="5.625" customWidth="1"/>
    <col min="15368" max="15370" width="7.5" customWidth="1"/>
    <col min="15372" max="15373" width="5.625" customWidth="1"/>
    <col min="15374" max="15374" width="9.625" customWidth="1"/>
    <col min="15375" max="15375" width="5.625" customWidth="1"/>
    <col min="15376" max="15376" width="2.125" customWidth="1"/>
    <col min="15614" max="15614" width="5.125" customWidth="1"/>
    <col min="15615" max="15615" width="8.875" customWidth="1"/>
    <col min="15616" max="15616" width="5.625" customWidth="1"/>
    <col min="15617" max="15617" width="5.25" customWidth="1"/>
    <col min="15618" max="15621" width="7.5" customWidth="1"/>
    <col min="15622" max="15622" width="8" customWidth="1"/>
    <col min="15623" max="15623" width="5.625" customWidth="1"/>
    <col min="15624" max="15626" width="7.5" customWidth="1"/>
    <col min="15628" max="15629" width="5.625" customWidth="1"/>
    <col min="15630" max="15630" width="9.625" customWidth="1"/>
    <col min="15631" max="15631" width="5.625" customWidth="1"/>
    <col min="15632" max="15632" width="2.125" customWidth="1"/>
    <col min="15870" max="15870" width="5.125" customWidth="1"/>
    <col min="15871" max="15871" width="8.875" customWidth="1"/>
    <col min="15872" max="15872" width="5.625" customWidth="1"/>
    <col min="15873" max="15873" width="5.25" customWidth="1"/>
    <col min="15874" max="15877" width="7.5" customWidth="1"/>
    <col min="15878" max="15878" width="8" customWidth="1"/>
    <col min="15879" max="15879" width="5.625" customWidth="1"/>
    <col min="15880" max="15882" width="7.5" customWidth="1"/>
    <col min="15884" max="15885" width="5.625" customWidth="1"/>
    <col min="15886" max="15886" width="9.625" customWidth="1"/>
    <col min="15887" max="15887" width="5.625" customWidth="1"/>
    <col min="15888" max="15888" width="2.125" customWidth="1"/>
    <col min="16126" max="16126" width="5.125" customWidth="1"/>
    <col min="16127" max="16127" width="8.875" customWidth="1"/>
    <col min="16128" max="16128" width="5.625" customWidth="1"/>
    <col min="16129" max="16129" width="5.25" customWidth="1"/>
    <col min="16130" max="16133" width="7.5" customWidth="1"/>
    <col min="16134" max="16134" width="8" customWidth="1"/>
    <col min="16135" max="16135" width="5.625" customWidth="1"/>
    <col min="16136" max="16138" width="7.5" customWidth="1"/>
    <col min="16140" max="16141" width="5.625" customWidth="1"/>
    <col min="16142" max="16142" width="9.625" customWidth="1"/>
    <col min="16143" max="16143" width="5.625" customWidth="1"/>
    <col min="16144" max="16144" width="2.125" customWidth="1"/>
  </cols>
  <sheetData>
    <row r="1" spans="1:17" ht="23.25" customHeight="1" x14ac:dyDescent="0.15">
      <c r="A1" s="55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7" ht="18.75" customHeight="1" x14ac:dyDescent="0.15">
      <c r="A2" s="56" t="s">
        <v>88</v>
      </c>
      <c r="B2" s="57"/>
      <c r="C2" s="57"/>
      <c r="D2" s="57"/>
      <c r="E2" s="57"/>
      <c r="F2" s="57"/>
      <c r="G2" s="57"/>
      <c r="H2" s="58"/>
      <c r="I2" s="44" t="s">
        <v>89</v>
      </c>
      <c r="J2" s="45"/>
      <c r="K2" s="45"/>
      <c r="L2" s="57"/>
      <c r="M2" s="47"/>
      <c r="N2" s="47"/>
      <c r="O2" s="48"/>
    </row>
    <row r="3" spans="1:17" ht="14.25" customHeight="1" x14ac:dyDescent="0.15">
      <c r="A3" s="52" t="s">
        <v>3</v>
      </c>
      <c r="B3" s="49" t="s">
        <v>0</v>
      </c>
      <c r="C3" s="46" t="s">
        <v>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1:17" ht="17.25" customHeight="1" x14ac:dyDescent="0.15">
      <c r="A4" s="53"/>
      <c r="B4" s="50"/>
      <c r="C4" s="46" t="s">
        <v>8</v>
      </c>
      <c r="D4" s="48"/>
      <c r="E4" s="46" t="s">
        <v>9</v>
      </c>
      <c r="F4" s="47"/>
      <c r="G4" s="48"/>
      <c r="H4" s="46" t="s">
        <v>10</v>
      </c>
      <c r="I4" s="47"/>
      <c r="J4" s="48"/>
      <c r="K4" s="46" t="s">
        <v>12</v>
      </c>
      <c r="L4" s="47"/>
      <c r="M4" s="48"/>
      <c r="N4" s="5" t="s">
        <v>11</v>
      </c>
      <c r="O4" s="52" t="s">
        <v>7</v>
      </c>
    </row>
    <row r="5" spans="1:17" ht="31.5" customHeight="1" x14ac:dyDescent="0.15">
      <c r="A5" s="54"/>
      <c r="B5" s="51"/>
      <c r="C5" s="7" t="s">
        <v>5</v>
      </c>
      <c r="D5" s="7" t="s">
        <v>6</v>
      </c>
      <c r="E5" s="7" t="s">
        <v>26</v>
      </c>
      <c r="F5" s="7" t="s">
        <v>27</v>
      </c>
      <c r="G5" s="7" t="s">
        <v>6</v>
      </c>
      <c r="H5" s="7" t="s">
        <v>26</v>
      </c>
      <c r="I5" s="7" t="s">
        <v>27</v>
      </c>
      <c r="J5" s="6" t="s">
        <v>6</v>
      </c>
      <c r="K5" s="7" t="s">
        <v>26</v>
      </c>
      <c r="L5" s="7" t="s">
        <v>27</v>
      </c>
      <c r="M5" s="6" t="s">
        <v>6</v>
      </c>
      <c r="N5" s="6" t="s">
        <v>5</v>
      </c>
      <c r="O5" s="54"/>
    </row>
    <row r="6" spans="1:17" x14ac:dyDescent="0.15">
      <c r="A6" s="45">
        <v>1</v>
      </c>
      <c r="B6" s="11" t="str">
        <f>周总结!D9</f>
        <v>周有杨</v>
      </c>
      <c r="C6" s="3"/>
      <c r="D6" s="1"/>
      <c r="E6" s="1">
        <f>IF(G6&lt;0,0,1)</f>
        <v>1</v>
      </c>
      <c r="F6" s="1"/>
      <c r="G6" s="1"/>
      <c r="H6" s="1">
        <f>IF(J6&lt;0,0,1)</f>
        <v>1</v>
      </c>
      <c r="I6" s="1"/>
      <c r="J6" s="1"/>
      <c r="K6" s="1">
        <f>IF(M6&lt;0,0,1)</f>
        <v>1</v>
      </c>
      <c r="L6" s="1"/>
      <c r="M6" s="1"/>
      <c r="N6" s="1"/>
      <c r="O6" s="1">
        <f t="shared" ref="O6:O53" si="0">IF($E$55="是",0,SUM(C6:N6))</f>
        <v>3</v>
      </c>
    </row>
    <row r="7" spans="1:17" x14ac:dyDescent="0.15">
      <c r="A7" s="45"/>
      <c r="B7" s="11" t="str">
        <f>周总结!D10</f>
        <v>綦均林</v>
      </c>
      <c r="C7" s="3"/>
      <c r="D7" s="1"/>
      <c r="E7" s="1">
        <f t="shared" ref="E7:E53" si="1">IF(G7&lt;0,0,1)</f>
        <v>1</v>
      </c>
      <c r="F7" s="1"/>
      <c r="G7" s="1"/>
      <c r="H7" s="1">
        <f t="shared" ref="H7:H53" si="2">IF(J7&lt;0,0,1)</f>
        <v>1</v>
      </c>
      <c r="I7" s="1"/>
      <c r="J7" s="1"/>
      <c r="K7" s="1">
        <f t="shared" ref="K7:K53" si="3">IF(M7&lt;0,0,1)</f>
        <v>1</v>
      </c>
      <c r="L7" s="1"/>
      <c r="M7" s="1"/>
      <c r="N7" s="1"/>
      <c r="O7" s="1">
        <f t="shared" si="0"/>
        <v>3</v>
      </c>
    </row>
    <row r="8" spans="1:17" x14ac:dyDescent="0.15">
      <c r="A8" s="45"/>
      <c r="B8" s="11" t="str">
        <f>周总结!D11</f>
        <v>林米妮</v>
      </c>
      <c r="C8" s="3"/>
      <c r="D8" s="1"/>
      <c r="E8" s="1">
        <f t="shared" si="1"/>
        <v>1</v>
      </c>
      <c r="F8" s="1"/>
      <c r="G8" s="1"/>
      <c r="H8" s="1">
        <f t="shared" si="2"/>
        <v>1</v>
      </c>
      <c r="I8" s="1"/>
      <c r="J8" s="1"/>
      <c r="K8" s="1">
        <f t="shared" si="3"/>
        <v>1</v>
      </c>
      <c r="L8" s="1"/>
      <c r="M8" s="1"/>
      <c r="N8" s="1"/>
      <c r="O8" s="1">
        <f t="shared" si="0"/>
        <v>3</v>
      </c>
    </row>
    <row r="9" spans="1:17" x14ac:dyDescent="0.15">
      <c r="A9" s="45"/>
      <c r="B9" s="11" t="str">
        <f>周总结!D12</f>
        <v>★钟坤</v>
      </c>
      <c r="C9" s="3"/>
      <c r="D9" s="1"/>
      <c r="E9" s="1">
        <f t="shared" si="1"/>
        <v>1</v>
      </c>
      <c r="F9" s="1"/>
      <c r="G9" s="1"/>
      <c r="H9" s="1">
        <f t="shared" si="2"/>
        <v>1</v>
      </c>
      <c r="I9" s="1"/>
      <c r="J9" s="1"/>
      <c r="K9" s="1">
        <f t="shared" si="3"/>
        <v>1</v>
      </c>
      <c r="L9" s="1"/>
      <c r="M9" s="1"/>
      <c r="N9" s="1"/>
      <c r="O9" s="1">
        <f t="shared" si="0"/>
        <v>3</v>
      </c>
      <c r="Q9" s="2"/>
    </row>
    <row r="10" spans="1:17" x14ac:dyDescent="0.15">
      <c r="A10" s="45"/>
      <c r="B10" s="11" t="str">
        <f>周总结!D13</f>
        <v>♥殷桉淇</v>
      </c>
      <c r="C10" s="3"/>
      <c r="D10" s="1"/>
      <c r="E10" s="1">
        <f t="shared" si="1"/>
        <v>1</v>
      </c>
      <c r="F10" s="1"/>
      <c r="G10" s="1"/>
      <c r="H10" s="1">
        <f t="shared" si="2"/>
        <v>1</v>
      </c>
      <c r="I10" s="1"/>
      <c r="J10" s="1"/>
      <c r="K10" s="1">
        <f t="shared" si="3"/>
        <v>1</v>
      </c>
      <c r="L10" s="1"/>
      <c r="M10" s="1"/>
      <c r="N10" s="1"/>
      <c r="O10" s="1">
        <f t="shared" si="0"/>
        <v>3</v>
      </c>
    </row>
    <row r="11" spans="1:17" x14ac:dyDescent="0.15">
      <c r="A11" s="45"/>
      <c r="B11" s="11" t="str">
        <f>周总结!D14</f>
        <v>田以时</v>
      </c>
      <c r="C11" s="3"/>
      <c r="D11" s="1"/>
      <c r="E11" s="1">
        <f t="shared" si="1"/>
        <v>1</v>
      </c>
      <c r="F11" s="1"/>
      <c r="G11" s="1"/>
      <c r="H11" s="1">
        <f t="shared" si="2"/>
        <v>1</v>
      </c>
      <c r="I11" s="1"/>
      <c r="J11" s="1"/>
      <c r="K11" s="1">
        <f t="shared" si="3"/>
        <v>1</v>
      </c>
      <c r="L11" s="1"/>
      <c r="M11" s="1"/>
      <c r="N11" s="1"/>
      <c r="O11" s="1">
        <f t="shared" si="0"/>
        <v>3</v>
      </c>
    </row>
    <row r="12" spans="1:17" x14ac:dyDescent="0.15">
      <c r="A12" s="45">
        <v>2</v>
      </c>
      <c r="B12" s="11" t="str">
        <f>周总结!D15</f>
        <v>郭珺畅</v>
      </c>
      <c r="C12" s="3"/>
      <c r="D12" s="1"/>
      <c r="E12" s="1">
        <f t="shared" si="1"/>
        <v>1</v>
      </c>
      <c r="F12" s="1"/>
      <c r="G12" s="1"/>
      <c r="H12" s="1">
        <f t="shared" si="2"/>
        <v>1</v>
      </c>
      <c r="I12" s="1"/>
      <c r="J12" s="1"/>
      <c r="K12" s="1">
        <f t="shared" si="3"/>
        <v>1</v>
      </c>
      <c r="L12" s="1"/>
      <c r="M12" s="1"/>
      <c r="N12" s="1"/>
      <c r="O12" s="1">
        <f t="shared" si="0"/>
        <v>3</v>
      </c>
    </row>
    <row r="13" spans="1:17" x14ac:dyDescent="0.15">
      <c r="A13" s="45"/>
      <c r="B13" s="11" t="str">
        <f>周总结!D16</f>
        <v>♥刘翰墨</v>
      </c>
      <c r="C13" s="3"/>
      <c r="D13" s="1"/>
      <c r="E13" s="1">
        <f t="shared" si="1"/>
        <v>1</v>
      </c>
      <c r="F13" s="1"/>
      <c r="G13" s="1"/>
      <c r="H13" s="1">
        <f t="shared" si="2"/>
        <v>1</v>
      </c>
      <c r="I13" s="1"/>
      <c r="J13" s="1"/>
      <c r="K13" s="1">
        <f t="shared" si="3"/>
        <v>1</v>
      </c>
      <c r="L13" s="1"/>
      <c r="M13" s="1"/>
      <c r="N13" s="1"/>
      <c r="O13" s="1">
        <f t="shared" si="0"/>
        <v>3</v>
      </c>
    </row>
    <row r="14" spans="1:17" x14ac:dyDescent="0.15">
      <c r="A14" s="45"/>
      <c r="B14" s="11" t="str">
        <f>周总结!D17</f>
        <v>★程家铭</v>
      </c>
      <c r="C14" s="3"/>
      <c r="D14" s="1"/>
      <c r="E14" s="1">
        <f t="shared" si="1"/>
        <v>1</v>
      </c>
      <c r="F14" s="1"/>
      <c r="G14" s="1"/>
      <c r="H14" s="1">
        <f t="shared" si="2"/>
        <v>1</v>
      </c>
      <c r="I14" s="1"/>
      <c r="J14" s="1"/>
      <c r="K14" s="1">
        <f t="shared" si="3"/>
        <v>1</v>
      </c>
      <c r="L14" s="1"/>
      <c r="M14" s="1"/>
      <c r="N14" s="1"/>
      <c r="O14" s="1">
        <f t="shared" si="0"/>
        <v>3</v>
      </c>
    </row>
    <row r="15" spans="1:17" x14ac:dyDescent="0.15">
      <c r="A15" s="45"/>
      <c r="B15" s="11" t="str">
        <f>周总结!D18</f>
        <v>李昊宸</v>
      </c>
      <c r="C15" s="3"/>
      <c r="D15" s="1"/>
      <c r="E15" s="1">
        <f t="shared" si="1"/>
        <v>1</v>
      </c>
      <c r="F15" s="1"/>
      <c r="G15" s="1"/>
      <c r="H15" s="1">
        <f t="shared" si="2"/>
        <v>1</v>
      </c>
      <c r="I15" s="1"/>
      <c r="J15" s="1"/>
      <c r="K15" s="1">
        <f t="shared" si="3"/>
        <v>1</v>
      </c>
      <c r="L15" s="1"/>
      <c r="M15" s="1"/>
      <c r="N15" s="1"/>
      <c r="O15" s="1">
        <f t="shared" si="0"/>
        <v>3</v>
      </c>
    </row>
    <row r="16" spans="1:17" x14ac:dyDescent="0.15">
      <c r="A16" s="45"/>
      <c r="B16" s="11" t="str">
        <f>周总结!D19</f>
        <v>燕沛元</v>
      </c>
      <c r="C16" s="3"/>
      <c r="D16" s="1"/>
      <c r="E16" s="1">
        <f t="shared" si="1"/>
        <v>1</v>
      </c>
      <c r="F16" s="1"/>
      <c r="G16" s="1"/>
      <c r="H16" s="1">
        <f t="shared" si="2"/>
        <v>1</v>
      </c>
      <c r="I16" s="1"/>
      <c r="J16" s="1"/>
      <c r="K16" s="1">
        <f t="shared" si="3"/>
        <v>1</v>
      </c>
      <c r="L16" s="1"/>
      <c r="M16" s="1"/>
      <c r="N16" s="1"/>
      <c r="O16" s="1">
        <f t="shared" si="0"/>
        <v>3</v>
      </c>
    </row>
    <row r="17" spans="1:15" x14ac:dyDescent="0.15">
      <c r="A17" s="45"/>
      <c r="B17" s="11" t="str">
        <f>周总结!D20</f>
        <v>张可洋</v>
      </c>
      <c r="C17" s="3"/>
      <c r="D17" s="1"/>
      <c r="E17" s="1">
        <f t="shared" si="1"/>
        <v>1</v>
      </c>
      <c r="F17" s="1"/>
      <c r="G17" s="1"/>
      <c r="H17" s="1">
        <f t="shared" si="2"/>
        <v>1</v>
      </c>
      <c r="I17" s="1"/>
      <c r="J17" s="1"/>
      <c r="K17" s="1">
        <f t="shared" si="3"/>
        <v>1</v>
      </c>
      <c r="L17" s="1"/>
      <c r="M17" s="1"/>
      <c r="N17" s="1"/>
      <c r="O17" s="1">
        <f t="shared" si="0"/>
        <v>3</v>
      </c>
    </row>
    <row r="18" spans="1:15" x14ac:dyDescent="0.15">
      <c r="A18" s="45">
        <v>3</v>
      </c>
      <c r="B18" s="11" t="str">
        <f>周总结!D21</f>
        <v>杨博延</v>
      </c>
      <c r="C18" s="3"/>
      <c r="D18" s="1"/>
      <c r="E18" s="1">
        <f t="shared" si="1"/>
        <v>1</v>
      </c>
      <c r="F18" s="1"/>
      <c r="G18" s="1"/>
      <c r="H18" s="1">
        <f t="shared" si="2"/>
        <v>1</v>
      </c>
      <c r="I18" s="1"/>
      <c r="J18" s="1"/>
      <c r="K18" s="1">
        <f t="shared" si="3"/>
        <v>1</v>
      </c>
      <c r="L18" s="1"/>
      <c r="M18" s="1"/>
      <c r="N18" s="1"/>
      <c r="O18" s="1">
        <f t="shared" si="0"/>
        <v>3</v>
      </c>
    </row>
    <row r="19" spans="1:15" x14ac:dyDescent="0.15">
      <c r="A19" s="45"/>
      <c r="B19" s="11" t="str">
        <f>周总结!D22</f>
        <v>★王嘉赫</v>
      </c>
      <c r="C19" s="3"/>
      <c r="D19" s="1"/>
      <c r="E19" s="1">
        <f t="shared" si="1"/>
        <v>1</v>
      </c>
      <c r="F19" s="1"/>
      <c r="G19" s="1"/>
      <c r="H19" s="1">
        <f t="shared" si="2"/>
        <v>1</v>
      </c>
      <c r="I19" s="1"/>
      <c r="J19" s="1"/>
      <c r="K19" s="1">
        <f t="shared" si="3"/>
        <v>1</v>
      </c>
      <c r="L19" s="1"/>
      <c r="M19" s="1"/>
      <c r="N19" s="1"/>
      <c r="O19" s="1">
        <f t="shared" si="0"/>
        <v>3</v>
      </c>
    </row>
    <row r="20" spans="1:15" x14ac:dyDescent="0.15">
      <c r="A20" s="45"/>
      <c r="B20" s="11" t="str">
        <f>周总结!D23</f>
        <v>陈高</v>
      </c>
      <c r="C20" s="3"/>
      <c r="D20" s="1"/>
      <c r="E20" s="1">
        <f t="shared" si="1"/>
        <v>1</v>
      </c>
      <c r="F20" s="1"/>
      <c r="G20" s="1"/>
      <c r="H20" s="1">
        <f t="shared" si="2"/>
        <v>1</v>
      </c>
      <c r="I20" s="1"/>
      <c r="J20" s="1"/>
      <c r="K20" s="1">
        <f t="shared" si="3"/>
        <v>1</v>
      </c>
      <c r="L20" s="1"/>
      <c r="M20" s="1"/>
      <c r="N20" s="1"/>
      <c r="O20" s="1">
        <f t="shared" si="0"/>
        <v>3</v>
      </c>
    </row>
    <row r="21" spans="1:15" x14ac:dyDescent="0.15">
      <c r="A21" s="45"/>
      <c r="B21" s="11" t="str">
        <f>周总结!D24</f>
        <v>张文俞</v>
      </c>
      <c r="C21" s="3"/>
      <c r="D21" s="1"/>
      <c r="E21" s="1">
        <f t="shared" si="1"/>
        <v>1</v>
      </c>
      <c r="F21" s="1"/>
      <c r="G21" s="1"/>
      <c r="H21" s="1">
        <f t="shared" si="2"/>
        <v>1</v>
      </c>
      <c r="I21" s="1"/>
      <c r="J21" s="1"/>
      <c r="K21" s="1">
        <f t="shared" si="3"/>
        <v>1</v>
      </c>
      <c r="L21" s="1"/>
      <c r="M21" s="1"/>
      <c r="N21" s="1"/>
      <c r="O21" s="1">
        <f t="shared" si="0"/>
        <v>3</v>
      </c>
    </row>
    <row r="22" spans="1:15" x14ac:dyDescent="0.15">
      <c r="A22" s="45"/>
      <c r="B22" s="11" t="str">
        <f>周总结!D25</f>
        <v>♥马艺纯</v>
      </c>
      <c r="C22" s="3"/>
      <c r="D22" s="1"/>
      <c r="E22" s="1">
        <f t="shared" si="1"/>
        <v>1</v>
      </c>
      <c r="F22" s="1"/>
      <c r="G22" s="1"/>
      <c r="H22" s="1">
        <f t="shared" si="2"/>
        <v>1</v>
      </c>
      <c r="I22" s="1"/>
      <c r="J22" s="1"/>
      <c r="K22" s="1">
        <f t="shared" si="3"/>
        <v>1</v>
      </c>
      <c r="L22" s="1"/>
      <c r="M22" s="1"/>
      <c r="N22" s="1"/>
      <c r="O22" s="1">
        <f t="shared" si="0"/>
        <v>3</v>
      </c>
    </row>
    <row r="23" spans="1:15" x14ac:dyDescent="0.15">
      <c r="A23" s="45"/>
      <c r="B23" s="11" t="str">
        <f>周总结!D26</f>
        <v>刘桐铭</v>
      </c>
      <c r="C23" s="3"/>
      <c r="D23" s="1"/>
      <c r="E23" s="1">
        <f t="shared" si="1"/>
        <v>1</v>
      </c>
      <c r="F23" s="1"/>
      <c r="G23" s="1"/>
      <c r="H23" s="1">
        <f t="shared" si="2"/>
        <v>1</v>
      </c>
      <c r="I23" s="1"/>
      <c r="J23" s="1"/>
      <c r="K23" s="1">
        <f t="shared" si="3"/>
        <v>1</v>
      </c>
      <c r="L23" s="1"/>
      <c r="M23" s="1"/>
      <c r="N23" s="1"/>
      <c r="O23" s="1">
        <f t="shared" si="0"/>
        <v>3</v>
      </c>
    </row>
    <row r="24" spans="1:15" x14ac:dyDescent="0.15">
      <c r="A24" s="45">
        <v>4</v>
      </c>
      <c r="B24" s="11" t="str">
        <f>周总结!D27</f>
        <v>刘丁诺</v>
      </c>
      <c r="C24" s="3"/>
      <c r="D24" s="1"/>
      <c r="E24" s="1">
        <f t="shared" si="1"/>
        <v>1</v>
      </c>
      <c r="F24" s="1"/>
      <c r="G24" s="1"/>
      <c r="H24" s="1">
        <f t="shared" si="2"/>
        <v>1</v>
      </c>
      <c r="I24" s="1"/>
      <c r="J24" s="1"/>
      <c r="K24" s="1">
        <f t="shared" si="3"/>
        <v>1</v>
      </c>
      <c r="L24" s="1"/>
      <c r="M24" s="1"/>
      <c r="N24" s="1"/>
      <c r="O24" s="1">
        <f t="shared" si="0"/>
        <v>3</v>
      </c>
    </row>
    <row r="25" spans="1:15" x14ac:dyDescent="0.15">
      <c r="A25" s="45"/>
      <c r="B25" s="11" t="str">
        <f>周总结!D28</f>
        <v>李均哲</v>
      </c>
      <c r="C25" s="3"/>
      <c r="D25" s="1"/>
      <c r="E25" s="1">
        <f t="shared" si="1"/>
        <v>1</v>
      </c>
      <c r="F25" s="1"/>
      <c r="G25" s="1"/>
      <c r="H25" s="1">
        <f t="shared" si="2"/>
        <v>1</v>
      </c>
      <c r="I25" s="1"/>
      <c r="J25" s="1"/>
      <c r="K25" s="1">
        <f t="shared" si="3"/>
        <v>1</v>
      </c>
      <c r="L25" s="1"/>
      <c r="M25" s="1"/>
      <c r="N25" s="1"/>
      <c r="O25" s="1">
        <f t="shared" si="0"/>
        <v>3</v>
      </c>
    </row>
    <row r="26" spans="1:15" x14ac:dyDescent="0.15">
      <c r="A26" s="45"/>
      <c r="B26" s="11" t="str">
        <f>周总结!D29</f>
        <v>★陈博宁</v>
      </c>
      <c r="C26" s="3"/>
      <c r="D26" s="1"/>
      <c r="E26" s="1">
        <f t="shared" si="1"/>
        <v>1</v>
      </c>
      <c r="F26" s="1"/>
      <c r="G26" s="1"/>
      <c r="H26" s="1">
        <f t="shared" si="2"/>
        <v>1</v>
      </c>
      <c r="I26" s="1"/>
      <c r="J26" s="1"/>
      <c r="K26" s="1">
        <f t="shared" si="3"/>
        <v>1</v>
      </c>
      <c r="L26" s="1"/>
      <c r="M26" s="1"/>
      <c r="N26" s="1"/>
      <c r="O26" s="1">
        <f t="shared" si="0"/>
        <v>3</v>
      </c>
    </row>
    <row r="27" spans="1:15" x14ac:dyDescent="0.15">
      <c r="A27" s="45"/>
      <c r="B27" s="11" t="str">
        <f>周总结!D30</f>
        <v>于璐鸣</v>
      </c>
      <c r="C27" s="3"/>
      <c r="D27" s="1"/>
      <c r="E27" s="1">
        <f t="shared" si="1"/>
        <v>1</v>
      </c>
      <c r="F27" s="1"/>
      <c r="G27" s="1"/>
      <c r="H27" s="1">
        <f t="shared" si="2"/>
        <v>1</v>
      </c>
      <c r="I27" s="1"/>
      <c r="J27" s="1"/>
      <c r="K27" s="1">
        <f t="shared" si="3"/>
        <v>1</v>
      </c>
      <c r="L27" s="1"/>
      <c r="M27" s="1"/>
      <c r="N27" s="1"/>
      <c r="O27" s="1">
        <f t="shared" si="0"/>
        <v>3</v>
      </c>
    </row>
    <row r="28" spans="1:15" x14ac:dyDescent="0.15">
      <c r="A28" s="45"/>
      <c r="B28" s="11" t="str">
        <f>周总结!D31</f>
        <v>♥温馨</v>
      </c>
      <c r="C28" s="3"/>
      <c r="D28" s="1"/>
      <c r="E28" s="1">
        <f t="shared" si="1"/>
        <v>1</v>
      </c>
      <c r="F28" s="1"/>
      <c r="G28" s="1"/>
      <c r="H28" s="1">
        <f t="shared" si="2"/>
        <v>1</v>
      </c>
      <c r="I28" s="1"/>
      <c r="J28" s="1"/>
      <c r="K28" s="1">
        <f t="shared" si="3"/>
        <v>1</v>
      </c>
      <c r="L28" s="1"/>
      <c r="M28" s="1"/>
      <c r="N28" s="1"/>
      <c r="O28" s="1">
        <f t="shared" si="0"/>
        <v>3</v>
      </c>
    </row>
    <row r="29" spans="1:15" x14ac:dyDescent="0.15">
      <c r="A29" s="45"/>
      <c r="B29" s="11" t="str">
        <f>周总结!D32</f>
        <v>赵雅萱</v>
      </c>
      <c r="C29" s="3"/>
      <c r="D29" s="1"/>
      <c r="E29" s="1">
        <f t="shared" si="1"/>
        <v>1</v>
      </c>
      <c r="F29" s="1"/>
      <c r="G29" s="1"/>
      <c r="H29" s="1">
        <f t="shared" si="2"/>
        <v>1</v>
      </c>
      <c r="I29" s="1"/>
      <c r="J29" s="1"/>
      <c r="K29" s="1">
        <f t="shared" si="3"/>
        <v>1</v>
      </c>
      <c r="L29" s="1"/>
      <c r="M29" s="1"/>
      <c r="N29" s="1"/>
      <c r="O29" s="1">
        <f t="shared" si="0"/>
        <v>3</v>
      </c>
    </row>
    <row r="30" spans="1:15" x14ac:dyDescent="0.15">
      <c r="A30" s="45">
        <v>5</v>
      </c>
      <c r="B30" s="11" t="str">
        <f>周总结!D33</f>
        <v>★杨雅雯</v>
      </c>
      <c r="C30" s="3"/>
      <c r="D30" s="1"/>
      <c r="E30" s="1">
        <f t="shared" si="1"/>
        <v>1</v>
      </c>
      <c r="F30" s="1"/>
      <c r="G30" s="1"/>
      <c r="H30" s="1">
        <f t="shared" si="2"/>
        <v>1</v>
      </c>
      <c r="I30" s="1"/>
      <c r="J30" s="1"/>
      <c r="K30" s="1">
        <f t="shared" si="3"/>
        <v>1</v>
      </c>
      <c r="L30" s="1"/>
      <c r="M30" s="1"/>
      <c r="N30" s="1"/>
      <c r="O30" s="1">
        <f t="shared" si="0"/>
        <v>3</v>
      </c>
    </row>
    <row r="31" spans="1:15" x14ac:dyDescent="0.15">
      <c r="A31" s="45"/>
      <c r="B31" s="11" t="str">
        <f>周总结!D34</f>
        <v>蔡长一</v>
      </c>
      <c r="C31" s="3"/>
      <c r="D31" s="1"/>
      <c r="E31" s="1">
        <f t="shared" si="1"/>
        <v>1</v>
      </c>
      <c r="F31" s="1"/>
      <c r="G31" s="1"/>
      <c r="H31" s="1">
        <f t="shared" si="2"/>
        <v>1</v>
      </c>
      <c r="I31" s="1"/>
      <c r="J31" s="1"/>
      <c r="K31" s="1">
        <f t="shared" si="3"/>
        <v>1</v>
      </c>
      <c r="L31" s="1"/>
      <c r="M31" s="1"/>
      <c r="N31" s="1"/>
      <c r="O31" s="1">
        <f t="shared" si="0"/>
        <v>3</v>
      </c>
    </row>
    <row r="32" spans="1:15" x14ac:dyDescent="0.15">
      <c r="A32" s="45"/>
      <c r="B32" s="11" t="str">
        <f>周总结!D35</f>
        <v>王麒淞</v>
      </c>
      <c r="C32" s="3"/>
      <c r="D32" s="1"/>
      <c r="E32" s="1">
        <f t="shared" si="1"/>
        <v>1</v>
      </c>
      <c r="F32" s="1"/>
      <c r="G32" s="1"/>
      <c r="H32" s="1">
        <f t="shared" si="2"/>
        <v>1</v>
      </c>
      <c r="I32" s="1"/>
      <c r="J32" s="1"/>
      <c r="K32" s="1">
        <f t="shared" si="3"/>
        <v>1</v>
      </c>
      <c r="L32" s="1"/>
      <c r="M32" s="1"/>
      <c r="N32" s="1"/>
      <c r="O32" s="1">
        <f t="shared" si="0"/>
        <v>3</v>
      </c>
    </row>
    <row r="33" spans="1:15" x14ac:dyDescent="0.15">
      <c r="A33" s="45"/>
      <c r="B33" s="11" t="str">
        <f>周总结!D36</f>
        <v>张佳宁</v>
      </c>
      <c r="C33" s="3"/>
      <c r="D33" s="1"/>
      <c r="E33" s="1">
        <f t="shared" si="1"/>
        <v>1</v>
      </c>
      <c r="F33" s="1"/>
      <c r="G33" s="1"/>
      <c r="H33" s="1">
        <f t="shared" si="2"/>
        <v>1</v>
      </c>
      <c r="I33" s="1"/>
      <c r="J33" s="1"/>
      <c r="K33" s="1">
        <f t="shared" si="3"/>
        <v>1</v>
      </c>
      <c r="L33" s="1"/>
      <c r="M33" s="1"/>
      <c r="N33" s="1"/>
      <c r="O33" s="1">
        <f t="shared" si="0"/>
        <v>3</v>
      </c>
    </row>
    <row r="34" spans="1:15" x14ac:dyDescent="0.15">
      <c r="A34" s="45"/>
      <c r="B34" s="11" t="str">
        <f>周总结!D37</f>
        <v>♥宋紫溪</v>
      </c>
      <c r="C34" s="3"/>
      <c r="D34" s="1"/>
      <c r="E34" s="1">
        <f t="shared" si="1"/>
        <v>1</v>
      </c>
      <c r="F34" s="1"/>
      <c r="G34" s="1"/>
      <c r="H34" s="1">
        <f t="shared" si="2"/>
        <v>1</v>
      </c>
      <c r="I34" s="1"/>
      <c r="J34" s="1"/>
      <c r="K34" s="1">
        <f t="shared" si="3"/>
        <v>1</v>
      </c>
      <c r="L34" s="1"/>
      <c r="M34" s="1"/>
      <c r="N34" s="1"/>
      <c r="O34" s="1">
        <f t="shared" si="0"/>
        <v>3</v>
      </c>
    </row>
    <row r="35" spans="1:15" x14ac:dyDescent="0.15">
      <c r="A35" s="45"/>
      <c r="B35" s="11" t="str">
        <f>周总结!D38</f>
        <v>陈冠羽</v>
      </c>
      <c r="C35" s="3"/>
      <c r="D35" s="1"/>
      <c r="E35" s="1">
        <f t="shared" si="1"/>
        <v>1</v>
      </c>
      <c r="F35" s="1"/>
      <c r="G35" s="1"/>
      <c r="H35" s="1">
        <f t="shared" si="2"/>
        <v>1</v>
      </c>
      <c r="I35" s="1"/>
      <c r="J35" s="1"/>
      <c r="K35" s="1">
        <f t="shared" si="3"/>
        <v>1</v>
      </c>
      <c r="L35" s="1"/>
      <c r="M35" s="1"/>
      <c r="N35" s="1"/>
      <c r="O35" s="1">
        <f t="shared" si="0"/>
        <v>3</v>
      </c>
    </row>
    <row r="36" spans="1:15" x14ac:dyDescent="0.15">
      <c r="A36" s="45">
        <v>6</v>
      </c>
      <c r="B36" s="11" t="str">
        <f>周总结!D39</f>
        <v>★张明瀚</v>
      </c>
      <c r="C36" s="3"/>
      <c r="D36" s="1"/>
      <c r="E36" s="1">
        <f t="shared" si="1"/>
        <v>1</v>
      </c>
      <c r="F36" s="1"/>
      <c r="G36" s="1"/>
      <c r="H36" s="1">
        <f t="shared" si="2"/>
        <v>1</v>
      </c>
      <c r="I36" s="1"/>
      <c r="J36" s="1"/>
      <c r="K36" s="1">
        <f t="shared" si="3"/>
        <v>1</v>
      </c>
      <c r="L36" s="1"/>
      <c r="M36" s="1"/>
      <c r="N36" s="1"/>
      <c r="O36" s="1">
        <f t="shared" si="0"/>
        <v>3</v>
      </c>
    </row>
    <row r="37" spans="1:15" x14ac:dyDescent="0.15">
      <c r="A37" s="45"/>
      <c r="B37" s="11" t="str">
        <f>周总结!D40</f>
        <v>刘依琳</v>
      </c>
      <c r="C37" s="3"/>
      <c r="D37" s="1"/>
      <c r="E37" s="1">
        <f t="shared" si="1"/>
        <v>1</v>
      </c>
      <c r="F37" s="1"/>
      <c r="G37" s="1"/>
      <c r="H37" s="1">
        <f t="shared" si="2"/>
        <v>1</v>
      </c>
      <c r="I37" s="1"/>
      <c r="J37" s="1"/>
      <c r="K37" s="1">
        <f t="shared" si="3"/>
        <v>1</v>
      </c>
      <c r="L37" s="1"/>
      <c r="M37" s="1"/>
      <c r="N37" s="1"/>
      <c r="O37" s="1">
        <f t="shared" si="0"/>
        <v>3</v>
      </c>
    </row>
    <row r="38" spans="1:15" x14ac:dyDescent="0.15">
      <c r="A38" s="45"/>
      <c r="B38" s="11" t="str">
        <f>周总结!D41</f>
        <v>贺成俊</v>
      </c>
      <c r="C38" s="3"/>
      <c r="D38" s="1"/>
      <c r="E38" s="1">
        <f t="shared" si="1"/>
        <v>1</v>
      </c>
      <c r="F38" s="1"/>
      <c r="G38" s="1"/>
      <c r="H38" s="1">
        <f t="shared" si="2"/>
        <v>1</v>
      </c>
      <c r="I38" s="1"/>
      <c r="J38" s="1"/>
      <c r="K38" s="1">
        <f t="shared" si="3"/>
        <v>1</v>
      </c>
      <c r="L38" s="1"/>
      <c r="M38" s="1"/>
      <c r="N38" s="1"/>
      <c r="O38" s="1">
        <f t="shared" si="0"/>
        <v>3</v>
      </c>
    </row>
    <row r="39" spans="1:15" x14ac:dyDescent="0.15">
      <c r="A39" s="45"/>
      <c r="B39" s="11" t="str">
        <f>周总结!D42</f>
        <v>♥王楚元</v>
      </c>
      <c r="C39" s="3"/>
      <c r="D39" s="1"/>
      <c r="E39" s="1">
        <f t="shared" si="1"/>
        <v>1</v>
      </c>
      <c r="F39" s="1"/>
      <c r="G39" s="1"/>
      <c r="H39" s="1">
        <f t="shared" si="2"/>
        <v>1</v>
      </c>
      <c r="I39" s="1"/>
      <c r="J39" s="1"/>
      <c r="K39" s="1">
        <f t="shared" si="3"/>
        <v>1</v>
      </c>
      <c r="L39" s="1"/>
      <c r="M39" s="1"/>
      <c r="N39" s="1"/>
      <c r="O39" s="1">
        <f t="shared" si="0"/>
        <v>3</v>
      </c>
    </row>
    <row r="40" spans="1:15" x14ac:dyDescent="0.15">
      <c r="A40" s="45"/>
      <c r="B40" s="11" t="str">
        <f>周总结!D43</f>
        <v>刘畅</v>
      </c>
      <c r="C40" s="3"/>
      <c r="D40" s="1"/>
      <c r="E40" s="1">
        <f t="shared" si="1"/>
        <v>1</v>
      </c>
      <c r="F40" s="1"/>
      <c r="G40" s="1"/>
      <c r="H40" s="1">
        <f t="shared" si="2"/>
        <v>1</v>
      </c>
      <c r="I40" s="1"/>
      <c r="J40" s="1"/>
      <c r="K40" s="1">
        <f t="shared" si="3"/>
        <v>1</v>
      </c>
      <c r="L40" s="1"/>
      <c r="M40" s="1"/>
      <c r="N40" s="1"/>
      <c r="O40" s="1">
        <f t="shared" si="0"/>
        <v>3</v>
      </c>
    </row>
    <row r="41" spans="1:15" x14ac:dyDescent="0.15">
      <c r="A41" s="45"/>
      <c r="B41" s="11" t="e">
        <f>周总结!#REF!</f>
        <v>#REF!</v>
      </c>
      <c r="C41" s="3"/>
      <c r="D41" s="1"/>
      <c r="E41" s="1">
        <f t="shared" si="1"/>
        <v>1</v>
      </c>
      <c r="F41" s="1"/>
      <c r="G41" s="1"/>
      <c r="H41" s="1">
        <f t="shared" si="2"/>
        <v>1</v>
      </c>
      <c r="I41" s="1"/>
      <c r="J41" s="1"/>
      <c r="K41" s="1">
        <f t="shared" si="3"/>
        <v>1</v>
      </c>
      <c r="L41" s="1"/>
      <c r="M41" s="1"/>
      <c r="N41" s="1"/>
      <c r="O41" s="1">
        <f t="shared" si="0"/>
        <v>3</v>
      </c>
    </row>
    <row r="42" spans="1:15" x14ac:dyDescent="0.15">
      <c r="A42" s="45">
        <v>7</v>
      </c>
      <c r="B42" s="11" t="str">
        <f>周总结!D44</f>
        <v>★于佳蔚</v>
      </c>
      <c r="C42" s="3"/>
      <c r="D42" s="1"/>
      <c r="E42" s="1">
        <f t="shared" si="1"/>
        <v>1</v>
      </c>
      <c r="F42" s="1"/>
      <c r="G42" s="1"/>
      <c r="H42" s="1">
        <f t="shared" si="2"/>
        <v>1</v>
      </c>
      <c r="I42" s="1"/>
      <c r="J42" s="1"/>
      <c r="K42" s="1">
        <f t="shared" si="3"/>
        <v>1</v>
      </c>
      <c r="L42" s="1"/>
      <c r="M42" s="1"/>
      <c r="N42" s="1"/>
      <c r="O42" s="1">
        <f t="shared" si="0"/>
        <v>3</v>
      </c>
    </row>
    <row r="43" spans="1:15" x14ac:dyDescent="0.15">
      <c r="A43" s="45"/>
      <c r="B43" s="11" t="str">
        <f>周总结!D45</f>
        <v>刘英东</v>
      </c>
      <c r="C43" s="3"/>
      <c r="D43" s="1"/>
      <c r="E43" s="1">
        <f t="shared" si="1"/>
        <v>1</v>
      </c>
      <c r="F43" s="1"/>
      <c r="G43" s="1"/>
      <c r="H43" s="1">
        <f t="shared" si="2"/>
        <v>1</v>
      </c>
      <c r="I43" s="1"/>
      <c r="J43" s="1"/>
      <c r="K43" s="1">
        <f t="shared" si="3"/>
        <v>1</v>
      </c>
      <c r="L43" s="1"/>
      <c r="M43" s="1"/>
      <c r="N43" s="1"/>
      <c r="O43" s="1">
        <f t="shared" si="0"/>
        <v>3</v>
      </c>
    </row>
    <row r="44" spans="1:15" x14ac:dyDescent="0.15">
      <c r="A44" s="45"/>
      <c r="B44" s="11" t="str">
        <f>周总结!D46</f>
        <v>♥于芷轩</v>
      </c>
      <c r="C44" s="3"/>
      <c r="D44" s="1"/>
      <c r="E44" s="1">
        <f t="shared" si="1"/>
        <v>1</v>
      </c>
      <c r="F44" s="1"/>
      <c r="G44" s="1"/>
      <c r="H44" s="1">
        <f t="shared" si="2"/>
        <v>1</v>
      </c>
      <c r="I44" s="1"/>
      <c r="J44" s="1"/>
      <c r="K44" s="1">
        <f t="shared" si="3"/>
        <v>1</v>
      </c>
      <c r="L44" s="1"/>
      <c r="M44" s="1"/>
      <c r="N44" s="1"/>
      <c r="O44" s="1">
        <f t="shared" si="0"/>
        <v>3</v>
      </c>
    </row>
    <row r="45" spans="1:15" x14ac:dyDescent="0.15">
      <c r="A45" s="45"/>
      <c r="B45" s="11" t="str">
        <f>周总结!D47</f>
        <v>孙韵程</v>
      </c>
      <c r="C45" s="3"/>
      <c r="D45" s="1"/>
      <c r="E45" s="1">
        <f t="shared" si="1"/>
        <v>1</v>
      </c>
      <c r="F45" s="1"/>
      <c r="G45" s="1"/>
      <c r="H45" s="1">
        <f t="shared" si="2"/>
        <v>1</v>
      </c>
      <c r="I45" s="1"/>
      <c r="J45" s="1"/>
      <c r="K45" s="1">
        <f t="shared" si="3"/>
        <v>1</v>
      </c>
      <c r="L45" s="1"/>
      <c r="M45" s="1"/>
      <c r="N45" s="1"/>
      <c r="O45" s="1">
        <f t="shared" si="0"/>
        <v>3</v>
      </c>
    </row>
    <row r="46" spans="1:15" x14ac:dyDescent="0.15">
      <c r="A46" s="45"/>
      <c r="B46" s="11" t="str">
        <f>周总结!D48</f>
        <v>王桠然</v>
      </c>
      <c r="C46" s="3"/>
      <c r="D46" s="1"/>
      <c r="E46" s="1">
        <f t="shared" si="1"/>
        <v>1</v>
      </c>
      <c r="F46" s="1"/>
      <c r="G46" s="1"/>
      <c r="H46" s="1">
        <f t="shared" si="2"/>
        <v>1</v>
      </c>
      <c r="I46" s="1"/>
      <c r="J46" s="1"/>
      <c r="K46" s="1">
        <f t="shared" si="3"/>
        <v>1</v>
      </c>
      <c r="L46" s="1"/>
      <c r="M46" s="1"/>
      <c r="N46" s="1"/>
      <c r="O46" s="1">
        <f t="shared" si="0"/>
        <v>3</v>
      </c>
    </row>
    <row r="47" spans="1:15" x14ac:dyDescent="0.15">
      <c r="A47" s="45"/>
      <c r="B47" s="11" t="str">
        <f>周总结!D49</f>
        <v>尚文雅</v>
      </c>
      <c r="C47" s="3"/>
      <c r="D47" s="1"/>
      <c r="E47" s="1">
        <f t="shared" si="1"/>
        <v>1</v>
      </c>
      <c r="F47" s="1"/>
      <c r="G47" s="1"/>
      <c r="H47" s="1">
        <f t="shared" si="2"/>
        <v>1</v>
      </c>
      <c r="I47" s="1"/>
      <c r="J47" s="1"/>
      <c r="K47" s="1">
        <f t="shared" si="3"/>
        <v>1</v>
      </c>
      <c r="L47" s="1"/>
      <c r="M47" s="1"/>
      <c r="N47" s="1"/>
      <c r="O47" s="1">
        <f t="shared" si="0"/>
        <v>3</v>
      </c>
    </row>
    <row r="48" spans="1:15" x14ac:dyDescent="0.15">
      <c r="A48" s="45">
        <v>8</v>
      </c>
      <c r="B48" s="11" t="str">
        <f>周总结!D50</f>
        <v>刘隽琪</v>
      </c>
      <c r="C48" s="3"/>
      <c r="D48" s="1"/>
      <c r="E48" s="1">
        <f t="shared" si="1"/>
        <v>1</v>
      </c>
      <c r="F48" s="1"/>
      <c r="G48" s="1"/>
      <c r="H48" s="1">
        <f t="shared" si="2"/>
        <v>1</v>
      </c>
      <c r="I48" s="1"/>
      <c r="J48" s="1"/>
      <c r="K48" s="1">
        <f t="shared" si="3"/>
        <v>1</v>
      </c>
      <c r="L48" s="1"/>
      <c r="M48" s="1"/>
      <c r="N48" s="1"/>
      <c r="O48" s="1">
        <f t="shared" si="0"/>
        <v>3</v>
      </c>
    </row>
    <row r="49" spans="1:15" x14ac:dyDescent="0.15">
      <c r="A49" s="45"/>
      <c r="B49" s="11" t="str">
        <f>周总结!D51</f>
        <v>♥李佳蓉</v>
      </c>
      <c r="C49" s="3"/>
      <c r="D49" s="1"/>
      <c r="E49" s="1">
        <f t="shared" si="1"/>
        <v>1</v>
      </c>
      <c r="F49" s="1"/>
      <c r="G49" s="1"/>
      <c r="H49" s="1">
        <f t="shared" si="2"/>
        <v>1</v>
      </c>
      <c r="I49" s="1"/>
      <c r="J49" s="1"/>
      <c r="K49" s="1">
        <f t="shared" si="3"/>
        <v>1</v>
      </c>
      <c r="L49" s="1"/>
      <c r="M49" s="1"/>
      <c r="N49" s="1"/>
      <c r="O49" s="1">
        <f t="shared" si="0"/>
        <v>3</v>
      </c>
    </row>
    <row r="50" spans="1:15" x14ac:dyDescent="0.15">
      <c r="A50" s="45"/>
      <c r="B50" s="11" t="str">
        <f>周总结!D52</f>
        <v>桑筱雅</v>
      </c>
      <c r="C50" s="3"/>
      <c r="D50" s="1"/>
      <c r="E50" s="1">
        <f t="shared" si="1"/>
        <v>1</v>
      </c>
      <c r="F50" s="1"/>
      <c r="G50" s="1"/>
      <c r="H50" s="1">
        <f t="shared" si="2"/>
        <v>1</v>
      </c>
      <c r="I50" s="1"/>
      <c r="J50" s="1"/>
      <c r="K50" s="1">
        <f t="shared" si="3"/>
        <v>1</v>
      </c>
      <c r="L50" s="1"/>
      <c r="M50" s="1"/>
      <c r="N50" s="1"/>
      <c r="O50" s="1">
        <f t="shared" si="0"/>
        <v>3</v>
      </c>
    </row>
    <row r="51" spans="1:15" x14ac:dyDescent="0.15">
      <c r="A51" s="45"/>
      <c r="B51" s="11" t="str">
        <f>周总结!D53</f>
        <v>★张旭东</v>
      </c>
      <c r="C51" s="3"/>
      <c r="D51" s="1"/>
      <c r="E51" s="1">
        <f t="shared" si="1"/>
        <v>1</v>
      </c>
      <c r="F51" s="1"/>
      <c r="G51" s="1"/>
      <c r="H51" s="1">
        <f t="shared" si="2"/>
        <v>1</v>
      </c>
      <c r="I51" s="1"/>
      <c r="J51" s="1"/>
      <c r="K51" s="1">
        <f t="shared" si="3"/>
        <v>1</v>
      </c>
      <c r="L51" s="1"/>
      <c r="M51" s="1"/>
      <c r="N51" s="1"/>
      <c r="O51" s="1">
        <f t="shared" si="0"/>
        <v>3</v>
      </c>
    </row>
    <row r="52" spans="1:15" x14ac:dyDescent="0.15">
      <c r="A52" s="45"/>
      <c r="B52" s="11" t="str">
        <f>周总结!D54</f>
        <v>孙志宏</v>
      </c>
      <c r="C52" s="3"/>
      <c r="D52" s="1"/>
      <c r="E52" s="1">
        <f t="shared" si="1"/>
        <v>1</v>
      </c>
      <c r="F52" s="1"/>
      <c r="G52" s="1"/>
      <c r="H52" s="1">
        <f t="shared" si="2"/>
        <v>1</v>
      </c>
      <c r="I52" s="1"/>
      <c r="J52" s="1"/>
      <c r="K52" s="1">
        <f t="shared" si="3"/>
        <v>1</v>
      </c>
      <c r="L52" s="1"/>
      <c r="M52" s="1"/>
      <c r="N52" s="1"/>
      <c r="O52" s="1">
        <f t="shared" si="0"/>
        <v>3</v>
      </c>
    </row>
    <row r="53" spans="1:15" x14ac:dyDescent="0.15">
      <c r="A53" s="45"/>
      <c r="B53" s="11" t="e">
        <f>周总结!#REF!</f>
        <v>#REF!</v>
      </c>
      <c r="C53" s="3"/>
      <c r="D53" s="1"/>
      <c r="E53" s="1">
        <f t="shared" si="1"/>
        <v>1</v>
      </c>
      <c r="F53" s="1"/>
      <c r="G53" s="1"/>
      <c r="H53" s="1">
        <f t="shared" si="2"/>
        <v>1</v>
      </c>
      <c r="I53" s="1"/>
      <c r="J53" s="1"/>
      <c r="K53" s="1">
        <f t="shared" si="3"/>
        <v>1</v>
      </c>
      <c r="L53" s="1"/>
      <c r="M53" s="1"/>
      <c r="N53" s="1"/>
      <c r="O53" s="1">
        <f t="shared" si="0"/>
        <v>3</v>
      </c>
    </row>
    <row r="54" spans="1:15" x14ac:dyDescent="0.15">
      <c r="H54" s="1"/>
    </row>
    <row r="55" spans="1:15" x14ac:dyDescent="0.15">
      <c r="B55" s="44" t="s">
        <v>28</v>
      </c>
      <c r="C55" s="44"/>
      <c r="D55" s="44"/>
      <c r="E55" s="44" t="s">
        <v>29</v>
      </c>
      <c r="F55" s="45"/>
    </row>
    <row r="56" spans="1:15" x14ac:dyDescent="0.15">
      <c r="B56" s="44"/>
      <c r="C56" s="44"/>
      <c r="D56" s="44"/>
      <c r="E56" s="45"/>
      <c r="F56" s="45"/>
    </row>
  </sheetData>
  <mergeCells count="22">
    <mergeCell ref="A18:A23"/>
    <mergeCell ref="A12:A17"/>
    <mergeCell ref="B3:B5"/>
    <mergeCell ref="A3:A5"/>
    <mergeCell ref="A1:O1"/>
    <mergeCell ref="C3:O3"/>
    <mergeCell ref="C4:D4"/>
    <mergeCell ref="O4:O5"/>
    <mergeCell ref="A2:H2"/>
    <mergeCell ref="I2:K2"/>
    <mergeCell ref="L2:O2"/>
    <mergeCell ref="A6:A11"/>
    <mergeCell ref="A48:A53"/>
    <mergeCell ref="A42:A47"/>
    <mergeCell ref="A36:A41"/>
    <mergeCell ref="A30:A35"/>
    <mergeCell ref="A24:A29"/>
    <mergeCell ref="B55:D56"/>
    <mergeCell ref="E55:F56"/>
    <mergeCell ref="E4:G4"/>
    <mergeCell ref="H4:J4"/>
    <mergeCell ref="K4:M4"/>
  </mergeCells>
  <phoneticPr fontId="19" type="noConversion"/>
  <pageMargins left="0.15748031496062992" right="3.937007874015748E-2" top="0.39370078740157483" bottom="0.39370078740157483" header="0.27559055118110237" footer="0.51181102362204722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56"/>
  <sheetViews>
    <sheetView topLeftCell="A4" workbookViewId="0">
      <selection activeCell="K41" sqref="K41"/>
    </sheetView>
  </sheetViews>
  <sheetFormatPr defaultColWidth="9" defaultRowHeight="14.25" x14ac:dyDescent="0.15"/>
  <cols>
    <col min="1" max="1" width="5.125" style="2" customWidth="1"/>
    <col min="2" max="2" width="8.875" style="2" customWidth="1"/>
    <col min="3" max="3" width="5.625" style="2" customWidth="1"/>
    <col min="4" max="4" width="5.25" customWidth="1"/>
    <col min="5" max="8" width="7.5" customWidth="1"/>
    <col min="9" max="9" width="8" customWidth="1"/>
    <col min="10" max="10" width="5.625" customWidth="1"/>
    <col min="11" max="13" width="7.5" customWidth="1"/>
    <col min="15" max="15" width="7.25" customWidth="1"/>
    <col min="16" max="16" width="2.125" customWidth="1"/>
    <col min="254" max="254" width="5.125" customWidth="1"/>
    <col min="255" max="255" width="8.875" customWidth="1"/>
    <col min="256" max="256" width="5.625" customWidth="1"/>
    <col min="257" max="257" width="5.25" customWidth="1"/>
    <col min="258" max="261" width="7.5" customWidth="1"/>
    <col min="262" max="262" width="8" customWidth="1"/>
    <col min="263" max="263" width="5.625" customWidth="1"/>
    <col min="264" max="266" width="7.5" customWidth="1"/>
    <col min="268" max="269" width="5.625" customWidth="1"/>
    <col min="270" max="270" width="9.625" customWidth="1"/>
    <col min="271" max="271" width="5.625" customWidth="1"/>
    <col min="272" max="272" width="2.125" customWidth="1"/>
    <col min="510" max="510" width="5.125" customWidth="1"/>
    <col min="511" max="511" width="8.875" customWidth="1"/>
    <col min="512" max="512" width="5.625" customWidth="1"/>
    <col min="513" max="513" width="5.25" customWidth="1"/>
    <col min="514" max="517" width="7.5" customWidth="1"/>
    <col min="518" max="518" width="8" customWidth="1"/>
    <col min="519" max="519" width="5.625" customWidth="1"/>
    <col min="520" max="522" width="7.5" customWidth="1"/>
    <col min="524" max="525" width="5.625" customWidth="1"/>
    <col min="526" max="526" width="9.625" customWidth="1"/>
    <col min="527" max="527" width="5.625" customWidth="1"/>
    <col min="528" max="528" width="2.125" customWidth="1"/>
    <col min="766" max="766" width="5.125" customWidth="1"/>
    <col min="767" max="767" width="8.875" customWidth="1"/>
    <col min="768" max="768" width="5.625" customWidth="1"/>
    <col min="769" max="769" width="5.25" customWidth="1"/>
    <col min="770" max="773" width="7.5" customWidth="1"/>
    <col min="774" max="774" width="8" customWidth="1"/>
    <col min="775" max="775" width="5.625" customWidth="1"/>
    <col min="776" max="778" width="7.5" customWidth="1"/>
    <col min="780" max="781" width="5.625" customWidth="1"/>
    <col min="782" max="782" width="9.625" customWidth="1"/>
    <col min="783" max="783" width="5.625" customWidth="1"/>
    <col min="784" max="784" width="2.125" customWidth="1"/>
    <col min="1022" max="1022" width="5.125" customWidth="1"/>
    <col min="1023" max="1023" width="8.875" customWidth="1"/>
    <col min="1024" max="1024" width="5.625" customWidth="1"/>
    <col min="1025" max="1025" width="5.25" customWidth="1"/>
    <col min="1026" max="1029" width="7.5" customWidth="1"/>
    <col min="1030" max="1030" width="8" customWidth="1"/>
    <col min="1031" max="1031" width="5.625" customWidth="1"/>
    <col min="1032" max="1034" width="7.5" customWidth="1"/>
    <col min="1036" max="1037" width="5.625" customWidth="1"/>
    <col min="1038" max="1038" width="9.625" customWidth="1"/>
    <col min="1039" max="1039" width="5.625" customWidth="1"/>
    <col min="1040" max="1040" width="2.125" customWidth="1"/>
    <col min="1278" max="1278" width="5.125" customWidth="1"/>
    <col min="1279" max="1279" width="8.875" customWidth="1"/>
    <col min="1280" max="1280" width="5.625" customWidth="1"/>
    <col min="1281" max="1281" width="5.25" customWidth="1"/>
    <col min="1282" max="1285" width="7.5" customWidth="1"/>
    <col min="1286" max="1286" width="8" customWidth="1"/>
    <col min="1287" max="1287" width="5.625" customWidth="1"/>
    <col min="1288" max="1290" width="7.5" customWidth="1"/>
    <col min="1292" max="1293" width="5.625" customWidth="1"/>
    <col min="1294" max="1294" width="9.625" customWidth="1"/>
    <col min="1295" max="1295" width="5.625" customWidth="1"/>
    <col min="1296" max="1296" width="2.125" customWidth="1"/>
    <col min="1534" max="1534" width="5.125" customWidth="1"/>
    <col min="1535" max="1535" width="8.875" customWidth="1"/>
    <col min="1536" max="1536" width="5.625" customWidth="1"/>
    <col min="1537" max="1537" width="5.25" customWidth="1"/>
    <col min="1538" max="1541" width="7.5" customWidth="1"/>
    <col min="1542" max="1542" width="8" customWidth="1"/>
    <col min="1543" max="1543" width="5.625" customWidth="1"/>
    <col min="1544" max="1546" width="7.5" customWidth="1"/>
    <col min="1548" max="1549" width="5.625" customWidth="1"/>
    <col min="1550" max="1550" width="9.625" customWidth="1"/>
    <col min="1551" max="1551" width="5.625" customWidth="1"/>
    <col min="1552" max="1552" width="2.125" customWidth="1"/>
    <col min="1790" max="1790" width="5.125" customWidth="1"/>
    <col min="1791" max="1791" width="8.875" customWidth="1"/>
    <col min="1792" max="1792" width="5.625" customWidth="1"/>
    <col min="1793" max="1793" width="5.25" customWidth="1"/>
    <col min="1794" max="1797" width="7.5" customWidth="1"/>
    <col min="1798" max="1798" width="8" customWidth="1"/>
    <col min="1799" max="1799" width="5.625" customWidth="1"/>
    <col min="1800" max="1802" width="7.5" customWidth="1"/>
    <col min="1804" max="1805" width="5.625" customWidth="1"/>
    <col min="1806" max="1806" width="9.625" customWidth="1"/>
    <col min="1807" max="1807" width="5.625" customWidth="1"/>
    <col min="1808" max="1808" width="2.125" customWidth="1"/>
    <col min="2046" max="2046" width="5.125" customWidth="1"/>
    <col min="2047" max="2047" width="8.875" customWidth="1"/>
    <col min="2048" max="2048" width="5.625" customWidth="1"/>
    <col min="2049" max="2049" width="5.25" customWidth="1"/>
    <col min="2050" max="2053" width="7.5" customWidth="1"/>
    <col min="2054" max="2054" width="8" customWidth="1"/>
    <col min="2055" max="2055" width="5.625" customWidth="1"/>
    <col min="2056" max="2058" width="7.5" customWidth="1"/>
    <col min="2060" max="2061" width="5.625" customWidth="1"/>
    <col min="2062" max="2062" width="9.625" customWidth="1"/>
    <col min="2063" max="2063" width="5.625" customWidth="1"/>
    <col min="2064" max="2064" width="2.125" customWidth="1"/>
    <col min="2302" max="2302" width="5.125" customWidth="1"/>
    <col min="2303" max="2303" width="8.875" customWidth="1"/>
    <col min="2304" max="2304" width="5.625" customWidth="1"/>
    <col min="2305" max="2305" width="5.25" customWidth="1"/>
    <col min="2306" max="2309" width="7.5" customWidth="1"/>
    <col min="2310" max="2310" width="8" customWidth="1"/>
    <col min="2311" max="2311" width="5.625" customWidth="1"/>
    <col min="2312" max="2314" width="7.5" customWidth="1"/>
    <col min="2316" max="2317" width="5.625" customWidth="1"/>
    <col min="2318" max="2318" width="9.625" customWidth="1"/>
    <col min="2319" max="2319" width="5.625" customWidth="1"/>
    <col min="2320" max="2320" width="2.125" customWidth="1"/>
    <col min="2558" max="2558" width="5.125" customWidth="1"/>
    <col min="2559" max="2559" width="8.875" customWidth="1"/>
    <col min="2560" max="2560" width="5.625" customWidth="1"/>
    <col min="2561" max="2561" width="5.25" customWidth="1"/>
    <col min="2562" max="2565" width="7.5" customWidth="1"/>
    <col min="2566" max="2566" width="8" customWidth="1"/>
    <col min="2567" max="2567" width="5.625" customWidth="1"/>
    <col min="2568" max="2570" width="7.5" customWidth="1"/>
    <col min="2572" max="2573" width="5.625" customWidth="1"/>
    <col min="2574" max="2574" width="9.625" customWidth="1"/>
    <col min="2575" max="2575" width="5.625" customWidth="1"/>
    <col min="2576" max="2576" width="2.125" customWidth="1"/>
    <col min="2814" max="2814" width="5.125" customWidth="1"/>
    <col min="2815" max="2815" width="8.875" customWidth="1"/>
    <col min="2816" max="2816" width="5.625" customWidth="1"/>
    <col min="2817" max="2817" width="5.25" customWidth="1"/>
    <col min="2818" max="2821" width="7.5" customWidth="1"/>
    <col min="2822" max="2822" width="8" customWidth="1"/>
    <col min="2823" max="2823" width="5.625" customWidth="1"/>
    <col min="2824" max="2826" width="7.5" customWidth="1"/>
    <col min="2828" max="2829" width="5.625" customWidth="1"/>
    <col min="2830" max="2830" width="9.625" customWidth="1"/>
    <col min="2831" max="2831" width="5.625" customWidth="1"/>
    <col min="2832" max="2832" width="2.125" customWidth="1"/>
    <col min="3070" max="3070" width="5.125" customWidth="1"/>
    <col min="3071" max="3071" width="8.875" customWidth="1"/>
    <col min="3072" max="3072" width="5.625" customWidth="1"/>
    <col min="3073" max="3073" width="5.25" customWidth="1"/>
    <col min="3074" max="3077" width="7.5" customWidth="1"/>
    <col min="3078" max="3078" width="8" customWidth="1"/>
    <col min="3079" max="3079" width="5.625" customWidth="1"/>
    <col min="3080" max="3082" width="7.5" customWidth="1"/>
    <col min="3084" max="3085" width="5.625" customWidth="1"/>
    <col min="3086" max="3086" width="9.625" customWidth="1"/>
    <col min="3087" max="3087" width="5.625" customWidth="1"/>
    <col min="3088" max="3088" width="2.125" customWidth="1"/>
    <col min="3326" max="3326" width="5.125" customWidth="1"/>
    <col min="3327" max="3327" width="8.875" customWidth="1"/>
    <col min="3328" max="3328" width="5.625" customWidth="1"/>
    <col min="3329" max="3329" width="5.25" customWidth="1"/>
    <col min="3330" max="3333" width="7.5" customWidth="1"/>
    <col min="3334" max="3334" width="8" customWidth="1"/>
    <col min="3335" max="3335" width="5.625" customWidth="1"/>
    <col min="3336" max="3338" width="7.5" customWidth="1"/>
    <col min="3340" max="3341" width="5.625" customWidth="1"/>
    <col min="3342" max="3342" width="9.625" customWidth="1"/>
    <col min="3343" max="3343" width="5.625" customWidth="1"/>
    <col min="3344" max="3344" width="2.125" customWidth="1"/>
    <col min="3582" max="3582" width="5.125" customWidth="1"/>
    <col min="3583" max="3583" width="8.875" customWidth="1"/>
    <col min="3584" max="3584" width="5.625" customWidth="1"/>
    <col min="3585" max="3585" width="5.25" customWidth="1"/>
    <col min="3586" max="3589" width="7.5" customWidth="1"/>
    <col min="3590" max="3590" width="8" customWidth="1"/>
    <col min="3591" max="3591" width="5.625" customWidth="1"/>
    <col min="3592" max="3594" width="7.5" customWidth="1"/>
    <col min="3596" max="3597" width="5.625" customWidth="1"/>
    <col min="3598" max="3598" width="9.625" customWidth="1"/>
    <col min="3599" max="3599" width="5.625" customWidth="1"/>
    <col min="3600" max="3600" width="2.125" customWidth="1"/>
    <col min="3838" max="3838" width="5.125" customWidth="1"/>
    <col min="3839" max="3839" width="8.875" customWidth="1"/>
    <col min="3840" max="3840" width="5.625" customWidth="1"/>
    <col min="3841" max="3841" width="5.25" customWidth="1"/>
    <col min="3842" max="3845" width="7.5" customWidth="1"/>
    <col min="3846" max="3846" width="8" customWidth="1"/>
    <col min="3847" max="3847" width="5.625" customWidth="1"/>
    <col min="3848" max="3850" width="7.5" customWidth="1"/>
    <col min="3852" max="3853" width="5.625" customWidth="1"/>
    <col min="3854" max="3854" width="9.625" customWidth="1"/>
    <col min="3855" max="3855" width="5.625" customWidth="1"/>
    <col min="3856" max="3856" width="2.125" customWidth="1"/>
    <col min="4094" max="4094" width="5.125" customWidth="1"/>
    <col min="4095" max="4095" width="8.875" customWidth="1"/>
    <col min="4096" max="4096" width="5.625" customWidth="1"/>
    <col min="4097" max="4097" width="5.25" customWidth="1"/>
    <col min="4098" max="4101" width="7.5" customWidth="1"/>
    <col min="4102" max="4102" width="8" customWidth="1"/>
    <col min="4103" max="4103" width="5.625" customWidth="1"/>
    <col min="4104" max="4106" width="7.5" customWidth="1"/>
    <col min="4108" max="4109" width="5.625" customWidth="1"/>
    <col min="4110" max="4110" width="9.625" customWidth="1"/>
    <col min="4111" max="4111" width="5.625" customWidth="1"/>
    <col min="4112" max="4112" width="2.125" customWidth="1"/>
    <col min="4350" max="4350" width="5.125" customWidth="1"/>
    <col min="4351" max="4351" width="8.875" customWidth="1"/>
    <col min="4352" max="4352" width="5.625" customWidth="1"/>
    <col min="4353" max="4353" width="5.25" customWidth="1"/>
    <col min="4354" max="4357" width="7.5" customWidth="1"/>
    <col min="4358" max="4358" width="8" customWidth="1"/>
    <col min="4359" max="4359" width="5.625" customWidth="1"/>
    <col min="4360" max="4362" width="7.5" customWidth="1"/>
    <col min="4364" max="4365" width="5.625" customWidth="1"/>
    <col min="4366" max="4366" width="9.625" customWidth="1"/>
    <col min="4367" max="4367" width="5.625" customWidth="1"/>
    <col min="4368" max="4368" width="2.125" customWidth="1"/>
    <col min="4606" max="4606" width="5.125" customWidth="1"/>
    <col min="4607" max="4607" width="8.875" customWidth="1"/>
    <col min="4608" max="4608" width="5.625" customWidth="1"/>
    <col min="4609" max="4609" width="5.25" customWidth="1"/>
    <col min="4610" max="4613" width="7.5" customWidth="1"/>
    <col min="4614" max="4614" width="8" customWidth="1"/>
    <col min="4615" max="4615" width="5.625" customWidth="1"/>
    <col min="4616" max="4618" width="7.5" customWidth="1"/>
    <col min="4620" max="4621" width="5.625" customWidth="1"/>
    <col min="4622" max="4622" width="9.625" customWidth="1"/>
    <col min="4623" max="4623" width="5.625" customWidth="1"/>
    <col min="4624" max="4624" width="2.125" customWidth="1"/>
    <col min="4862" max="4862" width="5.125" customWidth="1"/>
    <col min="4863" max="4863" width="8.875" customWidth="1"/>
    <col min="4864" max="4864" width="5.625" customWidth="1"/>
    <col min="4865" max="4865" width="5.25" customWidth="1"/>
    <col min="4866" max="4869" width="7.5" customWidth="1"/>
    <col min="4870" max="4870" width="8" customWidth="1"/>
    <col min="4871" max="4871" width="5.625" customWidth="1"/>
    <col min="4872" max="4874" width="7.5" customWidth="1"/>
    <col min="4876" max="4877" width="5.625" customWidth="1"/>
    <col min="4878" max="4878" width="9.625" customWidth="1"/>
    <col min="4879" max="4879" width="5.625" customWidth="1"/>
    <col min="4880" max="4880" width="2.125" customWidth="1"/>
    <col min="5118" max="5118" width="5.125" customWidth="1"/>
    <col min="5119" max="5119" width="8.875" customWidth="1"/>
    <col min="5120" max="5120" width="5.625" customWidth="1"/>
    <col min="5121" max="5121" width="5.25" customWidth="1"/>
    <col min="5122" max="5125" width="7.5" customWidth="1"/>
    <col min="5126" max="5126" width="8" customWidth="1"/>
    <col min="5127" max="5127" width="5.625" customWidth="1"/>
    <col min="5128" max="5130" width="7.5" customWidth="1"/>
    <col min="5132" max="5133" width="5.625" customWidth="1"/>
    <col min="5134" max="5134" width="9.625" customWidth="1"/>
    <col min="5135" max="5135" width="5.625" customWidth="1"/>
    <col min="5136" max="5136" width="2.125" customWidth="1"/>
    <col min="5374" max="5374" width="5.125" customWidth="1"/>
    <col min="5375" max="5375" width="8.875" customWidth="1"/>
    <col min="5376" max="5376" width="5.625" customWidth="1"/>
    <col min="5377" max="5377" width="5.25" customWidth="1"/>
    <col min="5378" max="5381" width="7.5" customWidth="1"/>
    <col min="5382" max="5382" width="8" customWidth="1"/>
    <col min="5383" max="5383" width="5.625" customWidth="1"/>
    <col min="5384" max="5386" width="7.5" customWidth="1"/>
    <col min="5388" max="5389" width="5.625" customWidth="1"/>
    <col min="5390" max="5390" width="9.625" customWidth="1"/>
    <col min="5391" max="5391" width="5.625" customWidth="1"/>
    <col min="5392" max="5392" width="2.125" customWidth="1"/>
    <col min="5630" max="5630" width="5.125" customWidth="1"/>
    <col min="5631" max="5631" width="8.875" customWidth="1"/>
    <col min="5632" max="5632" width="5.625" customWidth="1"/>
    <col min="5633" max="5633" width="5.25" customWidth="1"/>
    <col min="5634" max="5637" width="7.5" customWidth="1"/>
    <col min="5638" max="5638" width="8" customWidth="1"/>
    <col min="5639" max="5639" width="5.625" customWidth="1"/>
    <col min="5640" max="5642" width="7.5" customWidth="1"/>
    <col min="5644" max="5645" width="5.625" customWidth="1"/>
    <col min="5646" max="5646" width="9.625" customWidth="1"/>
    <col min="5647" max="5647" width="5.625" customWidth="1"/>
    <col min="5648" max="5648" width="2.125" customWidth="1"/>
    <col min="5886" max="5886" width="5.125" customWidth="1"/>
    <col min="5887" max="5887" width="8.875" customWidth="1"/>
    <col min="5888" max="5888" width="5.625" customWidth="1"/>
    <col min="5889" max="5889" width="5.25" customWidth="1"/>
    <col min="5890" max="5893" width="7.5" customWidth="1"/>
    <col min="5894" max="5894" width="8" customWidth="1"/>
    <col min="5895" max="5895" width="5.625" customWidth="1"/>
    <col min="5896" max="5898" width="7.5" customWidth="1"/>
    <col min="5900" max="5901" width="5.625" customWidth="1"/>
    <col min="5902" max="5902" width="9.625" customWidth="1"/>
    <col min="5903" max="5903" width="5.625" customWidth="1"/>
    <col min="5904" max="5904" width="2.125" customWidth="1"/>
    <col min="6142" max="6142" width="5.125" customWidth="1"/>
    <col min="6143" max="6143" width="8.875" customWidth="1"/>
    <col min="6144" max="6144" width="5.625" customWidth="1"/>
    <col min="6145" max="6145" width="5.25" customWidth="1"/>
    <col min="6146" max="6149" width="7.5" customWidth="1"/>
    <col min="6150" max="6150" width="8" customWidth="1"/>
    <col min="6151" max="6151" width="5.625" customWidth="1"/>
    <col min="6152" max="6154" width="7.5" customWidth="1"/>
    <col min="6156" max="6157" width="5.625" customWidth="1"/>
    <col min="6158" max="6158" width="9.625" customWidth="1"/>
    <col min="6159" max="6159" width="5.625" customWidth="1"/>
    <col min="6160" max="6160" width="2.125" customWidth="1"/>
    <col min="6398" max="6398" width="5.125" customWidth="1"/>
    <col min="6399" max="6399" width="8.875" customWidth="1"/>
    <col min="6400" max="6400" width="5.625" customWidth="1"/>
    <col min="6401" max="6401" width="5.25" customWidth="1"/>
    <col min="6402" max="6405" width="7.5" customWidth="1"/>
    <col min="6406" max="6406" width="8" customWidth="1"/>
    <col min="6407" max="6407" width="5.625" customWidth="1"/>
    <col min="6408" max="6410" width="7.5" customWidth="1"/>
    <col min="6412" max="6413" width="5.625" customWidth="1"/>
    <col min="6414" max="6414" width="9.625" customWidth="1"/>
    <col min="6415" max="6415" width="5.625" customWidth="1"/>
    <col min="6416" max="6416" width="2.125" customWidth="1"/>
    <col min="6654" max="6654" width="5.125" customWidth="1"/>
    <col min="6655" max="6655" width="8.875" customWidth="1"/>
    <col min="6656" max="6656" width="5.625" customWidth="1"/>
    <col min="6657" max="6657" width="5.25" customWidth="1"/>
    <col min="6658" max="6661" width="7.5" customWidth="1"/>
    <col min="6662" max="6662" width="8" customWidth="1"/>
    <col min="6663" max="6663" width="5.625" customWidth="1"/>
    <col min="6664" max="6666" width="7.5" customWidth="1"/>
    <col min="6668" max="6669" width="5.625" customWidth="1"/>
    <col min="6670" max="6670" width="9.625" customWidth="1"/>
    <col min="6671" max="6671" width="5.625" customWidth="1"/>
    <col min="6672" max="6672" width="2.125" customWidth="1"/>
    <col min="6910" max="6910" width="5.125" customWidth="1"/>
    <col min="6911" max="6911" width="8.875" customWidth="1"/>
    <col min="6912" max="6912" width="5.625" customWidth="1"/>
    <col min="6913" max="6913" width="5.25" customWidth="1"/>
    <col min="6914" max="6917" width="7.5" customWidth="1"/>
    <col min="6918" max="6918" width="8" customWidth="1"/>
    <col min="6919" max="6919" width="5.625" customWidth="1"/>
    <col min="6920" max="6922" width="7.5" customWidth="1"/>
    <col min="6924" max="6925" width="5.625" customWidth="1"/>
    <col min="6926" max="6926" width="9.625" customWidth="1"/>
    <col min="6927" max="6927" width="5.625" customWidth="1"/>
    <col min="6928" max="6928" width="2.125" customWidth="1"/>
    <col min="7166" max="7166" width="5.125" customWidth="1"/>
    <col min="7167" max="7167" width="8.875" customWidth="1"/>
    <col min="7168" max="7168" width="5.625" customWidth="1"/>
    <col min="7169" max="7169" width="5.25" customWidth="1"/>
    <col min="7170" max="7173" width="7.5" customWidth="1"/>
    <col min="7174" max="7174" width="8" customWidth="1"/>
    <col min="7175" max="7175" width="5.625" customWidth="1"/>
    <col min="7176" max="7178" width="7.5" customWidth="1"/>
    <col min="7180" max="7181" width="5.625" customWidth="1"/>
    <col min="7182" max="7182" width="9.625" customWidth="1"/>
    <col min="7183" max="7183" width="5.625" customWidth="1"/>
    <col min="7184" max="7184" width="2.125" customWidth="1"/>
    <col min="7422" max="7422" width="5.125" customWidth="1"/>
    <col min="7423" max="7423" width="8.875" customWidth="1"/>
    <col min="7424" max="7424" width="5.625" customWidth="1"/>
    <col min="7425" max="7425" width="5.25" customWidth="1"/>
    <col min="7426" max="7429" width="7.5" customWidth="1"/>
    <col min="7430" max="7430" width="8" customWidth="1"/>
    <col min="7431" max="7431" width="5.625" customWidth="1"/>
    <col min="7432" max="7434" width="7.5" customWidth="1"/>
    <col min="7436" max="7437" width="5.625" customWidth="1"/>
    <col min="7438" max="7438" width="9.625" customWidth="1"/>
    <col min="7439" max="7439" width="5.625" customWidth="1"/>
    <col min="7440" max="7440" width="2.125" customWidth="1"/>
    <col min="7678" max="7678" width="5.125" customWidth="1"/>
    <col min="7679" max="7679" width="8.875" customWidth="1"/>
    <col min="7680" max="7680" width="5.625" customWidth="1"/>
    <col min="7681" max="7681" width="5.25" customWidth="1"/>
    <col min="7682" max="7685" width="7.5" customWidth="1"/>
    <col min="7686" max="7686" width="8" customWidth="1"/>
    <col min="7687" max="7687" width="5.625" customWidth="1"/>
    <col min="7688" max="7690" width="7.5" customWidth="1"/>
    <col min="7692" max="7693" width="5.625" customWidth="1"/>
    <col min="7694" max="7694" width="9.625" customWidth="1"/>
    <col min="7695" max="7695" width="5.625" customWidth="1"/>
    <col min="7696" max="7696" width="2.125" customWidth="1"/>
    <col min="7934" max="7934" width="5.125" customWidth="1"/>
    <col min="7935" max="7935" width="8.875" customWidth="1"/>
    <col min="7936" max="7936" width="5.625" customWidth="1"/>
    <col min="7937" max="7937" width="5.25" customWidth="1"/>
    <col min="7938" max="7941" width="7.5" customWidth="1"/>
    <col min="7942" max="7942" width="8" customWidth="1"/>
    <col min="7943" max="7943" width="5.625" customWidth="1"/>
    <col min="7944" max="7946" width="7.5" customWidth="1"/>
    <col min="7948" max="7949" width="5.625" customWidth="1"/>
    <col min="7950" max="7950" width="9.625" customWidth="1"/>
    <col min="7951" max="7951" width="5.625" customWidth="1"/>
    <col min="7952" max="7952" width="2.125" customWidth="1"/>
    <col min="8190" max="8190" width="5.125" customWidth="1"/>
    <col min="8191" max="8191" width="8.875" customWidth="1"/>
    <col min="8192" max="8192" width="5.625" customWidth="1"/>
    <col min="8193" max="8193" width="5.25" customWidth="1"/>
    <col min="8194" max="8197" width="7.5" customWidth="1"/>
    <col min="8198" max="8198" width="8" customWidth="1"/>
    <col min="8199" max="8199" width="5.625" customWidth="1"/>
    <col min="8200" max="8202" width="7.5" customWidth="1"/>
    <col min="8204" max="8205" width="5.625" customWidth="1"/>
    <col min="8206" max="8206" width="9.625" customWidth="1"/>
    <col min="8207" max="8207" width="5.625" customWidth="1"/>
    <col min="8208" max="8208" width="2.125" customWidth="1"/>
    <col min="8446" max="8446" width="5.125" customWidth="1"/>
    <col min="8447" max="8447" width="8.875" customWidth="1"/>
    <col min="8448" max="8448" width="5.625" customWidth="1"/>
    <col min="8449" max="8449" width="5.25" customWidth="1"/>
    <col min="8450" max="8453" width="7.5" customWidth="1"/>
    <col min="8454" max="8454" width="8" customWidth="1"/>
    <col min="8455" max="8455" width="5.625" customWidth="1"/>
    <col min="8456" max="8458" width="7.5" customWidth="1"/>
    <col min="8460" max="8461" width="5.625" customWidth="1"/>
    <col min="8462" max="8462" width="9.625" customWidth="1"/>
    <col min="8463" max="8463" width="5.625" customWidth="1"/>
    <col min="8464" max="8464" width="2.125" customWidth="1"/>
    <col min="8702" max="8702" width="5.125" customWidth="1"/>
    <col min="8703" max="8703" width="8.875" customWidth="1"/>
    <col min="8704" max="8704" width="5.625" customWidth="1"/>
    <col min="8705" max="8705" width="5.25" customWidth="1"/>
    <col min="8706" max="8709" width="7.5" customWidth="1"/>
    <col min="8710" max="8710" width="8" customWidth="1"/>
    <col min="8711" max="8711" width="5.625" customWidth="1"/>
    <col min="8712" max="8714" width="7.5" customWidth="1"/>
    <col min="8716" max="8717" width="5.625" customWidth="1"/>
    <col min="8718" max="8718" width="9.625" customWidth="1"/>
    <col min="8719" max="8719" width="5.625" customWidth="1"/>
    <col min="8720" max="8720" width="2.125" customWidth="1"/>
    <col min="8958" max="8958" width="5.125" customWidth="1"/>
    <col min="8959" max="8959" width="8.875" customWidth="1"/>
    <col min="8960" max="8960" width="5.625" customWidth="1"/>
    <col min="8961" max="8961" width="5.25" customWidth="1"/>
    <col min="8962" max="8965" width="7.5" customWidth="1"/>
    <col min="8966" max="8966" width="8" customWidth="1"/>
    <col min="8967" max="8967" width="5.625" customWidth="1"/>
    <col min="8968" max="8970" width="7.5" customWidth="1"/>
    <col min="8972" max="8973" width="5.625" customWidth="1"/>
    <col min="8974" max="8974" width="9.625" customWidth="1"/>
    <col min="8975" max="8975" width="5.625" customWidth="1"/>
    <col min="8976" max="8976" width="2.125" customWidth="1"/>
    <col min="9214" max="9214" width="5.125" customWidth="1"/>
    <col min="9215" max="9215" width="8.875" customWidth="1"/>
    <col min="9216" max="9216" width="5.625" customWidth="1"/>
    <col min="9217" max="9217" width="5.25" customWidth="1"/>
    <col min="9218" max="9221" width="7.5" customWidth="1"/>
    <col min="9222" max="9222" width="8" customWidth="1"/>
    <col min="9223" max="9223" width="5.625" customWidth="1"/>
    <col min="9224" max="9226" width="7.5" customWidth="1"/>
    <col min="9228" max="9229" width="5.625" customWidth="1"/>
    <col min="9230" max="9230" width="9.625" customWidth="1"/>
    <col min="9231" max="9231" width="5.625" customWidth="1"/>
    <col min="9232" max="9232" width="2.125" customWidth="1"/>
    <col min="9470" max="9470" width="5.125" customWidth="1"/>
    <col min="9471" max="9471" width="8.875" customWidth="1"/>
    <col min="9472" max="9472" width="5.625" customWidth="1"/>
    <col min="9473" max="9473" width="5.25" customWidth="1"/>
    <col min="9474" max="9477" width="7.5" customWidth="1"/>
    <col min="9478" max="9478" width="8" customWidth="1"/>
    <col min="9479" max="9479" width="5.625" customWidth="1"/>
    <col min="9480" max="9482" width="7.5" customWidth="1"/>
    <col min="9484" max="9485" width="5.625" customWidth="1"/>
    <col min="9486" max="9486" width="9.625" customWidth="1"/>
    <col min="9487" max="9487" width="5.625" customWidth="1"/>
    <col min="9488" max="9488" width="2.125" customWidth="1"/>
    <col min="9726" max="9726" width="5.125" customWidth="1"/>
    <col min="9727" max="9727" width="8.875" customWidth="1"/>
    <col min="9728" max="9728" width="5.625" customWidth="1"/>
    <col min="9729" max="9729" width="5.25" customWidth="1"/>
    <col min="9730" max="9733" width="7.5" customWidth="1"/>
    <col min="9734" max="9734" width="8" customWidth="1"/>
    <col min="9735" max="9735" width="5.625" customWidth="1"/>
    <col min="9736" max="9738" width="7.5" customWidth="1"/>
    <col min="9740" max="9741" width="5.625" customWidth="1"/>
    <col min="9742" max="9742" width="9.625" customWidth="1"/>
    <col min="9743" max="9743" width="5.625" customWidth="1"/>
    <col min="9744" max="9744" width="2.125" customWidth="1"/>
    <col min="9982" max="9982" width="5.125" customWidth="1"/>
    <col min="9983" max="9983" width="8.875" customWidth="1"/>
    <col min="9984" max="9984" width="5.625" customWidth="1"/>
    <col min="9985" max="9985" width="5.25" customWidth="1"/>
    <col min="9986" max="9989" width="7.5" customWidth="1"/>
    <col min="9990" max="9990" width="8" customWidth="1"/>
    <col min="9991" max="9991" width="5.625" customWidth="1"/>
    <col min="9992" max="9994" width="7.5" customWidth="1"/>
    <col min="9996" max="9997" width="5.625" customWidth="1"/>
    <col min="9998" max="9998" width="9.625" customWidth="1"/>
    <col min="9999" max="9999" width="5.625" customWidth="1"/>
    <col min="10000" max="10000" width="2.125" customWidth="1"/>
    <col min="10238" max="10238" width="5.125" customWidth="1"/>
    <col min="10239" max="10239" width="8.875" customWidth="1"/>
    <col min="10240" max="10240" width="5.625" customWidth="1"/>
    <col min="10241" max="10241" width="5.25" customWidth="1"/>
    <col min="10242" max="10245" width="7.5" customWidth="1"/>
    <col min="10246" max="10246" width="8" customWidth="1"/>
    <col min="10247" max="10247" width="5.625" customWidth="1"/>
    <col min="10248" max="10250" width="7.5" customWidth="1"/>
    <col min="10252" max="10253" width="5.625" customWidth="1"/>
    <col min="10254" max="10254" width="9.625" customWidth="1"/>
    <col min="10255" max="10255" width="5.625" customWidth="1"/>
    <col min="10256" max="10256" width="2.125" customWidth="1"/>
    <col min="10494" max="10494" width="5.125" customWidth="1"/>
    <col min="10495" max="10495" width="8.875" customWidth="1"/>
    <col min="10496" max="10496" width="5.625" customWidth="1"/>
    <col min="10497" max="10497" width="5.25" customWidth="1"/>
    <col min="10498" max="10501" width="7.5" customWidth="1"/>
    <col min="10502" max="10502" width="8" customWidth="1"/>
    <col min="10503" max="10503" width="5.625" customWidth="1"/>
    <col min="10504" max="10506" width="7.5" customWidth="1"/>
    <col min="10508" max="10509" width="5.625" customWidth="1"/>
    <col min="10510" max="10510" width="9.625" customWidth="1"/>
    <col min="10511" max="10511" width="5.625" customWidth="1"/>
    <col min="10512" max="10512" width="2.125" customWidth="1"/>
    <col min="10750" max="10750" width="5.125" customWidth="1"/>
    <col min="10751" max="10751" width="8.875" customWidth="1"/>
    <col min="10752" max="10752" width="5.625" customWidth="1"/>
    <col min="10753" max="10753" width="5.25" customWidth="1"/>
    <col min="10754" max="10757" width="7.5" customWidth="1"/>
    <col min="10758" max="10758" width="8" customWidth="1"/>
    <col min="10759" max="10759" width="5.625" customWidth="1"/>
    <col min="10760" max="10762" width="7.5" customWidth="1"/>
    <col min="10764" max="10765" width="5.625" customWidth="1"/>
    <col min="10766" max="10766" width="9.625" customWidth="1"/>
    <col min="10767" max="10767" width="5.625" customWidth="1"/>
    <col min="10768" max="10768" width="2.125" customWidth="1"/>
    <col min="11006" max="11006" width="5.125" customWidth="1"/>
    <col min="11007" max="11007" width="8.875" customWidth="1"/>
    <col min="11008" max="11008" width="5.625" customWidth="1"/>
    <col min="11009" max="11009" width="5.25" customWidth="1"/>
    <col min="11010" max="11013" width="7.5" customWidth="1"/>
    <col min="11014" max="11014" width="8" customWidth="1"/>
    <col min="11015" max="11015" width="5.625" customWidth="1"/>
    <col min="11016" max="11018" width="7.5" customWidth="1"/>
    <col min="11020" max="11021" width="5.625" customWidth="1"/>
    <col min="11022" max="11022" width="9.625" customWidth="1"/>
    <col min="11023" max="11023" width="5.625" customWidth="1"/>
    <col min="11024" max="11024" width="2.125" customWidth="1"/>
    <col min="11262" max="11262" width="5.125" customWidth="1"/>
    <col min="11263" max="11263" width="8.875" customWidth="1"/>
    <col min="11264" max="11264" width="5.625" customWidth="1"/>
    <col min="11265" max="11265" width="5.25" customWidth="1"/>
    <col min="11266" max="11269" width="7.5" customWidth="1"/>
    <col min="11270" max="11270" width="8" customWidth="1"/>
    <col min="11271" max="11271" width="5.625" customWidth="1"/>
    <col min="11272" max="11274" width="7.5" customWidth="1"/>
    <col min="11276" max="11277" width="5.625" customWidth="1"/>
    <col min="11278" max="11278" width="9.625" customWidth="1"/>
    <col min="11279" max="11279" width="5.625" customWidth="1"/>
    <col min="11280" max="11280" width="2.125" customWidth="1"/>
    <col min="11518" max="11518" width="5.125" customWidth="1"/>
    <col min="11519" max="11519" width="8.875" customWidth="1"/>
    <col min="11520" max="11520" width="5.625" customWidth="1"/>
    <col min="11521" max="11521" width="5.25" customWidth="1"/>
    <col min="11522" max="11525" width="7.5" customWidth="1"/>
    <col min="11526" max="11526" width="8" customWidth="1"/>
    <col min="11527" max="11527" width="5.625" customWidth="1"/>
    <col min="11528" max="11530" width="7.5" customWidth="1"/>
    <col min="11532" max="11533" width="5.625" customWidth="1"/>
    <col min="11534" max="11534" width="9.625" customWidth="1"/>
    <col min="11535" max="11535" width="5.625" customWidth="1"/>
    <col min="11536" max="11536" width="2.125" customWidth="1"/>
    <col min="11774" max="11774" width="5.125" customWidth="1"/>
    <col min="11775" max="11775" width="8.875" customWidth="1"/>
    <col min="11776" max="11776" width="5.625" customWidth="1"/>
    <col min="11777" max="11777" width="5.25" customWidth="1"/>
    <col min="11778" max="11781" width="7.5" customWidth="1"/>
    <col min="11782" max="11782" width="8" customWidth="1"/>
    <col min="11783" max="11783" width="5.625" customWidth="1"/>
    <col min="11784" max="11786" width="7.5" customWidth="1"/>
    <col min="11788" max="11789" width="5.625" customWidth="1"/>
    <col min="11790" max="11790" width="9.625" customWidth="1"/>
    <col min="11791" max="11791" width="5.625" customWidth="1"/>
    <col min="11792" max="11792" width="2.125" customWidth="1"/>
    <col min="12030" max="12030" width="5.125" customWidth="1"/>
    <col min="12031" max="12031" width="8.875" customWidth="1"/>
    <col min="12032" max="12032" width="5.625" customWidth="1"/>
    <col min="12033" max="12033" width="5.25" customWidth="1"/>
    <col min="12034" max="12037" width="7.5" customWidth="1"/>
    <col min="12038" max="12038" width="8" customWidth="1"/>
    <col min="12039" max="12039" width="5.625" customWidth="1"/>
    <col min="12040" max="12042" width="7.5" customWidth="1"/>
    <col min="12044" max="12045" width="5.625" customWidth="1"/>
    <col min="12046" max="12046" width="9.625" customWidth="1"/>
    <col min="12047" max="12047" width="5.625" customWidth="1"/>
    <col min="12048" max="12048" width="2.125" customWidth="1"/>
    <col min="12286" max="12286" width="5.125" customWidth="1"/>
    <col min="12287" max="12287" width="8.875" customWidth="1"/>
    <col min="12288" max="12288" width="5.625" customWidth="1"/>
    <col min="12289" max="12289" width="5.25" customWidth="1"/>
    <col min="12290" max="12293" width="7.5" customWidth="1"/>
    <col min="12294" max="12294" width="8" customWidth="1"/>
    <col min="12295" max="12295" width="5.625" customWidth="1"/>
    <col min="12296" max="12298" width="7.5" customWidth="1"/>
    <col min="12300" max="12301" width="5.625" customWidth="1"/>
    <col min="12302" max="12302" width="9.625" customWidth="1"/>
    <col min="12303" max="12303" width="5.625" customWidth="1"/>
    <col min="12304" max="12304" width="2.125" customWidth="1"/>
    <col min="12542" max="12542" width="5.125" customWidth="1"/>
    <col min="12543" max="12543" width="8.875" customWidth="1"/>
    <col min="12544" max="12544" width="5.625" customWidth="1"/>
    <col min="12545" max="12545" width="5.25" customWidth="1"/>
    <col min="12546" max="12549" width="7.5" customWidth="1"/>
    <col min="12550" max="12550" width="8" customWidth="1"/>
    <col min="12551" max="12551" width="5.625" customWidth="1"/>
    <col min="12552" max="12554" width="7.5" customWidth="1"/>
    <col min="12556" max="12557" width="5.625" customWidth="1"/>
    <col min="12558" max="12558" width="9.625" customWidth="1"/>
    <col min="12559" max="12559" width="5.625" customWidth="1"/>
    <col min="12560" max="12560" width="2.125" customWidth="1"/>
    <col min="12798" max="12798" width="5.125" customWidth="1"/>
    <col min="12799" max="12799" width="8.875" customWidth="1"/>
    <col min="12800" max="12800" width="5.625" customWidth="1"/>
    <col min="12801" max="12801" width="5.25" customWidth="1"/>
    <col min="12802" max="12805" width="7.5" customWidth="1"/>
    <col min="12806" max="12806" width="8" customWidth="1"/>
    <col min="12807" max="12807" width="5.625" customWidth="1"/>
    <col min="12808" max="12810" width="7.5" customWidth="1"/>
    <col min="12812" max="12813" width="5.625" customWidth="1"/>
    <col min="12814" max="12814" width="9.625" customWidth="1"/>
    <col min="12815" max="12815" width="5.625" customWidth="1"/>
    <col min="12816" max="12816" width="2.125" customWidth="1"/>
    <col min="13054" max="13054" width="5.125" customWidth="1"/>
    <col min="13055" max="13055" width="8.875" customWidth="1"/>
    <col min="13056" max="13056" width="5.625" customWidth="1"/>
    <col min="13057" max="13057" width="5.25" customWidth="1"/>
    <col min="13058" max="13061" width="7.5" customWidth="1"/>
    <col min="13062" max="13062" width="8" customWidth="1"/>
    <col min="13063" max="13063" width="5.625" customWidth="1"/>
    <col min="13064" max="13066" width="7.5" customWidth="1"/>
    <col min="13068" max="13069" width="5.625" customWidth="1"/>
    <col min="13070" max="13070" width="9.625" customWidth="1"/>
    <col min="13071" max="13071" width="5.625" customWidth="1"/>
    <col min="13072" max="13072" width="2.125" customWidth="1"/>
    <col min="13310" max="13310" width="5.125" customWidth="1"/>
    <col min="13311" max="13311" width="8.875" customWidth="1"/>
    <col min="13312" max="13312" width="5.625" customWidth="1"/>
    <col min="13313" max="13313" width="5.25" customWidth="1"/>
    <col min="13314" max="13317" width="7.5" customWidth="1"/>
    <col min="13318" max="13318" width="8" customWidth="1"/>
    <col min="13319" max="13319" width="5.625" customWidth="1"/>
    <col min="13320" max="13322" width="7.5" customWidth="1"/>
    <col min="13324" max="13325" width="5.625" customWidth="1"/>
    <col min="13326" max="13326" width="9.625" customWidth="1"/>
    <col min="13327" max="13327" width="5.625" customWidth="1"/>
    <col min="13328" max="13328" width="2.125" customWidth="1"/>
    <col min="13566" max="13566" width="5.125" customWidth="1"/>
    <col min="13567" max="13567" width="8.875" customWidth="1"/>
    <col min="13568" max="13568" width="5.625" customWidth="1"/>
    <col min="13569" max="13569" width="5.25" customWidth="1"/>
    <col min="13570" max="13573" width="7.5" customWidth="1"/>
    <col min="13574" max="13574" width="8" customWidth="1"/>
    <col min="13575" max="13575" width="5.625" customWidth="1"/>
    <col min="13576" max="13578" width="7.5" customWidth="1"/>
    <col min="13580" max="13581" width="5.625" customWidth="1"/>
    <col min="13582" max="13582" width="9.625" customWidth="1"/>
    <col min="13583" max="13583" width="5.625" customWidth="1"/>
    <col min="13584" max="13584" width="2.125" customWidth="1"/>
    <col min="13822" max="13822" width="5.125" customWidth="1"/>
    <col min="13823" max="13823" width="8.875" customWidth="1"/>
    <col min="13824" max="13824" width="5.625" customWidth="1"/>
    <col min="13825" max="13825" width="5.25" customWidth="1"/>
    <col min="13826" max="13829" width="7.5" customWidth="1"/>
    <col min="13830" max="13830" width="8" customWidth="1"/>
    <col min="13831" max="13831" width="5.625" customWidth="1"/>
    <col min="13832" max="13834" width="7.5" customWidth="1"/>
    <col min="13836" max="13837" width="5.625" customWidth="1"/>
    <col min="13838" max="13838" width="9.625" customWidth="1"/>
    <col min="13839" max="13839" width="5.625" customWidth="1"/>
    <col min="13840" max="13840" width="2.125" customWidth="1"/>
    <col min="14078" max="14078" width="5.125" customWidth="1"/>
    <col min="14079" max="14079" width="8.875" customWidth="1"/>
    <col min="14080" max="14080" width="5.625" customWidth="1"/>
    <col min="14081" max="14081" width="5.25" customWidth="1"/>
    <col min="14082" max="14085" width="7.5" customWidth="1"/>
    <col min="14086" max="14086" width="8" customWidth="1"/>
    <col min="14087" max="14087" width="5.625" customWidth="1"/>
    <col min="14088" max="14090" width="7.5" customWidth="1"/>
    <col min="14092" max="14093" width="5.625" customWidth="1"/>
    <col min="14094" max="14094" width="9.625" customWidth="1"/>
    <col min="14095" max="14095" width="5.625" customWidth="1"/>
    <col min="14096" max="14096" width="2.125" customWidth="1"/>
    <col min="14334" max="14334" width="5.125" customWidth="1"/>
    <col min="14335" max="14335" width="8.875" customWidth="1"/>
    <col min="14336" max="14336" width="5.625" customWidth="1"/>
    <col min="14337" max="14337" width="5.25" customWidth="1"/>
    <col min="14338" max="14341" width="7.5" customWidth="1"/>
    <col min="14342" max="14342" width="8" customWidth="1"/>
    <col min="14343" max="14343" width="5.625" customWidth="1"/>
    <col min="14344" max="14346" width="7.5" customWidth="1"/>
    <col min="14348" max="14349" width="5.625" customWidth="1"/>
    <col min="14350" max="14350" width="9.625" customWidth="1"/>
    <col min="14351" max="14351" width="5.625" customWidth="1"/>
    <col min="14352" max="14352" width="2.125" customWidth="1"/>
    <col min="14590" max="14590" width="5.125" customWidth="1"/>
    <col min="14591" max="14591" width="8.875" customWidth="1"/>
    <col min="14592" max="14592" width="5.625" customWidth="1"/>
    <col min="14593" max="14593" width="5.25" customWidth="1"/>
    <col min="14594" max="14597" width="7.5" customWidth="1"/>
    <col min="14598" max="14598" width="8" customWidth="1"/>
    <col min="14599" max="14599" width="5.625" customWidth="1"/>
    <col min="14600" max="14602" width="7.5" customWidth="1"/>
    <col min="14604" max="14605" width="5.625" customWidth="1"/>
    <col min="14606" max="14606" width="9.625" customWidth="1"/>
    <col min="14607" max="14607" width="5.625" customWidth="1"/>
    <col min="14608" max="14608" width="2.125" customWidth="1"/>
    <col min="14846" max="14846" width="5.125" customWidth="1"/>
    <col min="14847" max="14847" width="8.875" customWidth="1"/>
    <col min="14848" max="14848" width="5.625" customWidth="1"/>
    <col min="14849" max="14849" width="5.25" customWidth="1"/>
    <col min="14850" max="14853" width="7.5" customWidth="1"/>
    <col min="14854" max="14854" width="8" customWidth="1"/>
    <col min="14855" max="14855" width="5.625" customWidth="1"/>
    <col min="14856" max="14858" width="7.5" customWidth="1"/>
    <col min="14860" max="14861" width="5.625" customWidth="1"/>
    <col min="14862" max="14862" width="9.625" customWidth="1"/>
    <col min="14863" max="14863" width="5.625" customWidth="1"/>
    <col min="14864" max="14864" width="2.125" customWidth="1"/>
    <col min="15102" max="15102" width="5.125" customWidth="1"/>
    <col min="15103" max="15103" width="8.875" customWidth="1"/>
    <col min="15104" max="15104" width="5.625" customWidth="1"/>
    <col min="15105" max="15105" width="5.25" customWidth="1"/>
    <col min="15106" max="15109" width="7.5" customWidth="1"/>
    <col min="15110" max="15110" width="8" customWidth="1"/>
    <col min="15111" max="15111" width="5.625" customWidth="1"/>
    <col min="15112" max="15114" width="7.5" customWidth="1"/>
    <col min="15116" max="15117" width="5.625" customWidth="1"/>
    <col min="15118" max="15118" width="9.625" customWidth="1"/>
    <col min="15119" max="15119" width="5.625" customWidth="1"/>
    <col min="15120" max="15120" width="2.125" customWidth="1"/>
    <col min="15358" max="15358" width="5.125" customWidth="1"/>
    <col min="15359" max="15359" width="8.875" customWidth="1"/>
    <col min="15360" max="15360" width="5.625" customWidth="1"/>
    <col min="15361" max="15361" width="5.25" customWidth="1"/>
    <col min="15362" max="15365" width="7.5" customWidth="1"/>
    <col min="15366" max="15366" width="8" customWidth="1"/>
    <col min="15367" max="15367" width="5.625" customWidth="1"/>
    <col min="15368" max="15370" width="7.5" customWidth="1"/>
    <col min="15372" max="15373" width="5.625" customWidth="1"/>
    <col min="15374" max="15374" width="9.625" customWidth="1"/>
    <col min="15375" max="15375" width="5.625" customWidth="1"/>
    <col min="15376" max="15376" width="2.125" customWidth="1"/>
    <col min="15614" max="15614" width="5.125" customWidth="1"/>
    <col min="15615" max="15615" width="8.875" customWidth="1"/>
    <col min="15616" max="15616" width="5.625" customWidth="1"/>
    <col min="15617" max="15617" width="5.25" customWidth="1"/>
    <col min="15618" max="15621" width="7.5" customWidth="1"/>
    <col min="15622" max="15622" width="8" customWidth="1"/>
    <col min="15623" max="15623" width="5.625" customWidth="1"/>
    <col min="15624" max="15626" width="7.5" customWidth="1"/>
    <col min="15628" max="15629" width="5.625" customWidth="1"/>
    <col min="15630" max="15630" width="9.625" customWidth="1"/>
    <col min="15631" max="15631" width="5.625" customWidth="1"/>
    <col min="15632" max="15632" width="2.125" customWidth="1"/>
    <col min="15870" max="15870" width="5.125" customWidth="1"/>
    <col min="15871" max="15871" width="8.875" customWidth="1"/>
    <col min="15872" max="15872" width="5.625" customWidth="1"/>
    <col min="15873" max="15873" width="5.25" customWidth="1"/>
    <col min="15874" max="15877" width="7.5" customWidth="1"/>
    <col min="15878" max="15878" width="8" customWidth="1"/>
    <col min="15879" max="15879" width="5.625" customWidth="1"/>
    <col min="15880" max="15882" width="7.5" customWidth="1"/>
    <col min="15884" max="15885" width="5.625" customWidth="1"/>
    <col min="15886" max="15886" width="9.625" customWidth="1"/>
    <col min="15887" max="15887" width="5.625" customWidth="1"/>
    <col min="15888" max="15888" width="2.125" customWidth="1"/>
    <col min="16126" max="16126" width="5.125" customWidth="1"/>
    <col min="16127" max="16127" width="8.875" customWidth="1"/>
    <col min="16128" max="16128" width="5.625" customWidth="1"/>
    <col min="16129" max="16129" width="5.25" customWidth="1"/>
    <col min="16130" max="16133" width="7.5" customWidth="1"/>
    <col min="16134" max="16134" width="8" customWidth="1"/>
    <col min="16135" max="16135" width="5.625" customWidth="1"/>
    <col min="16136" max="16138" width="7.5" customWidth="1"/>
    <col min="16140" max="16141" width="5.625" customWidth="1"/>
    <col min="16142" max="16142" width="9.625" customWidth="1"/>
    <col min="16143" max="16143" width="5.625" customWidth="1"/>
    <col min="16144" max="16144" width="2.125" customWidth="1"/>
  </cols>
  <sheetData>
    <row r="1" spans="1:17" ht="23.25" customHeight="1" x14ac:dyDescent="0.15">
      <c r="A1" s="55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7" ht="18.75" customHeight="1" x14ac:dyDescent="0.15">
      <c r="A2" s="56" t="s">
        <v>90</v>
      </c>
      <c r="B2" s="57"/>
      <c r="C2" s="57"/>
      <c r="D2" s="57"/>
      <c r="E2" s="57"/>
      <c r="F2" s="57"/>
      <c r="G2" s="57"/>
      <c r="H2" s="58"/>
      <c r="I2" s="56" t="s">
        <v>91</v>
      </c>
      <c r="J2" s="47"/>
      <c r="K2" s="48"/>
      <c r="L2" s="56"/>
      <c r="M2" s="47"/>
      <c r="N2" s="47"/>
      <c r="O2" s="48"/>
    </row>
    <row r="3" spans="1:17" ht="14.25" customHeight="1" x14ac:dyDescent="0.15">
      <c r="A3" s="54" t="s">
        <v>3</v>
      </c>
      <c r="B3" s="51" t="s">
        <v>0</v>
      </c>
      <c r="C3" s="46" t="s">
        <v>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1:17" ht="17.25" customHeight="1" x14ac:dyDescent="0.15">
      <c r="A4" s="45"/>
      <c r="B4" s="45"/>
      <c r="C4" s="46" t="s">
        <v>8</v>
      </c>
      <c r="D4" s="48"/>
      <c r="E4" s="46" t="s">
        <v>9</v>
      </c>
      <c r="F4" s="47"/>
      <c r="G4" s="48"/>
      <c r="H4" s="46" t="s">
        <v>10</v>
      </c>
      <c r="I4" s="47"/>
      <c r="J4" s="48"/>
      <c r="K4" s="46" t="s">
        <v>12</v>
      </c>
      <c r="L4" s="47"/>
      <c r="M4" s="48"/>
      <c r="N4" s="5" t="s">
        <v>11</v>
      </c>
      <c r="O4" s="52" t="s">
        <v>7</v>
      </c>
    </row>
    <row r="5" spans="1:17" ht="31.5" customHeight="1" x14ac:dyDescent="0.15">
      <c r="A5" s="5"/>
      <c r="B5" s="5"/>
      <c r="C5" s="7" t="s">
        <v>5</v>
      </c>
      <c r="D5" s="7" t="s">
        <v>6</v>
      </c>
      <c r="E5" s="7" t="s">
        <v>26</v>
      </c>
      <c r="F5" s="7" t="s">
        <v>27</v>
      </c>
      <c r="G5" s="7" t="s">
        <v>6</v>
      </c>
      <c r="H5" s="7" t="s">
        <v>26</v>
      </c>
      <c r="I5" s="7" t="s">
        <v>27</v>
      </c>
      <c r="J5" s="6" t="s">
        <v>6</v>
      </c>
      <c r="K5" s="7" t="s">
        <v>26</v>
      </c>
      <c r="L5" s="7" t="s">
        <v>27</v>
      </c>
      <c r="M5" s="6" t="s">
        <v>6</v>
      </c>
      <c r="N5" s="6" t="s">
        <v>5</v>
      </c>
      <c r="O5" s="54"/>
    </row>
    <row r="6" spans="1:17" x14ac:dyDescent="0.15">
      <c r="A6" s="49">
        <v>1</v>
      </c>
      <c r="B6" s="11" t="str">
        <f>周总结!D9</f>
        <v>周有杨</v>
      </c>
      <c r="C6" s="3"/>
      <c r="D6" s="1"/>
      <c r="E6" s="1">
        <f>IF(G6&lt;0,0,1)</f>
        <v>1</v>
      </c>
      <c r="F6" s="1"/>
      <c r="G6" s="1"/>
      <c r="H6" s="1">
        <f>IF(J6&lt;0,0,1)</f>
        <v>1</v>
      </c>
      <c r="I6" s="1"/>
      <c r="J6" s="1"/>
      <c r="K6" s="1">
        <f>IF(M6&lt;0,0,1)</f>
        <v>1</v>
      </c>
      <c r="L6" s="1"/>
      <c r="M6" s="1"/>
      <c r="N6" s="1"/>
      <c r="O6" s="1">
        <f t="shared" ref="O6:O53" si="0">IF(E55="是",0,SUM(C6:N6))</f>
        <v>3</v>
      </c>
    </row>
    <row r="7" spans="1:17" x14ac:dyDescent="0.15">
      <c r="A7" s="50"/>
      <c r="B7" s="11" t="str">
        <f>周总结!D10</f>
        <v>綦均林</v>
      </c>
      <c r="C7" s="3"/>
      <c r="D7" s="1"/>
      <c r="E7" s="1">
        <f t="shared" ref="E7:E53" si="1">IF(G7&lt;0,0,1)</f>
        <v>1</v>
      </c>
      <c r="F7" s="1"/>
      <c r="G7" s="1"/>
      <c r="H7" s="1">
        <f t="shared" ref="H7:H53" si="2">IF(J7&lt;0,0,1)</f>
        <v>1</v>
      </c>
      <c r="I7" s="1"/>
      <c r="J7" s="1"/>
      <c r="K7" s="1">
        <f t="shared" ref="K7:K53" si="3">IF(M7&lt;0,0,1)</f>
        <v>1</v>
      </c>
      <c r="L7" s="1"/>
      <c r="M7" s="1"/>
      <c r="N7" s="1"/>
      <c r="O7" s="1">
        <f t="shared" si="0"/>
        <v>3</v>
      </c>
    </row>
    <row r="8" spans="1:17" x14ac:dyDescent="0.15">
      <c r="A8" s="50"/>
      <c r="B8" s="11" t="str">
        <f>周总结!D11</f>
        <v>林米妮</v>
      </c>
      <c r="C8" s="3"/>
      <c r="D8" s="1"/>
      <c r="E8" s="1">
        <f t="shared" si="1"/>
        <v>1</v>
      </c>
      <c r="F8" s="1"/>
      <c r="G8" s="1"/>
      <c r="H8" s="1">
        <f t="shared" si="2"/>
        <v>1</v>
      </c>
      <c r="I8" s="1"/>
      <c r="J8" s="1"/>
      <c r="K8" s="1">
        <f t="shared" si="3"/>
        <v>1</v>
      </c>
      <c r="L8" s="1"/>
      <c r="M8" s="1"/>
      <c r="N8" s="1"/>
      <c r="O8" s="1">
        <f t="shared" si="0"/>
        <v>3</v>
      </c>
    </row>
    <row r="9" spans="1:17" x14ac:dyDescent="0.15">
      <c r="A9" s="50"/>
      <c r="B9" s="11" t="str">
        <f>周总结!D12</f>
        <v>★钟坤</v>
      </c>
      <c r="C9" s="3"/>
      <c r="D9" s="1"/>
      <c r="E9" s="1">
        <f t="shared" si="1"/>
        <v>1</v>
      </c>
      <c r="F9" s="1"/>
      <c r="G9" s="1"/>
      <c r="H9" s="1">
        <f t="shared" si="2"/>
        <v>1</v>
      </c>
      <c r="I9" s="1"/>
      <c r="J9" s="1"/>
      <c r="K9" s="1">
        <f t="shared" si="3"/>
        <v>1</v>
      </c>
      <c r="L9" s="1"/>
      <c r="M9" s="1"/>
      <c r="N9" s="1"/>
      <c r="O9" s="1">
        <f t="shared" si="0"/>
        <v>3</v>
      </c>
      <c r="Q9" s="2"/>
    </row>
    <row r="10" spans="1:17" x14ac:dyDescent="0.15">
      <c r="A10" s="50"/>
      <c r="B10" s="11" t="str">
        <f>周总结!D13</f>
        <v>♥殷桉淇</v>
      </c>
      <c r="C10" s="3"/>
      <c r="D10" s="1"/>
      <c r="E10" s="1">
        <f t="shared" si="1"/>
        <v>1</v>
      </c>
      <c r="F10" s="1"/>
      <c r="G10" s="1"/>
      <c r="H10" s="1">
        <f t="shared" si="2"/>
        <v>1</v>
      </c>
      <c r="I10" s="1"/>
      <c r="J10" s="1"/>
      <c r="K10" s="1">
        <f t="shared" si="3"/>
        <v>1</v>
      </c>
      <c r="L10" s="1"/>
      <c r="M10" s="1"/>
      <c r="N10" s="1"/>
      <c r="O10" s="1">
        <f t="shared" si="0"/>
        <v>3</v>
      </c>
    </row>
    <row r="11" spans="1:17" x14ac:dyDescent="0.15">
      <c r="A11" s="51"/>
      <c r="B11" s="11" t="str">
        <f>周总结!D14</f>
        <v>田以时</v>
      </c>
      <c r="C11" s="3"/>
      <c r="D11" s="1"/>
      <c r="E11" s="1">
        <f t="shared" si="1"/>
        <v>1</v>
      </c>
      <c r="F11" s="1"/>
      <c r="G11" s="1"/>
      <c r="H11" s="1">
        <f t="shared" si="2"/>
        <v>1</v>
      </c>
      <c r="I11" s="1"/>
      <c r="J11" s="1"/>
      <c r="K11" s="1">
        <f t="shared" si="3"/>
        <v>1</v>
      </c>
      <c r="L11" s="1"/>
      <c r="M11" s="1"/>
      <c r="N11" s="1"/>
      <c r="O11" s="1">
        <f t="shared" si="0"/>
        <v>3</v>
      </c>
    </row>
    <row r="12" spans="1:17" x14ac:dyDescent="0.15">
      <c r="A12" s="49">
        <v>2</v>
      </c>
      <c r="B12" s="11" t="str">
        <f>周总结!D15</f>
        <v>郭珺畅</v>
      </c>
      <c r="C12" s="3"/>
      <c r="D12" s="1"/>
      <c r="E12" s="1">
        <f t="shared" si="1"/>
        <v>1</v>
      </c>
      <c r="F12" s="1"/>
      <c r="G12" s="1"/>
      <c r="H12" s="1">
        <f t="shared" si="2"/>
        <v>1</v>
      </c>
      <c r="I12" s="1"/>
      <c r="J12" s="1"/>
      <c r="K12" s="1">
        <f t="shared" si="3"/>
        <v>1</v>
      </c>
      <c r="L12" s="1"/>
      <c r="M12" s="1"/>
      <c r="N12" s="1"/>
      <c r="O12" s="1">
        <f t="shared" si="0"/>
        <v>3</v>
      </c>
    </row>
    <row r="13" spans="1:17" x14ac:dyDescent="0.15">
      <c r="A13" s="50"/>
      <c r="B13" s="11" t="str">
        <f>周总结!D16</f>
        <v>♥刘翰墨</v>
      </c>
      <c r="C13" s="3"/>
      <c r="D13" s="1"/>
      <c r="E13" s="1">
        <f t="shared" si="1"/>
        <v>1</v>
      </c>
      <c r="F13" s="1"/>
      <c r="G13" s="1"/>
      <c r="H13" s="1">
        <f t="shared" si="2"/>
        <v>1</v>
      </c>
      <c r="I13" s="1"/>
      <c r="J13" s="1"/>
      <c r="K13" s="1">
        <f t="shared" si="3"/>
        <v>1</v>
      </c>
      <c r="L13" s="1"/>
      <c r="M13" s="1"/>
      <c r="N13" s="1"/>
      <c r="O13" s="1">
        <f t="shared" si="0"/>
        <v>3</v>
      </c>
    </row>
    <row r="14" spans="1:17" x14ac:dyDescent="0.15">
      <c r="A14" s="50"/>
      <c r="B14" s="11" t="str">
        <f>周总结!D17</f>
        <v>★程家铭</v>
      </c>
      <c r="C14" s="3"/>
      <c r="D14" s="1"/>
      <c r="E14" s="1">
        <f t="shared" si="1"/>
        <v>1</v>
      </c>
      <c r="F14" s="1"/>
      <c r="G14" s="1"/>
      <c r="H14" s="1">
        <f t="shared" si="2"/>
        <v>1</v>
      </c>
      <c r="I14" s="1"/>
      <c r="J14" s="1"/>
      <c r="K14" s="1">
        <f t="shared" si="3"/>
        <v>1</v>
      </c>
      <c r="L14" s="1"/>
      <c r="M14" s="1"/>
      <c r="N14" s="1"/>
      <c r="O14" s="1">
        <f t="shared" si="0"/>
        <v>3</v>
      </c>
    </row>
    <row r="15" spans="1:17" x14ac:dyDescent="0.15">
      <c r="A15" s="50"/>
      <c r="B15" s="11" t="str">
        <f>周总结!D18</f>
        <v>李昊宸</v>
      </c>
      <c r="C15" s="3"/>
      <c r="D15" s="1"/>
      <c r="E15" s="1">
        <f t="shared" si="1"/>
        <v>1</v>
      </c>
      <c r="F15" s="1"/>
      <c r="G15" s="1"/>
      <c r="H15" s="1">
        <f t="shared" si="2"/>
        <v>1</v>
      </c>
      <c r="I15" s="1"/>
      <c r="J15" s="1"/>
      <c r="K15" s="1">
        <f t="shared" si="3"/>
        <v>1</v>
      </c>
      <c r="L15" s="1"/>
      <c r="M15" s="1"/>
      <c r="N15" s="1"/>
      <c r="O15" s="1">
        <f t="shared" si="0"/>
        <v>3</v>
      </c>
    </row>
    <row r="16" spans="1:17" x14ac:dyDescent="0.15">
      <c r="A16" s="50"/>
      <c r="B16" s="11" t="str">
        <f>周总结!D19</f>
        <v>燕沛元</v>
      </c>
      <c r="C16" s="3"/>
      <c r="D16" s="1"/>
      <c r="E16" s="1">
        <f t="shared" si="1"/>
        <v>1</v>
      </c>
      <c r="F16" s="1"/>
      <c r="G16" s="1"/>
      <c r="H16" s="1">
        <f t="shared" si="2"/>
        <v>1</v>
      </c>
      <c r="I16" s="1"/>
      <c r="J16" s="1"/>
      <c r="K16" s="1">
        <f t="shared" si="3"/>
        <v>1</v>
      </c>
      <c r="L16" s="1"/>
      <c r="M16" s="1"/>
      <c r="N16" s="1"/>
      <c r="O16" s="1">
        <f t="shared" si="0"/>
        <v>3</v>
      </c>
    </row>
    <row r="17" spans="1:15" x14ac:dyDescent="0.15">
      <c r="A17" s="50"/>
      <c r="B17" s="11" t="str">
        <f>周总结!D20</f>
        <v>张可洋</v>
      </c>
      <c r="C17" s="3"/>
      <c r="D17" s="1"/>
      <c r="E17" s="1">
        <f t="shared" si="1"/>
        <v>1</v>
      </c>
      <c r="F17" s="1"/>
      <c r="G17" s="1"/>
      <c r="H17" s="1">
        <f t="shared" si="2"/>
        <v>1</v>
      </c>
      <c r="I17" s="1"/>
      <c r="J17" s="1"/>
      <c r="K17" s="1">
        <f t="shared" si="3"/>
        <v>1</v>
      </c>
      <c r="L17" s="1"/>
      <c r="M17" s="1"/>
      <c r="N17" s="1"/>
      <c r="O17" s="1">
        <f t="shared" si="0"/>
        <v>3</v>
      </c>
    </row>
    <row r="18" spans="1:15" x14ac:dyDescent="0.15">
      <c r="A18" s="50">
        <v>3</v>
      </c>
      <c r="B18" s="11" t="str">
        <f>周总结!D21</f>
        <v>杨博延</v>
      </c>
      <c r="C18" s="3"/>
      <c r="D18" s="1"/>
      <c r="E18" s="1">
        <f t="shared" si="1"/>
        <v>1</v>
      </c>
      <c r="F18" s="1"/>
      <c r="G18" s="1"/>
      <c r="H18" s="1">
        <f t="shared" si="2"/>
        <v>1</v>
      </c>
      <c r="I18" s="1"/>
      <c r="J18" s="1"/>
      <c r="K18" s="1">
        <f t="shared" si="3"/>
        <v>1</v>
      </c>
      <c r="L18" s="1"/>
      <c r="M18" s="1"/>
      <c r="N18" s="1"/>
      <c r="O18" s="1">
        <f t="shared" si="0"/>
        <v>3</v>
      </c>
    </row>
    <row r="19" spans="1:15" x14ac:dyDescent="0.15">
      <c r="A19" s="50"/>
      <c r="B19" s="11" t="str">
        <f>周总结!D22</f>
        <v>★王嘉赫</v>
      </c>
      <c r="C19" s="3"/>
      <c r="D19" s="1"/>
      <c r="E19" s="1">
        <f t="shared" si="1"/>
        <v>1</v>
      </c>
      <c r="F19" s="1"/>
      <c r="G19" s="1"/>
      <c r="H19" s="1">
        <f t="shared" si="2"/>
        <v>1</v>
      </c>
      <c r="I19" s="1"/>
      <c r="J19" s="1"/>
      <c r="K19" s="1">
        <f t="shared" si="3"/>
        <v>1</v>
      </c>
      <c r="L19" s="1"/>
      <c r="M19" s="1"/>
      <c r="N19" s="1"/>
      <c r="O19" s="1">
        <f t="shared" si="0"/>
        <v>3</v>
      </c>
    </row>
    <row r="20" spans="1:15" x14ac:dyDescent="0.15">
      <c r="A20" s="50"/>
      <c r="B20" s="11" t="str">
        <f>周总结!D23</f>
        <v>陈高</v>
      </c>
      <c r="C20" s="3"/>
      <c r="D20" s="1"/>
      <c r="E20" s="1">
        <f t="shared" si="1"/>
        <v>1</v>
      </c>
      <c r="F20" s="1"/>
      <c r="G20" s="1"/>
      <c r="H20" s="1">
        <f t="shared" si="2"/>
        <v>1</v>
      </c>
      <c r="I20" s="1"/>
      <c r="J20" s="1"/>
      <c r="K20" s="1">
        <f t="shared" si="3"/>
        <v>1</v>
      </c>
      <c r="L20" s="1"/>
      <c r="M20" s="1"/>
      <c r="N20" s="1"/>
      <c r="O20" s="1">
        <f t="shared" si="0"/>
        <v>3</v>
      </c>
    </row>
    <row r="21" spans="1:15" x14ac:dyDescent="0.15">
      <c r="A21" s="50"/>
      <c r="B21" s="11" t="str">
        <f>周总结!D24</f>
        <v>张文俞</v>
      </c>
      <c r="C21" s="3"/>
      <c r="D21" s="1"/>
      <c r="E21" s="1">
        <f t="shared" si="1"/>
        <v>1</v>
      </c>
      <c r="F21" s="1"/>
      <c r="G21" s="1"/>
      <c r="H21" s="1">
        <f t="shared" si="2"/>
        <v>1</v>
      </c>
      <c r="I21" s="1"/>
      <c r="J21" s="1"/>
      <c r="K21" s="1">
        <f t="shared" si="3"/>
        <v>1</v>
      </c>
      <c r="L21" s="1"/>
      <c r="M21" s="1"/>
      <c r="N21" s="1"/>
      <c r="O21" s="1">
        <f t="shared" si="0"/>
        <v>3</v>
      </c>
    </row>
    <row r="22" spans="1:15" x14ac:dyDescent="0.15">
      <c r="A22" s="50"/>
      <c r="B22" s="11" t="str">
        <f>周总结!D25</f>
        <v>♥马艺纯</v>
      </c>
      <c r="C22" s="3"/>
      <c r="D22" s="1"/>
      <c r="E22" s="1">
        <f t="shared" si="1"/>
        <v>1</v>
      </c>
      <c r="F22" s="1"/>
      <c r="G22" s="1"/>
      <c r="H22" s="1">
        <f t="shared" si="2"/>
        <v>1</v>
      </c>
      <c r="I22" s="1"/>
      <c r="J22" s="1"/>
      <c r="K22" s="1">
        <f t="shared" si="3"/>
        <v>1</v>
      </c>
      <c r="L22" s="1"/>
      <c r="M22" s="1"/>
      <c r="N22" s="1"/>
      <c r="O22" s="1">
        <f t="shared" si="0"/>
        <v>3</v>
      </c>
    </row>
    <row r="23" spans="1:15" x14ac:dyDescent="0.15">
      <c r="A23" s="51"/>
      <c r="B23" s="11" t="str">
        <f>周总结!D26</f>
        <v>刘桐铭</v>
      </c>
      <c r="C23" s="3"/>
      <c r="D23" s="1"/>
      <c r="E23" s="1">
        <f t="shared" si="1"/>
        <v>1</v>
      </c>
      <c r="F23" s="1"/>
      <c r="G23" s="1"/>
      <c r="H23" s="1">
        <f t="shared" si="2"/>
        <v>1</v>
      </c>
      <c r="I23" s="1"/>
      <c r="J23" s="1"/>
      <c r="K23" s="1">
        <f t="shared" si="3"/>
        <v>1</v>
      </c>
      <c r="L23" s="1"/>
      <c r="M23" s="1"/>
      <c r="N23" s="1"/>
      <c r="O23" s="1">
        <f t="shared" si="0"/>
        <v>3</v>
      </c>
    </row>
    <row r="24" spans="1:15" x14ac:dyDescent="0.15">
      <c r="A24" s="49">
        <v>4</v>
      </c>
      <c r="B24" s="11" t="str">
        <f>周总结!D27</f>
        <v>刘丁诺</v>
      </c>
      <c r="C24" s="3"/>
      <c r="D24" s="1"/>
      <c r="E24" s="1">
        <f t="shared" si="1"/>
        <v>1</v>
      </c>
      <c r="F24" s="1"/>
      <c r="G24" s="1"/>
      <c r="H24" s="1">
        <f t="shared" si="2"/>
        <v>1</v>
      </c>
      <c r="I24" s="1"/>
      <c r="J24" s="1"/>
      <c r="K24" s="1">
        <f t="shared" si="3"/>
        <v>1</v>
      </c>
      <c r="L24" s="1"/>
      <c r="M24" s="1"/>
      <c r="N24" s="1"/>
      <c r="O24" s="1">
        <f t="shared" si="0"/>
        <v>3</v>
      </c>
    </row>
    <row r="25" spans="1:15" x14ac:dyDescent="0.15">
      <c r="A25" s="50"/>
      <c r="B25" s="11" t="str">
        <f>周总结!D28</f>
        <v>李均哲</v>
      </c>
      <c r="C25" s="3"/>
      <c r="D25" s="1"/>
      <c r="E25" s="1">
        <f t="shared" si="1"/>
        <v>1</v>
      </c>
      <c r="F25" s="1"/>
      <c r="G25" s="1"/>
      <c r="H25" s="1">
        <f t="shared" si="2"/>
        <v>1</v>
      </c>
      <c r="I25" s="1"/>
      <c r="J25" s="1"/>
      <c r="K25" s="1">
        <f t="shared" si="3"/>
        <v>1</v>
      </c>
      <c r="L25" s="1"/>
      <c r="M25" s="1"/>
      <c r="N25" s="1"/>
      <c r="O25" s="1">
        <f t="shared" si="0"/>
        <v>3</v>
      </c>
    </row>
    <row r="26" spans="1:15" x14ac:dyDescent="0.15">
      <c r="A26" s="50"/>
      <c r="B26" s="11" t="str">
        <f>周总结!D29</f>
        <v>★陈博宁</v>
      </c>
      <c r="C26" s="3"/>
      <c r="D26" s="1"/>
      <c r="E26" s="1">
        <f t="shared" si="1"/>
        <v>1</v>
      </c>
      <c r="F26" s="1"/>
      <c r="G26" s="1"/>
      <c r="H26" s="1">
        <f t="shared" si="2"/>
        <v>1</v>
      </c>
      <c r="I26" s="1"/>
      <c r="J26" s="1"/>
      <c r="K26" s="1">
        <f t="shared" si="3"/>
        <v>1</v>
      </c>
      <c r="L26" s="1"/>
      <c r="M26" s="1"/>
      <c r="N26" s="1"/>
      <c r="O26" s="1">
        <f t="shared" si="0"/>
        <v>3</v>
      </c>
    </row>
    <row r="27" spans="1:15" x14ac:dyDescent="0.15">
      <c r="A27" s="50"/>
      <c r="B27" s="11" t="str">
        <f>周总结!D30</f>
        <v>于璐鸣</v>
      </c>
      <c r="C27" s="3"/>
      <c r="D27" s="1"/>
      <c r="E27" s="1">
        <f t="shared" si="1"/>
        <v>1</v>
      </c>
      <c r="F27" s="1"/>
      <c r="G27" s="1"/>
      <c r="H27" s="1">
        <f t="shared" si="2"/>
        <v>1</v>
      </c>
      <c r="I27" s="1"/>
      <c r="J27" s="1"/>
      <c r="K27" s="1">
        <f t="shared" si="3"/>
        <v>1</v>
      </c>
      <c r="L27" s="1"/>
      <c r="M27" s="1"/>
      <c r="N27" s="1"/>
      <c r="O27" s="1">
        <f t="shared" si="0"/>
        <v>3</v>
      </c>
    </row>
    <row r="28" spans="1:15" x14ac:dyDescent="0.15">
      <c r="A28" s="50"/>
      <c r="B28" s="11" t="str">
        <f>周总结!D31</f>
        <v>♥温馨</v>
      </c>
      <c r="C28" s="3"/>
      <c r="D28" s="1"/>
      <c r="E28" s="1">
        <f t="shared" si="1"/>
        <v>1</v>
      </c>
      <c r="F28" s="1"/>
      <c r="G28" s="1"/>
      <c r="H28" s="1">
        <f t="shared" si="2"/>
        <v>1</v>
      </c>
      <c r="I28" s="1"/>
      <c r="J28" s="1"/>
      <c r="K28" s="1">
        <f t="shared" si="3"/>
        <v>1</v>
      </c>
      <c r="L28" s="1"/>
      <c r="M28" s="1"/>
      <c r="N28" s="1"/>
      <c r="O28" s="1">
        <f t="shared" si="0"/>
        <v>3</v>
      </c>
    </row>
    <row r="29" spans="1:15" x14ac:dyDescent="0.15">
      <c r="A29" s="50"/>
      <c r="B29" s="11" t="str">
        <f>周总结!D32</f>
        <v>赵雅萱</v>
      </c>
      <c r="C29" s="3"/>
      <c r="D29" s="1"/>
      <c r="E29" s="1">
        <f t="shared" si="1"/>
        <v>1</v>
      </c>
      <c r="F29" s="1"/>
      <c r="G29" s="1"/>
      <c r="H29" s="1">
        <f t="shared" si="2"/>
        <v>1</v>
      </c>
      <c r="I29" s="1"/>
      <c r="J29" s="1"/>
      <c r="K29" s="1">
        <f t="shared" si="3"/>
        <v>1</v>
      </c>
      <c r="L29" s="1"/>
      <c r="M29" s="1"/>
      <c r="N29" s="1"/>
      <c r="O29" s="1">
        <f t="shared" si="0"/>
        <v>3</v>
      </c>
    </row>
    <row r="30" spans="1:15" x14ac:dyDescent="0.15">
      <c r="A30" s="50">
        <v>5</v>
      </c>
      <c r="B30" s="11" t="str">
        <f>周总结!D33</f>
        <v>★杨雅雯</v>
      </c>
      <c r="C30" s="3"/>
      <c r="D30" s="1"/>
      <c r="E30" s="1">
        <f t="shared" si="1"/>
        <v>1</v>
      </c>
      <c r="F30" s="1"/>
      <c r="G30" s="1"/>
      <c r="H30" s="1">
        <f t="shared" si="2"/>
        <v>1</v>
      </c>
      <c r="I30" s="1"/>
      <c r="J30" s="1"/>
      <c r="K30" s="1">
        <f t="shared" si="3"/>
        <v>1</v>
      </c>
      <c r="L30" s="1"/>
      <c r="M30" s="1"/>
      <c r="N30" s="1"/>
      <c r="O30" s="1">
        <f t="shared" si="0"/>
        <v>3</v>
      </c>
    </row>
    <row r="31" spans="1:15" x14ac:dyDescent="0.15">
      <c r="A31" s="50"/>
      <c r="B31" s="11" t="str">
        <f>周总结!D34</f>
        <v>蔡长一</v>
      </c>
      <c r="C31" s="3"/>
      <c r="D31" s="1"/>
      <c r="E31" s="1">
        <f t="shared" si="1"/>
        <v>1</v>
      </c>
      <c r="F31" s="1"/>
      <c r="G31" s="1"/>
      <c r="H31" s="1">
        <f t="shared" si="2"/>
        <v>1</v>
      </c>
      <c r="I31" s="1"/>
      <c r="J31" s="1"/>
      <c r="K31" s="1">
        <f t="shared" si="3"/>
        <v>1</v>
      </c>
      <c r="L31" s="1"/>
      <c r="M31" s="1"/>
      <c r="N31" s="1"/>
      <c r="O31" s="1">
        <f t="shared" si="0"/>
        <v>3</v>
      </c>
    </row>
    <row r="32" spans="1:15" x14ac:dyDescent="0.15">
      <c r="A32" s="50"/>
      <c r="B32" s="11" t="str">
        <f>周总结!D35</f>
        <v>王麒淞</v>
      </c>
      <c r="C32" s="3"/>
      <c r="D32" s="1"/>
      <c r="E32" s="1">
        <f t="shared" si="1"/>
        <v>1</v>
      </c>
      <c r="F32" s="1"/>
      <c r="G32" s="1"/>
      <c r="H32" s="1">
        <f t="shared" si="2"/>
        <v>1</v>
      </c>
      <c r="I32" s="1"/>
      <c r="J32" s="1"/>
      <c r="K32" s="1">
        <f t="shared" si="3"/>
        <v>1</v>
      </c>
      <c r="L32" s="1"/>
      <c r="M32" s="1"/>
      <c r="N32" s="1"/>
      <c r="O32" s="1">
        <f t="shared" si="0"/>
        <v>3</v>
      </c>
    </row>
    <row r="33" spans="1:15" x14ac:dyDescent="0.15">
      <c r="A33" s="50"/>
      <c r="B33" s="11" t="str">
        <f>周总结!D36</f>
        <v>张佳宁</v>
      </c>
      <c r="C33" s="3"/>
      <c r="D33" s="1"/>
      <c r="E33" s="1">
        <f t="shared" si="1"/>
        <v>1</v>
      </c>
      <c r="F33" s="1"/>
      <c r="G33" s="1"/>
      <c r="H33" s="1">
        <f t="shared" si="2"/>
        <v>1</v>
      </c>
      <c r="I33" s="1"/>
      <c r="J33" s="1"/>
      <c r="K33" s="1">
        <f t="shared" si="3"/>
        <v>1</v>
      </c>
      <c r="L33" s="1"/>
      <c r="M33" s="1"/>
      <c r="N33" s="1"/>
      <c r="O33" s="1">
        <f t="shared" si="0"/>
        <v>3</v>
      </c>
    </row>
    <row r="34" spans="1:15" x14ac:dyDescent="0.15">
      <c r="A34" s="50"/>
      <c r="B34" s="11" t="str">
        <f>周总结!D37</f>
        <v>♥宋紫溪</v>
      </c>
      <c r="C34" s="3"/>
      <c r="D34" s="1"/>
      <c r="E34" s="1">
        <f t="shared" si="1"/>
        <v>1</v>
      </c>
      <c r="F34" s="1"/>
      <c r="G34" s="1"/>
      <c r="H34" s="1">
        <f t="shared" si="2"/>
        <v>1</v>
      </c>
      <c r="I34" s="1"/>
      <c r="J34" s="1"/>
      <c r="K34" s="1">
        <f t="shared" si="3"/>
        <v>1</v>
      </c>
      <c r="L34" s="1"/>
      <c r="M34" s="1"/>
      <c r="N34" s="1"/>
      <c r="O34" s="1">
        <f t="shared" si="0"/>
        <v>3</v>
      </c>
    </row>
    <row r="35" spans="1:15" x14ac:dyDescent="0.15">
      <c r="A35" s="51"/>
      <c r="B35" s="11" t="str">
        <f>周总结!D38</f>
        <v>陈冠羽</v>
      </c>
      <c r="C35" s="3"/>
      <c r="D35" s="1"/>
      <c r="E35" s="1">
        <f t="shared" si="1"/>
        <v>1</v>
      </c>
      <c r="F35" s="1"/>
      <c r="G35" s="1"/>
      <c r="H35" s="1">
        <f t="shared" si="2"/>
        <v>1</v>
      </c>
      <c r="I35" s="1"/>
      <c r="J35" s="1"/>
      <c r="K35" s="1">
        <f t="shared" si="3"/>
        <v>1</v>
      </c>
      <c r="L35" s="1"/>
      <c r="M35" s="1"/>
      <c r="N35" s="1"/>
      <c r="O35" s="1">
        <f t="shared" si="0"/>
        <v>3</v>
      </c>
    </row>
    <row r="36" spans="1:15" x14ac:dyDescent="0.15">
      <c r="A36" s="49">
        <v>6</v>
      </c>
      <c r="B36" s="11" t="str">
        <f>周总结!D39</f>
        <v>★张明瀚</v>
      </c>
      <c r="C36" s="3"/>
      <c r="D36" s="1"/>
      <c r="E36" s="1">
        <f t="shared" si="1"/>
        <v>1</v>
      </c>
      <c r="F36" s="1"/>
      <c r="G36" s="1"/>
      <c r="H36" s="1">
        <f t="shared" si="2"/>
        <v>1</v>
      </c>
      <c r="I36" s="1"/>
      <c r="J36" s="1"/>
      <c r="K36" s="1">
        <f t="shared" si="3"/>
        <v>1</v>
      </c>
      <c r="L36" s="1"/>
      <c r="M36" s="1"/>
      <c r="N36" s="1"/>
      <c r="O36" s="1">
        <f t="shared" si="0"/>
        <v>3</v>
      </c>
    </row>
    <row r="37" spans="1:15" x14ac:dyDescent="0.15">
      <c r="A37" s="50"/>
      <c r="B37" s="11" t="str">
        <f>周总结!D40</f>
        <v>刘依琳</v>
      </c>
      <c r="C37" s="3"/>
      <c r="D37" s="1"/>
      <c r="E37" s="1">
        <f t="shared" si="1"/>
        <v>1</v>
      </c>
      <c r="F37" s="1"/>
      <c r="G37" s="1"/>
      <c r="H37" s="1">
        <f t="shared" si="2"/>
        <v>1</v>
      </c>
      <c r="I37" s="1"/>
      <c r="J37" s="1"/>
      <c r="K37" s="1">
        <f t="shared" si="3"/>
        <v>1</v>
      </c>
      <c r="L37" s="1"/>
      <c r="M37" s="1"/>
      <c r="N37" s="1"/>
      <c r="O37" s="1">
        <f t="shared" si="0"/>
        <v>3</v>
      </c>
    </row>
    <row r="38" spans="1:15" x14ac:dyDescent="0.15">
      <c r="A38" s="50"/>
      <c r="B38" s="11" t="str">
        <f>周总结!D41</f>
        <v>贺成俊</v>
      </c>
      <c r="C38" s="3"/>
      <c r="D38" s="1"/>
      <c r="E38" s="1">
        <f t="shared" si="1"/>
        <v>1</v>
      </c>
      <c r="F38" s="1"/>
      <c r="G38" s="1"/>
      <c r="H38" s="1">
        <f t="shared" si="2"/>
        <v>1</v>
      </c>
      <c r="I38" s="1"/>
      <c r="J38" s="1"/>
      <c r="K38" s="1">
        <f t="shared" si="3"/>
        <v>1</v>
      </c>
      <c r="L38" s="1"/>
      <c r="M38" s="1"/>
      <c r="N38" s="1"/>
      <c r="O38" s="1">
        <f t="shared" si="0"/>
        <v>3</v>
      </c>
    </row>
    <row r="39" spans="1:15" x14ac:dyDescent="0.15">
      <c r="A39" s="50"/>
      <c r="B39" s="11" t="str">
        <f>周总结!D42</f>
        <v>♥王楚元</v>
      </c>
      <c r="C39" s="3"/>
      <c r="D39" s="1"/>
      <c r="E39" s="1">
        <f t="shared" si="1"/>
        <v>1</v>
      </c>
      <c r="F39" s="1"/>
      <c r="G39" s="1"/>
      <c r="H39" s="1">
        <f t="shared" si="2"/>
        <v>1</v>
      </c>
      <c r="I39" s="1"/>
      <c r="J39" s="1"/>
      <c r="K39" s="1">
        <f t="shared" si="3"/>
        <v>1</v>
      </c>
      <c r="L39" s="1"/>
      <c r="M39" s="1"/>
      <c r="N39" s="1"/>
      <c r="O39" s="1">
        <f t="shared" si="0"/>
        <v>3</v>
      </c>
    </row>
    <row r="40" spans="1:15" x14ac:dyDescent="0.15">
      <c r="A40" s="50"/>
      <c r="B40" s="11" t="str">
        <f>周总结!D43</f>
        <v>刘畅</v>
      </c>
      <c r="C40" s="3"/>
      <c r="D40" s="1"/>
      <c r="E40" s="1">
        <f t="shared" si="1"/>
        <v>1</v>
      </c>
      <c r="F40" s="1"/>
      <c r="G40" s="1"/>
      <c r="H40" s="1">
        <f t="shared" si="2"/>
        <v>1</v>
      </c>
      <c r="I40" s="1"/>
      <c r="J40" s="1"/>
      <c r="K40" s="1">
        <f t="shared" si="3"/>
        <v>1</v>
      </c>
      <c r="L40" s="1"/>
      <c r="M40" s="1"/>
      <c r="N40" s="1"/>
      <c r="O40" s="1">
        <f t="shared" si="0"/>
        <v>3</v>
      </c>
    </row>
    <row r="41" spans="1:15" x14ac:dyDescent="0.15">
      <c r="A41" s="51"/>
      <c r="B41" s="11" t="e">
        <f>周总结!#REF!</f>
        <v>#REF!</v>
      </c>
      <c r="C41" s="3"/>
      <c r="D41" s="1"/>
      <c r="E41" s="1">
        <f t="shared" si="1"/>
        <v>1</v>
      </c>
      <c r="F41" s="1"/>
      <c r="G41" s="1"/>
      <c r="H41" s="1">
        <f t="shared" si="2"/>
        <v>1</v>
      </c>
      <c r="I41" s="1"/>
      <c r="J41" s="1"/>
      <c r="K41" s="1">
        <f t="shared" si="3"/>
        <v>1</v>
      </c>
      <c r="L41" s="1"/>
      <c r="M41" s="1"/>
      <c r="N41" s="1"/>
      <c r="O41" s="1">
        <f t="shared" si="0"/>
        <v>3</v>
      </c>
    </row>
    <row r="42" spans="1:15" x14ac:dyDescent="0.15">
      <c r="A42" s="49">
        <v>7</v>
      </c>
      <c r="B42" s="11" t="str">
        <f>周总结!D44</f>
        <v>★于佳蔚</v>
      </c>
      <c r="C42" s="3"/>
      <c r="D42" s="1"/>
      <c r="E42" s="1">
        <f t="shared" si="1"/>
        <v>1</v>
      </c>
      <c r="F42" s="1"/>
      <c r="G42" s="1"/>
      <c r="H42" s="1">
        <f t="shared" si="2"/>
        <v>1</v>
      </c>
      <c r="I42" s="1"/>
      <c r="J42" s="1"/>
      <c r="K42" s="1">
        <f t="shared" si="3"/>
        <v>1</v>
      </c>
      <c r="L42" s="1"/>
      <c r="M42" s="1"/>
      <c r="N42" s="1"/>
      <c r="O42" s="1">
        <f t="shared" si="0"/>
        <v>3</v>
      </c>
    </row>
    <row r="43" spans="1:15" x14ac:dyDescent="0.15">
      <c r="A43" s="50"/>
      <c r="B43" s="11" t="str">
        <f>周总结!D45</f>
        <v>刘英东</v>
      </c>
      <c r="C43" s="3"/>
      <c r="D43" s="1"/>
      <c r="E43" s="1">
        <f t="shared" si="1"/>
        <v>1</v>
      </c>
      <c r="F43" s="1"/>
      <c r="G43" s="1"/>
      <c r="H43" s="1">
        <f t="shared" si="2"/>
        <v>1</v>
      </c>
      <c r="I43" s="1"/>
      <c r="J43" s="1"/>
      <c r="K43" s="1">
        <f t="shared" si="3"/>
        <v>1</v>
      </c>
      <c r="L43" s="1"/>
      <c r="M43" s="1"/>
      <c r="N43" s="1"/>
      <c r="O43" s="1">
        <f t="shared" si="0"/>
        <v>3</v>
      </c>
    </row>
    <row r="44" spans="1:15" x14ac:dyDescent="0.15">
      <c r="A44" s="50"/>
      <c r="B44" s="11" t="str">
        <f>周总结!D46</f>
        <v>♥于芷轩</v>
      </c>
      <c r="C44" s="3"/>
      <c r="D44" s="1"/>
      <c r="E44" s="1">
        <f t="shared" si="1"/>
        <v>1</v>
      </c>
      <c r="F44" s="1"/>
      <c r="G44" s="1"/>
      <c r="H44" s="1">
        <f t="shared" si="2"/>
        <v>1</v>
      </c>
      <c r="I44" s="1"/>
      <c r="J44" s="1"/>
      <c r="K44" s="1">
        <f t="shared" si="3"/>
        <v>1</v>
      </c>
      <c r="L44" s="1"/>
      <c r="M44" s="1"/>
      <c r="N44" s="1"/>
      <c r="O44" s="1">
        <f t="shared" si="0"/>
        <v>3</v>
      </c>
    </row>
    <row r="45" spans="1:15" x14ac:dyDescent="0.15">
      <c r="A45" s="50"/>
      <c r="B45" s="11" t="str">
        <f>周总结!D47</f>
        <v>孙韵程</v>
      </c>
      <c r="C45" s="3"/>
      <c r="D45" s="1"/>
      <c r="E45" s="1">
        <f t="shared" si="1"/>
        <v>1</v>
      </c>
      <c r="F45" s="1"/>
      <c r="G45" s="1"/>
      <c r="H45" s="1">
        <f t="shared" si="2"/>
        <v>1</v>
      </c>
      <c r="I45" s="1"/>
      <c r="J45" s="1"/>
      <c r="K45" s="1">
        <f t="shared" si="3"/>
        <v>1</v>
      </c>
      <c r="L45" s="1"/>
      <c r="M45" s="1"/>
      <c r="N45" s="1"/>
      <c r="O45" s="1">
        <f t="shared" si="0"/>
        <v>3</v>
      </c>
    </row>
    <row r="46" spans="1:15" x14ac:dyDescent="0.15">
      <c r="A46" s="50"/>
      <c r="B46" s="11" t="str">
        <f>周总结!D48</f>
        <v>王桠然</v>
      </c>
      <c r="C46" s="3"/>
      <c r="D46" s="1"/>
      <c r="E46" s="1">
        <f t="shared" si="1"/>
        <v>1</v>
      </c>
      <c r="F46" s="1"/>
      <c r="G46" s="1"/>
      <c r="H46" s="1">
        <f t="shared" si="2"/>
        <v>1</v>
      </c>
      <c r="I46" s="1"/>
      <c r="J46" s="1"/>
      <c r="K46" s="1">
        <f t="shared" si="3"/>
        <v>1</v>
      </c>
      <c r="L46" s="1"/>
      <c r="M46" s="1"/>
      <c r="N46" s="1"/>
      <c r="O46" s="1">
        <f t="shared" si="0"/>
        <v>3</v>
      </c>
    </row>
    <row r="47" spans="1:15" x14ac:dyDescent="0.15">
      <c r="A47" s="51"/>
      <c r="B47" s="11" t="str">
        <f>周总结!D49</f>
        <v>尚文雅</v>
      </c>
      <c r="C47" s="3"/>
      <c r="D47" s="1"/>
      <c r="E47" s="1">
        <f t="shared" si="1"/>
        <v>1</v>
      </c>
      <c r="F47" s="1"/>
      <c r="G47" s="1"/>
      <c r="H47" s="1">
        <f t="shared" si="2"/>
        <v>1</v>
      </c>
      <c r="I47" s="1"/>
      <c r="J47" s="1"/>
      <c r="K47" s="1">
        <f t="shared" si="3"/>
        <v>1</v>
      </c>
      <c r="L47" s="1"/>
      <c r="M47" s="1"/>
      <c r="N47" s="1"/>
      <c r="O47" s="1">
        <f t="shared" si="0"/>
        <v>3</v>
      </c>
    </row>
    <row r="48" spans="1:15" x14ac:dyDescent="0.15">
      <c r="A48" s="49">
        <v>8</v>
      </c>
      <c r="B48" s="11" t="str">
        <f>周总结!D50</f>
        <v>刘隽琪</v>
      </c>
      <c r="C48" s="3"/>
      <c r="D48" s="1"/>
      <c r="E48" s="1">
        <f t="shared" si="1"/>
        <v>1</v>
      </c>
      <c r="F48" s="1"/>
      <c r="G48" s="1"/>
      <c r="H48" s="1">
        <f t="shared" si="2"/>
        <v>1</v>
      </c>
      <c r="I48" s="1"/>
      <c r="J48" s="1"/>
      <c r="K48" s="1">
        <f t="shared" si="3"/>
        <v>1</v>
      </c>
      <c r="L48" s="1"/>
      <c r="M48" s="1"/>
      <c r="N48" s="1"/>
      <c r="O48" s="1">
        <f t="shared" si="0"/>
        <v>3</v>
      </c>
    </row>
    <row r="49" spans="1:15" x14ac:dyDescent="0.15">
      <c r="A49" s="50"/>
      <c r="B49" s="11" t="str">
        <f>周总结!D51</f>
        <v>♥李佳蓉</v>
      </c>
      <c r="C49" s="3"/>
      <c r="D49" s="1"/>
      <c r="E49" s="1">
        <f t="shared" si="1"/>
        <v>1</v>
      </c>
      <c r="F49" s="1"/>
      <c r="G49" s="1"/>
      <c r="H49" s="1">
        <f t="shared" si="2"/>
        <v>1</v>
      </c>
      <c r="I49" s="1"/>
      <c r="J49" s="1"/>
      <c r="K49" s="1">
        <f t="shared" si="3"/>
        <v>1</v>
      </c>
      <c r="L49" s="1"/>
      <c r="M49" s="1"/>
      <c r="N49" s="1"/>
      <c r="O49" s="1">
        <f t="shared" si="0"/>
        <v>3</v>
      </c>
    </row>
    <row r="50" spans="1:15" x14ac:dyDescent="0.15">
      <c r="A50" s="50"/>
      <c r="B50" s="11" t="str">
        <f>周总结!D52</f>
        <v>桑筱雅</v>
      </c>
      <c r="C50" s="3"/>
      <c r="D50" s="1"/>
      <c r="E50" s="1">
        <f t="shared" si="1"/>
        <v>1</v>
      </c>
      <c r="F50" s="1"/>
      <c r="G50" s="1"/>
      <c r="H50" s="1">
        <f t="shared" si="2"/>
        <v>1</v>
      </c>
      <c r="I50" s="1"/>
      <c r="J50" s="1"/>
      <c r="K50" s="1">
        <f t="shared" si="3"/>
        <v>1</v>
      </c>
      <c r="L50" s="1"/>
      <c r="M50" s="1"/>
      <c r="N50" s="1"/>
      <c r="O50" s="1">
        <f t="shared" si="0"/>
        <v>3</v>
      </c>
    </row>
    <row r="51" spans="1:15" x14ac:dyDescent="0.15">
      <c r="A51" s="50"/>
      <c r="B51" s="11" t="str">
        <f>周总结!D53</f>
        <v>★张旭东</v>
      </c>
      <c r="C51" s="3"/>
      <c r="D51" s="1"/>
      <c r="E51" s="1">
        <f t="shared" si="1"/>
        <v>1</v>
      </c>
      <c r="F51" s="1"/>
      <c r="G51" s="1"/>
      <c r="H51" s="1">
        <f t="shared" si="2"/>
        <v>1</v>
      </c>
      <c r="I51" s="1"/>
      <c r="J51" s="1"/>
      <c r="K51" s="1">
        <f t="shared" si="3"/>
        <v>1</v>
      </c>
      <c r="L51" s="1"/>
      <c r="M51" s="1"/>
      <c r="N51" s="1"/>
      <c r="O51" s="1">
        <f t="shared" si="0"/>
        <v>3</v>
      </c>
    </row>
    <row r="52" spans="1:15" x14ac:dyDescent="0.15">
      <c r="A52" s="50"/>
      <c r="B52" s="11" t="str">
        <f>周总结!D54</f>
        <v>孙志宏</v>
      </c>
      <c r="C52" s="3"/>
      <c r="D52" s="1"/>
      <c r="E52" s="1">
        <f t="shared" si="1"/>
        <v>1</v>
      </c>
      <c r="F52" s="1"/>
      <c r="G52" s="1"/>
      <c r="H52" s="1">
        <f t="shared" si="2"/>
        <v>1</v>
      </c>
      <c r="I52" s="1"/>
      <c r="J52" s="1"/>
      <c r="K52" s="1">
        <f t="shared" si="3"/>
        <v>1</v>
      </c>
      <c r="L52" s="1"/>
      <c r="M52" s="1"/>
      <c r="N52" s="1"/>
      <c r="O52" s="1">
        <f t="shared" si="0"/>
        <v>3</v>
      </c>
    </row>
    <row r="53" spans="1:15" x14ac:dyDescent="0.15">
      <c r="A53" s="51"/>
      <c r="B53" s="11" t="e">
        <f>周总结!#REF!</f>
        <v>#REF!</v>
      </c>
      <c r="C53" s="3"/>
      <c r="D53" s="1"/>
      <c r="E53" s="1">
        <f t="shared" si="1"/>
        <v>1</v>
      </c>
      <c r="F53" s="1"/>
      <c r="G53" s="1"/>
      <c r="H53" s="1">
        <f t="shared" si="2"/>
        <v>1</v>
      </c>
      <c r="I53" s="1"/>
      <c r="J53" s="1"/>
      <c r="K53" s="1">
        <f t="shared" si="3"/>
        <v>1</v>
      </c>
      <c r="L53" s="1"/>
      <c r="M53" s="1"/>
      <c r="N53" s="1"/>
      <c r="O53" s="1">
        <f t="shared" si="0"/>
        <v>3</v>
      </c>
    </row>
    <row r="55" spans="1:15" x14ac:dyDescent="0.15">
      <c r="A55" s="44" t="s">
        <v>30</v>
      </c>
      <c r="B55" s="44"/>
      <c r="C55" s="44"/>
      <c r="D55" s="44"/>
      <c r="E55" s="44" t="s">
        <v>29</v>
      </c>
      <c r="F55" s="45"/>
    </row>
    <row r="56" spans="1:15" x14ac:dyDescent="0.15">
      <c r="A56" s="44"/>
      <c r="B56" s="44"/>
      <c r="C56" s="44"/>
      <c r="D56" s="44"/>
      <c r="E56" s="45"/>
      <c r="F56" s="45"/>
    </row>
  </sheetData>
  <mergeCells count="22">
    <mergeCell ref="A2:H2"/>
    <mergeCell ref="A1:O1"/>
    <mergeCell ref="A3:A4"/>
    <mergeCell ref="B3:B4"/>
    <mergeCell ref="C4:D4"/>
    <mergeCell ref="O4:O5"/>
    <mergeCell ref="C3:O3"/>
    <mergeCell ref="E4:G4"/>
    <mergeCell ref="H4:J4"/>
    <mergeCell ref="K4:M4"/>
    <mergeCell ref="I2:K2"/>
    <mergeCell ref="L2:O2"/>
    <mergeCell ref="E55:F56"/>
    <mergeCell ref="A55:D56"/>
    <mergeCell ref="A6:A11"/>
    <mergeCell ref="A48:A53"/>
    <mergeCell ref="A42:A47"/>
    <mergeCell ref="A36:A41"/>
    <mergeCell ref="A30:A35"/>
    <mergeCell ref="A24:A29"/>
    <mergeCell ref="A18:A23"/>
    <mergeCell ref="A12:A17"/>
  </mergeCells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56"/>
  <sheetViews>
    <sheetView zoomScaleNormal="100" workbookViewId="0">
      <selection activeCell="L2" sqref="L2:O2"/>
    </sheetView>
  </sheetViews>
  <sheetFormatPr defaultColWidth="9" defaultRowHeight="14.25" x14ac:dyDescent="0.15"/>
  <cols>
    <col min="1" max="1" width="5.125" style="2" customWidth="1"/>
    <col min="2" max="2" width="8.875" style="2" customWidth="1"/>
    <col min="3" max="3" width="5.625" style="2" customWidth="1"/>
    <col min="4" max="4" width="5.25" customWidth="1"/>
    <col min="5" max="8" width="7.5" customWidth="1"/>
    <col min="9" max="9" width="8" customWidth="1"/>
    <col min="10" max="10" width="5.625" customWidth="1"/>
    <col min="11" max="13" width="7.5" customWidth="1"/>
    <col min="15" max="15" width="7.25" customWidth="1"/>
    <col min="16" max="16" width="2.125" customWidth="1"/>
    <col min="254" max="254" width="5.125" customWidth="1"/>
    <col min="255" max="255" width="8.875" customWidth="1"/>
    <col min="256" max="256" width="5.625" customWidth="1"/>
    <col min="257" max="257" width="5.25" customWidth="1"/>
    <col min="258" max="261" width="7.5" customWidth="1"/>
    <col min="262" max="262" width="8" customWidth="1"/>
    <col min="263" max="263" width="5.625" customWidth="1"/>
    <col min="264" max="266" width="7.5" customWidth="1"/>
    <col min="268" max="269" width="5.625" customWidth="1"/>
    <col min="270" max="270" width="9.625" customWidth="1"/>
    <col min="271" max="271" width="5.625" customWidth="1"/>
    <col min="272" max="272" width="2.125" customWidth="1"/>
    <col min="510" max="510" width="5.125" customWidth="1"/>
    <col min="511" max="511" width="8.875" customWidth="1"/>
    <col min="512" max="512" width="5.625" customWidth="1"/>
    <col min="513" max="513" width="5.25" customWidth="1"/>
    <col min="514" max="517" width="7.5" customWidth="1"/>
    <col min="518" max="518" width="8" customWidth="1"/>
    <col min="519" max="519" width="5.625" customWidth="1"/>
    <col min="520" max="522" width="7.5" customWidth="1"/>
    <col min="524" max="525" width="5.625" customWidth="1"/>
    <col min="526" max="526" width="9.625" customWidth="1"/>
    <col min="527" max="527" width="5.625" customWidth="1"/>
    <col min="528" max="528" width="2.125" customWidth="1"/>
    <col min="766" max="766" width="5.125" customWidth="1"/>
    <col min="767" max="767" width="8.875" customWidth="1"/>
    <col min="768" max="768" width="5.625" customWidth="1"/>
    <col min="769" max="769" width="5.25" customWidth="1"/>
    <col min="770" max="773" width="7.5" customWidth="1"/>
    <col min="774" max="774" width="8" customWidth="1"/>
    <col min="775" max="775" width="5.625" customWidth="1"/>
    <col min="776" max="778" width="7.5" customWidth="1"/>
    <col min="780" max="781" width="5.625" customWidth="1"/>
    <col min="782" max="782" width="9.625" customWidth="1"/>
    <col min="783" max="783" width="5.625" customWidth="1"/>
    <col min="784" max="784" width="2.125" customWidth="1"/>
    <col min="1022" max="1022" width="5.125" customWidth="1"/>
    <col min="1023" max="1023" width="8.875" customWidth="1"/>
    <col min="1024" max="1024" width="5.625" customWidth="1"/>
    <col min="1025" max="1025" width="5.25" customWidth="1"/>
    <col min="1026" max="1029" width="7.5" customWidth="1"/>
    <col min="1030" max="1030" width="8" customWidth="1"/>
    <col min="1031" max="1031" width="5.625" customWidth="1"/>
    <col min="1032" max="1034" width="7.5" customWidth="1"/>
    <col min="1036" max="1037" width="5.625" customWidth="1"/>
    <col min="1038" max="1038" width="9.625" customWidth="1"/>
    <col min="1039" max="1039" width="5.625" customWidth="1"/>
    <col min="1040" max="1040" width="2.125" customWidth="1"/>
    <col min="1278" max="1278" width="5.125" customWidth="1"/>
    <col min="1279" max="1279" width="8.875" customWidth="1"/>
    <col min="1280" max="1280" width="5.625" customWidth="1"/>
    <col min="1281" max="1281" width="5.25" customWidth="1"/>
    <col min="1282" max="1285" width="7.5" customWidth="1"/>
    <col min="1286" max="1286" width="8" customWidth="1"/>
    <col min="1287" max="1287" width="5.625" customWidth="1"/>
    <col min="1288" max="1290" width="7.5" customWidth="1"/>
    <col min="1292" max="1293" width="5.625" customWidth="1"/>
    <col min="1294" max="1294" width="9.625" customWidth="1"/>
    <col min="1295" max="1295" width="5.625" customWidth="1"/>
    <col min="1296" max="1296" width="2.125" customWidth="1"/>
    <col min="1534" max="1534" width="5.125" customWidth="1"/>
    <col min="1535" max="1535" width="8.875" customWidth="1"/>
    <col min="1536" max="1536" width="5.625" customWidth="1"/>
    <col min="1537" max="1537" width="5.25" customWidth="1"/>
    <col min="1538" max="1541" width="7.5" customWidth="1"/>
    <col min="1542" max="1542" width="8" customWidth="1"/>
    <col min="1543" max="1543" width="5.625" customWidth="1"/>
    <col min="1544" max="1546" width="7.5" customWidth="1"/>
    <col min="1548" max="1549" width="5.625" customWidth="1"/>
    <col min="1550" max="1550" width="9.625" customWidth="1"/>
    <col min="1551" max="1551" width="5.625" customWidth="1"/>
    <col min="1552" max="1552" width="2.125" customWidth="1"/>
    <col min="1790" max="1790" width="5.125" customWidth="1"/>
    <col min="1791" max="1791" width="8.875" customWidth="1"/>
    <col min="1792" max="1792" width="5.625" customWidth="1"/>
    <col min="1793" max="1793" width="5.25" customWidth="1"/>
    <col min="1794" max="1797" width="7.5" customWidth="1"/>
    <col min="1798" max="1798" width="8" customWidth="1"/>
    <col min="1799" max="1799" width="5.625" customWidth="1"/>
    <col min="1800" max="1802" width="7.5" customWidth="1"/>
    <col min="1804" max="1805" width="5.625" customWidth="1"/>
    <col min="1806" max="1806" width="9.625" customWidth="1"/>
    <col min="1807" max="1807" width="5.625" customWidth="1"/>
    <col min="1808" max="1808" width="2.125" customWidth="1"/>
    <col min="2046" max="2046" width="5.125" customWidth="1"/>
    <col min="2047" max="2047" width="8.875" customWidth="1"/>
    <col min="2048" max="2048" width="5.625" customWidth="1"/>
    <col min="2049" max="2049" width="5.25" customWidth="1"/>
    <col min="2050" max="2053" width="7.5" customWidth="1"/>
    <col min="2054" max="2054" width="8" customWidth="1"/>
    <col min="2055" max="2055" width="5.625" customWidth="1"/>
    <col min="2056" max="2058" width="7.5" customWidth="1"/>
    <col min="2060" max="2061" width="5.625" customWidth="1"/>
    <col min="2062" max="2062" width="9.625" customWidth="1"/>
    <col min="2063" max="2063" width="5.625" customWidth="1"/>
    <col min="2064" max="2064" width="2.125" customWidth="1"/>
    <col min="2302" max="2302" width="5.125" customWidth="1"/>
    <col min="2303" max="2303" width="8.875" customWidth="1"/>
    <col min="2304" max="2304" width="5.625" customWidth="1"/>
    <col min="2305" max="2305" width="5.25" customWidth="1"/>
    <col min="2306" max="2309" width="7.5" customWidth="1"/>
    <col min="2310" max="2310" width="8" customWidth="1"/>
    <col min="2311" max="2311" width="5.625" customWidth="1"/>
    <col min="2312" max="2314" width="7.5" customWidth="1"/>
    <col min="2316" max="2317" width="5.625" customWidth="1"/>
    <col min="2318" max="2318" width="9.625" customWidth="1"/>
    <col min="2319" max="2319" width="5.625" customWidth="1"/>
    <col min="2320" max="2320" width="2.125" customWidth="1"/>
    <col min="2558" max="2558" width="5.125" customWidth="1"/>
    <col min="2559" max="2559" width="8.875" customWidth="1"/>
    <col min="2560" max="2560" width="5.625" customWidth="1"/>
    <col min="2561" max="2561" width="5.25" customWidth="1"/>
    <col min="2562" max="2565" width="7.5" customWidth="1"/>
    <col min="2566" max="2566" width="8" customWidth="1"/>
    <col min="2567" max="2567" width="5.625" customWidth="1"/>
    <col min="2568" max="2570" width="7.5" customWidth="1"/>
    <col min="2572" max="2573" width="5.625" customWidth="1"/>
    <col min="2574" max="2574" width="9.625" customWidth="1"/>
    <col min="2575" max="2575" width="5.625" customWidth="1"/>
    <col min="2576" max="2576" width="2.125" customWidth="1"/>
    <col min="2814" max="2814" width="5.125" customWidth="1"/>
    <col min="2815" max="2815" width="8.875" customWidth="1"/>
    <col min="2816" max="2816" width="5.625" customWidth="1"/>
    <col min="2817" max="2817" width="5.25" customWidth="1"/>
    <col min="2818" max="2821" width="7.5" customWidth="1"/>
    <col min="2822" max="2822" width="8" customWidth="1"/>
    <col min="2823" max="2823" width="5.625" customWidth="1"/>
    <col min="2824" max="2826" width="7.5" customWidth="1"/>
    <col min="2828" max="2829" width="5.625" customWidth="1"/>
    <col min="2830" max="2830" width="9.625" customWidth="1"/>
    <col min="2831" max="2831" width="5.625" customWidth="1"/>
    <col min="2832" max="2832" width="2.125" customWidth="1"/>
    <col min="3070" max="3070" width="5.125" customWidth="1"/>
    <col min="3071" max="3071" width="8.875" customWidth="1"/>
    <col min="3072" max="3072" width="5.625" customWidth="1"/>
    <col min="3073" max="3073" width="5.25" customWidth="1"/>
    <col min="3074" max="3077" width="7.5" customWidth="1"/>
    <col min="3078" max="3078" width="8" customWidth="1"/>
    <col min="3079" max="3079" width="5.625" customWidth="1"/>
    <col min="3080" max="3082" width="7.5" customWidth="1"/>
    <col min="3084" max="3085" width="5.625" customWidth="1"/>
    <col min="3086" max="3086" width="9.625" customWidth="1"/>
    <col min="3087" max="3087" width="5.625" customWidth="1"/>
    <col min="3088" max="3088" width="2.125" customWidth="1"/>
    <col min="3326" max="3326" width="5.125" customWidth="1"/>
    <col min="3327" max="3327" width="8.875" customWidth="1"/>
    <col min="3328" max="3328" width="5.625" customWidth="1"/>
    <col min="3329" max="3329" width="5.25" customWidth="1"/>
    <col min="3330" max="3333" width="7.5" customWidth="1"/>
    <col min="3334" max="3334" width="8" customWidth="1"/>
    <col min="3335" max="3335" width="5.625" customWidth="1"/>
    <col min="3336" max="3338" width="7.5" customWidth="1"/>
    <col min="3340" max="3341" width="5.625" customWidth="1"/>
    <col min="3342" max="3342" width="9.625" customWidth="1"/>
    <col min="3343" max="3343" width="5.625" customWidth="1"/>
    <col min="3344" max="3344" width="2.125" customWidth="1"/>
    <col min="3582" max="3582" width="5.125" customWidth="1"/>
    <col min="3583" max="3583" width="8.875" customWidth="1"/>
    <col min="3584" max="3584" width="5.625" customWidth="1"/>
    <col min="3585" max="3585" width="5.25" customWidth="1"/>
    <col min="3586" max="3589" width="7.5" customWidth="1"/>
    <col min="3590" max="3590" width="8" customWidth="1"/>
    <col min="3591" max="3591" width="5.625" customWidth="1"/>
    <col min="3592" max="3594" width="7.5" customWidth="1"/>
    <col min="3596" max="3597" width="5.625" customWidth="1"/>
    <col min="3598" max="3598" width="9.625" customWidth="1"/>
    <col min="3599" max="3599" width="5.625" customWidth="1"/>
    <col min="3600" max="3600" width="2.125" customWidth="1"/>
    <col min="3838" max="3838" width="5.125" customWidth="1"/>
    <col min="3839" max="3839" width="8.875" customWidth="1"/>
    <col min="3840" max="3840" width="5.625" customWidth="1"/>
    <col min="3841" max="3841" width="5.25" customWidth="1"/>
    <col min="3842" max="3845" width="7.5" customWidth="1"/>
    <col min="3846" max="3846" width="8" customWidth="1"/>
    <col min="3847" max="3847" width="5.625" customWidth="1"/>
    <col min="3848" max="3850" width="7.5" customWidth="1"/>
    <col min="3852" max="3853" width="5.625" customWidth="1"/>
    <col min="3854" max="3854" width="9.625" customWidth="1"/>
    <col min="3855" max="3855" width="5.625" customWidth="1"/>
    <col min="3856" max="3856" width="2.125" customWidth="1"/>
    <col min="4094" max="4094" width="5.125" customWidth="1"/>
    <col min="4095" max="4095" width="8.875" customWidth="1"/>
    <col min="4096" max="4096" width="5.625" customWidth="1"/>
    <col min="4097" max="4097" width="5.25" customWidth="1"/>
    <col min="4098" max="4101" width="7.5" customWidth="1"/>
    <col min="4102" max="4102" width="8" customWidth="1"/>
    <col min="4103" max="4103" width="5.625" customWidth="1"/>
    <col min="4104" max="4106" width="7.5" customWidth="1"/>
    <col min="4108" max="4109" width="5.625" customWidth="1"/>
    <col min="4110" max="4110" width="9.625" customWidth="1"/>
    <col min="4111" max="4111" width="5.625" customWidth="1"/>
    <col min="4112" max="4112" width="2.125" customWidth="1"/>
    <col min="4350" max="4350" width="5.125" customWidth="1"/>
    <col min="4351" max="4351" width="8.875" customWidth="1"/>
    <col min="4352" max="4352" width="5.625" customWidth="1"/>
    <col min="4353" max="4353" width="5.25" customWidth="1"/>
    <col min="4354" max="4357" width="7.5" customWidth="1"/>
    <col min="4358" max="4358" width="8" customWidth="1"/>
    <col min="4359" max="4359" width="5.625" customWidth="1"/>
    <col min="4360" max="4362" width="7.5" customWidth="1"/>
    <col min="4364" max="4365" width="5.625" customWidth="1"/>
    <col min="4366" max="4366" width="9.625" customWidth="1"/>
    <col min="4367" max="4367" width="5.625" customWidth="1"/>
    <col min="4368" max="4368" width="2.125" customWidth="1"/>
    <col min="4606" max="4606" width="5.125" customWidth="1"/>
    <col min="4607" max="4607" width="8.875" customWidth="1"/>
    <col min="4608" max="4608" width="5.625" customWidth="1"/>
    <col min="4609" max="4609" width="5.25" customWidth="1"/>
    <col min="4610" max="4613" width="7.5" customWidth="1"/>
    <col min="4614" max="4614" width="8" customWidth="1"/>
    <col min="4615" max="4615" width="5.625" customWidth="1"/>
    <col min="4616" max="4618" width="7.5" customWidth="1"/>
    <col min="4620" max="4621" width="5.625" customWidth="1"/>
    <col min="4622" max="4622" width="9.625" customWidth="1"/>
    <col min="4623" max="4623" width="5.625" customWidth="1"/>
    <col min="4624" max="4624" width="2.125" customWidth="1"/>
    <col min="4862" max="4862" width="5.125" customWidth="1"/>
    <col min="4863" max="4863" width="8.875" customWidth="1"/>
    <col min="4864" max="4864" width="5.625" customWidth="1"/>
    <col min="4865" max="4865" width="5.25" customWidth="1"/>
    <col min="4866" max="4869" width="7.5" customWidth="1"/>
    <col min="4870" max="4870" width="8" customWidth="1"/>
    <col min="4871" max="4871" width="5.625" customWidth="1"/>
    <col min="4872" max="4874" width="7.5" customWidth="1"/>
    <col min="4876" max="4877" width="5.625" customWidth="1"/>
    <col min="4878" max="4878" width="9.625" customWidth="1"/>
    <col min="4879" max="4879" width="5.625" customWidth="1"/>
    <col min="4880" max="4880" width="2.125" customWidth="1"/>
    <col min="5118" max="5118" width="5.125" customWidth="1"/>
    <col min="5119" max="5119" width="8.875" customWidth="1"/>
    <col min="5120" max="5120" width="5.625" customWidth="1"/>
    <col min="5121" max="5121" width="5.25" customWidth="1"/>
    <col min="5122" max="5125" width="7.5" customWidth="1"/>
    <col min="5126" max="5126" width="8" customWidth="1"/>
    <col min="5127" max="5127" width="5.625" customWidth="1"/>
    <col min="5128" max="5130" width="7.5" customWidth="1"/>
    <col min="5132" max="5133" width="5.625" customWidth="1"/>
    <col min="5134" max="5134" width="9.625" customWidth="1"/>
    <col min="5135" max="5135" width="5.625" customWidth="1"/>
    <col min="5136" max="5136" width="2.125" customWidth="1"/>
    <col min="5374" max="5374" width="5.125" customWidth="1"/>
    <col min="5375" max="5375" width="8.875" customWidth="1"/>
    <col min="5376" max="5376" width="5.625" customWidth="1"/>
    <col min="5377" max="5377" width="5.25" customWidth="1"/>
    <col min="5378" max="5381" width="7.5" customWidth="1"/>
    <col min="5382" max="5382" width="8" customWidth="1"/>
    <col min="5383" max="5383" width="5.625" customWidth="1"/>
    <col min="5384" max="5386" width="7.5" customWidth="1"/>
    <col min="5388" max="5389" width="5.625" customWidth="1"/>
    <col min="5390" max="5390" width="9.625" customWidth="1"/>
    <col min="5391" max="5391" width="5.625" customWidth="1"/>
    <col min="5392" max="5392" width="2.125" customWidth="1"/>
    <col min="5630" max="5630" width="5.125" customWidth="1"/>
    <col min="5631" max="5631" width="8.875" customWidth="1"/>
    <col min="5632" max="5632" width="5.625" customWidth="1"/>
    <col min="5633" max="5633" width="5.25" customWidth="1"/>
    <col min="5634" max="5637" width="7.5" customWidth="1"/>
    <col min="5638" max="5638" width="8" customWidth="1"/>
    <col min="5639" max="5639" width="5.625" customWidth="1"/>
    <col min="5640" max="5642" width="7.5" customWidth="1"/>
    <col min="5644" max="5645" width="5.625" customWidth="1"/>
    <col min="5646" max="5646" width="9.625" customWidth="1"/>
    <col min="5647" max="5647" width="5.625" customWidth="1"/>
    <col min="5648" max="5648" width="2.125" customWidth="1"/>
    <col min="5886" max="5886" width="5.125" customWidth="1"/>
    <col min="5887" max="5887" width="8.875" customWidth="1"/>
    <col min="5888" max="5888" width="5.625" customWidth="1"/>
    <col min="5889" max="5889" width="5.25" customWidth="1"/>
    <col min="5890" max="5893" width="7.5" customWidth="1"/>
    <col min="5894" max="5894" width="8" customWidth="1"/>
    <col min="5895" max="5895" width="5.625" customWidth="1"/>
    <col min="5896" max="5898" width="7.5" customWidth="1"/>
    <col min="5900" max="5901" width="5.625" customWidth="1"/>
    <col min="5902" max="5902" width="9.625" customWidth="1"/>
    <col min="5903" max="5903" width="5.625" customWidth="1"/>
    <col min="5904" max="5904" width="2.125" customWidth="1"/>
    <col min="6142" max="6142" width="5.125" customWidth="1"/>
    <col min="6143" max="6143" width="8.875" customWidth="1"/>
    <col min="6144" max="6144" width="5.625" customWidth="1"/>
    <col min="6145" max="6145" width="5.25" customWidth="1"/>
    <col min="6146" max="6149" width="7.5" customWidth="1"/>
    <col min="6150" max="6150" width="8" customWidth="1"/>
    <col min="6151" max="6151" width="5.625" customWidth="1"/>
    <col min="6152" max="6154" width="7.5" customWidth="1"/>
    <col min="6156" max="6157" width="5.625" customWidth="1"/>
    <col min="6158" max="6158" width="9.625" customWidth="1"/>
    <col min="6159" max="6159" width="5.625" customWidth="1"/>
    <col min="6160" max="6160" width="2.125" customWidth="1"/>
    <col min="6398" max="6398" width="5.125" customWidth="1"/>
    <col min="6399" max="6399" width="8.875" customWidth="1"/>
    <col min="6400" max="6400" width="5.625" customWidth="1"/>
    <col min="6401" max="6401" width="5.25" customWidth="1"/>
    <col min="6402" max="6405" width="7.5" customWidth="1"/>
    <col min="6406" max="6406" width="8" customWidth="1"/>
    <col min="6407" max="6407" width="5.625" customWidth="1"/>
    <col min="6408" max="6410" width="7.5" customWidth="1"/>
    <col min="6412" max="6413" width="5.625" customWidth="1"/>
    <col min="6414" max="6414" width="9.625" customWidth="1"/>
    <col min="6415" max="6415" width="5.625" customWidth="1"/>
    <col min="6416" max="6416" width="2.125" customWidth="1"/>
    <col min="6654" max="6654" width="5.125" customWidth="1"/>
    <col min="6655" max="6655" width="8.875" customWidth="1"/>
    <col min="6656" max="6656" width="5.625" customWidth="1"/>
    <col min="6657" max="6657" width="5.25" customWidth="1"/>
    <col min="6658" max="6661" width="7.5" customWidth="1"/>
    <col min="6662" max="6662" width="8" customWidth="1"/>
    <col min="6663" max="6663" width="5.625" customWidth="1"/>
    <col min="6664" max="6666" width="7.5" customWidth="1"/>
    <col min="6668" max="6669" width="5.625" customWidth="1"/>
    <col min="6670" max="6670" width="9.625" customWidth="1"/>
    <col min="6671" max="6671" width="5.625" customWidth="1"/>
    <col min="6672" max="6672" width="2.125" customWidth="1"/>
    <col min="6910" max="6910" width="5.125" customWidth="1"/>
    <col min="6911" max="6911" width="8.875" customWidth="1"/>
    <col min="6912" max="6912" width="5.625" customWidth="1"/>
    <col min="6913" max="6913" width="5.25" customWidth="1"/>
    <col min="6914" max="6917" width="7.5" customWidth="1"/>
    <col min="6918" max="6918" width="8" customWidth="1"/>
    <col min="6919" max="6919" width="5.625" customWidth="1"/>
    <col min="6920" max="6922" width="7.5" customWidth="1"/>
    <col min="6924" max="6925" width="5.625" customWidth="1"/>
    <col min="6926" max="6926" width="9.625" customWidth="1"/>
    <col min="6927" max="6927" width="5.625" customWidth="1"/>
    <col min="6928" max="6928" width="2.125" customWidth="1"/>
    <col min="7166" max="7166" width="5.125" customWidth="1"/>
    <col min="7167" max="7167" width="8.875" customWidth="1"/>
    <col min="7168" max="7168" width="5.625" customWidth="1"/>
    <col min="7169" max="7169" width="5.25" customWidth="1"/>
    <col min="7170" max="7173" width="7.5" customWidth="1"/>
    <col min="7174" max="7174" width="8" customWidth="1"/>
    <col min="7175" max="7175" width="5.625" customWidth="1"/>
    <col min="7176" max="7178" width="7.5" customWidth="1"/>
    <col min="7180" max="7181" width="5.625" customWidth="1"/>
    <col min="7182" max="7182" width="9.625" customWidth="1"/>
    <col min="7183" max="7183" width="5.625" customWidth="1"/>
    <col min="7184" max="7184" width="2.125" customWidth="1"/>
    <col min="7422" max="7422" width="5.125" customWidth="1"/>
    <col min="7423" max="7423" width="8.875" customWidth="1"/>
    <col min="7424" max="7424" width="5.625" customWidth="1"/>
    <col min="7425" max="7425" width="5.25" customWidth="1"/>
    <col min="7426" max="7429" width="7.5" customWidth="1"/>
    <col min="7430" max="7430" width="8" customWidth="1"/>
    <col min="7431" max="7431" width="5.625" customWidth="1"/>
    <col min="7432" max="7434" width="7.5" customWidth="1"/>
    <col min="7436" max="7437" width="5.625" customWidth="1"/>
    <col min="7438" max="7438" width="9.625" customWidth="1"/>
    <col min="7439" max="7439" width="5.625" customWidth="1"/>
    <col min="7440" max="7440" width="2.125" customWidth="1"/>
    <col min="7678" max="7678" width="5.125" customWidth="1"/>
    <col min="7679" max="7679" width="8.875" customWidth="1"/>
    <col min="7680" max="7680" width="5.625" customWidth="1"/>
    <col min="7681" max="7681" width="5.25" customWidth="1"/>
    <col min="7682" max="7685" width="7.5" customWidth="1"/>
    <col min="7686" max="7686" width="8" customWidth="1"/>
    <col min="7687" max="7687" width="5.625" customWidth="1"/>
    <col min="7688" max="7690" width="7.5" customWidth="1"/>
    <col min="7692" max="7693" width="5.625" customWidth="1"/>
    <col min="7694" max="7694" width="9.625" customWidth="1"/>
    <col min="7695" max="7695" width="5.625" customWidth="1"/>
    <col min="7696" max="7696" width="2.125" customWidth="1"/>
    <col min="7934" max="7934" width="5.125" customWidth="1"/>
    <col min="7935" max="7935" width="8.875" customWidth="1"/>
    <col min="7936" max="7936" width="5.625" customWidth="1"/>
    <col min="7937" max="7937" width="5.25" customWidth="1"/>
    <col min="7938" max="7941" width="7.5" customWidth="1"/>
    <col min="7942" max="7942" width="8" customWidth="1"/>
    <col min="7943" max="7943" width="5.625" customWidth="1"/>
    <col min="7944" max="7946" width="7.5" customWidth="1"/>
    <col min="7948" max="7949" width="5.625" customWidth="1"/>
    <col min="7950" max="7950" width="9.625" customWidth="1"/>
    <col min="7951" max="7951" width="5.625" customWidth="1"/>
    <col min="7952" max="7952" width="2.125" customWidth="1"/>
    <col min="8190" max="8190" width="5.125" customWidth="1"/>
    <col min="8191" max="8191" width="8.875" customWidth="1"/>
    <col min="8192" max="8192" width="5.625" customWidth="1"/>
    <col min="8193" max="8193" width="5.25" customWidth="1"/>
    <col min="8194" max="8197" width="7.5" customWidth="1"/>
    <col min="8198" max="8198" width="8" customWidth="1"/>
    <col min="8199" max="8199" width="5.625" customWidth="1"/>
    <col min="8200" max="8202" width="7.5" customWidth="1"/>
    <col min="8204" max="8205" width="5.625" customWidth="1"/>
    <col min="8206" max="8206" width="9.625" customWidth="1"/>
    <col min="8207" max="8207" width="5.625" customWidth="1"/>
    <col min="8208" max="8208" width="2.125" customWidth="1"/>
    <col min="8446" max="8446" width="5.125" customWidth="1"/>
    <col min="8447" max="8447" width="8.875" customWidth="1"/>
    <col min="8448" max="8448" width="5.625" customWidth="1"/>
    <col min="8449" max="8449" width="5.25" customWidth="1"/>
    <col min="8450" max="8453" width="7.5" customWidth="1"/>
    <col min="8454" max="8454" width="8" customWidth="1"/>
    <col min="8455" max="8455" width="5.625" customWidth="1"/>
    <col min="8456" max="8458" width="7.5" customWidth="1"/>
    <col min="8460" max="8461" width="5.625" customWidth="1"/>
    <col min="8462" max="8462" width="9.625" customWidth="1"/>
    <col min="8463" max="8463" width="5.625" customWidth="1"/>
    <col min="8464" max="8464" width="2.125" customWidth="1"/>
    <col min="8702" max="8702" width="5.125" customWidth="1"/>
    <col min="8703" max="8703" width="8.875" customWidth="1"/>
    <col min="8704" max="8704" width="5.625" customWidth="1"/>
    <col min="8705" max="8705" width="5.25" customWidth="1"/>
    <col min="8706" max="8709" width="7.5" customWidth="1"/>
    <col min="8710" max="8710" width="8" customWidth="1"/>
    <col min="8711" max="8711" width="5.625" customWidth="1"/>
    <col min="8712" max="8714" width="7.5" customWidth="1"/>
    <col min="8716" max="8717" width="5.625" customWidth="1"/>
    <col min="8718" max="8718" width="9.625" customWidth="1"/>
    <col min="8719" max="8719" width="5.625" customWidth="1"/>
    <col min="8720" max="8720" width="2.125" customWidth="1"/>
    <col min="8958" max="8958" width="5.125" customWidth="1"/>
    <col min="8959" max="8959" width="8.875" customWidth="1"/>
    <col min="8960" max="8960" width="5.625" customWidth="1"/>
    <col min="8961" max="8961" width="5.25" customWidth="1"/>
    <col min="8962" max="8965" width="7.5" customWidth="1"/>
    <col min="8966" max="8966" width="8" customWidth="1"/>
    <col min="8967" max="8967" width="5.625" customWidth="1"/>
    <col min="8968" max="8970" width="7.5" customWidth="1"/>
    <col min="8972" max="8973" width="5.625" customWidth="1"/>
    <col min="8974" max="8974" width="9.625" customWidth="1"/>
    <col min="8975" max="8975" width="5.625" customWidth="1"/>
    <col min="8976" max="8976" width="2.125" customWidth="1"/>
    <col min="9214" max="9214" width="5.125" customWidth="1"/>
    <col min="9215" max="9215" width="8.875" customWidth="1"/>
    <col min="9216" max="9216" width="5.625" customWidth="1"/>
    <col min="9217" max="9217" width="5.25" customWidth="1"/>
    <col min="9218" max="9221" width="7.5" customWidth="1"/>
    <col min="9222" max="9222" width="8" customWidth="1"/>
    <col min="9223" max="9223" width="5.625" customWidth="1"/>
    <col min="9224" max="9226" width="7.5" customWidth="1"/>
    <col min="9228" max="9229" width="5.625" customWidth="1"/>
    <col min="9230" max="9230" width="9.625" customWidth="1"/>
    <col min="9231" max="9231" width="5.625" customWidth="1"/>
    <col min="9232" max="9232" width="2.125" customWidth="1"/>
    <col min="9470" max="9470" width="5.125" customWidth="1"/>
    <col min="9471" max="9471" width="8.875" customWidth="1"/>
    <col min="9472" max="9472" width="5.625" customWidth="1"/>
    <col min="9473" max="9473" width="5.25" customWidth="1"/>
    <col min="9474" max="9477" width="7.5" customWidth="1"/>
    <col min="9478" max="9478" width="8" customWidth="1"/>
    <col min="9479" max="9479" width="5.625" customWidth="1"/>
    <col min="9480" max="9482" width="7.5" customWidth="1"/>
    <col min="9484" max="9485" width="5.625" customWidth="1"/>
    <col min="9486" max="9486" width="9.625" customWidth="1"/>
    <col min="9487" max="9487" width="5.625" customWidth="1"/>
    <col min="9488" max="9488" width="2.125" customWidth="1"/>
    <col min="9726" max="9726" width="5.125" customWidth="1"/>
    <col min="9727" max="9727" width="8.875" customWidth="1"/>
    <col min="9728" max="9728" width="5.625" customWidth="1"/>
    <col min="9729" max="9729" width="5.25" customWidth="1"/>
    <col min="9730" max="9733" width="7.5" customWidth="1"/>
    <col min="9734" max="9734" width="8" customWidth="1"/>
    <col min="9735" max="9735" width="5.625" customWidth="1"/>
    <col min="9736" max="9738" width="7.5" customWidth="1"/>
    <col min="9740" max="9741" width="5.625" customWidth="1"/>
    <col min="9742" max="9742" width="9.625" customWidth="1"/>
    <col min="9743" max="9743" width="5.625" customWidth="1"/>
    <col min="9744" max="9744" width="2.125" customWidth="1"/>
    <col min="9982" max="9982" width="5.125" customWidth="1"/>
    <col min="9983" max="9983" width="8.875" customWidth="1"/>
    <col min="9984" max="9984" width="5.625" customWidth="1"/>
    <col min="9985" max="9985" width="5.25" customWidth="1"/>
    <col min="9986" max="9989" width="7.5" customWidth="1"/>
    <col min="9990" max="9990" width="8" customWidth="1"/>
    <col min="9991" max="9991" width="5.625" customWidth="1"/>
    <col min="9992" max="9994" width="7.5" customWidth="1"/>
    <col min="9996" max="9997" width="5.625" customWidth="1"/>
    <col min="9998" max="9998" width="9.625" customWidth="1"/>
    <col min="9999" max="9999" width="5.625" customWidth="1"/>
    <col min="10000" max="10000" width="2.125" customWidth="1"/>
    <col min="10238" max="10238" width="5.125" customWidth="1"/>
    <col min="10239" max="10239" width="8.875" customWidth="1"/>
    <col min="10240" max="10240" width="5.625" customWidth="1"/>
    <col min="10241" max="10241" width="5.25" customWidth="1"/>
    <col min="10242" max="10245" width="7.5" customWidth="1"/>
    <col min="10246" max="10246" width="8" customWidth="1"/>
    <col min="10247" max="10247" width="5.625" customWidth="1"/>
    <col min="10248" max="10250" width="7.5" customWidth="1"/>
    <col min="10252" max="10253" width="5.625" customWidth="1"/>
    <col min="10254" max="10254" width="9.625" customWidth="1"/>
    <col min="10255" max="10255" width="5.625" customWidth="1"/>
    <col min="10256" max="10256" width="2.125" customWidth="1"/>
    <col min="10494" max="10494" width="5.125" customWidth="1"/>
    <col min="10495" max="10495" width="8.875" customWidth="1"/>
    <col min="10496" max="10496" width="5.625" customWidth="1"/>
    <col min="10497" max="10497" width="5.25" customWidth="1"/>
    <col min="10498" max="10501" width="7.5" customWidth="1"/>
    <col min="10502" max="10502" width="8" customWidth="1"/>
    <col min="10503" max="10503" width="5.625" customWidth="1"/>
    <col min="10504" max="10506" width="7.5" customWidth="1"/>
    <col min="10508" max="10509" width="5.625" customWidth="1"/>
    <col min="10510" max="10510" width="9.625" customWidth="1"/>
    <col min="10511" max="10511" width="5.625" customWidth="1"/>
    <col min="10512" max="10512" width="2.125" customWidth="1"/>
    <col min="10750" max="10750" width="5.125" customWidth="1"/>
    <col min="10751" max="10751" width="8.875" customWidth="1"/>
    <col min="10752" max="10752" width="5.625" customWidth="1"/>
    <col min="10753" max="10753" width="5.25" customWidth="1"/>
    <col min="10754" max="10757" width="7.5" customWidth="1"/>
    <col min="10758" max="10758" width="8" customWidth="1"/>
    <col min="10759" max="10759" width="5.625" customWidth="1"/>
    <col min="10760" max="10762" width="7.5" customWidth="1"/>
    <col min="10764" max="10765" width="5.625" customWidth="1"/>
    <col min="10766" max="10766" width="9.625" customWidth="1"/>
    <col min="10767" max="10767" width="5.625" customWidth="1"/>
    <col min="10768" max="10768" width="2.125" customWidth="1"/>
    <col min="11006" max="11006" width="5.125" customWidth="1"/>
    <col min="11007" max="11007" width="8.875" customWidth="1"/>
    <col min="11008" max="11008" width="5.625" customWidth="1"/>
    <col min="11009" max="11009" width="5.25" customWidth="1"/>
    <col min="11010" max="11013" width="7.5" customWidth="1"/>
    <col min="11014" max="11014" width="8" customWidth="1"/>
    <col min="11015" max="11015" width="5.625" customWidth="1"/>
    <col min="11016" max="11018" width="7.5" customWidth="1"/>
    <col min="11020" max="11021" width="5.625" customWidth="1"/>
    <col min="11022" max="11022" width="9.625" customWidth="1"/>
    <col min="11023" max="11023" width="5.625" customWidth="1"/>
    <col min="11024" max="11024" width="2.125" customWidth="1"/>
    <col min="11262" max="11262" width="5.125" customWidth="1"/>
    <col min="11263" max="11263" width="8.875" customWidth="1"/>
    <col min="11264" max="11264" width="5.625" customWidth="1"/>
    <col min="11265" max="11265" width="5.25" customWidth="1"/>
    <col min="11266" max="11269" width="7.5" customWidth="1"/>
    <col min="11270" max="11270" width="8" customWidth="1"/>
    <col min="11271" max="11271" width="5.625" customWidth="1"/>
    <col min="11272" max="11274" width="7.5" customWidth="1"/>
    <col min="11276" max="11277" width="5.625" customWidth="1"/>
    <col min="11278" max="11278" width="9.625" customWidth="1"/>
    <col min="11279" max="11279" width="5.625" customWidth="1"/>
    <col min="11280" max="11280" width="2.125" customWidth="1"/>
    <col min="11518" max="11518" width="5.125" customWidth="1"/>
    <col min="11519" max="11519" width="8.875" customWidth="1"/>
    <col min="11520" max="11520" width="5.625" customWidth="1"/>
    <col min="11521" max="11521" width="5.25" customWidth="1"/>
    <col min="11522" max="11525" width="7.5" customWidth="1"/>
    <col min="11526" max="11526" width="8" customWidth="1"/>
    <col min="11527" max="11527" width="5.625" customWidth="1"/>
    <col min="11528" max="11530" width="7.5" customWidth="1"/>
    <col min="11532" max="11533" width="5.625" customWidth="1"/>
    <col min="11534" max="11534" width="9.625" customWidth="1"/>
    <col min="11535" max="11535" width="5.625" customWidth="1"/>
    <col min="11536" max="11536" width="2.125" customWidth="1"/>
    <col min="11774" max="11774" width="5.125" customWidth="1"/>
    <col min="11775" max="11775" width="8.875" customWidth="1"/>
    <col min="11776" max="11776" width="5.625" customWidth="1"/>
    <col min="11777" max="11777" width="5.25" customWidth="1"/>
    <col min="11778" max="11781" width="7.5" customWidth="1"/>
    <col min="11782" max="11782" width="8" customWidth="1"/>
    <col min="11783" max="11783" width="5.625" customWidth="1"/>
    <col min="11784" max="11786" width="7.5" customWidth="1"/>
    <col min="11788" max="11789" width="5.625" customWidth="1"/>
    <col min="11790" max="11790" width="9.625" customWidth="1"/>
    <col min="11791" max="11791" width="5.625" customWidth="1"/>
    <col min="11792" max="11792" width="2.125" customWidth="1"/>
    <col min="12030" max="12030" width="5.125" customWidth="1"/>
    <col min="12031" max="12031" width="8.875" customWidth="1"/>
    <col min="12032" max="12032" width="5.625" customWidth="1"/>
    <col min="12033" max="12033" width="5.25" customWidth="1"/>
    <col min="12034" max="12037" width="7.5" customWidth="1"/>
    <col min="12038" max="12038" width="8" customWidth="1"/>
    <col min="12039" max="12039" width="5.625" customWidth="1"/>
    <col min="12040" max="12042" width="7.5" customWidth="1"/>
    <col min="12044" max="12045" width="5.625" customWidth="1"/>
    <col min="12046" max="12046" width="9.625" customWidth="1"/>
    <col min="12047" max="12047" width="5.625" customWidth="1"/>
    <col min="12048" max="12048" width="2.125" customWidth="1"/>
    <col min="12286" max="12286" width="5.125" customWidth="1"/>
    <col min="12287" max="12287" width="8.875" customWidth="1"/>
    <col min="12288" max="12288" width="5.625" customWidth="1"/>
    <col min="12289" max="12289" width="5.25" customWidth="1"/>
    <col min="12290" max="12293" width="7.5" customWidth="1"/>
    <col min="12294" max="12294" width="8" customWidth="1"/>
    <col min="12295" max="12295" width="5.625" customWidth="1"/>
    <col min="12296" max="12298" width="7.5" customWidth="1"/>
    <col min="12300" max="12301" width="5.625" customWidth="1"/>
    <col min="12302" max="12302" width="9.625" customWidth="1"/>
    <col min="12303" max="12303" width="5.625" customWidth="1"/>
    <col min="12304" max="12304" width="2.125" customWidth="1"/>
    <col min="12542" max="12542" width="5.125" customWidth="1"/>
    <col min="12543" max="12543" width="8.875" customWidth="1"/>
    <col min="12544" max="12544" width="5.625" customWidth="1"/>
    <col min="12545" max="12545" width="5.25" customWidth="1"/>
    <col min="12546" max="12549" width="7.5" customWidth="1"/>
    <col min="12550" max="12550" width="8" customWidth="1"/>
    <col min="12551" max="12551" width="5.625" customWidth="1"/>
    <col min="12552" max="12554" width="7.5" customWidth="1"/>
    <col min="12556" max="12557" width="5.625" customWidth="1"/>
    <col min="12558" max="12558" width="9.625" customWidth="1"/>
    <col min="12559" max="12559" width="5.625" customWidth="1"/>
    <col min="12560" max="12560" width="2.125" customWidth="1"/>
    <col min="12798" max="12798" width="5.125" customWidth="1"/>
    <col min="12799" max="12799" width="8.875" customWidth="1"/>
    <col min="12800" max="12800" width="5.625" customWidth="1"/>
    <col min="12801" max="12801" width="5.25" customWidth="1"/>
    <col min="12802" max="12805" width="7.5" customWidth="1"/>
    <col min="12806" max="12806" width="8" customWidth="1"/>
    <col min="12807" max="12807" width="5.625" customWidth="1"/>
    <col min="12808" max="12810" width="7.5" customWidth="1"/>
    <col min="12812" max="12813" width="5.625" customWidth="1"/>
    <col min="12814" max="12814" width="9.625" customWidth="1"/>
    <col min="12815" max="12815" width="5.625" customWidth="1"/>
    <col min="12816" max="12816" width="2.125" customWidth="1"/>
    <col min="13054" max="13054" width="5.125" customWidth="1"/>
    <col min="13055" max="13055" width="8.875" customWidth="1"/>
    <col min="13056" max="13056" width="5.625" customWidth="1"/>
    <col min="13057" max="13057" width="5.25" customWidth="1"/>
    <col min="13058" max="13061" width="7.5" customWidth="1"/>
    <col min="13062" max="13062" width="8" customWidth="1"/>
    <col min="13063" max="13063" width="5.625" customWidth="1"/>
    <col min="13064" max="13066" width="7.5" customWidth="1"/>
    <col min="13068" max="13069" width="5.625" customWidth="1"/>
    <col min="13070" max="13070" width="9.625" customWidth="1"/>
    <col min="13071" max="13071" width="5.625" customWidth="1"/>
    <col min="13072" max="13072" width="2.125" customWidth="1"/>
    <col min="13310" max="13310" width="5.125" customWidth="1"/>
    <col min="13311" max="13311" width="8.875" customWidth="1"/>
    <col min="13312" max="13312" width="5.625" customWidth="1"/>
    <col min="13313" max="13313" width="5.25" customWidth="1"/>
    <col min="13314" max="13317" width="7.5" customWidth="1"/>
    <col min="13318" max="13318" width="8" customWidth="1"/>
    <col min="13319" max="13319" width="5.625" customWidth="1"/>
    <col min="13320" max="13322" width="7.5" customWidth="1"/>
    <col min="13324" max="13325" width="5.625" customWidth="1"/>
    <col min="13326" max="13326" width="9.625" customWidth="1"/>
    <col min="13327" max="13327" width="5.625" customWidth="1"/>
    <col min="13328" max="13328" width="2.125" customWidth="1"/>
    <col min="13566" max="13566" width="5.125" customWidth="1"/>
    <col min="13567" max="13567" width="8.875" customWidth="1"/>
    <col min="13568" max="13568" width="5.625" customWidth="1"/>
    <col min="13569" max="13569" width="5.25" customWidth="1"/>
    <col min="13570" max="13573" width="7.5" customWidth="1"/>
    <col min="13574" max="13574" width="8" customWidth="1"/>
    <col min="13575" max="13575" width="5.625" customWidth="1"/>
    <col min="13576" max="13578" width="7.5" customWidth="1"/>
    <col min="13580" max="13581" width="5.625" customWidth="1"/>
    <col min="13582" max="13582" width="9.625" customWidth="1"/>
    <col min="13583" max="13583" width="5.625" customWidth="1"/>
    <col min="13584" max="13584" width="2.125" customWidth="1"/>
    <col min="13822" max="13822" width="5.125" customWidth="1"/>
    <col min="13823" max="13823" width="8.875" customWidth="1"/>
    <col min="13824" max="13824" width="5.625" customWidth="1"/>
    <col min="13825" max="13825" width="5.25" customWidth="1"/>
    <col min="13826" max="13829" width="7.5" customWidth="1"/>
    <col min="13830" max="13830" width="8" customWidth="1"/>
    <col min="13831" max="13831" width="5.625" customWidth="1"/>
    <col min="13832" max="13834" width="7.5" customWidth="1"/>
    <col min="13836" max="13837" width="5.625" customWidth="1"/>
    <col min="13838" max="13838" width="9.625" customWidth="1"/>
    <col min="13839" max="13839" width="5.625" customWidth="1"/>
    <col min="13840" max="13840" width="2.125" customWidth="1"/>
    <col min="14078" max="14078" width="5.125" customWidth="1"/>
    <col min="14079" max="14079" width="8.875" customWidth="1"/>
    <col min="14080" max="14080" width="5.625" customWidth="1"/>
    <col min="14081" max="14081" width="5.25" customWidth="1"/>
    <col min="14082" max="14085" width="7.5" customWidth="1"/>
    <col min="14086" max="14086" width="8" customWidth="1"/>
    <col min="14087" max="14087" width="5.625" customWidth="1"/>
    <col min="14088" max="14090" width="7.5" customWidth="1"/>
    <col min="14092" max="14093" width="5.625" customWidth="1"/>
    <col min="14094" max="14094" width="9.625" customWidth="1"/>
    <col min="14095" max="14095" width="5.625" customWidth="1"/>
    <col min="14096" max="14096" width="2.125" customWidth="1"/>
    <col min="14334" max="14334" width="5.125" customWidth="1"/>
    <col min="14335" max="14335" width="8.875" customWidth="1"/>
    <col min="14336" max="14336" width="5.625" customWidth="1"/>
    <col min="14337" max="14337" width="5.25" customWidth="1"/>
    <col min="14338" max="14341" width="7.5" customWidth="1"/>
    <col min="14342" max="14342" width="8" customWidth="1"/>
    <col min="14343" max="14343" width="5.625" customWidth="1"/>
    <col min="14344" max="14346" width="7.5" customWidth="1"/>
    <col min="14348" max="14349" width="5.625" customWidth="1"/>
    <col min="14350" max="14350" width="9.625" customWidth="1"/>
    <col min="14351" max="14351" width="5.625" customWidth="1"/>
    <col min="14352" max="14352" width="2.125" customWidth="1"/>
    <col min="14590" max="14590" width="5.125" customWidth="1"/>
    <col min="14591" max="14591" width="8.875" customWidth="1"/>
    <col min="14592" max="14592" width="5.625" customWidth="1"/>
    <col min="14593" max="14593" width="5.25" customWidth="1"/>
    <col min="14594" max="14597" width="7.5" customWidth="1"/>
    <col min="14598" max="14598" width="8" customWidth="1"/>
    <col min="14599" max="14599" width="5.625" customWidth="1"/>
    <col min="14600" max="14602" width="7.5" customWidth="1"/>
    <col min="14604" max="14605" width="5.625" customWidth="1"/>
    <col min="14606" max="14606" width="9.625" customWidth="1"/>
    <col min="14607" max="14607" width="5.625" customWidth="1"/>
    <col min="14608" max="14608" width="2.125" customWidth="1"/>
    <col min="14846" max="14846" width="5.125" customWidth="1"/>
    <col min="14847" max="14847" width="8.875" customWidth="1"/>
    <col min="14848" max="14848" width="5.625" customWidth="1"/>
    <col min="14849" max="14849" width="5.25" customWidth="1"/>
    <col min="14850" max="14853" width="7.5" customWidth="1"/>
    <col min="14854" max="14854" width="8" customWidth="1"/>
    <col min="14855" max="14855" width="5.625" customWidth="1"/>
    <col min="14856" max="14858" width="7.5" customWidth="1"/>
    <col min="14860" max="14861" width="5.625" customWidth="1"/>
    <col min="14862" max="14862" width="9.625" customWidth="1"/>
    <col min="14863" max="14863" width="5.625" customWidth="1"/>
    <col min="14864" max="14864" width="2.125" customWidth="1"/>
    <col min="15102" max="15102" width="5.125" customWidth="1"/>
    <col min="15103" max="15103" width="8.875" customWidth="1"/>
    <col min="15104" max="15104" width="5.625" customWidth="1"/>
    <col min="15105" max="15105" width="5.25" customWidth="1"/>
    <col min="15106" max="15109" width="7.5" customWidth="1"/>
    <col min="15110" max="15110" width="8" customWidth="1"/>
    <col min="15111" max="15111" width="5.625" customWidth="1"/>
    <col min="15112" max="15114" width="7.5" customWidth="1"/>
    <col min="15116" max="15117" width="5.625" customWidth="1"/>
    <col min="15118" max="15118" width="9.625" customWidth="1"/>
    <col min="15119" max="15119" width="5.625" customWidth="1"/>
    <col min="15120" max="15120" width="2.125" customWidth="1"/>
    <col min="15358" max="15358" width="5.125" customWidth="1"/>
    <col min="15359" max="15359" width="8.875" customWidth="1"/>
    <col min="15360" max="15360" width="5.625" customWidth="1"/>
    <col min="15361" max="15361" width="5.25" customWidth="1"/>
    <col min="15362" max="15365" width="7.5" customWidth="1"/>
    <col min="15366" max="15366" width="8" customWidth="1"/>
    <col min="15367" max="15367" width="5.625" customWidth="1"/>
    <col min="15368" max="15370" width="7.5" customWidth="1"/>
    <col min="15372" max="15373" width="5.625" customWidth="1"/>
    <col min="15374" max="15374" width="9.625" customWidth="1"/>
    <col min="15375" max="15375" width="5.625" customWidth="1"/>
    <col min="15376" max="15376" width="2.125" customWidth="1"/>
    <col min="15614" max="15614" width="5.125" customWidth="1"/>
    <col min="15615" max="15615" width="8.875" customWidth="1"/>
    <col min="15616" max="15616" width="5.625" customWidth="1"/>
    <col min="15617" max="15617" width="5.25" customWidth="1"/>
    <col min="15618" max="15621" width="7.5" customWidth="1"/>
    <col min="15622" max="15622" width="8" customWidth="1"/>
    <col min="15623" max="15623" width="5.625" customWidth="1"/>
    <col min="15624" max="15626" width="7.5" customWidth="1"/>
    <col min="15628" max="15629" width="5.625" customWidth="1"/>
    <col min="15630" max="15630" width="9.625" customWidth="1"/>
    <col min="15631" max="15631" width="5.625" customWidth="1"/>
    <col min="15632" max="15632" width="2.125" customWidth="1"/>
    <col min="15870" max="15870" width="5.125" customWidth="1"/>
    <col min="15871" max="15871" width="8.875" customWidth="1"/>
    <col min="15872" max="15872" width="5.625" customWidth="1"/>
    <col min="15873" max="15873" width="5.25" customWidth="1"/>
    <col min="15874" max="15877" width="7.5" customWidth="1"/>
    <col min="15878" max="15878" width="8" customWidth="1"/>
    <col min="15879" max="15879" width="5.625" customWidth="1"/>
    <col min="15880" max="15882" width="7.5" customWidth="1"/>
    <col min="15884" max="15885" width="5.625" customWidth="1"/>
    <col min="15886" max="15886" width="9.625" customWidth="1"/>
    <col min="15887" max="15887" width="5.625" customWidth="1"/>
    <col min="15888" max="15888" width="2.125" customWidth="1"/>
    <col min="16126" max="16126" width="5.125" customWidth="1"/>
    <col min="16127" max="16127" width="8.875" customWidth="1"/>
    <col min="16128" max="16128" width="5.625" customWidth="1"/>
    <col min="16129" max="16129" width="5.25" customWidth="1"/>
    <col min="16130" max="16133" width="7.5" customWidth="1"/>
    <col min="16134" max="16134" width="8" customWidth="1"/>
    <col min="16135" max="16135" width="5.625" customWidth="1"/>
    <col min="16136" max="16138" width="7.5" customWidth="1"/>
    <col min="16140" max="16141" width="5.625" customWidth="1"/>
    <col min="16142" max="16142" width="9.625" customWidth="1"/>
    <col min="16143" max="16143" width="5.625" customWidth="1"/>
    <col min="16144" max="16144" width="2.125" customWidth="1"/>
  </cols>
  <sheetData>
    <row r="1" spans="1:17" ht="23.25" customHeight="1" x14ac:dyDescent="0.15">
      <c r="A1" s="55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7" ht="18.75" customHeight="1" x14ac:dyDescent="0.15">
      <c r="A2" s="56" t="s">
        <v>95</v>
      </c>
      <c r="B2" s="57"/>
      <c r="C2" s="57"/>
      <c r="D2" s="57"/>
      <c r="E2" s="57"/>
      <c r="F2" s="57"/>
      <c r="G2" s="57"/>
      <c r="H2" s="58"/>
      <c r="I2" s="56" t="s">
        <v>91</v>
      </c>
      <c r="J2" s="47"/>
      <c r="K2" s="48"/>
      <c r="L2" s="56"/>
      <c r="M2" s="47"/>
      <c r="N2" s="47"/>
      <c r="O2" s="48"/>
    </row>
    <row r="3" spans="1:17" ht="14.25" customHeight="1" x14ac:dyDescent="0.15">
      <c r="A3" s="52" t="s">
        <v>3</v>
      </c>
      <c r="B3" s="49" t="s">
        <v>0</v>
      </c>
      <c r="C3" s="46" t="s">
        <v>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1:17" ht="17.25" customHeight="1" x14ac:dyDescent="0.15">
      <c r="A4" s="53"/>
      <c r="B4" s="50"/>
      <c r="C4" s="46" t="s">
        <v>8</v>
      </c>
      <c r="D4" s="48"/>
      <c r="E4" s="46" t="s">
        <v>9</v>
      </c>
      <c r="F4" s="47"/>
      <c r="G4" s="48"/>
      <c r="H4" s="46" t="s">
        <v>10</v>
      </c>
      <c r="I4" s="47"/>
      <c r="J4" s="48"/>
      <c r="K4" s="46" t="s">
        <v>12</v>
      </c>
      <c r="L4" s="47"/>
      <c r="M4" s="48"/>
      <c r="N4" s="5" t="s">
        <v>11</v>
      </c>
      <c r="O4" s="52" t="s">
        <v>7</v>
      </c>
    </row>
    <row r="5" spans="1:17" ht="31.5" customHeight="1" x14ac:dyDescent="0.15">
      <c r="A5" s="54"/>
      <c r="B5" s="51"/>
      <c r="C5" s="7" t="s">
        <v>5</v>
      </c>
      <c r="D5" s="7" t="s">
        <v>6</v>
      </c>
      <c r="E5" s="7" t="s">
        <v>26</v>
      </c>
      <c r="F5" s="7" t="s">
        <v>27</v>
      </c>
      <c r="G5" s="7" t="s">
        <v>6</v>
      </c>
      <c r="H5" s="7" t="s">
        <v>26</v>
      </c>
      <c r="I5" s="7" t="s">
        <v>27</v>
      </c>
      <c r="J5" s="6" t="s">
        <v>6</v>
      </c>
      <c r="K5" s="7" t="s">
        <v>26</v>
      </c>
      <c r="L5" s="7" t="s">
        <v>27</v>
      </c>
      <c r="M5" s="6" t="s">
        <v>6</v>
      </c>
      <c r="N5" s="6" t="s">
        <v>5</v>
      </c>
      <c r="O5" s="54"/>
    </row>
    <row r="6" spans="1:17" x14ac:dyDescent="0.15">
      <c r="A6" s="49">
        <v>1</v>
      </c>
      <c r="B6" s="11" t="str">
        <f>周总结!D9</f>
        <v>周有杨</v>
      </c>
      <c r="C6" s="3"/>
      <c r="D6" s="1"/>
      <c r="E6" s="1">
        <f t="shared" ref="E6:E53" si="0">IF(G6&lt;0,0,IF($F$55="否",1,0))</f>
        <v>1</v>
      </c>
      <c r="F6" s="1"/>
      <c r="G6" s="1"/>
      <c r="H6" s="1">
        <f t="shared" ref="H6:H53" si="1">IF(J6&lt;0,0,IF($F$55="否",1,0))</f>
        <v>1</v>
      </c>
      <c r="I6" s="1"/>
      <c r="J6" s="1"/>
      <c r="K6" s="1">
        <f t="shared" ref="K6:K53" si="2">IF(M6&lt;0,0,IF($F$55="否",1,0))</f>
        <v>1</v>
      </c>
      <c r="L6" s="1"/>
      <c r="M6" s="1"/>
      <c r="N6" s="1"/>
      <c r="O6" s="1">
        <f t="shared" ref="O6:O53" si="3">IF(E55="是",0,SUM(C6:N6))</f>
        <v>3</v>
      </c>
    </row>
    <row r="7" spans="1:17" x14ac:dyDescent="0.15">
      <c r="A7" s="50"/>
      <c r="B7" s="11" t="str">
        <f>周总结!D10</f>
        <v>綦均林</v>
      </c>
      <c r="C7" s="3"/>
      <c r="D7" s="1"/>
      <c r="E7" s="1">
        <f t="shared" si="0"/>
        <v>1</v>
      </c>
      <c r="F7" s="1"/>
      <c r="G7" s="1"/>
      <c r="H7" s="1">
        <f t="shared" si="1"/>
        <v>1</v>
      </c>
      <c r="I7" s="1"/>
      <c r="J7" s="1"/>
      <c r="K7" s="1">
        <f t="shared" si="2"/>
        <v>1</v>
      </c>
      <c r="L7" s="1"/>
      <c r="M7" s="1"/>
      <c r="N7" s="1"/>
      <c r="O7" s="1">
        <f t="shared" si="3"/>
        <v>3</v>
      </c>
    </row>
    <row r="8" spans="1:17" x14ac:dyDescent="0.15">
      <c r="A8" s="50"/>
      <c r="B8" s="11" t="str">
        <f>周总结!D11</f>
        <v>林米妮</v>
      </c>
      <c r="C8" s="3"/>
      <c r="D8" s="1"/>
      <c r="E8" s="1">
        <f t="shared" si="0"/>
        <v>1</v>
      </c>
      <c r="F8" s="1"/>
      <c r="G8" s="1"/>
      <c r="H8" s="1">
        <f t="shared" si="1"/>
        <v>1</v>
      </c>
      <c r="I8" s="1"/>
      <c r="J8" s="1"/>
      <c r="K8" s="1">
        <f t="shared" si="2"/>
        <v>1</v>
      </c>
      <c r="L8" s="1"/>
      <c r="M8" s="1"/>
      <c r="N8" s="1"/>
      <c r="O8" s="1">
        <f t="shared" si="3"/>
        <v>3</v>
      </c>
    </row>
    <row r="9" spans="1:17" x14ac:dyDescent="0.15">
      <c r="A9" s="50"/>
      <c r="B9" s="11" t="str">
        <f>周总结!D12</f>
        <v>★钟坤</v>
      </c>
      <c r="C9" s="3"/>
      <c r="D9" s="1"/>
      <c r="E9" s="1">
        <f t="shared" si="0"/>
        <v>1</v>
      </c>
      <c r="F9" s="1"/>
      <c r="G9" s="1"/>
      <c r="H9" s="1">
        <f t="shared" si="1"/>
        <v>1</v>
      </c>
      <c r="I9" s="1"/>
      <c r="J9" s="1"/>
      <c r="K9" s="1">
        <f t="shared" si="2"/>
        <v>1</v>
      </c>
      <c r="L9" s="1"/>
      <c r="M9" s="1"/>
      <c r="N9" s="1"/>
      <c r="O9" s="1">
        <f t="shared" si="3"/>
        <v>3</v>
      </c>
      <c r="Q9" s="2"/>
    </row>
    <row r="10" spans="1:17" x14ac:dyDescent="0.15">
      <c r="A10" s="50"/>
      <c r="B10" s="11" t="str">
        <f>周总结!D13</f>
        <v>♥殷桉淇</v>
      </c>
      <c r="C10" s="3"/>
      <c r="D10" s="1"/>
      <c r="E10" s="1">
        <f t="shared" si="0"/>
        <v>1</v>
      </c>
      <c r="F10" s="1"/>
      <c r="G10" s="1"/>
      <c r="H10" s="1">
        <f t="shared" si="1"/>
        <v>1</v>
      </c>
      <c r="I10" s="1"/>
      <c r="J10" s="1"/>
      <c r="K10" s="1">
        <f t="shared" si="2"/>
        <v>1</v>
      </c>
      <c r="L10" s="1"/>
      <c r="M10" s="1"/>
      <c r="N10" s="1"/>
      <c r="O10" s="1">
        <f t="shared" si="3"/>
        <v>3</v>
      </c>
    </row>
    <row r="11" spans="1:17" x14ac:dyDescent="0.15">
      <c r="A11" s="51"/>
      <c r="B11" s="11" t="str">
        <f>周总结!D14</f>
        <v>田以时</v>
      </c>
      <c r="C11" s="3"/>
      <c r="D11" s="1"/>
      <c r="E11" s="1">
        <f t="shared" si="0"/>
        <v>1</v>
      </c>
      <c r="F11" s="1"/>
      <c r="G11" s="1"/>
      <c r="H11" s="1">
        <f t="shared" si="1"/>
        <v>1</v>
      </c>
      <c r="I11" s="1"/>
      <c r="J11" s="1"/>
      <c r="K11" s="1">
        <f t="shared" si="2"/>
        <v>1</v>
      </c>
      <c r="L11" s="1"/>
      <c r="M11" s="1"/>
      <c r="N11" s="1"/>
      <c r="O11" s="1">
        <f t="shared" si="3"/>
        <v>3</v>
      </c>
    </row>
    <row r="12" spans="1:17" x14ac:dyDescent="0.15">
      <c r="A12" s="49">
        <v>2</v>
      </c>
      <c r="B12" s="11" t="str">
        <f>周总结!D15</f>
        <v>郭珺畅</v>
      </c>
      <c r="C12" s="3"/>
      <c r="D12" s="1"/>
      <c r="E12" s="1">
        <f t="shared" si="0"/>
        <v>1</v>
      </c>
      <c r="F12" s="1"/>
      <c r="G12" s="1"/>
      <c r="H12" s="1">
        <f t="shared" si="1"/>
        <v>1</v>
      </c>
      <c r="I12" s="1"/>
      <c r="J12" s="1"/>
      <c r="K12" s="1">
        <f t="shared" si="2"/>
        <v>1</v>
      </c>
      <c r="L12" s="1"/>
      <c r="M12" s="1"/>
      <c r="N12" s="1"/>
      <c r="O12" s="1">
        <f t="shared" si="3"/>
        <v>3</v>
      </c>
    </row>
    <row r="13" spans="1:17" x14ac:dyDescent="0.15">
      <c r="A13" s="50"/>
      <c r="B13" s="11" t="str">
        <f>周总结!D16</f>
        <v>♥刘翰墨</v>
      </c>
      <c r="C13" s="3"/>
      <c r="D13" s="1"/>
      <c r="E13" s="1">
        <f t="shared" si="0"/>
        <v>1</v>
      </c>
      <c r="F13" s="1"/>
      <c r="G13" s="1"/>
      <c r="H13" s="1">
        <f t="shared" si="1"/>
        <v>1</v>
      </c>
      <c r="I13" s="1"/>
      <c r="J13" s="1"/>
      <c r="K13" s="1">
        <f t="shared" si="2"/>
        <v>1</v>
      </c>
      <c r="L13" s="1"/>
      <c r="M13" s="1"/>
      <c r="N13" s="1"/>
      <c r="O13" s="1">
        <f t="shared" si="3"/>
        <v>3</v>
      </c>
    </row>
    <row r="14" spans="1:17" x14ac:dyDescent="0.15">
      <c r="A14" s="50"/>
      <c r="B14" s="11" t="str">
        <f>周总结!D17</f>
        <v>★程家铭</v>
      </c>
      <c r="C14" s="3"/>
      <c r="D14" s="1"/>
      <c r="E14" s="1">
        <f t="shared" si="0"/>
        <v>1</v>
      </c>
      <c r="F14" s="1"/>
      <c r="G14" s="1"/>
      <c r="H14" s="1">
        <f t="shared" si="1"/>
        <v>1</v>
      </c>
      <c r="I14" s="1"/>
      <c r="J14" s="1"/>
      <c r="K14" s="1">
        <f t="shared" si="2"/>
        <v>1</v>
      </c>
      <c r="L14" s="1"/>
      <c r="M14" s="1"/>
      <c r="N14" s="1"/>
      <c r="O14" s="1">
        <f t="shared" si="3"/>
        <v>3</v>
      </c>
    </row>
    <row r="15" spans="1:17" x14ac:dyDescent="0.15">
      <c r="A15" s="50"/>
      <c r="B15" s="11" t="str">
        <f>周总结!D18</f>
        <v>李昊宸</v>
      </c>
      <c r="C15" s="3"/>
      <c r="D15" s="1"/>
      <c r="E15" s="1">
        <f t="shared" si="0"/>
        <v>1</v>
      </c>
      <c r="F15" s="1"/>
      <c r="G15" s="1"/>
      <c r="H15" s="1">
        <f t="shared" si="1"/>
        <v>1</v>
      </c>
      <c r="I15" s="1"/>
      <c r="J15" s="1"/>
      <c r="K15" s="1">
        <f t="shared" si="2"/>
        <v>1</v>
      </c>
      <c r="L15" s="1"/>
      <c r="M15" s="1"/>
      <c r="N15" s="1"/>
      <c r="O15" s="1">
        <f t="shared" si="3"/>
        <v>3</v>
      </c>
    </row>
    <row r="16" spans="1:17" x14ac:dyDescent="0.15">
      <c r="A16" s="50"/>
      <c r="B16" s="11" t="str">
        <f>周总结!D19</f>
        <v>燕沛元</v>
      </c>
      <c r="C16" s="3"/>
      <c r="D16" s="1"/>
      <c r="E16" s="1">
        <f t="shared" si="0"/>
        <v>1</v>
      </c>
      <c r="F16" s="1"/>
      <c r="G16" s="1"/>
      <c r="H16" s="1">
        <f t="shared" si="1"/>
        <v>1</v>
      </c>
      <c r="I16" s="1"/>
      <c r="J16" s="1"/>
      <c r="K16" s="1">
        <f t="shared" si="2"/>
        <v>1</v>
      </c>
      <c r="L16" s="1"/>
      <c r="M16" s="1"/>
      <c r="N16" s="1"/>
      <c r="O16" s="1">
        <f t="shared" si="3"/>
        <v>3</v>
      </c>
    </row>
    <row r="17" spans="1:15" x14ac:dyDescent="0.15">
      <c r="A17" s="50"/>
      <c r="B17" s="11" t="str">
        <f>周总结!D20</f>
        <v>张可洋</v>
      </c>
      <c r="C17" s="3"/>
      <c r="D17" s="1"/>
      <c r="E17" s="1">
        <f t="shared" si="0"/>
        <v>1</v>
      </c>
      <c r="F17" s="1"/>
      <c r="G17" s="1"/>
      <c r="H17" s="1">
        <f t="shared" si="1"/>
        <v>1</v>
      </c>
      <c r="I17" s="1"/>
      <c r="J17" s="1"/>
      <c r="K17" s="1">
        <f t="shared" si="2"/>
        <v>1</v>
      </c>
      <c r="L17" s="1"/>
      <c r="M17" s="1"/>
      <c r="N17" s="1"/>
      <c r="O17" s="1">
        <f t="shared" si="3"/>
        <v>3</v>
      </c>
    </row>
    <row r="18" spans="1:15" x14ac:dyDescent="0.15">
      <c r="A18" s="50">
        <v>3</v>
      </c>
      <c r="B18" s="11" t="str">
        <f>周总结!D21</f>
        <v>杨博延</v>
      </c>
      <c r="C18" s="3"/>
      <c r="D18" s="1"/>
      <c r="E18" s="1">
        <f t="shared" si="0"/>
        <v>1</v>
      </c>
      <c r="F18" s="1"/>
      <c r="G18" s="1"/>
      <c r="H18" s="1">
        <f t="shared" si="1"/>
        <v>1</v>
      </c>
      <c r="I18" s="1"/>
      <c r="J18" s="1"/>
      <c r="K18" s="1">
        <f t="shared" si="2"/>
        <v>1</v>
      </c>
      <c r="L18" s="1"/>
      <c r="M18" s="1"/>
      <c r="N18" s="1"/>
      <c r="O18" s="1">
        <f t="shared" si="3"/>
        <v>3</v>
      </c>
    </row>
    <row r="19" spans="1:15" x14ac:dyDescent="0.15">
      <c r="A19" s="50"/>
      <c r="B19" s="11" t="str">
        <f>周总结!D22</f>
        <v>★王嘉赫</v>
      </c>
      <c r="C19" s="3"/>
      <c r="D19" s="1"/>
      <c r="E19" s="1">
        <f t="shared" si="0"/>
        <v>1</v>
      </c>
      <c r="F19" s="1"/>
      <c r="G19" s="1"/>
      <c r="H19" s="1">
        <f t="shared" si="1"/>
        <v>1</v>
      </c>
      <c r="I19" s="1"/>
      <c r="J19" s="1"/>
      <c r="K19" s="1">
        <f t="shared" si="2"/>
        <v>1</v>
      </c>
      <c r="L19" s="1"/>
      <c r="M19" s="1"/>
      <c r="N19" s="1"/>
      <c r="O19" s="1">
        <f t="shared" si="3"/>
        <v>3</v>
      </c>
    </row>
    <row r="20" spans="1:15" x14ac:dyDescent="0.15">
      <c r="A20" s="50"/>
      <c r="B20" s="11" t="str">
        <f>周总结!D23</f>
        <v>陈高</v>
      </c>
      <c r="C20" s="3"/>
      <c r="D20" s="1"/>
      <c r="E20" s="1">
        <f t="shared" si="0"/>
        <v>1</v>
      </c>
      <c r="F20" s="1"/>
      <c r="G20" s="1"/>
      <c r="H20" s="1">
        <f t="shared" si="1"/>
        <v>1</v>
      </c>
      <c r="I20" s="1"/>
      <c r="J20" s="1"/>
      <c r="K20" s="1">
        <f t="shared" si="2"/>
        <v>1</v>
      </c>
      <c r="L20" s="1"/>
      <c r="M20" s="1"/>
      <c r="N20" s="1"/>
      <c r="O20" s="1">
        <f t="shared" si="3"/>
        <v>3</v>
      </c>
    </row>
    <row r="21" spans="1:15" x14ac:dyDescent="0.15">
      <c r="A21" s="50"/>
      <c r="B21" s="11" t="str">
        <f>周总结!D24</f>
        <v>张文俞</v>
      </c>
      <c r="C21" s="3"/>
      <c r="D21" s="1"/>
      <c r="E21" s="1">
        <f t="shared" si="0"/>
        <v>1</v>
      </c>
      <c r="F21" s="1"/>
      <c r="G21" s="1"/>
      <c r="H21" s="1">
        <f t="shared" si="1"/>
        <v>1</v>
      </c>
      <c r="I21" s="1"/>
      <c r="J21" s="1"/>
      <c r="K21" s="1">
        <f t="shared" si="2"/>
        <v>1</v>
      </c>
      <c r="L21" s="1"/>
      <c r="M21" s="1"/>
      <c r="N21" s="1"/>
      <c r="O21" s="1">
        <f t="shared" si="3"/>
        <v>3</v>
      </c>
    </row>
    <row r="22" spans="1:15" x14ac:dyDescent="0.15">
      <c r="A22" s="50"/>
      <c r="B22" s="11" t="str">
        <f>周总结!D25</f>
        <v>♥马艺纯</v>
      </c>
      <c r="C22" s="3"/>
      <c r="D22" s="1"/>
      <c r="E22" s="1">
        <f t="shared" si="0"/>
        <v>1</v>
      </c>
      <c r="F22" s="1"/>
      <c r="G22" s="1"/>
      <c r="H22" s="1">
        <f t="shared" si="1"/>
        <v>1</v>
      </c>
      <c r="I22" s="1"/>
      <c r="J22" s="1"/>
      <c r="K22" s="1">
        <f t="shared" si="2"/>
        <v>1</v>
      </c>
      <c r="L22" s="1"/>
      <c r="M22" s="1"/>
      <c r="N22" s="1"/>
      <c r="O22" s="1">
        <f t="shared" si="3"/>
        <v>3</v>
      </c>
    </row>
    <row r="23" spans="1:15" x14ac:dyDescent="0.15">
      <c r="A23" s="51"/>
      <c r="B23" s="11" t="str">
        <f>周总结!D26</f>
        <v>刘桐铭</v>
      </c>
      <c r="C23" s="3"/>
      <c r="D23" s="1"/>
      <c r="E23" s="1">
        <f t="shared" si="0"/>
        <v>1</v>
      </c>
      <c r="F23" s="1"/>
      <c r="G23" s="1"/>
      <c r="H23" s="1">
        <f t="shared" si="1"/>
        <v>1</v>
      </c>
      <c r="I23" s="1"/>
      <c r="J23" s="1"/>
      <c r="K23" s="1">
        <f t="shared" si="2"/>
        <v>1</v>
      </c>
      <c r="L23" s="1"/>
      <c r="M23" s="1"/>
      <c r="N23" s="1"/>
      <c r="O23" s="1">
        <f t="shared" si="3"/>
        <v>3</v>
      </c>
    </row>
    <row r="24" spans="1:15" x14ac:dyDescent="0.15">
      <c r="A24" s="49">
        <v>4</v>
      </c>
      <c r="B24" s="11" t="str">
        <f>周总结!D27</f>
        <v>刘丁诺</v>
      </c>
      <c r="C24" s="3"/>
      <c r="D24" s="1"/>
      <c r="E24" s="1">
        <f t="shared" si="0"/>
        <v>1</v>
      </c>
      <c r="F24" s="1"/>
      <c r="G24" s="1"/>
      <c r="H24" s="1">
        <f t="shared" si="1"/>
        <v>1</v>
      </c>
      <c r="I24" s="1"/>
      <c r="J24" s="1"/>
      <c r="K24" s="1">
        <f t="shared" si="2"/>
        <v>1</v>
      </c>
      <c r="L24" s="1"/>
      <c r="M24" s="1"/>
      <c r="N24" s="1"/>
      <c r="O24" s="1">
        <f t="shared" si="3"/>
        <v>3</v>
      </c>
    </row>
    <row r="25" spans="1:15" x14ac:dyDescent="0.15">
      <c r="A25" s="50"/>
      <c r="B25" s="11" t="str">
        <f>周总结!D28</f>
        <v>李均哲</v>
      </c>
      <c r="C25" s="3"/>
      <c r="D25" s="1"/>
      <c r="E25" s="1">
        <f t="shared" si="0"/>
        <v>1</v>
      </c>
      <c r="F25" s="1"/>
      <c r="G25" s="1"/>
      <c r="H25" s="1">
        <f t="shared" si="1"/>
        <v>1</v>
      </c>
      <c r="I25" s="1"/>
      <c r="J25" s="1"/>
      <c r="K25" s="1">
        <f t="shared" si="2"/>
        <v>1</v>
      </c>
      <c r="L25" s="1"/>
      <c r="M25" s="1"/>
      <c r="N25" s="1"/>
      <c r="O25" s="1">
        <f t="shared" si="3"/>
        <v>3</v>
      </c>
    </row>
    <row r="26" spans="1:15" x14ac:dyDescent="0.15">
      <c r="A26" s="50"/>
      <c r="B26" s="11" t="str">
        <f>周总结!D29</f>
        <v>★陈博宁</v>
      </c>
      <c r="C26" s="3"/>
      <c r="D26" s="1"/>
      <c r="E26" s="1">
        <f t="shared" si="0"/>
        <v>1</v>
      </c>
      <c r="F26" s="1"/>
      <c r="G26" s="1"/>
      <c r="H26" s="1">
        <f t="shared" si="1"/>
        <v>1</v>
      </c>
      <c r="I26" s="1"/>
      <c r="J26" s="1"/>
      <c r="K26" s="1">
        <f t="shared" si="2"/>
        <v>1</v>
      </c>
      <c r="L26" s="1"/>
      <c r="M26" s="1"/>
      <c r="N26" s="1"/>
      <c r="O26" s="1">
        <f t="shared" si="3"/>
        <v>3</v>
      </c>
    </row>
    <row r="27" spans="1:15" x14ac:dyDescent="0.15">
      <c r="A27" s="50"/>
      <c r="B27" s="11" t="str">
        <f>周总结!D30</f>
        <v>于璐鸣</v>
      </c>
      <c r="C27" s="3"/>
      <c r="D27" s="1"/>
      <c r="E27" s="1">
        <f t="shared" si="0"/>
        <v>1</v>
      </c>
      <c r="F27" s="1"/>
      <c r="G27" s="1"/>
      <c r="H27" s="1">
        <f t="shared" si="1"/>
        <v>1</v>
      </c>
      <c r="I27" s="1"/>
      <c r="J27" s="1"/>
      <c r="K27" s="1">
        <f t="shared" si="2"/>
        <v>1</v>
      </c>
      <c r="L27" s="1"/>
      <c r="M27" s="1"/>
      <c r="N27" s="1"/>
      <c r="O27" s="1">
        <f t="shared" si="3"/>
        <v>3</v>
      </c>
    </row>
    <row r="28" spans="1:15" x14ac:dyDescent="0.15">
      <c r="A28" s="50"/>
      <c r="B28" s="11" t="str">
        <f>周总结!D31</f>
        <v>♥温馨</v>
      </c>
      <c r="C28" s="3"/>
      <c r="D28" s="1"/>
      <c r="E28" s="1">
        <f t="shared" si="0"/>
        <v>1</v>
      </c>
      <c r="F28" s="1"/>
      <c r="G28" s="1"/>
      <c r="H28" s="1">
        <f t="shared" si="1"/>
        <v>1</v>
      </c>
      <c r="I28" s="1"/>
      <c r="J28" s="1"/>
      <c r="K28" s="1">
        <f t="shared" si="2"/>
        <v>1</v>
      </c>
      <c r="L28" s="1"/>
      <c r="M28" s="1"/>
      <c r="N28" s="1"/>
      <c r="O28" s="1">
        <f t="shared" si="3"/>
        <v>3</v>
      </c>
    </row>
    <row r="29" spans="1:15" x14ac:dyDescent="0.15">
      <c r="A29" s="50"/>
      <c r="B29" s="11" t="str">
        <f>周总结!D32</f>
        <v>赵雅萱</v>
      </c>
      <c r="C29" s="3"/>
      <c r="D29" s="1"/>
      <c r="E29" s="1">
        <f t="shared" si="0"/>
        <v>1</v>
      </c>
      <c r="F29" s="1"/>
      <c r="G29" s="1"/>
      <c r="H29" s="1">
        <f t="shared" si="1"/>
        <v>1</v>
      </c>
      <c r="I29" s="1"/>
      <c r="J29" s="1"/>
      <c r="K29" s="1">
        <f t="shared" si="2"/>
        <v>1</v>
      </c>
      <c r="L29" s="1"/>
      <c r="M29" s="1"/>
      <c r="N29" s="1"/>
      <c r="O29" s="1">
        <f t="shared" si="3"/>
        <v>3</v>
      </c>
    </row>
    <row r="30" spans="1:15" x14ac:dyDescent="0.15">
      <c r="A30" s="50">
        <v>5</v>
      </c>
      <c r="B30" s="11" t="str">
        <f>周总结!D33</f>
        <v>★杨雅雯</v>
      </c>
      <c r="C30" s="3"/>
      <c r="D30" s="1"/>
      <c r="E30" s="1">
        <f t="shared" si="0"/>
        <v>1</v>
      </c>
      <c r="F30" s="1"/>
      <c r="G30" s="1"/>
      <c r="H30" s="1">
        <f t="shared" si="1"/>
        <v>1</v>
      </c>
      <c r="I30" s="1"/>
      <c r="J30" s="1"/>
      <c r="K30" s="1">
        <f t="shared" si="2"/>
        <v>1</v>
      </c>
      <c r="L30" s="1"/>
      <c r="M30" s="1"/>
      <c r="N30" s="1"/>
      <c r="O30" s="1">
        <f t="shared" si="3"/>
        <v>3</v>
      </c>
    </row>
    <row r="31" spans="1:15" x14ac:dyDescent="0.15">
      <c r="A31" s="50"/>
      <c r="B31" s="11" t="str">
        <f>周总结!D34</f>
        <v>蔡长一</v>
      </c>
      <c r="C31" s="3"/>
      <c r="D31" s="1"/>
      <c r="E31" s="1">
        <f t="shared" si="0"/>
        <v>1</v>
      </c>
      <c r="F31" s="1"/>
      <c r="G31" s="1"/>
      <c r="H31" s="1">
        <f t="shared" si="1"/>
        <v>1</v>
      </c>
      <c r="I31" s="1"/>
      <c r="J31" s="1"/>
      <c r="K31" s="1">
        <f t="shared" si="2"/>
        <v>1</v>
      </c>
      <c r="L31" s="1"/>
      <c r="M31" s="1"/>
      <c r="N31" s="1"/>
      <c r="O31" s="1">
        <f t="shared" si="3"/>
        <v>3</v>
      </c>
    </row>
    <row r="32" spans="1:15" x14ac:dyDescent="0.15">
      <c r="A32" s="50"/>
      <c r="B32" s="11" t="str">
        <f>周总结!D35</f>
        <v>王麒淞</v>
      </c>
      <c r="C32" s="3"/>
      <c r="D32" s="1"/>
      <c r="E32" s="1">
        <f t="shared" si="0"/>
        <v>1</v>
      </c>
      <c r="F32" s="1"/>
      <c r="G32" s="1"/>
      <c r="H32" s="1">
        <f t="shared" si="1"/>
        <v>1</v>
      </c>
      <c r="I32" s="1"/>
      <c r="J32" s="1"/>
      <c r="K32" s="1">
        <f t="shared" si="2"/>
        <v>1</v>
      </c>
      <c r="L32" s="1"/>
      <c r="M32" s="1"/>
      <c r="N32" s="1"/>
      <c r="O32" s="1">
        <f t="shared" si="3"/>
        <v>3</v>
      </c>
    </row>
    <row r="33" spans="1:15" x14ac:dyDescent="0.15">
      <c r="A33" s="50"/>
      <c r="B33" s="11" t="str">
        <f>周总结!D36</f>
        <v>张佳宁</v>
      </c>
      <c r="C33" s="3"/>
      <c r="D33" s="1"/>
      <c r="E33" s="1">
        <f t="shared" si="0"/>
        <v>1</v>
      </c>
      <c r="F33" s="1"/>
      <c r="G33" s="1"/>
      <c r="H33" s="1">
        <f t="shared" si="1"/>
        <v>1</v>
      </c>
      <c r="I33" s="1"/>
      <c r="J33" s="1"/>
      <c r="K33" s="1">
        <f t="shared" si="2"/>
        <v>1</v>
      </c>
      <c r="L33" s="1"/>
      <c r="M33" s="1"/>
      <c r="N33" s="1"/>
      <c r="O33" s="1">
        <f t="shared" si="3"/>
        <v>3</v>
      </c>
    </row>
    <row r="34" spans="1:15" x14ac:dyDescent="0.15">
      <c r="A34" s="50"/>
      <c r="B34" s="11" t="str">
        <f>周总结!D37</f>
        <v>♥宋紫溪</v>
      </c>
      <c r="C34" s="3"/>
      <c r="D34" s="1"/>
      <c r="E34" s="1">
        <f t="shared" si="0"/>
        <v>1</v>
      </c>
      <c r="F34" s="1"/>
      <c r="G34" s="1"/>
      <c r="H34" s="1">
        <f t="shared" si="1"/>
        <v>1</v>
      </c>
      <c r="I34" s="1"/>
      <c r="J34" s="1"/>
      <c r="K34" s="1">
        <f t="shared" si="2"/>
        <v>1</v>
      </c>
      <c r="L34" s="1"/>
      <c r="M34" s="1"/>
      <c r="N34" s="1"/>
      <c r="O34" s="1">
        <f t="shared" si="3"/>
        <v>3</v>
      </c>
    </row>
    <row r="35" spans="1:15" x14ac:dyDescent="0.15">
      <c r="A35" s="51"/>
      <c r="B35" s="11" t="str">
        <f>周总结!D38</f>
        <v>陈冠羽</v>
      </c>
      <c r="C35" s="3"/>
      <c r="D35" s="1"/>
      <c r="E35" s="1">
        <f t="shared" si="0"/>
        <v>1</v>
      </c>
      <c r="F35" s="1"/>
      <c r="G35" s="1"/>
      <c r="H35" s="1">
        <f t="shared" si="1"/>
        <v>1</v>
      </c>
      <c r="I35" s="1"/>
      <c r="J35" s="1"/>
      <c r="K35" s="1">
        <f t="shared" si="2"/>
        <v>1</v>
      </c>
      <c r="L35" s="1"/>
      <c r="M35" s="1"/>
      <c r="N35" s="1"/>
      <c r="O35" s="1">
        <f t="shared" si="3"/>
        <v>3</v>
      </c>
    </row>
    <row r="36" spans="1:15" x14ac:dyDescent="0.15">
      <c r="A36" s="49">
        <v>6</v>
      </c>
      <c r="B36" s="11" t="str">
        <f>周总结!D39</f>
        <v>★张明瀚</v>
      </c>
      <c r="C36" s="3"/>
      <c r="D36" s="1"/>
      <c r="E36" s="1">
        <f t="shared" si="0"/>
        <v>1</v>
      </c>
      <c r="F36" s="1"/>
      <c r="G36" s="1"/>
      <c r="H36" s="1">
        <f t="shared" si="1"/>
        <v>1</v>
      </c>
      <c r="I36" s="1"/>
      <c r="J36" s="1"/>
      <c r="K36" s="1">
        <f t="shared" si="2"/>
        <v>1</v>
      </c>
      <c r="L36" s="1"/>
      <c r="M36" s="1"/>
      <c r="N36" s="1"/>
      <c r="O36" s="1">
        <f t="shared" si="3"/>
        <v>3</v>
      </c>
    </row>
    <row r="37" spans="1:15" x14ac:dyDescent="0.15">
      <c r="A37" s="50"/>
      <c r="B37" s="11" t="str">
        <f>周总结!D40</f>
        <v>刘依琳</v>
      </c>
      <c r="C37" s="3"/>
      <c r="D37" s="1"/>
      <c r="E37" s="1">
        <f t="shared" si="0"/>
        <v>1</v>
      </c>
      <c r="F37" s="1"/>
      <c r="G37" s="1"/>
      <c r="H37" s="1">
        <f t="shared" si="1"/>
        <v>1</v>
      </c>
      <c r="I37" s="1"/>
      <c r="J37" s="1"/>
      <c r="K37" s="1">
        <f t="shared" si="2"/>
        <v>1</v>
      </c>
      <c r="L37" s="1"/>
      <c r="M37" s="1"/>
      <c r="N37" s="1"/>
      <c r="O37" s="1">
        <f t="shared" si="3"/>
        <v>3</v>
      </c>
    </row>
    <row r="38" spans="1:15" x14ac:dyDescent="0.15">
      <c r="A38" s="50"/>
      <c r="B38" s="11" t="str">
        <f>周总结!D41</f>
        <v>贺成俊</v>
      </c>
      <c r="C38" s="3"/>
      <c r="D38" s="1"/>
      <c r="E38" s="1">
        <f t="shared" si="0"/>
        <v>1</v>
      </c>
      <c r="F38" s="1"/>
      <c r="G38" s="1"/>
      <c r="H38" s="1">
        <f t="shared" si="1"/>
        <v>1</v>
      </c>
      <c r="I38" s="1"/>
      <c r="J38" s="1"/>
      <c r="K38" s="1">
        <f t="shared" si="2"/>
        <v>1</v>
      </c>
      <c r="L38" s="1"/>
      <c r="M38" s="1"/>
      <c r="N38" s="1"/>
      <c r="O38" s="1">
        <f t="shared" si="3"/>
        <v>3</v>
      </c>
    </row>
    <row r="39" spans="1:15" x14ac:dyDescent="0.15">
      <c r="A39" s="50"/>
      <c r="B39" s="11" t="str">
        <f>周总结!D42</f>
        <v>♥王楚元</v>
      </c>
      <c r="C39" s="3"/>
      <c r="D39" s="1"/>
      <c r="E39" s="1">
        <f t="shared" si="0"/>
        <v>1</v>
      </c>
      <c r="F39" s="1"/>
      <c r="G39" s="1"/>
      <c r="H39" s="1">
        <f t="shared" si="1"/>
        <v>1</v>
      </c>
      <c r="I39" s="1"/>
      <c r="J39" s="1"/>
      <c r="K39" s="1">
        <f t="shared" si="2"/>
        <v>1</v>
      </c>
      <c r="L39" s="1"/>
      <c r="M39" s="1"/>
      <c r="N39" s="1"/>
      <c r="O39" s="1">
        <f t="shared" si="3"/>
        <v>3</v>
      </c>
    </row>
    <row r="40" spans="1:15" x14ac:dyDescent="0.15">
      <c r="A40" s="50"/>
      <c r="B40" s="11" t="str">
        <f>周总结!D43</f>
        <v>刘畅</v>
      </c>
      <c r="C40" s="3"/>
      <c r="D40" s="1"/>
      <c r="E40" s="1">
        <f t="shared" si="0"/>
        <v>1</v>
      </c>
      <c r="F40" s="1"/>
      <c r="G40" s="1"/>
      <c r="H40" s="1">
        <f t="shared" si="1"/>
        <v>1</v>
      </c>
      <c r="I40" s="1"/>
      <c r="J40" s="1"/>
      <c r="K40" s="1">
        <f t="shared" si="2"/>
        <v>1</v>
      </c>
      <c r="L40" s="1"/>
      <c r="M40" s="1"/>
      <c r="N40" s="1"/>
      <c r="O40" s="1">
        <f t="shared" si="3"/>
        <v>3</v>
      </c>
    </row>
    <row r="41" spans="1:15" x14ac:dyDescent="0.15">
      <c r="A41" s="51"/>
      <c r="B41" s="11" t="e">
        <f>周总结!#REF!</f>
        <v>#REF!</v>
      </c>
      <c r="C41" s="3"/>
      <c r="D41" s="1"/>
      <c r="E41" s="1">
        <f t="shared" si="0"/>
        <v>1</v>
      </c>
      <c r="F41" s="1"/>
      <c r="G41" s="1"/>
      <c r="H41" s="1">
        <f t="shared" si="1"/>
        <v>1</v>
      </c>
      <c r="I41" s="1"/>
      <c r="J41" s="1"/>
      <c r="K41" s="1">
        <f t="shared" si="2"/>
        <v>1</v>
      </c>
      <c r="L41" s="1"/>
      <c r="M41" s="1"/>
      <c r="N41" s="1"/>
      <c r="O41" s="1">
        <f t="shared" si="3"/>
        <v>3</v>
      </c>
    </row>
    <row r="42" spans="1:15" x14ac:dyDescent="0.15">
      <c r="A42" s="49">
        <v>7</v>
      </c>
      <c r="B42" s="11" t="str">
        <f>周总结!D44</f>
        <v>★于佳蔚</v>
      </c>
      <c r="C42" s="3"/>
      <c r="D42" s="1"/>
      <c r="E42" s="1">
        <f t="shared" si="0"/>
        <v>1</v>
      </c>
      <c r="F42" s="1"/>
      <c r="G42" s="1"/>
      <c r="H42" s="1">
        <f t="shared" si="1"/>
        <v>1</v>
      </c>
      <c r="I42" s="1"/>
      <c r="J42" s="1"/>
      <c r="K42" s="1">
        <f t="shared" si="2"/>
        <v>1</v>
      </c>
      <c r="L42" s="1"/>
      <c r="M42" s="1"/>
      <c r="N42" s="1"/>
      <c r="O42" s="1">
        <f t="shared" si="3"/>
        <v>3</v>
      </c>
    </row>
    <row r="43" spans="1:15" x14ac:dyDescent="0.15">
      <c r="A43" s="50"/>
      <c r="B43" s="11" t="str">
        <f>周总结!D45</f>
        <v>刘英东</v>
      </c>
      <c r="C43" s="3"/>
      <c r="D43" s="1"/>
      <c r="E43" s="1">
        <f t="shared" si="0"/>
        <v>1</v>
      </c>
      <c r="F43" s="1"/>
      <c r="G43" s="1"/>
      <c r="H43" s="1">
        <f t="shared" si="1"/>
        <v>1</v>
      </c>
      <c r="I43" s="1"/>
      <c r="J43" s="1"/>
      <c r="K43" s="1">
        <f t="shared" si="2"/>
        <v>1</v>
      </c>
      <c r="L43" s="1"/>
      <c r="M43" s="1"/>
      <c r="N43" s="1"/>
      <c r="O43" s="1">
        <f t="shared" si="3"/>
        <v>3</v>
      </c>
    </row>
    <row r="44" spans="1:15" x14ac:dyDescent="0.15">
      <c r="A44" s="50"/>
      <c r="B44" s="11" t="str">
        <f>周总结!D46</f>
        <v>♥于芷轩</v>
      </c>
      <c r="C44" s="3"/>
      <c r="D44" s="1"/>
      <c r="E44" s="1">
        <f t="shared" si="0"/>
        <v>1</v>
      </c>
      <c r="F44" s="1"/>
      <c r="G44" s="1"/>
      <c r="H44" s="1">
        <f t="shared" si="1"/>
        <v>1</v>
      </c>
      <c r="I44" s="1"/>
      <c r="J44" s="1"/>
      <c r="K44" s="1">
        <f t="shared" si="2"/>
        <v>1</v>
      </c>
      <c r="L44" s="1"/>
      <c r="M44" s="1"/>
      <c r="N44" s="1"/>
      <c r="O44" s="1">
        <f t="shared" si="3"/>
        <v>3</v>
      </c>
    </row>
    <row r="45" spans="1:15" x14ac:dyDescent="0.15">
      <c r="A45" s="50"/>
      <c r="B45" s="11" t="str">
        <f>周总结!D47</f>
        <v>孙韵程</v>
      </c>
      <c r="C45" s="3"/>
      <c r="D45" s="1"/>
      <c r="E45" s="1">
        <f t="shared" si="0"/>
        <v>1</v>
      </c>
      <c r="F45" s="1"/>
      <c r="G45" s="1"/>
      <c r="H45" s="1">
        <f t="shared" si="1"/>
        <v>1</v>
      </c>
      <c r="I45" s="1"/>
      <c r="J45" s="1"/>
      <c r="K45" s="1">
        <f t="shared" si="2"/>
        <v>1</v>
      </c>
      <c r="L45" s="1"/>
      <c r="M45" s="1"/>
      <c r="N45" s="1"/>
      <c r="O45" s="1">
        <f t="shared" si="3"/>
        <v>3</v>
      </c>
    </row>
    <row r="46" spans="1:15" x14ac:dyDescent="0.15">
      <c r="A46" s="50"/>
      <c r="B46" s="11" t="str">
        <f>周总结!D48</f>
        <v>王桠然</v>
      </c>
      <c r="C46" s="3"/>
      <c r="D46" s="1"/>
      <c r="E46" s="1">
        <f t="shared" si="0"/>
        <v>1</v>
      </c>
      <c r="F46" s="1"/>
      <c r="G46" s="1"/>
      <c r="H46" s="1">
        <f t="shared" si="1"/>
        <v>1</v>
      </c>
      <c r="I46" s="1"/>
      <c r="J46" s="1"/>
      <c r="K46" s="1">
        <f t="shared" si="2"/>
        <v>1</v>
      </c>
      <c r="L46" s="1"/>
      <c r="M46" s="1"/>
      <c r="N46" s="1"/>
      <c r="O46" s="1">
        <f t="shared" si="3"/>
        <v>3</v>
      </c>
    </row>
    <row r="47" spans="1:15" x14ac:dyDescent="0.15">
      <c r="A47" s="51"/>
      <c r="B47" s="11" t="str">
        <f>周总结!D49</f>
        <v>尚文雅</v>
      </c>
      <c r="C47" s="3"/>
      <c r="D47" s="1"/>
      <c r="E47" s="1">
        <f t="shared" si="0"/>
        <v>1</v>
      </c>
      <c r="F47" s="1"/>
      <c r="G47" s="1"/>
      <c r="H47" s="1">
        <f t="shared" si="1"/>
        <v>1</v>
      </c>
      <c r="I47" s="1"/>
      <c r="J47" s="1"/>
      <c r="K47" s="1">
        <f t="shared" si="2"/>
        <v>1</v>
      </c>
      <c r="L47" s="1"/>
      <c r="M47" s="1"/>
      <c r="N47" s="1"/>
      <c r="O47" s="1">
        <f t="shared" si="3"/>
        <v>3</v>
      </c>
    </row>
    <row r="48" spans="1:15" x14ac:dyDescent="0.15">
      <c r="A48" s="49">
        <v>8</v>
      </c>
      <c r="B48" s="11" t="str">
        <f>周总结!D50</f>
        <v>刘隽琪</v>
      </c>
      <c r="C48" s="3"/>
      <c r="D48" s="1"/>
      <c r="E48" s="1">
        <f t="shared" si="0"/>
        <v>1</v>
      </c>
      <c r="F48" s="1"/>
      <c r="G48" s="1"/>
      <c r="H48" s="1">
        <f t="shared" si="1"/>
        <v>1</v>
      </c>
      <c r="I48" s="1"/>
      <c r="J48" s="1"/>
      <c r="K48" s="1">
        <f t="shared" si="2"/>
        <v>1</v>
      </c>
      <c r="L48" s="1"/>
      <c r="M48" s="1"/>
      <c r="N48" s="1"/>
      <c r="O48" s="1">
        <f t="shared" si="3"/>
        <v>3</v>
      </c>
    </row>
    <row r="49" spans="1:15" x14ac:dyDescent="0.15">
      <c r="A49" s="50"/>
      <c r="B49" s="11" t="str">
        <f>周总结!D51</f>
        <v>♥李佳蓉</v>
      </c>
      <c r="C49" s="3"/>
      <c r="D49" s="1"/>
      <c r="E49" s="1">
        <f t="shared" si="0"/>
        <v>1</v>
      </c>
      <c r="F49" s="1"/>
      <c r="G49" s="1"/>
      <c r="H49" s="1">
        <f t="shared" si="1"/>
        <v>1</v>
      </c>
      <c r="I49" s="1"/>
      <c r="J49" s="1"/>
      <c r="K49" s="1">
        <f t="shared" si="2"/>
        <v>1</v>
      </c>
      <c r="L49" s="1"/>
      <c r="M49" s="1"/>
      <c r="N49" s="1"/>
      <c r="O49" s="1">
        <f t="shared" si="3"/>
        <v>3</v>
      </c>
    </row>
    <row r="50" spans="1:15" x14ac:dyDescent="0.15">
      <c r="A50" s="50"/>
      <c r="B50" s="11" t="str">
        <f>周总结!D52</f>
        <v>桑筱雅</v>
      </c>
      <c r="C50" s="3"/>
      <c r="D50" s="1"/>
      <c r="E50" s="1">
        <f t="shared" si="0"/>
        <v>1</v>
      </c>
      <c r="F50" s="1"/>
      <c r="G50" s="1"/>
      <c r="H50" s="1">
        <f t="shared" si="1"/>
        <v>1</v>
      </c>
      <c r="I50" s="1"/>
      <c r="J50" s="1"/>
      <c r="K50" s="1">
        <f t="shared" si="2"/>
        <v>1</v>
      </c>
      <c r="L50" s="1"/>
      <c r="M50" s="1"/>
      <c r="N50" s="1"/>
      <c r="O50" s="1">
        <f t="shared" si="3"/>
        <v>3</v>
      </c>
    </row>
    <row r="51" spans="1:15" x14ac:dyDescent="0.15">
      <c r="A51" s="50"/>
      <c r="B51" s="11" t="str">
        <f>周总结!D53</f>
        <v>★张旭东</v>
      </c>
      <c r="C51" s="3"/>
      <c r="D51" s="1"/>
      <c r="E51" s="1">
        <f t="shared" si="0"/>
        <v>1</v>
      </c>
      <c r="F51" s="1"/>
      <c r="G51" s="1"/>
      <c r="H51" s="1">
        <f t="shared" si="1"/>
        <v>1</v>
      </c>
      <c r="I51" s="1"/>
      <c r="J51" s="1"/>
      <c r="K51" s="1">
        <f t="shared" si="2"/>
        <v>1</v>
      </c>
      <c r="L51" s="1"/>
      <c r="M51" s="1"/>
      <c r="N51" s="1"/>
      <c r="O51" s="1">
        <f t="shared" si="3"/>
        <v>3</v>
      </c>
    </row>
    <row r="52" spans="1:15" x14ac:dyDescent="0.15">
      <c r="A52" s="50"/>
      <c r="B52" s="11" t="str">
        <f>周总结!D54</f>
        <v>孙志宏</v>
      </c>
      <c r="C52" s="3"/>
      <c r="D52" s="1"/>
      <c r="E52" s="1">
        <f t="shared" si="0"/>
        <v>1</v>
      </c>
      <c r="F52" s="1"/>
      <c r="G52" s="1"/>
      <c r="H52" s="1">
        <f t="shared" si="1"/>
        <v>1</v>
      </c>
      <c r="I52" s="1"/>
      <c r="J52" s="1"/>
      <c r="K52" s="1">
        <f t="shared" si="2"/>
        <v>1</v>
      </c>
      <c r="L52" s="1"/>
      <c r="M52" s="1"/>
      <c r="N52" s="1"/>
      <c r="O52" s="1">
        <f t="shared" si="3"/>
        <v>3</v>
      </c>
    </row>
    <row r="53" spans="1:15" x14ac:dyDescent="0.15">
      <c r="A53" s="51"/>
      <c r="B53" s="11" t="e">
        <f>周总结!#REF!</f>
        <v>#REF!</v>
      </c>
      <c r="C53" s="3"/>
      <c r="D53" s="1"/>
      <c r="E53" s="1">
        <f t="shared" si="0"/>
        <v>1</v>
      </c>
      <c r="F53" s="1"/>
      <c r="G53" s="1"/>
      <c r="H53" s="1">
        <f t="shared" si="1"/>
        <v>1</v>
      </c>
      <c r="I53" s="1"/>
      <c r="J53" s="1"/>
      <c r="K53" s="1">
        <f t="shared" si="2"/>
        <v>1</v>
      </c>
      <c r="L53" s="1"/>
      <c r="M53" s="1"/>
      <c r="N53" s="1"/>
      <c r="O53" s="1">
        <f t="shared" si="3"/>
        <v>3</v>
      </c>
    </row>
    <row r="55" spans="1:15" x14ac:dyDescent="0.15">
      <c r="B55" s="44" t="s">
        <v>30</v>
      </c>
      <c r="C55" s="44"/>
      <c r="D55" s="44"/>
      <c r="E55" s="44"/>
      <c r="F55" s="44" t="s">
        <v>29</v>
      </c>
      <c r="G55" s="45"/>
    </row>
    <row r="56" spans="1:15" x14ac:dyDescent="0.15">
      <c r="B56" s="44"/>
      <c r="C56" s="44"/>
      <c r="D56" s="44"/>
      <c r="E56" s="44"/>
      <c r="F56" s="45"/>
      <c r="G56" s="45"/>
    </row>
  </sheetData>
  <mergeCells count="22">
    <mergeCell ref="A1:O1"/>
    <mergeCell ref="C4:D4"/>
    <mergeCell ref="O4:O5"/>
    <mergeCell ref="C3:O3"/>
    <mergeCell ref="E4:G4"/>
    <mergeCell ref="H4:J4"/>
    <mergeCell ref="K4:M4"/>
    <mergeCell ref="A3:A5"/>
    <mergeCell ref="B3:B5"/>
    <mergeCell ref="A2:H2"/>
    <mergeCell ref="I2:K2"/>
    <mergeCell ref="L2:O2"/>
    <mergeCell ref="F55:G56"/>
    <mergeCell ref="B55:E56"/>
    <mergeCell ref="A6:A11"/>
    <mergeCell ref="A48:A53"/>
    <mergeCell ref="A42:A47"/>
    <mergeCell ref="A36:A41"/>
    <mergeCell ref="A30:A35"/>
    <mergeCell ref="A24:A29"/>
    <mergeCell ref="A18:A23"/>
    <mergeCell ref="A12:A17"/>
  </mergeCells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56"/>
  <sheetViews>
    <sheetView workbookViewId="0">
      <selection activeCell="L2" sqref="L2:O2"/>
    </sheetView>
  </sheetViews>
  <sheetFormatPr defaultColWidth="9" defaultRowHeight="14.25" x14ac:dyDescent="0.15"/>
  <cols>
    <col min="1" max="1" width="5.125" style="18" customWidth="1"/>
    <col min="2" max="2" width="8.875" style="2" customWidth="1"/>
    <col min="3" max="3" width="5.625" style="2" customWidth="1"/>
    <col min="4" max="4" width="5.25" customWidth="1"/>
    <col min="5" max="8" width="7.5" customWidth="1"/>
    <col min="9" max="9" width="8" customWidth="1"/>
    <col min="10" max="10" width="5.625" customWidth="1"/>
    <col min="11" max="13" width="7.5" customWidth="1"/>
    <col min="15" max="15" width="7.25" customWidth="1"/>
    <col min="16" max="16" width="2.125" customWidth="1"/>
    <col min="254" max="254" width="5.125" customWidth="1"/>
    <col min="255" max="255" width="8.875" customWidth="1"/>
    <col min="256" max="256" width="5.625" customWidth="1"/>
    <col min="257" max="257" width="5.25" customWidth="1"/>
    <col min="258" max="261" width="7.5" customWidth="1"/>
    <col min="262" max="262" width="8" customWidth="1"/>
    <col min="263" max="263" width="5.625" customWidth="1"/>
    <col min="264" max="266" width="7.5" customWidth="1"/>
    <col min="268" max="269" width="5.625" customWidth="1"/>
    <col min="270" max="270" width="9.625" customWidth="1"/>
    <col min="271" max="271" width="5.625" customWidth="1"/>
    <col min="272" max="272" width="2.125" customWidth="1"/>
    <col min="510" max="510" width="5.125" customWidth="1"/>
    <col min="511" max="511" width="8.875" customWidth="1"/>
    <col min="512" max="512" width="5.625" customWidth="1"/>
    <col min="513" max="513" width="5.25" customWidth="1"/>
    <col min="514" max="517" width="7.5" customWidth="1"/>
    <col min="518" max="518" width="8" customWidth="1"/>
    <col min="519" max="519" width="5.625" customWidth="1"/>
    <col min="520" max="522" width="7.5" customWidth="1"/>
    <col min="524" max="525" width="5.625" customWidth="1"/>
    <col min="526" max="526" width="9.625" customWidth="1"/>
    <col min="527" max="527" width="5.625" customWidth="1"/>
    <col min="528" max="528" width="2.125" customWidth="1"/>
    <col min="766" max="766" width="5.125" customWidth="1"/>
    <col min="767" max="767" width="8.875" customWidth="1"/>
    <col min="768" max="768" width="5.625" customWidth="1"/>
    <col min="769" max="769" width="5.25" customWidth="1"/>
    <col min="770" max="773" width="7.5" customWidth="1"/>
    <col min="774" max="774" width="8" customWidth="1"/>
    <col min="775" max="775" width="5.625" customWidth="1"/>
    <col min="776" max="778" width="7.5" customWidth="1"/>
    <col min="780" max="781" width="5.625" customWidth="1"/>
    <col min="782" max="782" width="9.625" customWidth="1"/>
    <col min="783" max="783" width="5.625" customWidth="1"/>
    <col min="784" max="784" width="2.125" customWidth="1"/>
    <col min="1022" max="1022" width="5.125" customWidth="1"/>
    <col min="1023" max="1023" width="8.875" customWidth="1"/>
    <col min="1024" max="1024" width="5.625" customWidth="1"/>
    <col min="1025" max="1025" width="5.25" customWidth="1"/>
    <col min="1026" max="1029" width="7.5" customWidth="1"/>
    <col min="1030" max="1030" width="8" customWidth="1"/>
    <col min="1031" max="1031" width="5.625" customWidth="1"/>
    <col min="1032" max="1034" width="7.5" customWidth="1"/>
    <col min="1036" max="1037" width="5.625" customWidth="1"/>
    <col min="1038" max="1038" width="9.625" customWidth="1"/>
    <col min="1039" max="1039" width="5.625" customWidth="1"/>
    <col min="1040" max="1040" width="2.125" customWidth="1"/>
    <col min="1278" max="1278" width="5.125" customWidth="1"/>
    <col min="1279" max="1279" width="8.875" customWidth="1"/>
    <col min="1280" max="1280" width="5.625" customWidth="1"/>
    <col min="1281" max="1281" width="5.25" customWidth="1"/>
    <col min="1282" max="1285" width="7.5" customWidth="1"/>
    <col min="1286" max="1286" width="8" customWidth="1"/>
    <col min="1287" max="1287" width="5.625" customWidth="1"/>
    <col min="1288" max="1290" width="7.5" customWidth="1"/>
    <col min="1292" max="1293" width="5.625" customWidth="1"/>
    <col min="1294" max="1294" width="9.625" customWidth="1"/>
    <col min="1295" max="1295" width="5.625" customWidth="1"/>
    <col min="1296" max="1296" width="2.125" customWidth="1"/>
    <col min="1534" max="1534" width="5.125" customWidth="1"/>
    <col min="1535" max="1535" width="8.875" customWidth="1"/>
    <col min="1536" max="1536" width="5.625" customWidth="1"/>
    <col min="1537" max="1537" width="5.25" customWidth="1"/>
    <col min="1538" max="1541" width="7.5" customWidth="1"/>
    <col min="1542" max="1542" width="8" customWidth="1"/>
    <col min="1543" max="1543" width="5.625" customWidth="1"/>
    <col min="1544" max="1546" width="7.5" customWidth="1"/>
    <col min="1548" max="1549" width="5.625" customWidth="1"/>
    <col min="1550" max="1550" width="9.625" customWidth="1"/>
    <col min="1551" max="1551" width="5.625" customWidth="1"/>
    <col min="1552" max="1552" width="2.125" customWidth="1"/>
    <col min="1790" max="1790" width="5.125" customWidth="1"/>
    <col min="1791" max="1791" width="8.875" customWidth="1"/>
    <col min="1792" max="1792" width="5.625" customWidth="1"/>
    <col min="1793" max="1793" width="5.25" customWidth="1"/>
    <col min="1794" max="1797" width="7.5" customWidth="1"/>
    <col min="1798" max="1798" width="8" customWidth="1"/>
    <col min="1799" max="1799" width="5.625" customWidth="1"/>
    <col min="1800" max="1802" width="7.5" customWidth="1"/>
    <col min="1804" max="1805" width="5.625" customWidth="1"/>
    <col min="1806" max="1806" width="9.625" customWidth="1"/>
    <col min="1807" max="1807" width="5.625" customWidth="1"/>
    <col min="1808" max="1808" width="2.125" customWidth="1"/>
    <col min="2046" max="2046" width="5.125" customWidth="1"/>
    <col min="2047" max="2047" width="8.875" customWidth="1"/>
    <col min="2048" max="2048" width="5.625" customWidth="1"/>
    <col min="2049" max="2049" width="5.25" customWidth="1"/>
    <col min="2050" max="2053" width="7.5" customWidth="1"/>
    <col min="2054" max="2054" width="8" customWidth="1"/>
    <col min="2055" max="2055" width="5.625" customWidth="1"/>
    <col min="2056" max="2058" width="7.5" customWidth="1"/>
    <col min="2060" max="2061" width="5.625" customWidth="1"/>
    <col min="2062" max="2062" width="9.625" customWidth="1"/>
    <col min="2063" max="2063" width="5.625" customWidth="1"/>
    <col min="2064" max="2064" width="2.125" customWidth="1"/>
    <col min="2302" max="2302" width="5.125" customWidth="1"/>
    <col min="2303" max="2303" width="8.875" customWidth="1"/>
    <col min="2304" max="2304" width="5.625" customWidth="1"/>
    <col min="2305" max="2305" width="5.25" customWidth="1"/>
    <col min="2306" max="2309" width="7.5" customWidth="1"/>
    <col min="2310" max="2310" width="8" customWidth="1"/>
    <col min="2311" max="2311" width="5.625" customWidth="1"/>
    <col min="2312" max="2314" width="7.5" customWidth="1"/>
    <col min="2316" max="2317" width="5.625" customWidth="1"/>
    <col min="2318" max="2318" width="9.625" customWidth="1"/>
    <col min="2319" max="2319" width="5.625" customWidth="1"/>
    <col min="2320" max="2320" width="2.125" customWidth="1"/>
    <col min="2558" max="2558" width="5.125" customWidth="1"/>
    <col min="2559" max="2559" width="8.875" customWidth="1"/>
    <col min="2560" max="2560" width="5.625" customWidth="1"/>
    <col min="2561" max="2561" width="5.25" customWidth="1"/>
    <col min="2562" max="2565" width="7.5" customWidth="1"/>
    <col min="2566" max="2566" width="8" customWidth="1"/>
    <col min="2567" max="2567" width="5.625" customWidth="1"/>
    <col min="2568" max="2570" width="7.5" customWidth="1"/>
    <col min="2572" max="2573" width="5.625" customWidth="1"/>
    <col min="2574" max="2574" width="9.625" customWidth="1"/>
    <col min="2575" max="2575" width="5.625" customWidth="1"/>
    <col min="2576" max="2576" width="2.125" customWidth="1"/>
    <col min="2814" max="2814" width="5.125" customWidth="1"/>
    <col min="2815" max="2815" width="8.875" customWidth="1"/>
    <col min="2816" max="2816" width="5.625" customWidth="1"/>
    <col min="2817" max="2817" width="5.25" customWidth="1"/>
    <col min="2818" max="2821" width="7.5" customWidth="1"/>
    <col min="2822" max="2822" width="8" customWidth="1"/>
    <col min="2823" max="2823" width="5.625" customWidth="1"/>
    <col min="2824" max="2826" width="7.5" customWidth="1"/>
    <col min="2828" max="2829" width="5.625" customWidth="1"/>
    <col min="2830" max="2830" width="9.625" customWidth="1"/>
    <col min="2831" max="2831" width="5.625" customWidth="1"/>
    <col min="2832" max="2832" width="2.125" customWidth="1"/>
    <col min="3070" max="3070" width="5.125" customWidth="1"/>
    <col min="3071" max="3071" width="8.875" customWidth="1"/>
    <col min="3072" max="3072" width="5.625" customWidth="1"/>
    <col min="3073" max="3073" width="5.25" customWidth="1"/>
    <col min="3074" max="3077" width="7.5" customWidth="1"/>
    <col min="3078" max="3078" width="8" customWidth="1"/>
    <col min="3079" max="3079" width="5.625" customWidth="1"/>
    <col min="3080" max="3082" width="7.5" customWidth="1"/>
    <col min="3084" max="3085" width="5.625" customWidth="1"/>
    <col min="3086" max="3086" width="9.625" customWidth="1"/>
    <col min="3087" max="3087" width="5.625" customWidth="1"/>
    <col min="3088" max="3088" width="2.125" customWidth="1"/>
    <col min="3326" max="3326" width="5.125" customWidth="1"/>
    <col min="3327" max="3327" width="8.875" customWidth="1"/>
    <col min="3328" max="3328" width="5.625" customWidth="1"/>
    <col min="3329" max="3329" width="5.25" customWidth="1"/>
    <col min="3330" max="3333" width="7.5" customWidth="1"/>
    <col min="3334" max="3334" width="8" customWidth="1"/>
    <col min="3335" max="3335" width="5.625" customWidth="1"/>
    <col min="3336" max="3338" width="7.5" customWidth="1"/>
    <col min="3340" max="3341" width="5.625" customWidth="1"/>
    <col min="3342" max="3342" width="9.625" customWidth="1"/>
    <col min="3343" max="3343" width="5.625" customWidth="1"/>
    <col min="3344" max="3344" width="2.125" customWidth="1"/>
    <col min="3582" max="3582" width="5.125" customWidth="1"/>
    <col min="3583" max="3583" width="8.875" customWidth="1"/>
    <col min="3584" max="3584" width="5.625" customWidth="1"/>
    <col min="3585" max="3585" width="5.25" customWidth="1"/>
    <col min="3586" max="3589" width="7.5" customWidth="1"/>
    <col min="3590" max="3590" width="8" customWidth="1"/>
    <col min="3591" max="3591" width="5.625" customWidth="1"/>
    <col min="3592" max="3594" width="7.5" customWidth="1"/>
    <col min="3596" max="3597" width="5.625" customWidth="1"/>
    <col min="3598" max="3598" width="9.625" customWidth="1"/>
    <col min="3599" max="3599" width="5.625" customWidth="1"/>
    <col min="3600" max="3600" width="2.125" customWidth="1"/>
    <col min="3838" max="3838" width="5.125" customWidth="1"/>
    <col min="3839" max="3839" width="8.875" customWidth="1"/>
    <col min="3840" max="3840" width="5.625" customWidth="1"/>
    <col min="3841" max="3841" width="5.25" customWidth="1"/>
    <col min="3842" max="3845" width="7.5" customWidth="1"/>
    <col min="3846" max="3846" width="8" customWidth="1"/>
    <col min="3847" max="3847" width="5.625" customWidth="1"/>
    <col min="3848" max="3850" width="7.5" customWidth="1"/>
    <col min="3852" max="3853" width="5.625" customWidth="1"/>
    <col min="3854" max="3854" width="9.625" customWidth="1"/>
    <col min="3855" max="3855" width="5.625" customWidth="1"/>
    <col min="3856" max="3856" width="2.125" customWidth="1"/>
    <col min="4094" max="4094" width="5.125" customWidth="1"/>
    <col min="4095" max="4095" width="8.875" customWidth="1"/>
    <col min="4096" max="4096" width="5.625" customWidth="1"/>
    <col min="4097" max="4097" width="5.25" customWidth="1"/>
    <col min="4098" max="4101" width="7.5" customWidth="1"/>
    <col min="4102" max="4102" width="8" customWidth="1"/>
    <col min="4103" max="4103" width="5.625" customWidth="1"/>
    <col min="4104" max="4106" width="7.5" customWidth="1"/>
    <col min="4108" max="4109" width="5.625" customWidth="1"/>
    <col min="4110" max="4110" width="9.625" customWidth="1"/>
    <col min="4111" max="4111" width="5.625" customWidth="1"/>
    <col min="4112" max="4112" width="2.125" customWidth="1"/>
    <col min="4350" max="4350" width="5.125" customWidth="1"/>
    <col min="4351" max="4351" width="8.875" customWidth="1"/>
    <col min="4352" max="4352" width="5.625" customWidth="1"/>
    <col min="4353" max="4353" width="5.25" customWidth="1"/>
    <col min="4354" max="4357" width="7.5" customWidth="1"/>
    <col min="4358" max="4358" width="8" customWidth="1"/>
    <col min="4359" max="4359" width="5.625" customWidth="1"/>
    <col min="4360" max="4362" width="7.5" customWidth="1"/>
    <col min="4364" max="4365" width="5.625" customWidth="1"/>
    <col min="4366" max="4366" width="9.625" customWidth="1"/>
    <col min="4367" max="4367" width="5.625" customWidth="1"/>
    <col min="4368" max="4368" width="2.125" customWidth="1"/>
    <col min="4606" max="4606" width="5.125" customWidth="1"/>
    <col min="4607" max="4607" width="8.875" customWidth="1"/>
    <col min="4608" max="4608" width="5.625" customWidth="1"/>
    <col min="4609" max="4609" width="5.25" customWidth="1"/>
    <col min="4610" max="4613" width="7.5" customWidth="1"/>
    <col min="4614" max="4614" width="8" customWidth="1"/>
    <col min="4615" max="4615" width="5.625" customWidth="1"/>
    <col min="4616" max="4618" width="7.5" customWidth="1"/>
    <col min="4620" max="4621" width="5.625" customWidth="1"/>
    <col min="4622" max="4622" width="9.625" customWidth="1"/>
    <col min="4623" max="4623" width="5.625" customWidth="1"/>
    <col min="4624" max="4624" width="2.125" customWidth="1"/>
    <col min="4862" max="4862" width="5.125" customWidth="1"/>
    <col min="4863" max="4863" width="8.875" customWidth="1"/>
    <col min="4864" max="4864" width="5.625" customWidth="1"/>
    <col min="4865" max="4865" width="5.25" customWidth="1"/>
    <col min="4866" max="4869" width="7.5" customWidth="1"/>
    <col min="4870" max="4870" width="8" customWidth="1"/>
    <col min="4871" max="4871" width="5.625" customWidth="1"/>
    <col min="4872" max="4874" width="7.5" customWidth="1"/>
    <col min="4876" max="4877" width="5.625" customWidth="1"/>
    <col min="4878" max="4878" width="9.625" customWidth="1"/>
    <col min="4879" max="4879" width="5.625" customWidth="1"/>
    <col min="4880" max="4880" width="2.125" customWidth="1"/>
    <col min="5118" max="5118" width="5.125" customWidth="1"/>
    <col min="5119" max="5119" width="8.875" customWidth="1"/>
    <col min="5120" max="5120" width="5.625" customWidth="1"/>
    <col min="5121" max="5121" width="5.25" customWidth="1"/>
    <col min="5122" max="5125" width="7.5" customWidth="1"/>
    <col min="5126" max="5126" width="8" customWidth="1"/>
    <col min="5127" max="5127" width="5.625" customWidth="1"/>
    <col min="5128" max="5130" width="7.5" customWidth="1"/>
    <col min="5132" max="5133" width="5.625" customWidth="1"/>
    <col min="5134" max="5134" width="9.625" customWidth="1"/>
    <col min="5135" max="5135" width="5.625" customWidth="1"/>
    <col min="5136" max="5136" width="2.125" customWidth="1"/>
    <col min="5374" max="5374" width="5.125" customWidth="1"/>
    <col min="5375" max="5375" width="8.875" customWidth="1"/>
    <col min="5376" max="5376" width="5.625" customWidth="1"/>
    <col min="5377" max="5377" width="5.25" customWidth="1"/>
    <col min="5378" max="5381" width="7.5" customWidth="1"/>
    <col min="5382" max="5382" width="8" customWidth="1"/>
    <col min="5383" max="5383" width="5.625" customWidth="1"/>
    <col min="5384" max="5386" width="7.5" customWidth="1"/>
    <col min="5388" max="5389" width="5.625" customWidth="1"/>
    <col min="5390" max="5390" width="9.625" customWidth="1"/>
    <col min="5391" max="5391" width="5.625" customWidth="1"/>
    <col min="5392" max="5392" width="2.125" customWidth="1"/>
    <col min="5630" max="5630" width="5.125" customWidth="1"/>
    <col min="5631" max="5631" width="8.875" customWidth="1"/>
    <col min="5632" max="5632" width="5.625" customWidth="1"/>
    <col min="5633" max="5633" width="5.25" customWidth="1"/>
    <col min="5634" max="5637" width="7.5" customWidth="1"/>
    <col min="5638" max="5638" width="8" customWidth="1"/>
    <col min="5639" max="5639" width="5.625" customWidth="1"/>
    <col min="5640" max="5642" width="7.5" customWidth="1"/>
    <col min="5644" max="5645" width="5.625" customWidth="1"/>
    <col min="5646" max="5646" width="9.625" customWidth="1"/>
    <col min="5647" max="5647" width="5.625" customWidth="1"/>
    <col min="5648" max="5648" width="2.125" customWidth="1"/>
    <col min="5886" max="5886" width="5.125" customWidth="1"/>
    <col min="5887" max="5887" width="8.875" customWidth="1"/>
    <col min="5888" max="5888" width="5.625" customWidth="1"/>
    <col min="5889" max="5889" width="5.25" customWidth="1"/>
    <col min="5890" max="5893" width="7.5" customWidth="1"/>
    <col min="5894" max="5894" width="8" customWidth="1"/>
    <col min="5895" max="5895" width="5.625" customWidth="1"/>
    <col min="5896" max="5898" width="7.5" customWidth="1"/>
    <col min="5900" max="5901" width="5.625" customWidth="1"/>
    <col min="5902" max="5902" width="9.625" customWidth="1"/>
    <col min="5903" max="5903" width="5.625" customWidth="1"/>
    <col min="5904" max="5904" width="2.125" customWidth="1"/>
    <col min="6142" max="6142" width="5.125" customWidth="1"/>
    <col min="6143" max="6143" width="8.875" customWidth="1"/>
    <col min="6144" max="6144" width="5.625" customWidth="1"/>
    <col min="6145" max="6145" width="5.25" customWidth="1"/>
    <col min="6146" max="6149" width="7.5" customWidth="1"/>
    <col min="6150" max="6150" width="8" customWidth="1"/>
    <col min="6151" max="6151" width="5.625" customWidth="1"/>
    <col min="6152" max="6154" width="7.5" customWidth="1"/>
    <col min="6156" max="6157" width="5.625" customWidth="1"/>
    <col min="6158" max="6158" width="9.625" customWidth="1"/>
    <col min="6159" max="6159" width="5.625" customWidth="1"/>
    <col min="6160" max="6160" width="2.125" customWidth="1"/>
    <col min="6398" max="6398" width="5.125" customWidth="1"/>
    <col min="6399" max="6399" width="8.875" customWidth="1"/>
    <col min="6400" max="6400" width="5.625" customWidth="1"/>
    <col min="6401" max="6401" width="5.25" customWidth="1"/>
    <col min="6402" max="6405" width="7.5" customWidth="1"/>
    <col min="6406" max="6406" width="8" customWidth="1"/>
    <col min="6407" max="6407" width="5.625" customWidth="1"/>
    <col min="6408" max="6410" width="7.5" customWidth="1"/>
    <col min="6412" max="6413" width="5.625" customWidth="1"/>
    <col min="6414" max="6414" width="9.625" customWidth="1"/>
    <col min="6415" max="6415" width="5.625" customWidth="1"/>
    <col min="6416" max="6416" width="2.125" customWidth="1"/>
    <col min="6654" max="6654" width="5.125" customWidth="1"/>
    <col min="6655" max="6655" width="8.875" customWidth="1"/>
    <col min="6656" max="6656" width="5.625" customWidth="1"/>
    <col min="6657" max="6657" width="5.25" customWidth="1"/>
    <col min="6658" max="6661" width="7.5" customWidth="1"/>
    <col min="6662" max="6662" width="8" customWidth="1"/>
    <col min="6663" max="6663" width="5.625" customWidth="1"/>
    <col min="6664" max="6666" width="7.5" customWidth="1"/>
    <col min="6668" max="6669" width="5.625" customWidth="1"/>
    <col min="6670" max="6670" width="9.625" customWidth="1"/>
    <col min="6671" max="6671" width="5.625" customWidth="1"/>
    <col min="6672" max="6672" width="2.125" customWidth="1"/>
    <col min="6910" max="6910" width="5.125" customWidth="1"/>
    <col min="6911" max="6911" width="8.875" customWidth="1"/>
    <col min="6912" max="6912" width="5.625" customWidth="1"/>
    <col min="6913" max="6913" width="5.25" customWidth="1"/>
    <col min="6914" max="6917" width="7.5" customWidth="1"/>
    <col min="6918" max="6918" width="8" customWidth="1"/>
    <col min="6919" max="6919" width="5.625" customWidth="1"/>
    <col min="6920" max="6922" width="7.5" customWidth="1"/>
    <col min="6924" max="6925" width="5.625" customWidth="1"/>
    <col min="6926" max="6926" width="9.625" customWidth="1"/>
    <col min="6927" max="6927" width="5.625" customWidth="1"/>
    <col min="6928" max="6928" width="2.125" customWidth="1"/>
    <col min="7166" max="7166" width="5.125" customWidth="1"/>
    <col min="7167" max="7167" width="8.875" customWidth="1"/>
    <col min="7168" max="7168" width="5.625" customWidth="1"/>
    <col min="7169" max="7169" width="5.25" customWidth="1"/>
    <col min="7170" max="7173" width="7.5" customWidth="1"/>
    <col min="7174" max="7174" width="8" customWidth="1"/>
    <col min="7175" max="7175" width="5.625" customWidth="1"/>
    <col min="7176" max="7178" width="7.5" customWidth="1"/>
    <col min="7180" max="7181" width="5.625" customWidth="1"/>
    <col min="7182" max="7182" width="9.625" customWidth="1"/>
    <col min="7183" max="7183" width="5.625" customWidth="1"/>
    <col min="7184" max="7184" width="2.125" customWidth="1"/>
    <col min="7422" max="7422" width="5.125" customWidth="1"/>
    <col min="7423" max="7423" width="8.875" customWidth="1"/>
    <col min="7424" max="7424" width="5.625" customWidth="1"/>
    <col min="7425" max="7425" width="5.25" customWidth="1"/>
    <col min="7426" max="7429" width="7.5" customWidth="1"/>
    <col min="7430" max="7430" width="8" customWidth="1"/>
    <col min="7431" max="7431" width="5.625" customWidth="1"/>
    <col min="7432" max="7434" width="7.5" customWidth="1"/>
    <col min="7436" max="7437" width="5.625" customWidth="1"/>
    <col min="7438" max="7438" width="9.625" customWidth="1"/>
    <col min="7439" max="7439" width="5.625" customWidth="1"/>
    <col min="7440" max="7440" width="2.125" customWidth="1"/>
    <col min="7678" max="7678" width="5.125" customWidth="1"/>
    <col min="7679" max="7679" width="8.875" customWidth="1"/>
    <col min="7680" max="7680" width="5.625" customWidth="1"/>
    <col min="7681" max="7681" width="5.25" customWidth="1"/>
    <col min="7682" max="7685" width="7.5" customWidth="1"/>
    <col min="7686" max="7686" width="8" customWidth="1"/>
    <col min="7687" max="7687" width="5.625" customWidth="1"/>
    <col min="7688" max="7690" width="7.5" customWidth="1"/>
    <col min="7692" max="7693" width="5.625" customWidth="1"/>
    <col min="7694" max="7694" width="9.625" customWidth="1"/>
    <col min="7695" max="7695" width="5.625" customWidth="1"/>
    <col min="7696" max="7696" width="2.125" customWidth="1"/>
    <col min="7934" max="7934" width="5.125" customWidth="1"/>
    <col min="7935" max="7935" width="8.875" customWidth="1"/>
    <col min="7936" max="7936" width="5.625" customWidth="1"/>
    <col min="7937" max="7937" width="5.25" customWidth="1"/>
    <col min="7938" max="7941" width="7.5" customWidth="1"/>
    <col min="7942" max="7942" width="8" customWidth="1"/>
    <col min="7943" max="7943" width="5.625" customWidth="1"/>
    <col min="7944" max="7946" width="7.5" customWidth="1"/>
    <col min="7948" max="7949" width="5.625" customWidth="1"/>
    <col min="7950" max="7950" width="9.625" customWidth="1"/>
    <col min="7951" max="7951" width="5.625" customWidth="1"/>
    <col min="7952" max="7952" width="2.125" customWidth="1"/>
    <col min="8190" max="8190" width="5.125" customWidth="1"/>
    <col min="8191" max="8191" width="8.875" customWidth="1"/>
    <col min="8192" max="8192" width="5.625" customWidth="1"/>
    <col min="8193" max="8193" width="5.25" customWidth="1"/>
    <col min="8194" max="8197" width="7.5" customWidth="1"/>
    <col min="8198" max="8198" width="8" customWidth="1"/>
    <col min="8199" max="8199" width="5.625" customWidth="1"/>
    <col min="8200" max="8202" width="7.5" customWidth="1"/>
    <col min="8204" max="8205" width="5.625" customWidth="1"/>
    <col min="8206" max="8206" width="9.625" customWidth="1"/>
    <col min="8207" max="8207" width="5.625" customWidth="1"/>
    <col min="8208" max="8208" width="2.125" customWidth="1"/>
    <col min="8446" max="8446" width="5.125" customWidth="1"/>
    <col min="8447" max="8447" width="8.875" customWidth="1"/>
    <col min="8448" max="8448" width="5.625" customWidth="1"/>
    <col min="8449" max="8449" width="5.25" customWidth="1"/>
    <col min="8450" max="8453" width="7.5" customWidth="1"/>
    <col min="8454" max="8454" width="8" customWidth="1"/>
    <col min="8455" max="8455" width="5.625" customWidth="1"/>
    <col min="8456" max="8458" width="7.5" customWidth="1"/>
    <col min="8460" max="8461" width="5.625" customWidth="1"/>
    <col min="8462" max="8462" width="9.625" customWidth="1"/>
    <col min="8463" max="8463" width="5.625" customWidth="1"/>
    <col min="8464" max="8464" width="2.125" customWidth="1"/>
    <col min="8702" max="8702" width="5.125" customWidth="1"/>
    <col min="8703" max="8703" width="8.875" customWidth="1"/>
    <col min="8704" max="8704" width="5.625" customWidth="1"/>
    <col min="8705" max="8705" width="5.25" customWidth="1"/>
    <col min="8706" max="8709" width="7.5" customWidth="1"/>
    <col min="8710" max="8710" width="8" customWidth="1"/>
    <col min="8711" max="8711" width="5.625" customWidth="1"/>
    <col min="8712" max="8714" width="7.5" customWidth="1"/>
    <col min="8716" max="8717" width="5.625" customWidth="1"/>
    <col min="8718" max="8718" width="9.625" customWidth="1"/>
    <col min="8719" max="8719" width="5.625" customWidth="1"/>
    <col min="8720" max="8720" width="2.125" customWidth="1"/>
    <col min="8958" max="8958" width="5.125" customWidth="1"/>
    <col min="8959" max="8959" width="8.875" customWidth="1"/>
    <col min="8960" max="8960" width="5.625" customWidth="1"/>
    <col min="8961" max="8961" width="5.25" customWidth="1"/>
    <col min="8962" max="8965" width="7.5" customWidth="1"/>
    <col min="8966" max="8966" width="8" customWidth="1"/>
    <col min="8967" max="8967" width="5.625" customWidth="1"/>
    <col min="8968" max="8970" width="7.5" customWidth="1"/>
    <col min="8972" max="8973" width="5.625" customWidth="1"/>
    <col min="8974" max="8974" width="9.625" customWidth="1"/>
    <col min="8975" max="8975" width="5.625" customWidth="1"/>
    <col min="8976" max="8976" width="2.125" customWidth="1"/>
    <col min="9214" max="9214" width="5.125" customWidth="1"/>
    <col min="9215" max="9215" width="8.875" customWidth="1"/>
    <col min="9216" max="9216" width="5.625" customWidth="1"/>
    <col min="9217" max="9217" width="5.25" customWidth="1"/>
    <col min="9218" max="9221" width="7.5" customWidth="1"/>
    <col min="9222" max="9222" width="8" customWidth="1"/>
    <col min="9223" max="9223" width="5.625" customWidth="1"/>
    <col min="9224" max="9226" width="7.5" customWidth="1"/>
    <col min="9228" max="9229" width="5.625" customWidth="1"/>
    <col min="9230" max="9230" width="9.625" customWidth="1"/>
    <col min="9231" max="9231" width="5.625" customWidth="1"/>
    <col min="9232" max="9232" width="2.125" customWidth="1"/>
    <col min="9470" max="9470" width="5.125" customWidth="1"/>
    <col min="9471" max="9471" width="8.875" customWidth="1"/>
    <col min="9472" max="9472" width="5.625" customWidth="1"/>
    <col min="9473" max="9473" width="5.25" customWidth="1"/>
    <col min="9474" max="9477" width="7.5" customWidth="1"/>
    <col min="9478" max="9478" width="8" customWidth="1"/>
    <col min="9479" max="9479" width="5.625" customWidth="1"/>
    <col min="9480" max="9482" width="7.5" customWidth="1"/>
    <col min="9484" max="9485" width="5.625" customWidth="1"/>
    <col min="9486" max="9486" width="9.625" customWidth="1"/>
    <col min="9487" max="9487" width="5.625" customWidth="1"/>
    <col min="9488" max="9488" width="2.125" customWidth="1"/>
    <col min="9726" max="9726" width="5.125" customWidth="1"/>
    <col min="9727" max="9727" width="8.875" customWidth="1"/>
    <col min="9728" max="9728" width="5.625" customWidth="1"/>
    <col min="9729" max="9729" width="5.25" customWidth="1"/>
    <col min="9730" max="9733" width="7.5" customWidth="1"/>
    <col min="9734" max="9734" width="8" customWidth="1"/>
    <col min="9735" max="9735" width="5.625" customWidth="1"/>
    <col min="9736" max="9738" width="7.5" customWidth="1"/>
    <col min="9740" max="9741" width="5.625" customWidth="1"/>
    <col min="9742" max="9742" width="9.625" customWidth="1"/>
    <col min="9743" max="9743" width="5.625" customWidth="1"/>
    <col min="9744" max="9744" width="2.125" customWidth="1"/>
    <col min="9982" max="9982" width="5.125" customWidth="1"/>
    <col min="9983" max="9983" width="8.875" customWidth="1"/>
    <col min="9984" max="9984" width="5.625" customWidth="1"/>
    <col min="9985" max="9985" width="5.25" customWidth="1"/>
    <col min="9986" max="9989" width="7.5" customWidth="1"/>
    <col min="9990" max="9990" width="8" customWidth="1"/>
    <col min="9991" max="9991" width="5.625" customWidth="1"/>
    <col min="9992" max="9994" width="7.5" customWidth="1"/>
    <col min="9996" max="9997" width="5.625" customWidth="1"/>
    <col min="9998" max="9998" width="9.625" customWidth="1"/>
    <col min="9999" max="9999" width="5.625" customWidth="1"/>
    <col min="10000" max="10000" width="2.125" customWidth="1"/>
    <col min="10238" max="10238" width="5.125" customWidth="1"/>
    <col min="10239" max="10239" width="8.875" customWidth="1"/>
    <col min="10240" max="10240" width="5.625" customWidth="1"/>
    <col min="10241" max="10241" width="5.25" customWidth="1"/>
    <col min="10242" max="10245" width="7.5" customWidth="1"/>
    <col min="10246" max="10246" width="8" customWidth="1"/>
    <col min="10247" max="10247" width="5.625" customWidth="1"/>
    <col min="10248" max="10250" width="7.5" customWidth="1"/>
    <col min="10252" max="10253" width="5.625" customWidth="1"/>
    <col min="10254" max="10254" width="9.625" customWidth="1"/>
    <col min="10255" max="10255" width="5.625" customWidth="1"/>
    <col min="10256" max="10256" width="2.125" customWidth="1"/>
    <col min="10494" max="10494" width="5.125" customWidth="1"/>
    <col min="10495" max="10495" width="8.875" customWidth="1"/>
    <col min="10496" max="10496" width="5.625" customWidth="1"/>
    <col min="10497" max="10497" width="5.25" customWidth="1"/>
    <col min="10498" max="10501" width="7.5" customWidth="1"/>
    <col min="10502" max="10502" width="8" customWidth="1"/>
    <col min="10503" max="10503" width="5.625" customWidth="1"/>
    <col min="10504" max="10506" width="7.5" customWidth="1"/>
    <col min="10508" max="10509" width="5.625" customWidth="1"/>
    <col min="10510" max="10510" width="9.625" customWidth="1"/>
    <col min="10511" max="10511" width="5.625" customWidth="1"/>
    <col min="10512" max="10512" width="2.125" customWidth="1"/>
    <col min="10750" max="10750" width="5.125" customWidth="1"/>
    <col min="10751" max="10751" width="8.875" customWidth="1"/>
    <col min="10752" max="10752" width="5.625" customWidth="1"/>
    <col min="10753" max="10753" width="5.25" customWidth="1"/>
    <col min="10754" max="10757" width="7.5" customWidth="1"/>
    <col min="10758" max="10758" width="8" customWidth="1"/>
    <col min="10759" max="10759" width="5.625" customWidth="1"/>
    <col min="10760" max="10762" width="7.5" customWidth="1"/>
    <col min="10764" max="10765" width="5.625" customWidth="1"/>
    <col min="10766" max="10766" width="9.625" customWidth="1"/>
    <col min="10767" max="10767" width="5.625" customWidth="1"/>
    <col min="10768" max="10768" width="2.125" customWidth="1"/>
    <col min="11006" max="11006" width="5.125" customWidth="1"/>
    <col min="11007" max="11007" width="8.875" customWidth="1"/>
    <col min="11008" max="11008" width="5.625" customWidth="1"/>
    <col min="11009" max="11009" width="5.25" customWidth="1"/>
    <col min="11010" max="11013" width="7.5" customWidth="1"/>
    <col min="11014" max="11014" width="8" customWidth="1"/>
    <col min="11015" max="11015" width="5.625" customWidth="1"/>
    <col min="11016" max="11018" width="7.5" customWidth="1"/>
    <col min="11020" max="11021" width="5.625" customWidth="1"/>
    <col min="11022" max="11022" width="9.625" customWidth="1"/>
    <col min="11023" max="11023" width="5.625" customWidth="1"/>
    <col min="11024" max="11024" width="2.125" customWidth="1"/>
    <col min="11262" max="11262" width="5.125" customWidth="1"/>
    <col min="11263" max="11263" width="8.875" customWidth="1"/>
    <col min="11264" max="11264" width="5.625" customWidth="1"/>
    <col min="11265" max="11265" width="5.25" customWidth="1"/>
    <col min="11266" max="11269" width="7.5" customWidth="1"/>
    <col min="11270" max="11270" width="8" customWidth="1"/>
    <col min="11271" max="11271" width="5.625" customWidth="1"/>
    <col min="11272" max="11274" width="7.5" customWidth="1"/>
    <col min="11276" max="11277" width="5.625" customWidth="1"/>
    <col min="11278" max="11278" width="9.625" customWidth="1"/>
    <col min="11279" max="11279" width="5.625" customWidth="1"/>
    <col min="11280" max="11280" width="2.125" customWidth="1"/>
    <col min="11518" max="11518" width="5.125" customWidth="1"/>
    <col min="11519" max="11519" width="8.875" customWidth="1"/>
    <col min="11520" max="11520" width="5.625" customWidth="1"/>
    <col min="11521" max="11521" width="5.25" customWidth="1"/>
    <col min="11522" max="11525" width="7.5" customWidth="1"/>
    <col min="11526" max="11526" width="8" customWidth="1"/>
    <col min="11527" max="11527" width="5.625" customWidth="1"/>
    <col min="11528" max="11530" width="7.5" customWidth="1"/>
    <col min="11532" max="11533" width="5.625" customWidth="1"/>
    <col min="11534" max="11534" width="9.625" customWidth="1"/>
    <col min="11535" max="11535" width="5.625" customWidth="1"/>
    <col min="11536" max="11536" width="2.125" customWidth="1"/>
    <col min="11774" max="11774" width="5.125" customWidth="1"/>
    <col min="11775" max="11775" width="8.875" customWidth="1"/>
    <col min="11776" max="11776" width="5.625" customWidth="1"/>
    <col min="11777" max="11777" width="5.25" customWidth="1"/>
    <col min="11778" max="11781" width="7.5" customWidth="1"/>
    <col min="11782" max="11782" width="8" customWidth="1"/>
    <col min="11783" max="11783" width="5.625" customWidth="1"/>
    <col min="11784" max="11786" width="7.5" customWidth="1"/>
    <col min="11788" max="11789" width="5.625" customWidth="1"/>
    <col min="11790" max="11790" width="9.625" customWidth="1"/>
    <col min="11791" max="11791" width="5.625" customWidth="1"/>
    <col min="11792" max="11792" width="2.125" customWidth="1"/>
    <col min="12030" max="12030" width="5.125" customWidth="1"/>
    <col min="12031" max="12031" width="8.875" customWidth="1"/>
    <col min="12032" max="12032" width="5.625" customWidth="1"/>
    <col min="12033" max="12033" width="5.25" customWidth="1"/>
    <col min="12034" max="12037" width="7.5" customWidth="1"/>
    <col min="12038" max="12038" width="8" customWidth="1"/>
    <col min="12039" max="12039" width="5.625" customWidth="1"/>
    <col min="12040" max="12042" width="7.5" customWidth="1"/>
    <col min="12044" max="12045" width="5.625" customWidth="1"/>
    <col min="12046" max="12046" width="9.625" customWidth="1"/>
    <col min="12047" max="12047" width="5.625" customWidth="1"/>
    <col min="12048" max="12048" width="2.125" customWidth="1"/>
    <col min="12286" max="12286" width="5.125" customWidth="1"/>
    <col min="12287" max="12287" width="8.875" customWidth="1"/>
    <col min="12288" max="12288" width="5.625" customWidth="1"/>
    <col min="12289" max="12289" width="5.25" customWidth="1"/>
    <col min="12290" max="12293" width="7.5" customWidth="1"/>
    <col min="12294" max="12294" width="8" customWidth="1"/>
    <col min="12295" max="12295" width="5.625" customWidth="1"/>
    <col min="12296" max="12298" width="7.5" customWidth="1"/>
    <col min="12300" max="12301" width="5.625" customWidth="1"/>
    <col min="12302" max="12302" width="9.625" customWidth="1"/>
    <col min="12303" max="12303" width="5.625" customWidth="1"/>
    <col min="12304" max="12304" width="2.125" customWidth="1"/>
    <col min="12542" max="12542" width="5.125" customWidth="1"/>
    <col min="12543" max="12543" width="8.875" customWidth="1"/>
    <col min="12544" max="12544" width="5.625" customWidth="1"/>
    <col min="12545" max="12545" width="5.25" customWidth="1"/>
    <col min="12546" max="12549" width="7.5" customWidth="1"/>
    <col min="12550" max="12550" width="8" customWidth="1"/>
    <col min="12551" max="12551" width="5.625" customWidth="1"/>
    <col min="12552" max="12554" width="7.5" customWidth="1"/>
    <col min="12556" max="12557" width="5.625" customWidth="1"/>
    <col min="12558" max="12558" width="9.625" customWidth="1"/>
    <col min="12559" max="12559" width="5.625" customWidth="1"/>
    <col min="12560" max="12560" width="2.125" customWidth="1"/>
    <col min="12798" max="12798" width="5.125" customWidth="1"/>
    <col min="12799" max="12799" width="8.875" customWidth="1"/>
    <col min="12800" max="12800" width="5.625" customWidth="1"/>
    <col min="12801" max="12801" width="5.25" customWidth="1"/>
    <col min="12802" max="12805" width="7.5" customWidth="1"/>
    <col min="12806" max="12806" width="8" customWidth="1"/>
    <col min="12807" max="12807" width="5.625" customWidth="1"/>
    <col min="12808" max="12810" width="7.5" customWidth="1"/>
    <col min="12812" max="12813" width="5.625" customWidth="1"/>
    <col min="12814" max="12814" width="9.625" customWidth="1"/>
    <col min="12815" max="12815" width="5.625" customWidth="1"/>
    <col min="12816" max="12816" width="2.125" customWidth="1"/>
    <col min="13054" max="13054" width="5.125" customWidth="1"/>
    <col min="13055" max="13055" width="8.875" customWidth="1"/>
    <col min="13056" max="13056" width="5.625" customWidth="1"/>
    <col min="13057" max="13057" width="5.25" customWidth="1"/>
    <col min="13058" max="13061" width="7.5" customWidth="1"/>
    <col min="13062" max="13062" width="8" customWidth="1"/>
    <col min="13063" max="13063" width="5.625" customWidth="1"/>
    <col min="13064" max="13066" width="7.5" customWidth="1"/>
    <col min="13068" max="13069" width="5.625" customWidth="1"/>
    <col min="13070" max="13070" width="9.625" customWidth="1"/>
    <col min="13071" max="13071" width="5.625" customWidth="1"/>
    <col min="13072" max="13072" width="2.125" customWidth="1"/>
    <col min="13310" max="13310" width="5.125" customWidth="1"/>
    <col min="13311" max="13311" width="8.875" customWidth="1"/>
    <col min="13312" max="13312" width="5.625" customWidth="1"/>
    <col min="13313" max="13313" width="5.25" customWidth="1"/>
    <col min="13314" max="13317" width="7.5" customWidth="1"/>
    <col min="13318" max="13318" width="8" customWidth="1"/>
    <col min="13319" max="13319" width="5.625" customWidth="1"/>
    <col min="13320" max="13322" width="7.5" customWidth="1"/>
    <col min="13324" max="13325" width="5.625" customWidth="1"/>
    <col min="13326" max="13326" width="9.625" customWidth="1"/>
    <col min="13327" max="13327" width="5.625" customWidth="1"/>
    <col min="13328" max="13328" width="2.125" customWidth="1"/>
    <col min="13566" max="13566" width="5.125" customWidth="1"/>
    <col min="13567" max="13567" width="8.875" customWidth="1"/>
    <col min="13568" max="13568" width="5.625" customWidth="1"/>
    <col min="13569" max="13569" width="5.25" customWidth="1"/>
    <col min="13570" max="13573" width="7.5" customWidth="1"/>
    <col min="13574" max="13574" width="8" customWidth="1"/>
    <col min="13575" max="13575" width="5.625" customWidth="1"/>
    <col min="13576" max="13578" width="7.5" customWidth="1"/>
    <col min="13580" max="13581" width="5.625" customWidth="1"/>
    <col min="13582" max="13582" width="9.625" customWidth="1"/>
    <col min="13583" max="13583" width="5.625" customWidth="1"/>
    <col min="13584" max="13584" width="2.125" customWidth="1"/>
    <col min="13822" max="13822" width="5.125" customWidth="1"/>
    <col min="13823" max="13823" width="8.875" customWidth="1"/>
    <col min="13824" max="13824" width="5.625" customWidth="1"/>
    <col min="13825" max="13825" width="5.25" customWidth="1"/>
    <col min="13826" max="13829" width="7.5" customWidth="1"/>
    <col min="13830" max="13830" width="8" customWidth="1"/>
    <col min="13831" max="13831" width="5.625" customWidth="1"/>
    <col min="13832" max="13834" width="7.5" customWidth="1"/>
    <col min="13836" max="13837" width="5.625" customWidth="1"/>
    <col min="13838" max="13838" width="9.625" customWidth="1"/>
    <col min="13839" max="13839" width="5.625" customWidth="1"/>
    <col min="13840" max="13840" width="2.125" customWidth="1"/>
    <col min="14078" max="14078" width="5.125" customWidth="1"/>
    <col min="14079" max="14079" width="8.875" customWidth="1"/>
    <col min="14080" max="14080" width="5.625" customWidth="1"/>
    <col min="14081" max="14081" width="5.25" customWidth="1"/>
    <col min="14082" max="14085" width="7.5" customWidth="1"/>
    <col min="14086" max="14086" width="8" customWidth="1"/>
    <col min="14087" max="14087" width="5.625" customWidth="1"/>
    <col min="14088" max="14090" width="7.5" customWidth="1"/>
    <col min="14092" max="14093" width="5.625" customWidth="1"/>
    <col min="14094" max="14094" width="9.625" customWidth="1"/>
    <col min="14095" max="14095" width="5.625" customWidth="1"/>
    <col min="14096" max="14096" width="2.125" customWidth="1"/>
    <col min="14334" max="14334" width="5.125" customWidth="1"/>
    <col min="14335" max="14335" width="8.875" customWidth="1"/>
    <col min="14336" max="14336" width="5.625" customWidth="1"/>
    <col min="14337" max="14337" width="5.25" customWidth="1"/>
    <col min="14338" max="14341" width="7.5" customWidth="1"/>
    <col min="14342" max="14342" width="8" customWidth="1"/>
    <col min="14343" max="14343" width="5.625" customWidth="1"/>
    <col min="14344" max="14346" width="7.5" customWidth="1"/>
    <col min="14348" max="14349" width="5.625" customWidth="1"/>
    <col min="14350" max="14350" width="9.625" customWidth="1"/>
    <col min="14351" max="14351" width="5.625" customWidth="1"/>
    <col min="14352" max="14352" width="2.125" customWidth="1"/>
    <col min="14590" max="14590" width="5.125" customWidth="1"/>
    <col min="14591" max="14591" width="8.875" customWidth="1"/>
    <col min="14592" max="14592" width="5.625" customWidth="1"/>
    <col min="14593" max="14593" width="5.25" customWidth="1"/>
    <col min="14594" max="14597" width="7.5" customWidth="1"/>
    <col min="14598" max="14598" width="8" customWidth="1"/>
    <col min="14599" max="14599" width="5.625" customWidth="1"/>
    <col min="14600" max="14602" width="7.5" customWidth="1"/>
    <col min="14604" max="14605" width="5.625" customWidth="1"/>
    <col min="14606" max="14606" width="9.625" customWidth="1"/>
    <col min="14607" max="14607" width="5.625" customWidth="1"/>
    <col min="14608" max="14608" width="2.125" customWidth="1"/>
    <col min="14846" max="14846" width="5.125" customWidth="1"/>
    <col min="14847" max="14847" width="8.875" customWidth="1"/>
    <col min="14848" max="14848" width="5.625" customWidth="1"/>
    <col min="14849" max="14849" width="5.25" customWidth="1"/>
    <col min="14850" max="14853" width="7.5" customWidth="1"/>
    <col min="14854" max="14854" width="8" customWidth="1"/>
    <col min="14855" max="14855" width="5.625" customWidth="1"/>
    <col min="14856" max="14858" width="7.5" customWidth="1"/>
    <col min="14860" max="14861" width="5.625" customWidth="1"/>
    <col min="14862" max="14862" width="9.625" customWidth="1"/>
    <col min="14863" max="14863" width="5.625" customWidth="1"/>
    <col min="14864" max="14864" width="2.125" customWidth="1"/>
    <col min="15102" max="15102" width="5.125" customWidth="1"/>
    <col min="15103" max="15103" width="8.875" customWidth="1"/>
    <col min="15104" max="15104" width="5.625" customWidth="1"/>
    <col min="15105" max="15105" width="5.25" customWidth="1"/>
    <col min="15106" max="15109" width="7.5" customWidth="1"/>
    <col min="15110" max="15110" width="8" customWidth="1"/>
    <col min="15111" max="15111" width="5.625" customWidth="1"/>
    <col min="15112" max="15114" width="7.5" customWidth="1"/>
    <col min="15116" max="15117" width="5.625" customWidth="1"/>
    <col min="15118" max="15118" width="9.625" customWidth="1"/>
    <col min="15119" max="15119" width="5.625" customWidth="1"/>
    <col min="15120" max="15120" width="2.125" customWidth="1"/>
    <col min="15358" max="15358" width="5.125" customWidth="1"/>
    <col min="15359" max="15359" width="8.875" customWidth="1"/>
    <col min="15360" max="15360" width="5.625" customWidth="1"/>
    <col min="15361" max="15361" width="5.25" customWidth="1"/>
    <col min="15362" max="15365" width="7.5" customWidth="1"/>
    <col min="15366" max="15366" width="8" customWidth="1"/>
    <col min="15367" max="15367" width="5.625" customWidth="1"/>
    <col min="15368" max="15370" width="7.5" customWidth="1"/>
    <col min="15372" max="15373" width="5.625" customWidth="1"/>
    <col min="15374" max="15374" width="9.625" customWidth="1"/>
    <col min="15375" max="15375" width="5.625" customWidth="1"/>
    <col min="15376" max="15376" width="2.125" customWidth="1"/>
    <col min="15614" max="15614" width="5.125" customWidth="1"/>
    <col min="15615" max="15615" width="8.875" customWidth="1"/>
    <col min="15616" max="15616" width="5.625" customWidth="1"/>
    <col min="15617" max="15617" width="5.25" customWidth="1"/>
    <col min="15618" max="15621" width="7.5" customWidth="1"/>
    <col min="15622" max="15622" width="8" customWidth="1"/>
    <col min="15623" max="15623" width="5.625" customWidth="1"/>
    <col min="15624" max="15626" width="7.5" customWidth="1"/>
    <col min="15628" max="15629" width="5.625" customWidth="1"/>
    <col min="15630" max="15630" width="9.625" customWidth="1"/>
    <col min="15631" max="15631" width="5.625" customWidth="1"/>
    <col min="15632" max="15632" width="2.125" customWidth="1"/>
    <col min="15870" max="15870" width="5.125" customWidth="1"/>
    <col min="15871" max="15871" width="8.875" customWidth="1"/>
    <col min="15872" max="15872" width="5.625" customWidth="1"/>
    <col min="15873" max="15873" width="5.25" customWidth="1"/>
    <col min="15874" max="15877" width="7.5" customWidth="1"/>
    <col min="15878" max="15878" width="8" customWidth="1"/>
    <col min="15879" max="15879" width="5.625" customWidth="1"/>
    <col min="15880" max="15882" width="7.5" customWidth="1"/>
    <col min="15884" max="15885" width="5.625" customWidth="1"/>
    <col min="15886" max="15886" width="9.625" customWidth="1"/>
    <col min="15887" max="15887" width="5.625" customWidth="1"/>
    <col min="15888" max="15888" width="2.125" customWidth="1"/>
    <col min="16126" max="16126" width="5.125" customWidth="1"/>
    <col min="16127" max="16127" width="8.875" customWidth="1"/>
    <col min="16128" max="16128" width="5.625" customWidth="1"/>
    <col min="16129" max="16129" width="5.25" customWidth="1"/>
    <col min="16130" max="16133" width="7.5" customWidth="1"/>
    <col min="16134" max="16134" width="8" customWidth="1"/>
    <col min="16135" max="16135" width="5.625" customWidth="1"/>
    <col min="16136" max="16138" width="7.5" customWidth="1"/>
    <col min="16140" max="16141" width="5.625" customWidth="1"/>
    <col min="16142" max="16142" width="9.625" customWidth="1"/>
    <col min="16143" max="16143" width="5.625" customWidth="1"/>
    <col min="16144" max="16144" width="2.125" customWidth="1"/>
  </cols>
  <sheetData>
    <row r="1" spans="1:17" ht="23.25" customHeight="1" x14ac:dyDescent="0.15">
      <c r="A1" s="55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7" ht="18.75" customHeight="1" x14ac:dyDescent="0.15">
      <c r="A2" s="56" t="s">
        <v>96</v>
      </c>
      <c r="B2" s="57"/>
      <c r="C2" s="57"/>
      <c r="D2" s="57"/>
      <c r="E2" s="57"/>
      <c r="F2" s="57"/>
      <c r="G2" s="57"/>
      <c r="H2" s="58"/>
      <c r="I2" s="56" t="s">
        <v>91</v>
      </c>
      <c r="J2" s="47"/>
      <c r="K2" s="48"/>
      <c r="L2" s="56"/>
      <c r="M2" s="47"/>
      <c r="N2" s="47"/>
      <c r="O2" s="48"/>
    </row>
    <row r="3" spans="1:17" ht="14.25" customHeight="1" x14ac:dyDescent="0.15">
      <c r="A3" s="44" t="s">
        <v>3</v>
      </c>
      <c r="B3" s="59" t="s">
        <v>0</v>
      </c>
      <c r="C3" s="46" t="s">
        <v>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1:17" ht="17.25" customHeight="1" x14ac:dyDescent="0.15">
      <c r="A4" s="45"/>
      <c r="B4" s="48"/>
      <c r="C4" s="46" t="s">
        <v>8</v>
      </c>
      <c r="D4" s="48"/>
      <c r="E4" s="46" t="s">
        <v>9</v>
      </c>
      <c r="F4" s="47"/>
      <c r="G4" s="48"/>
      <c r="H4" s="56" t="s">
        <v>93</v>
      </c>
      <c r="I4" s="47"/>
      <c r="J4" s="48"/>
      <c r="K4" s="46" t="s">
        <v>12</v>
      </c>
      <c r="L4" s="47"/>
      <c r="M4" s="48"/>
      <c r="N4" s="5" t="s">
        <v>11</v>
      </c>
      <c r="O4" s="52" t="s">
        <v>7</v>
      </c>
    </row>
    <row r="5" spans="1:17" ht="31.5" customHeight="1" x14ac:dyDescent="0.15">
      <c r="B5" s="17"/>
      <c r="C5" s="7" t="s">
        <v>5</v>
      </c>
      <c r="D5" s="7" t="s">
        <v>6</v>
      </c>
      <c r="E5" s="7" t="s">
        <v>26</v>
      </c>
      <c r="F5" s="7" t="s">
        <v>27</v>
      </c>
      <c r="G5" s="7" t="s">
        <v>6</v>
      </c>
      <c r="H5" s="7" t="s">
        <v>26</v>
      </c>
      <c r="I5" s="7" t="s">
        <v>27</v>
      </c>
      <c r="J5" s="6" t="s">
        <v>6</v>
      </c>
      <c r="K5" s="7" t="s">
        <v>26</v>
      </c>
      <c r="L5" s="7" t="s">
        <v>27</v>
      </c>
      <c r="M5" s="6" t="s">
        <v>6</v>
      </c>
      <c r="N5" s="6" t="s">
        <v>5</v>
      </c>
      <c r="O5" s="54"/>
    </row>
    <row r="6" spans="1:17" x14ac:dyDescent="0.15">
      <c r="A6" s="45">
        <v>1</v>
      </c>
      <c r="B6" s="19" t="str">
        <f>周总结!D9</f>
        <v>周有杨</v>
      </c>
      <c r="C6" s="1"/>
      <c r="D6" s="1"/>
      <c r="E6" s="1">
        <f>IF(G6&lt;0,0,1)</f>
        <v>1</v>
      </c>
      <c r="F6" s="1"/>
      <c r="G6" s="1"/>
      <c r="H6" s="1">
        <f>IF(J6&lt;0,0,1)</f>
        <v>1</v>
      </c>
      <c r="I6" s="1"/>
      <c r="J6" s="1"/>
      <c r="K6" s="1">
        <f>IF(M6&lt;0,0,1)</f>
        <v>1</v>
      </c>
      <c r="L6" s="1"/>
      <c r="M6" s="1"/>
      <c r="N6" s="1"/>
      <c r="O6" s="1">
        <f t="shared" ref="O6:O53" si="0">IF(E55="是",0,SUM(C6:N6))</f>
        <v>3</v>
      </c>
    </row>
    <row r="7" spans="1:17" x14ac:dyDescent="0.15">
      <c r="A7" s="45"/>
      <c r="B7" s="19" t="str">
        <f>周总结!D10</f>
        <v>綦均林</v>
      </c>
      <c r="C7" s="3"/>
      <c r="D7" s="1"/>
      <c r="E7" s="1">
        <f t="shared" ref="E7:E53" si="1">IF(G7&lt;0,0,1)</f>
        <v>1</v>
      </c>
      <c r="F7" s="1"/>
      <c r="G7" s="1"/>
      <c r="H7" s="1">
        <f t="shared" ref="H7:H53" si="2">IF(J7&lt;0,0,1)</f>
        <v>1</v>
      </c>
      <c r="I7" s="1"/>
      <c r="J7" s="1"/>
      <c r="K7" s="1">
        <f t="shared" ref="K7:K53" si="3">IF(M7&lt;0,0,1)</f>
        <v>1</v>
      </c>
      <c r="L7" s="1"/>
      <c r="M7" s="1"/>
      <c r="N7" s="1"/>
      <c r="O7" s="1">
        <f t="shared" si="0"/>
        <v>3</v>
      </c>
    </row>
    <row r="8" spans="1:17" x14ac:dyDescent="0.15">
      <c r="A8" s="45"/>
      <c r="B8" s="19" t="str">
        <f>周总结!D11</f>
        <v>林米妮</v>
      </c>
      <c r="C8" s="3"/>
      <c r="D8" s="1"/>
      <c r="E8" s="1">
        <f t="shared" si="1"/>
        <v>1</v>
      </c>
      <c r="F8" s="1"/>
      <c r="G8" s="1"/>
      <c r="H8" s="1">
        <f t="shared" si="2"/>
        <v>1</v>
      </c>
      <c r="I8" s="1"/>
      <c r="J8" s="1"/>
      <c r="K8" s="1">
        <f t="shared" si="3"/>
        <v>1</v>
      </c>
      <c r="L8" s="1"/>
      <c r="M8" s="1"/>
      <c r="N8" s="1"/>
      <c r="O8" s="1">
        <f t="shared" si="0"/>
        <v>3</v>
      </c>
    </row>
    <row r="9" spans="1:17" x14ac:dyDescent="0.15">
      <c r="A9" s="45"/>
      <c r="B9" s="19" t="str">
        <f>周总结!D12</f>
        <v>★钟坤</v>
      </c>
      <c r="C9" s="3"/>
      <c r="D9" s="1"/>
      <c r="E9" s="1">
        <f t="shared" si="1"/>
        <v>1</v>
      </c>
      <c r="F9" s="1"/>
      <c r="G9" s="1"/>
      <c r="H9" s="1">
        <f t="shared" si="2"/>
        <v>1</v>
      </c>
      <c r="I9" s="1"/>
      <c r="J9" s="1"/>
      <c r="K9" s="1">
        <f t="shared" si="3"/>
        <v>1</v>
      </c>
      <c r="L9" s="1"/>
      <c r="M9" s="1"/>
      <c r="N9" s="1"/>
      <c r="O9" s="1">
        <f t="shared" si="0"/>
        <v>3</v>
      </c>
      <c r="Q9" s="2"/>
    </row>
    <row r="10" spans="1:17" x14ac:dyDescent="0.15">
      <c r="A10" s="45"/>
      <c r="B10" s="19" t="str">
        <f>周总结!D13</f>
        <v>♥殷桉淇</v>
      </c>
      <c r="C10" s="3"/>
      <c r="D10" s="1"/>
      <c r="E10" s="1">
        <f t="shared" si="1"/>
        <v>1</v>
      </c>
      <c r="F10" s="1"/>
      <c r="G10" s="1"/>
      <c r="H10" s="1">
        <f t="shared" si="2"/>
        <v>1</v>
      </c>
      <c r="I10" s="1"/>
      <c r="J10" s="1"/>
      <c r="K10" s="1">
        <f t="shared" si="3"/>
        <v>1</v>
      </c>
      <c r="L10" s="1"/>
      <c r="M10" s="1"/>
      <c r="N10" s="1"/>
      <c r="O10" s="1">
        <f t="shared" si="0"/>
        <v>3</v>
      </c>
    </row>
    <row r="11" spans="1:17" x14ac:dyDescent="0.15">
      <c r="A11" s="45"/>
      <c r="B11" s="19" t="str">
        <f>周总结!D14</f>
        <v>田以时</v>
      </c>
      <c r="C11" s="3"/>
      <c r="D11" s="1"/>
      <c r="E11" s="1">
        <f t="shared" si="1"/>
        <v>1</v>
      </c>
      <c r="F11" s="1"/>
      <c r="G11" s="1"/>
      <c r="H11" s="1">
        <f t="shared" si="2"/>
        <v>1</v>
      </c>
      <c r="I11" s="1"/>
      <c r="J11" s="1"/>
      <c r="K11" s="1">
        <f t="shared" si="3"/>
        <v>1</v>
      </c>
      <c r="L11" s="1"/>
      <c r="M11" s="1"/>
      <c r="N11" s="1"/>
      <c r="O11" s="1">
        <f t="shared" si="0"/>
        <v>3</v>
      </c>
    </row>
    <row r="12" spans="1:17" x14ac:dyDescent="0.15">
      <c r="A12" s="45">
        <v>2</v>
      </c>
      <c r="B12" s="19" t="str">
        <f>周总结!D15</f>
        <v>郭珺畅</v>
      </c>
      <c r="C12" s="3"/>
      <c r="D12" s="1"/>
      <c r="E12" s="1">
        <f t="shared" si="1"/>
        <v>1</v>
      </c>
      <c r="F12" s="1"/>
      <c r="G12" s="1"/>
      <c r="H12" s="1">
        <f t="shared" si="2"/>
        <v>1</v>
      </c>
      <c r="I12" s="1"/>
      <c r="J12" s="1"/>
      <c r="K12" s="1">
        <f t="shared" si="3"/>
        <v>1</v>
      </c>
      <c r="L12" s="1"/>
      <c r="M12" s="1"/>
      <c r="N12" s="1"/>
      <c r="O12" s="1">
        <f t="shared" si="0"/>
        <v>3</v>
      </c>
    </row>
    <row r="13" spans="1:17" x14ac:dyDescent="0.15">
      <c r="A13" s="45"/>
      <c r="B13" s="19" t="str">
        <f>周总结!D16</f>
        <v>♥刘翰墨</v>
      </c>
      <c r="C13" s="3"/>
      <c r="D13" s="1"/>
      <c r="E13" s="1">
        <f t="shared" si="1"/>
        <v>1</v>
      </c>
      <c r="F13" s="1"/>
      <c r="G13" s="1"/>
      <c r="H13" s="1">
        <f t="shared" si="2"/>
        <v>1</v>
      </c>
      <c r="I13" s="1"/>
      <c r="J13" s="1"/>
      <c r="K13" s="1">
        <f t="shared" si="3"/>
        <v>1</v>
      </c>
      <c r="L13" s="1"/>
      <c r="M13" s="1"/>
      <c r="N13" s="1"/>
      <c r="O13" s="1">
        <f t="shared" si="0"/>
        <v>3</v>
      </c>
    </row>
    <row r="14" spans="1:17" x14ac:dyDescent="0.15">
      <c r="A14" s="45"/>
      <c r="B14" s="19" t="str">
        <f>周总结!D17</f>
        <v>★程家铭</v>
      </c>
      <c r="C14" s="3"/>
      <c r="D14" s="1"/>
      <c r="E14" s="1">
        <f t="shared" si="1"/>
        <v>1</v>
      </c>
      <c r="F14" s="1"/>
      <c r="G14" s="1"/>
      <c r="H14" s="1">
        <f t="shared" si="2"/>
        <v>1</v>
      </c>
      <c r="I14" s="1"/>
      <c r="J14" s="1"/>
      <c r="K14" s="1">
        <f t="shared" si="3"/>
        <v>1</v>
      </c>
      <c r="L14" s="1"/>
      <c r="M14" s="1"/>
      <c r="N14" s="1"/>
      <c r="O14" s="1">
        <f t="shared" si="0"/>
        <v>3</v>
      </c>
    </row>
    <row r="15" spans="1:17" x14ac:dyDescent="0.15">
      <c r="A15" s="45"/>
      <c r="B15" s="19" t="str">
        <f>周总结!D18</f>
        <v>李昊宸</v>
      </c>
      <c r="C15" s="3"/>
      <c r="D15" s="1"/>
      <c r="E15" s="1">
        <f t="shared" si="1"/>
        <v>1</v>
      </c>
      <c r="F15" s="1"/>
      <c r="G15" s="1"/>
      <c r="H15" s="1">
        <f t="shared" si="2"/>
        <v>1</v>
      </c>
      <c r="I15" s="1"/>
      <c r="J15" s="1"/>
      <c r="K15" s="1">
        <f t="shared" si="3"/>
        <v>1</v>
      </c>
      <c r="L15" s="1"/>
      <c r="M15" s="1"/>
      <c r="N15" s="1"/>
      <c r="O15" s="1">
        <f t="shared" si="0"/>
        <v>3</v>
      </c>
    </row>
    <row r="16" spans="1:17" x14ac:dyDescent="0.15">
      <c r="A16" s="45"/>
      <c r="B16" s="19" t="str">
        <f>周总结!D19</f>
        <v>燕沛元</v>
      </c>
      <c r="C16" s="3"/>
      <c r="D16" s="1"/>
      <c r="E16" s="1">
        <f t="shared" si="1"/>
        <v>1</v>
      </c>
      <c r="F16" s="1"/>
      <c r="G16" s="1"/>
      <c r="H16" s="1">
        <f t="shared" si="2"/>
        <v>1</v>
      </c>
      <c r="I16" s="1"/>
      <c r="J16" s="1"/>
      <c r="K16" s="1">
        <f t="shared" si="3"/>
        <v>1</v>
      </c>
      <c r="L16" s="1"/>
      <c r="M16" s="1"/>
      <c r="N16" s="1"/>
      <c r="O16" s="1">
        <f t="shared" si="0"/>
        <v>3</v>
      </c>
    </row>
    <row r="17" spans="1:15" x14ac:dyDescent="0.15">
      <c r="A17" s="45"/>
      <c r="B17" s="19" t="str">
        <f>周总结!D20</f>
        <v>张可洋</v>
      </c>
      <c r="C17" s="3"/>
      <c r="D17" s="1"/>
      <c r="E17" s="1">
        <f t="shared" si="1"/>
        <v>1</v>
      </c>
      <c r="F17" s="1"/>
      <c r="G17" s="1"/>
      <c r="H17" s="1">
        <f t="shared" si="2"/>
        <v>1</v>
      </c>
      <c r="I17" s="1"/>
      <c r="J17" s="1"/>
      <c r="K17" s="1">
        <f t="shared" si="3"/>
        <v>1</v>
      </c>
      <c r="L17" s="1"/>
      <c r="M17" s="1"/>
      <c r="N17" s="1"/>
      <c r="O17" s="1">
        <f t="shared" si="0"/>
        <v>3</v>
      </c>
    </row>
    <row r="18" spans="1:15" x14ac:dyDescent="0.15">
      <c r="A18" s="45">
        <v>3</v>
      </c>
      <c r="B18" s="19" t="str">
        <f>周总结!D21</f>
        <v>杨博延</v>
      </c>
      <c r="C18" s="3"/>
      <c r="D18" s="1"/>
      <c r="E18" s="1">
        <f t="shared" si="1"/>
        <v>1</v>
      </c>
      <c r="F18" s="1"/>
      <c r="G18" s="1"/>
      <c r="H18" s="1">
        <f t="shared" si="2"/>
        <v>1</v>
      </c>
      <c r="I18" s="1"/>
      <c r="J18" s="1"/>
      <c r="K18" s="1">
        <f t="shared" si="3"/>
        <v>1</v>
      </c>
      <c r="L18" s="1"/>
      <c r="M18" s="1"/>
      <c r="N18" s="1"/>
      <c r="O18" s="1">
        <f t="shared" si="0"/>
        <v>3</v>
      </c>
    </row>
    <row r="19" spans="1:15" x14ac:dyDescent="0.15">
      <c r="A19" s="45"/>
      <c r="B19" s="19" t="str">
        <f>周总结!D22</f>
        <v>★王嘉赫</v>
      </c>
      <c r="C19" s="3"/>
      <c r="D19" s="1"/>
      <c r="E19" s="1">
        <f t="shared" si="1"/>
        <v>1</v>
      </c>
      <c r="F19" s="1"/>
      <c r="G19" s="1"/>
      <c r="H19" s="1">
        <f t="shared" si="2"/>
        <v>1</v>
      </c>
      <c r="I19" s="1"/>
      <c r="J19" s="1"/>
      <c r="K19" s="1">
        <f t="shared" si="3"/>
        <v>1</v>
      </c>
      <c r="L19" s="1"/>
      <c r="M19" s="1"/>
      <c r="N19" s="1"/>
      <c r="O19" s="1">
        <f t="shared" si="0"/>
        <v>3</v>
      </c>
    </row>
    <row r="20" spans="1:15" x14ac:dyDescent="0.15">
      <c r="A20" s="45"/>
      <c r="B20" s="19" t="str">
        <f>周总结!D23</f>
        <v>陈高</v>
      </c>
      <c r="C20" s="3"/>
      <c r="D20" s="1"/>
      <c r="E20" s="1">
        <f t="shared" si="1"/>
        <v>1</v>
      </c>
      <c r="F20" s="1"/>
      <c r="G20" s="1"/>
      <c r="H20" s="1">
        <f t="shared" si="2"/>
        <v>1</v>
      </c>
      <c r="I20" s="1"/>
      <c r="J20" s="1"/>
      <c r="K20" s="1">
        <f t="shared" si="3"/>
        <v>1</v>
      </c>
      <c r="L20" s="1"/>
      <c r="M20" s="1"/>
      <c r="N20" s="1"/>
      <c r="O20" s="1">
        <f t="shared" si="0"/>
        <v>3</v>
      </c>
    </row>
    <row r="21" spans="1:15" x14ac:dyDescent="0.15">
      <c r="A21" s="45"/>
      <c r="B21" s="19" t="str">
        <f>周总结!D24</f>
        <v>张文俞</v>
      </c>
      <c r="C21" s="3"/>
      <c r="D21" s="1"/>
      <c r="E21" s="1">
        <f t="shared" si="1"/>
        <v>1</v>
      </c>
      <c r="F21" s="1"/>
      <c r="G21" s="1"/>
      <c r="H21" s="1">
        <f t="shared" si="2"/>
        <v>1</v>
      </c>
      <c r="I21" s="1"/>
      <c r="J21" s="1"/>
      <c r="K21" s="1">
        <f t="shared" si="3"/>
        <v>1</v>
      </c>
      <c r="L21" s="1"/>
      <c r="M21" s="1"/>
      <c r="N21" s="1"/>
      <c r="O21" s="1">
        <f t="shared" si="0"/>
        <v>3</v>
      </c>
    </row>
    <row r="22" spans="1:15" x14ac:dyDescent="0.15">
      <c r="A22" s="45"/>
      <c r="B22" s="19" t="str">
        <f>周总结!D25</f>
        <v>♥马艺纯</v>
      </c>
      <c r="C22" s="3"/>
      <c r="D22" s="1"/>
      <c r="E22" s="1">
        <f t="shared" si="1"/>
        <v>1</v>
      </c>
      <c r="F22" s="1"/>
      <c r="G22" s="1"/>
      <c r="H22" s="1">
        <f t="shared" si="2"/>
        <v>1</v>
      </c>
      <c r="I22" s="1"/>
      <c r="J22" s="1"/>
      <c r="K22" s="1">
        <f t="shared" si="3"/>
        <v>1</v>
      </c>
      <c r="L22" s="1"/>
      <c r="M22" s="1"/>
      <c r="N22" s="1"/>
      <c r="O22" s="1">
        <f t="shared" si="0"/>
        <v>3</v>
      </c>
    </row>
    <row r="23" spans="1:15" x14ac:dyDescent="0.15">
      <c r="A23" s="45"/>
      <c r="B23" s="19" t="str">
        <f>周总结!D26</f>
        <v>刘桐铭</v>
      </c>
      <c r="C23" s="3"/>
      <c r="D23" s="1"/>
      <c r="E23" s="1">
        <f t="shared" si="1"/>
        <v>1</v>
      </c>
      <c r="F23" s="1"/>
      <c r="G23" s="1"/>
      <c r="H23" s="1">
        <f t="shared" si="2"/>
        <v>1</v>
      </c>
      <c r="I23" s="1"/>
      <c r="J23" s="1"/>
      <c r="K23" s="1">
        <f t="shared" si="3"/>
        <v>1</v>
      </c>
      <c r="L23" s="1"/>
      <c r="M23" s="1"/>
      <c r="N23" s="1"/>
      <c r="O23" s="1">
        <f t="shared" si="0"/>
        <v>3</v>
      </c>
    </row>
    <row r="24" spans="1:15" x14ac:dyDescent="0.15">
      <c r="A24" s="45">
        <v>4</v>
      </c>
      <c r="B24" s="19" t="str">
        <f>周总结!D27</f>
        <v>刘丁诺</v>
      </c>
      <c r="C24" s="3"/>
      <c r="D24" s="1"/>
      <c r="E24" s="1">
        <f t="shared" si="1"/>
        <v>1</v>
      </c>
      <c r="F24" s="1"/>
      <c r="G24" s="1"/>
      <c r="H24" s="1">
        <f t="shared" si="2"/>
        <v>1</v>
      </c>
      <c r="I24" s="1"/>
      <c r="J24" s="1"/>
      <c r="K24" s="1">
        <f t="shared" si="3"/>
        <v>1</v>
      </c>
      <c r="L24" s="1"/>
      <c r="M24" s="1"/>
      <c r="N24" s="1"/>
      <c r="O24" s="1">
        <f t="shared" si="0"/>
        <v>3</v>
      </c>
    </row>
    <row r="25" spans="1:15" x14ac:dyDescent="0.15">
      <c r="A25" s="45"/>
      <c r="B25" s="19" t="str">
        <f>周总结!D28</f>
        <v>李均哲</v>
      </c>
      <c r="C25" s="3"/>
      <c r="D25" s="1"/>
      <c r="E25" s="1">
        <f t="shared" si="1"/>
        <v>1</v>
      </c>
      <c r="F25" s="1"/>
      <c r="G25" s="1"/>
      <c r="H25" s="1">
        <f t="shared" si="2"/>
        <v>1</v>
      </c>
      <c r="I25" s="1"/>
      <c r="J25" s="1"/>
      <c r="K25" s="1">
        <f t="shared" si="3"/>
        <v>1</v>
      </c>
      <c r="L25" s="1"/>
      <c r="M25" s="1"/>
      <c r="N25" s="1"/>
      <c r="O25" s="1">
        <f t="shared" si="0"/>
        <v>3</v>
      </c>
    </row>
    <row r="26" spans="1:15" x14ac:dyDescent="0.15">
      <c r="A26" s="45"/>
      <c r="B26" s="19" t="str">
        <f>周总结!D29</f>
        <v>★陈博宁</v>
      </c>
      <c r="C26" s="3"/>
      <c r="D26" s="1"/>
      <c r="E26" s="1">
        <f t="shared" si="1"/>
        <v>1</v>
      </c>
      <c r="F26" s="1"/>
      <c r="G26" s="1"/>
      <c r="H26" s="1">
        <f t="shared" si="2"/>
        <v>1</v>
      </c>
      <c r="I26" s="1"/>
      <c r="J26" s="1"/>
      <c r="K26" s="1">
        <f t="shared" si="3"/>
        <v>1</v>
      </c>
      <c r="L26" s="1"/>
      <c r="M26" s="1"/>
      <c r="N26" s="1"/>
      <c r="O26" s="1">
        <f t="shared" si="0"/>
        <v>3</v>
      </c>
    </row>
    <row r="27" spans="1:15" x14ac:dyDescent="0.15">
      <c r="A27" s="45"/>
      <c r="B27" s="19" t="str">
        <f>周总结!D30</f>
        <v>于璐鸣</v>
      </c>
      <c r="C27" s="3"/>
      <c r="D27" s="1"/>
      <c r="E27" s="1">
        <f t="shared" si="1"/>
        <v>1</v>
      </c>
      <c r="F27" s="1"/>
      <c r="G27" s="1"/>
      <c r="H27" s="1">
        <f t="shared" si="2"/>
        <v>1</v>
      </c>
      <c r="I27" s="1"/>
      <c r="J27" s="1"/>
      <c r="K27" s="1">
        <f t="shared" si="3"/>
        <v>1</v>
      </c>
      <c r="L27" s="1"/>
      <c r="M27" s="1"/>
      <c r="N27" s="1"/>
      <c r="O27" s="1">
        <f t="shared" si="0"/>
        <v>3</v>
      </c>
    </row>
    <row r="28" spans="1:15" x14ac:dyDescent="0.15">
      <c r="A28" s="45"/>
      <c r="B28" s="19" t="str">
        <f>周总结!D31</f>
        <v>♥温馨</v>
      </c>
      <c r="C28" s="3"/>
      <c r="D28" s="1"/>
      <c r="E28" s="1">
        <f t="shared" si="1"/>
        <v>1</v>
      </c>
      <c r="F28" s="1"/>
      <c r="G28" s="1"/>
      <c r="H28" s="1">
        <f t="shared" si="2"/>
        <v>1</v>
      </c>
      <c r="I28" s="1"/>
      <c r="J28" s="1"/>
      <c r="K28" s="1">
        <f t="shared" si="3"/>
        <v>1</v>
      </c>
      <c r="L28" s="1"/>
      <c r="M28" s="1"/>
      <c r="N28" s="1"/>
      <c r="O28" s="1">
        <f t="shared" si="0"/>
        <v>3</v>
      </c>
    </row>
    <row r="29" spans="1:15" x14ac:dyDescent="0.15">
      <c r="A29" s="45"/>
      <c r="B29" s="19" t="str">
        <f>周总结!D32</f>
        <v>赵雅萱</v>
      </c>
      <c r="C29" s="3"/>
      <c r="D29" s="1"/>
      <c r="E29" s="1">
        <f t="shared" si="1"/>
        <v>1</v>
      </c>
      <c r="F29" s="1"/>
      <c r="G29" s="1"/>
      <c r="H29" s="1">
        <f t="shared" si="2"/>
        <v>1</v>
      </c>
      <c r="I29" s="1"/>
      <c r="J29" s="1"/>
      <c r="K29" s="1">
        <f t="shared" si="3"/>
        <v>1</v>
      </c>
      <c r="L29" s="1"/>
      <c r="M29" s="1"/>
      <c r="N29" s="1"/>
      <c r="O29" s="1">
        <f t="shared" si="0"/>
        <v>3</v>
      </c>
    </row>
    <row r="30" spans="1:15" x14ac:dyDescent="0.15">
      <c r="A30" s="45">
        <v>5</v>
      </c>
      <c r="B30" s="19" t="str">
        <f>周总结!D33</f>
        <v>★杨雅雯</v>
      </c>
      <c r="C30" s="3"/>
      <c r="D30" s="1"/>
      <c r="E30" s="1">
        <f t="shared" si="1"/>
        <v>1</v>
      </c>
      <c r="F30" s="1"/>
      <c r="G30" s="1"/>
      <c r="H30" s="1">
        <f t="shared" si="2"/>
        <v>1</v>
      </c>
      <c r="I30" s="1"/>
      <c r="J30" s="1"/>
      <c r="K30" s="1">
        <f t="shared" si="3"/>
        <v>1</v>
      </c>
      <c r="L30" s="1"/>
      <c r="M30" s="1"/>
      <c r="N30" s="1"/>
      <c r="O30" s="1">
        <f t="shared" si="0"/>
        <v>3</v>
      </c>
    </row>
    <row r="31" spans="1:15" x14ac:dyDescent="0.15">
      <c r="A31" s="45"/>
      <c r="B31" s="19" t="str">
        <f>周总结!D34</f>
        <v>蔡长一</v>
      </c>
      <c r="C31" s="3"/>
      <c r="D31" s="1"/>
      <c r="E31" s="1">
        <f t="shared" si="1"/>
        <v>1</v>
      </c>
      <c r="F31" s="1"/>
      <c r="G31" s="1"/>
      <c r="H31" s="1">
        <f t="shared" si="2"/>
        <v>1</v>
      </c>
      <c r="I31" s="1"/>
      <c r="J31" s="1"/>
      <c r="K31" s="1">
        <f t="shared" si="3"/>
        <v>1</v>
      </c>
      <c r="L31" s="1"/>
      <c r="M31" s="1"/>
      <c r="N31" s="1"/>
      <c r="O31" s="1">
        <f t="shared" si="0"/>
        <v>3</v>
      </c>
    </row>
    <row r="32" spans="1:15" x14ac:dyDescent="0.15">
      <c r="A32" s="45"/>
      <c r="B32" s="19" t="str">
        <f>周总结!D35</f>
        <v>王麒淞</v>
      </c>
      <c r="C32" s="3"/>
      <c r="D32" s="1"/>
      <c r="E32" s="1">
        <f t="shared" si="1"/>
        <v>1</v>
      </c>
      <c r="F32" s="1"/>
      <c r="G32" s="1"/>
      <c r="H32" s="1">
        <f t="shared" si="2"/>
        <v>1</v>
      </c>
      <c r="I32" s="1"/>
      <c r="J32" s="1"/>
      <c r="K32" s="1">
        <f t="shared" si="3"/>
        <v>1</v>
      </c>
      <c r="L32" s="1"/>
      <c r="M32" s="1"/>
      <c r="N32" s="1"/>
      <c r="O32" s="1">
        <f t="shared" si="0"/>
        <v>3</v>
      </c>
    </row>
    <row r="33" spans="1:15" x14ac:dyDescent="0.15">
      <c r="A33" s="45"/>
      <c r="B33" s="19" t="str">
        <f>周总结!D36</f>
        <v>张佳宁</v>
      </c>
      <c r="C33" s="3"/>
      <c r="D33" s="1"/>
      <c r="E33" s="1">
        <f t="shared" si="1"/>
        <v>1</v>
      </c>
      <c r="F33" s="1"/>
      <c r="G33" s="1"/>
      <c r="H33" s="1">
        <f t="shared" si="2"/>
        <v>1</v>
      </c>
      <c r="I33" s="1"/>
      <c r="J33" s="1"/>
      <c r="K33" s="1">
        <f t="shared" si="3"/>
        <v>1</v>
      </c>
      <c r="L33" s="1"/>
      <c r="M33" s="1"/>
      <c r="N33" s="1"/>
      <c r="O33" s="1">
        <f t="shared" si="0"/>
        <v>3</v>
      </c>
    </row>
    <row r="34" spans="1:15" x14ac:dyDescent="0.15">
      <c r="A34" s="45"/>
      <c r="B34" s="19" t="str">
        <f>周总结!D37</f>
        <v>♥宋紫溪</v>
      </c>
      <c r="C34" s="3"/>
      <c r="D34" s="1"/>
      <c r="E34" s="1">
        <f t="shared" si="1"/>
        <v>1</v>
      </c>
      <c r="F34" s="1"/>
      <c r="G34" s="1"/>
      <c r="H34" s="1">
        <f t="shared" si="2"/>
        <v>1</v>
      </c>
      <c r="I34" s="1"/>
      <c r="J34" s="1"/>
      <c r="K34" s="1">
        <f t="shared" si="3"/>
        <v>1</v>
      </c>
      <c r="L34" s="1"/>
      <c r="M34" s="1"/>
      <c r="N34" s="1"/>
      <c r="O34" s="1">
        <f t="shared" si="0"/>
        <v>3</v>
      </c>
    </row>
    <row r="35" spans="1:15" x14ac:dyDescent="0.15">
      <c r="A35" s="45"/>
      <c r="B35" s="19" t="str">
        <f>周总结!D38</f>
        <v>陈冠羽</v>
      </c>
      <c r="C35" s="3"/>
      <c r="D35" s="1"/>
      <c r="E35" s="1">
        <f t="shared" si="1"/>
        <v>1</v>
      </c>
      <c r="F35" s="1"/>
      <c r="G35" s="1"/>
      <c r="H35" s="1">
        <f t="shared" si="2"/>
        <v>1</v>
      </c>
      <c r="I35" s="1"/>
      <c r="J35" s="1"/>
      <c r="K35" s="1">
        <f t="shared" si="3"/>
        <v>1</v>
      </c>
      <c r="L35" s="1"/>
      <c r="M35" s="1"/>
      <c r="N35" s="1"/>
      <c r="O35" s="1">
        <f t="shared" si="0"/>
        <v>3</v>
      </c>
    </row>
    <row r="36" spans="1:15" x14ac:dyDescent="0.15">
      <c r="A36" s="45">
        <v>6</v>
      </c>
      <c r="B36" s="19" t="str">
        <f>周总结!D39</f>
        <v>★张明瀚</v>
      </c>
      <c r="C36" s="3"/>
      <c r="D36" s="1"/>
      <c r="E36" s="1">
        <f t="shared" si="1"/>
        <v>1</v>
      </c>
      <c r="F36" s="1"/>
      <c r="G36" s="1"/>
      <c r="H36" s="1">
        <f t="shared" si="2"/>
        <v>1</v>
      </c>
      <c r="I36" s="1"/>
      <c r="J36" s="1"/>
      <c r="K36" s="1">
        <f t="shared" si="3"/>
        <v>1</v>
      </c>
      <c r="L36" s="1"/>
      <c r="M36" s="1"/>
      <c r="N36" s="1"/>
      <c r="O36" s="1">
        <f t="shared" si="0"/>
        <v>3</v>
      </c>
    </row>
    <row r="37" spans="1:15" x14ac:dyDescent="0.15">
      <c r="A37" s="45"/>
      <c r="B37" s="19" t="str">
        <f>周总结!D40</f>
        <v>刘依琳</v>
      </c>
      <c r="C37" s="3"/>
      <c r="D37" s="1"/>
      <c r="E37" s="1">
        <f t="shared" si="1"/>
        <v>1</v>
      </c>
      <c r="F37" s="1"/>
      <c r="G37" s="1"/>
      <c r="H37" s="1">
        <f t="shared" si="2"/>
        <v>1</v>
      </c>
      <c r="I37" s="1"/>
      <c r="J37" s="1"/>
      <c r="K37" s="1">
        <f t="shared" si="3"/>
        <v>1</v>
      </c>
      <c r="L37" s="1"/>
      <c r="M37" s="1"/>
      <c r="N37" s="1"/>
      <c r="O37" s="1">
        <f t="shared" si="0"/>
        <v>3</v>
      </c>
    </row>
    <row r="38" spans="1:15" x14ac:dyDescent="0.15">
      <c r="A38" s="45"/>
      <c r="B38" s="19" t="str">
        <f>周总结!D41</f>
        <v>贺成俊</v>
      </c>
      <c r="C38" s="3"/>
      <c r="D38" s="1"/>
      <c r="E38" s="1">
        <f t="shared" si="1"/>
        <v>1</v>
      </c>
      <c r="F38" s="1"/>
      <c r="G38" s="1"/>
      <c r="H38" s="1">
        <f t="shared" si="2"/>
        <v>1</v>
      </c>
      <c r="I38" s="1"/>
      <c r="J38" s="1"/>
      <c r="K38" s="1">
        <f t="shared" si="3"/>
        <v>1</v>
      </c>
      <c r="L38" s="1"/>
      <c r="M38" s="1"/>
      <c r="N38" s="1"/>
      <c r="O38" s="1">
        <f t="shared" si="0"/>
        <v>3</v>
      </c>
    </row>
    <row r="39" spans="1:15" x14ac:dyDescent="0.15">
      <c r="A39" s="45"/>
      <c r="B39" s="19" t="str">
        <f>周总结!D42</f>
        <v>♥王楚元</v>
      </c>
      <c r="C39" s="3"/>
      <c r="D39" s="1"/>
      <c r="E39" s="1">
        <f t="shared" si="1"/>
        <v>1</v>
      </c>
      <c r="F39" s="1"/>
      <c r="G39" s="1"/>
      <c r="H39" s="1">
        <f t="shared" si="2"/>
        <v>1</v>
      </c>
      <c r="I39" s="1"/>
      <c r="J39" s="1"/>
      <c r="K39" s="1">
        <f t="shared" si="3"/>
        <v>1</v>
      </c>
      <c r="L39" s="1"/>
      <c r="M39" s="1"/>
      <c r="N39" s="1"/>
      <c r="O39" s="1">
        <f t="shared" si="0"/>
        <v>3</v>
      </c>
    </row>
    <row r="40" spans="1:15" x14ac:dyDescent="0.15">
      <c r="A40" s="45"/>
      <c r="B40" s="19" t="str">
        <f>周总结!D43</f>
        <v>刘畅</v>
      </c>
      <c r="C40" s="3"/>
      <c r="D40" s="1"/>
      <c r="E40" s="1">
        <f t="shared" si="1"/>
        <v>1</v>
      </c>
      <c r="F40" s="1"/>
      <c r="G40" s="1"/>
      <c r="H40" s="1">
        <f t="shared" si="2"/>
        <v>1</v>
      </c>
      <c r="I40" s="1"/>
      <c r="J40" s="1"/>
      <c r="K40" s="1">
        <f t="shared" si="3"/>
        <v>1</v>
      </c>
      <c r="L40" s="1"/>
      <c r="M40" s="1"/>
      <c r="N40" s="1"/>
      <c r="O40" s="1">
        <f t="shared" si="0"/>
        <v>3</v>
      </c>
    </row>
    <row r="41" spans="1:15" x14ac:dyDescent="0.15">
      <c r="A41" s="45"/>
      <c r="B41" s="19" t="e">
        <f>周总结!#REF!</f>
        <v>#REF!</v>
      </c>
      <c r="C41" s="3"/>
      <c r="D41" s="1"/>
      <c r="E41" s="1">
        <f t="shared" si="1"/>
        <v>1</v>
      </c>
      <c r="F41" s="1"/>
      <c r="G41" s="1"/>
      <c r="H41" s="1">
        <f t="shared" si="2"/>
        <v>1</v>
      </c>
      <c r="I41" s="1"/>
      <c r="J41" s="1"/>
      <c r="K41" s="1">
        <f t="shared" si="3"/>
        <v>1</v>
      </c>
      <c r="L41" s="1"/>
      <c r="M41" s="1"/>
      <c r="N41" s="1"/>
      <c r="O41" s="1">
        <f t="shared" si="0"/>
        <v>3</v>
      </c>
    </row>
    <row r="42" spans="1:15" x14ac:dyDescent="0.15">
      <c r="A42" s="45">
        <v>7</v>
      </c>
      <c r="B42" s="19" t="str">
        <f>周总结!D44</f>
        <v>★于佳蔚</v>
      </c>
      <c r="C42" s="3"/>
      <c r="D42" s="1"/>
      <c r="E42" s="1">
        <f t="shared" si="1"/>
        <v>1</v>
      </c>
      <c r="F42" s="1"/>
      <c r="G42" s="1"/>
      <c r="H42" s="1">
        <f t="shared" si="2"/>
        <v>1</v>
      </c>
      <c r="I42" s="1"/>
      <c r="J42" s="1"/>
      <c r="K42" s="1">
        <f t="shared" si="3"/>
        <v>1</v>
      </c>
      <c r="L42" s="1"/>
      <c r="M42" s="1"/>
      <c r="N42" s="1"/>
      <c r="O42" s="1">
        <f t="shared" si="0"/>
        <v>3</v>
      </c>
    </row>
    <row r="43" spans="1:15" x14ac:dyDescent="0.15">
      <c r="A43" s="45"/>
      <c r="B43" s="19" t="str">
        <f>周总结!D45</f>
        <v>刘英东</v>
      </c>
      <c r="C43" s="3"/>
      <c r="D43" s="1"/>
      <c r="E43" s="1">
        <f t="shared" si="1"/>
        <v>1</v>
      </c>
      <c r="F43" s="1"/>
      <c r="G43" s="1"/>
      <c r="H43" s="1">
        <f t="shared" si="2"/>
        <v>1</v>
      </c>
      <c r="I43" s="1"/>
      <c r="J43" s="1"/>
      <c r="K43" s="1">
        <f t="shared" si="3"/>
        <v>1</v>
      </c>
      <c r="L43" s="1"/>
      <c r="M43" s="1"/>
      <c r="N43" s="1"/>
      <c r="O43" s="1">
        <f t="shared" si="0"/>
        <v>3</v>
      </c>
    </row>
    <row r="44" spans="1:15" x14ac:dyDescent="0.15">
      <c r="A44" s="45"/>
      <c r="B44" s="19" t="str">
        <f>周总结!D46</f>
        <v>♥于芷轩</v>
      </c>
      <c r="C44" s="3"/>
      <c r="D44" s="1"/>
      <c r="E44" s="1">
        <f t="shared" si="1"/>
        <v>1</v>
      </c>
      <c r="F44" s="1"/>
      <c r="G44" s="1"/>
      <c r="H44" s="1">
        <f t="shared" si="2"/>
        <v>1</v>
      </c>
      <c r="I44" s="1"/>
      <c r="J44" s="1"/>
      <c r="K44" s="1">
        <f t="shared" si="3"/>
        <v>1</v>
      </c>
      <c r="L44" s="1"/>
      <c r="M44" s="1"/>
      <c r="N44" s="1"/>
      <c r="O44" s="1">
        <f t="shared" si="0"/>
        <v>3</v>
      </c>
    </row>
    <row r="45" spans="1:15" x14ac:dyDescent="0.15">
      <c r="A45" s="45"/>
      <c r="B45" s="19" t="str">
        <f>周总结!D47</f>
        <v>孙韵程</v>
      </c>
      <c r="C45" s="3"/>
      <c r="D45" s="1"/>
      <c r="E45" s="1">
        <f t="shared" si="1"/>
        <v>1</v>
      </c>
      <c r="F45" s="1"/>
      <c r="G45" s="1"/>
      <c r="H45" s="1">
        <f t="shared" si="2"/>
        <v>1</v>
      </c>
      <c r="I45" s="1"/>
      <c r="J45" s="1"/>
      <c r="K45" s="1">
        <f t="shared" si="3"/>
        <v>1</v>
      </c>
      <c r="L45" s="1"/>
      <c r="M45" s="1"/>
      <c r="N45" s="1"/>
      <c r="O45" s="1">
        <f t="shared" si="0"/>
        <v>3</v>
      </c>
    </row>
    <row r="46" spans="1:15" x14ac:dyDescent="0.15">
      <c r="A46" s="45"/>
      <c r="B46" s="19" t="str">
        <f>周总结!D48</f>
        <v>王桠然</v>
      </c>
      <c r="C46" s="3"/>
      <c r="D46" s="1"/>
      <c r="E46" s="1">
        <f t="shared" si="1"/>
        <v>1</v>
      </c>
      <c r="F46" s="1"/>
      <c r="G46" s="1"/>
      <c r="H46" s="1">
        <f t="shared" si="2"/>
        <v>1</v>
      </c>
      <c r="I46" s="1"/>
      <c r="J46" s="1"/>
      <c r="K46" s="1">
        <f t="shared" si="3"/>
        <v>1</v>
      </c>
      <c r="L46" s="1"/>
      <c r="M46" s="1"/>
      <c r="N46" s="1"/>
      <c r="O46" s="1">
        <f t="shared" si="0"/>
        <v>3</v>
      </c>
    </row>
    <row r="47" spans="1:15" x14ac:dyDescent="0.15">
      <c r="A47" s="45"/>
      <c r="B47" s="19" t="str">
        <f>周总结!D49</f>
        <v>尚文雅</v>
      </c>
      <c r="C47" s="3"/>
      <c r="D47" s="1"/>
      <c r="E47" s="1">
        <f t="shared" si="1"/>
        <v>1</v>
      </c>
      <c r="F47" s="1"/>
      <c r="G47" s="1"/>
      <c r="H47" s="1">
        <f t="shared" si="2"/>
        <v>1</v>
      </c>
      <c r="I47" s="1"/>
      <c r="J47" s="1"/>
      <c r="K47" s="1">
        <f t="shared" si="3"/>
        <v>1</v>
      </c>
      <c r="L47" s="1"/>
      <c r="M47" s="1"/>
      <c r="N47" s="1"/>
      <c r="O47" s="1">
        <f t="shared" si="0"/>
        <v>3</v>
      </c>
    </row>
    <row r="48" spans="1:15" x14ac:dyDescent="0.15">
      <c r="A48" s="45">
        <v>8</v>
      </c>
      <c r="B48" s="19" t="str">
        <f>周总结!D50</f>
        <v>刘隽琪</v>
      </c>
      <c r="C48" s="3"/>
      <c r="D48" s="1"/>
      <c r="E48" s="1">
        <f t="shared" si="1"/>
        <v>1</v>
      </c>
      <c r="F48" s="1"/>
      <c r="G48" s="1"/>
      <c r="H48" s="1">
        <f t="shared" si="2"/>
        <v>1</v>
      </c>
      <c r="I48" s="1"/>
      <c r="J48" s="1"/>
      <c r="K48" s="1">
        <f t="shared" si="3"/>
        <v>1</v>
      </c>
      <c r="L48" s="1"/>
      <c r="M48" s="1"/>
      <c r="N48" s="1"/>
      <c r="O48" s="1">
        <f t="shared" si="0"/>
        <v>3</v>
      </c>
    </row>
    <row r="49" spans="1:15" x14ac:dyDescent="0.15">
      <c r="A49" s="45"/>
      <c r="B49" s="19" t="str">
        <f>周总结!D51</f>
        <v>♥李佳蓉</v>
      </c>
      <c r="C49" s="3"/>
      <c r="D49" s="1"/>
      <c r="E49" s="1">
        <f t="shared" si="1"/>
        <v>1</v>
      </c>
      <c r="F49" s="1"/>
      <c r="G49" s="1"/>
      <c r="H49" s="1">
        <f t="shared" si="2"/>
        <v>1</v>
      </c>
      <c r="I49" s="1"/>
      <c r="J49" s="1"/>
      <c r="K49" s="1">
        <f t="shared" si="3"/>
        <v>1</v>
      </c>
      <c r="L49" s="1"/>
      <c r="M49" s="1"/>
      <c r="N49" s="1"/>
      <c r="O49" s="1">
        <f t="shared" si="0"/>
        <v>3</v>
      </c>
    </row>
    <row r="50" spans="1:15" x14ac:dyDescent="0.15">
      <c r="A50" s="45"/>
      <c r="B50" s="19" t="str">
        <f>周总结!D52</f>
        <v>桑筱雅</v>
      </c>
      <c r="C50" s="3"/>
      <c r="D50" s="1"/>
      <c r="E50" s="1">
        <f t="shared" si="1"/>
        <v>1</v>
      </c>
      <c r="F50" s="1"/>
      <c r="G50" s="1"/>
      <c r="H50" s="1">
        <f t="shared" si="2"/>
        <v>1</v>
      </c>
      <c r="I50" s="1"/>
      <c r="J50" s="1"/>
      <c r="K50" s="1">
        <f t="shared" si="3"/>
        <v>1</v>
      </c>
      <c r="L50" s="1"/>
      <c r="M50" s="1"/>
      <c r="N50" s="1"/>
      <c r="O50" s="1">
        <f t="shared" si="0"/>
        <v>3</v>
      </c>
    </row>
    <row r="51" spans="1:15" x14ac:dyDescent="0.15">
      <c r="A51" s="45"/>
      <c r="B51" s="19" t="str">
        <f>周总结!D53</f>
        <v>★张旭东</v>
      </c>
      <c r="C51" s="3"/>
      <c r="D51" s="1"/>
      <c r="E51" s="1">
        <f t="shared" si="1"/>
        <v>1</v>
      </c>
      <c r="F51" s="1"/>
      <c r="G51" s="1"/>
      <c r="H51" s="1">
        <f t="shared" si="2"/>
        <v>1</v>
      </c>
      <c r="I51" s="1"/>
      <c r="J51" s="1"/>
      <c r="K51" s="1">
        <f t="shared" si="3"/>
        <v>1</v>
      </c>
      <c r="L51" s="1"/>
      <c r="M51" s="1"/>
      <c r="N51" s="1"/>
      <c r="O51" s="1">
        <f t="shared" si="0"/>
        <v>3</v>
      </c>
    </row>
    <row r="52" spans="1:15" x14ac:dyDescent="0.15">
      <c r="A52" s="45"/>
      <c r="B52" s="19" t="str">
        <f>周总结!D54</f>
        <v>孙志宏</v>
      </c>
      <c r="C52" s="3"/>
      <c r="D52" s="1"/>
      <c r="E52" s="1">
        <f t="shared" si="1"/>
        <v>1</v>
      </c>
      <c r="F52" s="1"/>
      <c r="G52" s="1"/>
      <c r="H52" s="1">
        <f t="shared" si="2"/>
        <v>1</v>
      </c>
      <c r="I52" s="1"/>
      <c r="J52" s="1"/>
      <c r="K52" s="1">
        <f t="shared" si="3"/>
        <v>1</v>
      </c>
      <c r="L52" s="1"/>
      <c r="M52" s="1"/>
      <c r="N52" s="1"/>
      <c r="O52" s="1">
        <f t="shared" si="0"/>
        <v>3</v>
      </c>
    </row>
    <row r="53" spans="1:15" x14ac:dyDescent="0.15">
      <c r="A53" s="45"/>
      <c r="B53" s="19" t="e">
        <f>周总结!#REF!</f>
        <v>#REF!</v>
      </c>
      <c r="C53" s="3"/>
      <c r="D53" s="1"/>
      <c r="E53" s="1">
        <f t="shared" si="1"/>
        <v>1</v>
      </c>
      <c r="F53" s="1"/>
      <c r="G53" s="1"/>
      <c r="H53" s="1">
        <f t="shared" si="2"/>
        <v>1</v>
      </c>
      <c r="I53" s="1"/>
      <c r="J53" s="1"/>
      <c r="K53" s="1">
        <f t="shared" si="3"/>
        <v>1</v>
      </c>
      <c r="L53" s="1"/>
      <c r="M53" s="1"/>
      <c r="N53" s="1"/>
      <c r="O53" s="1">
        <f t="shared" si="0"/>
        <v>3</v>
      </c>
    </row>
    <row r="55" spans="1:15" x14ac:dyDescent="0.15">
      <c r="B55" s="44" t="s">
        <v>30</v>
      </c>
      <c r="C55" s="44"/>
      <c r="D55" s="44"/>
      <c r="E55" s="44"/>
      <c r="F55" s="44" t="s">
        <v>29</v>
      </c>
      <c r="G55" s="45"/>
    </row>
    <row r="56" spans="1:15" x14ac:dyDescent="0.15">
      <c r="B56" s="44"/>
      <c r="C56" s="44"/>
      <c r="D56" s="44"/>
      <c r="E56" s="44"/>
      <c r="F56" s="45"/>
      <c r="G56" s="45"/>
    </row>
  </sheetData>
  <mergeCells count="22">
    <mergeCell ref="A18:A23"/>
    <mergeCell ref="A12:A17"/>
    <mergeCell ref="F55:G56"/>
    <mergeCell ref="B55:E56"/>
    <mergeCell ref="A6:A11"/>
    <mergeCell ref="A48:A53"/>
    <mergeCell ref="A42:A47"/>
    <mergeCell ref="A36:A41"/>
    <mergeCell ref="A30:A35"/>
    <mergeCell ref="A24:A29"/>
    <mergeCell ref="A1:O1"/>
    <mergeCell ref="A3:A4"/>
    <mergeCell ref="B3:B4"/>
    <mergeCell ref="C4:D4"/>
    <mergeCell ref="O4:O5"/>
    <mergeCell ref="C3:O3"/>
    <mergeCell ref="E4:G4"/>
    <mergeCell ref="H4:J4"/>
    <mergeCell ref="K4:M4"/>
    <mergeCell ref="A2:H2"/>
    <mergeCell ref="I2:K2"/>
    <mergeCell ref="L2:O2"/>
  </mergeCells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56"/>
  <sheetViews>
    <sheetView workbookViewId="0">
      <selection activeCell="A2" sqref="A2:H2"/>
    </sheetView>
  </sheetViews>
  <sheetFormatPr defaultColWidth="9" defaultRowHeight="14.25" x14ac:dyDescent="0.15"/>
  <cols>
    <col min="1" max="1" width="5.125" style="2" customWidth="1"/>
    <col min="2" max="2" width="8.875" style="2" customWidth="1"/>
    <col min="3" max="3" width="5.625" style="2" customWidth="1"/>
    <col min="4" max="4" width="5.25" customWidth="1"/>
    <col min="5" max="8" width="7.5" customWidth="1"/>
    <col min="9" max="9" width="8" customWidth="1"/>
    <col min="10" max="10" width="5.625" customWidth="1"/>
    <col min="11" max="13" width="7.5" customWidth="1"/>
    <col min="15" max="15" width="7.25" customWidth="1"/>
    <col min="16" max="16" width="2.125" customWidth="1"/>
    <col min="254" max="254" width="5.125" customWidth="1"/>
    <col min="255" max="255" width="8.875" customWidth="1"/>
    <col min="256" max="256" width="5.625" customWidth="1"/>
    <col min="257" max="257" width="5.25" customWidth="1"/>
    <col min="258" max="261" width="7.5" customWidth="1"/>
    <col min="262" max="262" width="8" customWidth="1"/>
    <col min="263" max="263" width="5.625" customWidth="1"/>
    <col min="264" max="266" width="7.5" customWidth="1"/>
    <col min="268" max="269" width="5.625" customWidth="1"/>
    <col min="270" max="270" width="9.625" customWidth="1"/>
    <col min="271" max="271" width="5.625" customWidth="1"/>
    <col min="272" max="272" width="2.125" customWidth="1"/>
    <col min="510" max="510" width="5.125" customWidth="1"/>
    <col min="511" max="511" width="8.875" customWidth="1"/>
    <col min="512" max="512" width="5.625" customWidth="1"/>
    <col min="513" max="513" width="5.25" customWidth="1"/>
    <col min="514" max="517" width="7.5" customWidth="1"/>
    <col min="518" max="518" width="8" customWidth="1"/>
    <col min="519" max="519" width="5.625" customWidth="1"/>
    <col min="520" max="522" width="7.5" customWidth="1"/>
    <col min="524" max="525" width="5.625" customWidth="1"/>
    <col min="526" max="526" width="9.625" customWidth="1"/>
    <col min="527" max="527" width="5.625" customWidth="1"/>
    <col min="528" max="528" width="2.125" customWidth="1"/>
    <col min="766" max="766" width="5.125" customWidth="1"/>
    <col min="767" max="767" width="8.875" customWidth="1"/>
    <col min="768" max="768" width="5.625" customWidth="1"/>
    <col min="769" max="769" width="5.25" customWidth="1"/>
    <col min="770" max="773" width="7.5" customWidth="1"/>
    <col min="774" max="774" width="8" customWidth="1"/>
    <col min="775" max="775" width="5.625" customWidth="1"/>
    <col min="776" max="778" width="7.5" customWidth="1"/>
    <col min="780" max="781" width="5.625" customWidth="1"/>
    <col min="782" max="782" width="9.625" customWidth="1"/>
    <col min="783" max="783" width="5.625" customWidth="1"/>
    <col min="784" max="784" width="2.125" customWidth="1"/>
    <col min="1022" max="1022" width="5.125" customWidth="1"/>
    <col min="1023" max="1023" width="8.875" customWidth="1"/>
    <col min="1024" max="1024" width="5.625" customWidth="1"/>
    <col min="1025" max="1025" width="5.25" customWidth="1"/>
    <col min="1026" max="1029" width="7.5" customWidth="1"/>
    <col min="1030" max="1030" width="8" customWidth="1"/>
    <col min="1031" max="1031" width="5.625" customWidth="1"/>
    <col min="1032" max="1034" width="7.5" customWidth="1"/>
    <col min="1036" max="1037" width="5.625" customWidth="1"/>
    <col min="1038" max="1038" width="9.625" customWidth="1"/>
    <col min="1039" max="1039" width="5.625" customWidth="1"/>
    <col min="1040" max="1040" width="2.125" customWidth="1"/>
    <col min="1278" max="1278" width="5.125" customWidth="1"/>
    <col min="1279" max="1279" width="8.875" customWidth="1"/>
    <col min="1280" max="1280" width="5.625" customWidth="1"/>
    <col min="1281" max="1281" width="5.25" customWidth="1"/>
    <col min="1282" max="1285" width="7.5" customWidth="1"/>
    <col min="1286" max="1286" width="8" customWidth="1"/>
    <col min="1287" max="1287" width="5.625" customWidth="1"/>
    <col min="1288" max="1290" width="7.5" customWidth="1"/>
    <col min="1292" max="1293" width="5.625" customWidth="1"/>
    <col min="1294" max="1294" width="9.625" customWidth="1"/>
    <col min="1295" max="1295" width="5.625" customWidth="1"/>
    <col min="1296" max="1296" width="2.125" customWidth="1"/>
    <col min="1534" max="1534" width="5.125" customWidth="1"/>
    <col min="1535" max="1535" width="8.875" customWidth="1"/>
    <col min="1536" max="1536" width="5.625" customWidth="1"/>
    <col min="1537" max="1537" width="5.25" customWidth="1"/>
    <col min="1538" max="1541" width="7.5" customWidth="1"/>
    <col min="1542" max="1542" width="8" customWidth="1"/>
    <col min="1543" max="1543" width="5.625" customWidth="1"/>
    <col min="1544" max="1546" width="7.5" customWidth="1"/>
    <col min="1548" max="1549" width="5.625" customWidth="1"/>
    <col min="1550" max="1550" width="9.625" customWidth="1"/>
    <col min="1551" max="1551" width="5.625" customWidth="1"/>
    <col min="1552" max="1552" width="2.125" customWidth="1"/>
    <col min="1790" max="1790" width="5.125" customWidth="1"/>
    <col min="1791" max="1791" width="8.875" customWidth="1"/>
    <col min="1792" max="1792" width="5.625" customWidth="1"/>
    <col min="1793" max="1793" width="5.25" customWidth="1"/>
    <col min="1794" max="1797" width="7.5" customWidth="1"/>
    <col min="1798" max="1798" width="8" customWidth="1"/>
    <col min="1799" max="1799" width="5.625" customWidth="1"/>
    <col min="1800" max="1802" width="7.5" customWidth="1"/>
    <col min="1804" max="1805" width="5.625" customWidth="1"/>
    <col min="1806" max="1806" width="9.625" customWidth="1"/>
    <col min="1807" max="1807" width="5.625" customWidth="1"/>
    <col min="1808" max="1808" width="2.125" customWidth="1"/>
    <col min="2046" max="2046" width="5.125" customWidth="1"/>
    <col min="2047" max="2047" width="8.875" customWidth="1"/>
    <col min="2048" max="2048" width="5.625" customWidth="1"/>
    <col min="2049" max="2049" width="5.25" customWidth="1"/>
    <col min="2050" max="2053" width="7.5" customWidth="1"/>
    <col min="2054" max="2054" width="8" customWidth="1"/>
    <col min="2055" max="2055" width="5.625" customWidth="1"/>
    <col min="2056" max="2058" width="7.5" customWidth="1"/>
    <col min="2060" max="2061" width="5.625" customWidth="1"/>
    <col min="2062" max="2062" width="9.625" customWidth="1"/>
    <col min="2063" max="2063" width="5.625" customWidth="1"/>
    <col min="2064" max="2064" width="2.125" customWidth="1"/>
    <col min="2302" max="2302" width="5.125" customWidth="1"/>
    <col min="2303" max="2303" width="8.875" customWidth="1"/>
    <col min="2304" max="2304" width="5.625" customWidth="1"/>
    <col min="2305" max="2305" width="5.25" customWidth="1"/>
    <col min="2306" max="2309" width="7.5" customWidth="1"/>
    <col min="2310" max="2310" width="8" customWidth="1"/>
    <col min="2311" max="2311" width="5.625" customWidth="1"/>
    <col min="2312" max="2314" width="7.5" customWidth="1"/>
    <col min="2316" max="2317" width="5.625" customWidth="1"/>
    <col min="2318" max="2318" width="9.625" customWidth="1"/>
    <col min="2319" max="2319" width="5.625" customWidth="1"/>
    <col min="2320" max="2320" width="2.125" customWidth="1"/>
    <col min="2558" max="2558" width="5.125" customWidth="1"/>
    <col min="2559" max="2559" width="8.875" customWidth="1"/>
    <col min="2560" max="2560" width="5.625" customWidth="1"/>
    <col min="2561" max="2561" width="5.25" customWidth="1"/>
    <col min="2562" max="2565" width="7.5" customWidth="1"/>
    <col min="2566" max="2566" width="8" customWidth="1"/>
    <col min="2567" max="2567" width="5.625" customWidth="1"/>
    <col min="2568" max="2570" width="7.5" customWidth="1"/>
    <col min="2572" max="2573" width="5.625" customWidth="1"/>
    <col min="2574" max="2574" width="9.625" customWidth="1"/>
    <col min="2575" max="2575" width="5.625" customWidth="1"/>
    <col min="2576" max="2576" width="2.125" customWidth="1"/>
    <col min="2814" max="2814" width="5.125" customWidth="1"/>
    <col min="2815" max="2815" width="8.875" customWidth="1"/>
    <col min="2816" max="2816" width="5.625" customWidth="1"/>
    <col min="2817" max="2817" width="5.25" customWidth="1"/>
    <col min="2818" max="2821" width="7.5" customWidth="1"/>
    <col min="2822" max="2822" width="8" customWidth="1"/>
    <col min="2823" max="2823" width="5.625" customWidth="1"/>
    <col min="2824" max="2826" width="7.5" customWidth="1"/>
    <col min="2828" max="2829" width="5.625" customWidth="1"/>
    <col min="2830" max="2830" width="9.625" customWidth="1"/>
    <col min="2831" max="2831" width="5.625" customWidth="1"/>
    <col min="2832" max="2832" width="2.125" customWidth="1"/>
    <col min="3070" max="3070" width="5.125" customWidth="1"/>
    <col min="3071" max="3071" width="8.875" customWidth="1"/>
    <col min="3072" max="3072" width="5.625" customWidth="1"/>
    <col min="3073" max="3073" width="5.25" customWidth="1"/>
    <col min="3074" max="3077" width="7.5" customWidth="1"/>
    <col min="3078" max="3078" width="8" customWidth="1"/>
    <col min="3079" max="3079" width="5.625" customWidth="1"/>
    <col min="3080" max="3082" width="7.5" customWidth="1"/>
    <col min="3084" max="3085" width="5.625" customWidth="1"/>
    <col min="3086" max="3086" width="9.625" customWidth="1"/>
    <col min="3087" max="3087" width="5.625" customWidth="1"/>
    <col min="3088" max="3088" width="2.125" customWidth="1"/>
    <col min="3326" max="3326" width="5.125" customWidth="1"/>
    <col min="3327" max="3327" width="8.875" customWidth="1"/>
    <col min="3328" max="3328" width="5.625" customWidth="1"/>
    <col min="3329" max="3329" width="5.25" customWidth="1"/>
    <col min="3330" max="3333" width="7.5" customWidth="1"/>
    <col min="3334" max="3334" width="8" customWidth="1"/>
    <col min="3335" max="3335" width="5.625" customWidth="1"/>
    <col min="3336" max="3338" width="7.5" customWidth="1"/>
    <col min="3340" max="3341" width="5.625" customWidth="1"/>
    <col min="3342" max="3342" width="9.625" customWidth="1"/>
    <col min="3343" max="3343" width="5.625" customWidth="1"/>
    <col min="3344" max="3344" width="2.125" customWidth="1"/>
    <col min="3582" max="3582" width="5.125" customWidth="1"/>
    <col min="3583" max="3583" width="8.875" customWidth="1"/>
    <col min="3584" max="3584" width="5.625" customWidth="1"/>
    <col min="3585" max="3585" width="5.25" customWidth="1"/>
    <col min="3586" max="3589" width="7.5" customWidth="1"/>
    <col min="3590" max="3590" width="8" customWidth="1"/>
    <col min="3591" max="3591" width="5.625" customWidth="1"/>
    <col min="3592" max="3594" width="7.5" customWidth="1"/>
    <col min="3596" max="3597" width="5.625" customWidth="1"/>
    <col min="3598" max="3598" width="9.625" customWidth="1"/>
    <col min="3599" max="3599" width="5.625" customWidth="1"/>
    <col min="3600" max="3600" width="2.125" customWidth="1"/>
    <col min="3838" max="3838" width="5.125" customWidth="1"/>
    <col min="3839" max="3839" width="8.875" customWidth="1"/>
    <col min="3840" max="3840" width="5.625" customWidth="1"/>
    <col min="3841" max="3841" width="5.25" customWidth="1"/>
    <col min="3842" max="3845" width="7.5" customWidth="1"/>
    <col min="3846" max="3846" width="8" customWidth="1"/>
    <col min="3847" max="3847" width="5.625" customWidth="1"/>
    <col min="3848" max="3850" width="7.5" customWidth="1"/>
    <col min="3852" max="3853" width="5.625" customWidth="1"/>
    <col min="3854" max="3854" width="9.625" customWidth="1"/>
    <col min="3855" max="3855" width="5.625" customWidth="1"/>
    <col min="3856" max="3856" width="2.125" customWidth="1"/>
    <col min="4094" max="4094" width="5.125" customWidth="1"/>
    <col min="4095" max="4095" width="8.875" customWidth="1"/>
    <col min="4096" max="4096" width="5.625" customWidth="1"/>
    <col min="4097" max="4097" width="5.25" customWidth="1"/>
    <col min="4098" max="4101" width="7.5" customWidth="1"/>
    <col min="4102" max="4102" width="8" customWidth="1"/>
    <col min="4103" max="4103" width="5.625" customWidth="1"/>
    <col min="4104" max="4106" width="7.5" customWidth="1"/>
    <col min="4108" max="4109" width="5.625" customWidth="1"/>
    <col min="4110" max="4110" width="9.625" customWidth="1"/>
    <col min="4111" max="4111" width="5.625" customWidth="1"/>
    <col min="4112" max="4112" width="2.125" customWidth="1"/>
    <col min="4350" max="4350" width="5.125" customWidth="1"/>
    <col min="4351" max="4351" width="8.875" customWidth="1"/>
    <col min="4352" max="4352" width="5.625" customWidth="1"/>
    <col min="4353" max="4353" width="5.25" customWidth="1"/>
    <col min="4354" max="4357" width="7.5" customWidth="1"/>
    <col min="4358" max="4358" width="8" customWidth="1"/>
    <col min="4359" max="4359" width="5.625" customWidth="1"/>
    <col min="4360" max="4362" width="7.5" customWidth="1"/>
    <col min="4364" max="4365" width="5.625" customWidth="1"/>
    <col min="4366" max="4366" width="9.625" customWidth="1"/>
    <col min="4367" max="4367" width="5.625" customWidth="1"/>
    <col min="4368" max="4368" width="2.125" customWidth="1"/>
    <col min="4606" max="4606" width="5.125" customWidth="1"/>
    <col min="4607" max="4607" width="8.875" customWidth="1"/>
    <col min="4608" max="4608" width="5.625" customWidth="1"/>
    <col min="4609" max="4609" width="5.25" customWidth="1"/>
    <col min="4610" max="4613" width="7.5" customWidth="1"/>
    <col min="4614" max="4614" width="8" customWidth="1"/>
    <col min="4615" max="4615" width="5.625" customWidth="1"/>
    <col min="4616" max="4618" width="7.5" customWidth="1"/>
    <col min="4620" max="4621" width="5.625" customWidth="1"/>
    <col min="4622" max="4622" width="9.625" customWidth="1"/>
    <col min="4623" max="4623" width="5.625" customWidth="1"/>
    <col min="4624" max="4624" width="2.125" customWidth="1"/>
    <col min="4862" max="4862" width="5.125" customWidth="1"/>
    <col min="4863" max="4863" width="8.875" customWidth="1"/>
    <col min="4864" max="4864" width="5.625" customWidth="1"/>
    <col min="4865" max="4865" width="5.25" customWidth="1"/>
    <col min="4866" max="4869" width="7.5" customWidth="1"/>
    <col min="4870" max="4870" width="8" customWidth="1"/>
    <col min="4871" max="4871" width="5.625" customWidth="1"/>
    <col min="4872" max="4874" width="7.5" customWidth="1"/>
    <col min="4876" max="4877" width="5.625" customWidth="1"/>
    <col min="4878" max="4878" width="9.625" customWidth="1"/>
    <col min="4879" max="4879" width="5.625" customWidth="1"/>
    <col min="4880" max="4880" width="2.125" customWidth="1"/>
    <col min="5118" max="5118" width="5.125" customWidth="1"/>
    <col min="5119" max="5119" width="8.875" customWidth="1"/>
    <col min="5120" max="5120" width="5.625" customWidth="1"/>
    <col min="5121" max="5121" width="5.25" customWidth="1"/>
    <col min="5122" max="5125" width="7.5" customWidth="1"/>
    <col min="5126" max="5126" width="8" customWidth="1"/>
    <col min="5127" max="5127" width="5.625" customWidth="1"/>
    <col min="5128" max="5130" width="7.5" customWidth="1"/>
    <col min="5132" max="5133" width="5.625" customWidth="1"/>
    <col min="5134" max="5134" width="9.625" customWidth="1"/>
    <col min="5135" max="5135" width="5.625" customWidth="1"/>
    <col min="5136" max="5136" width="2.125" customWidth="1"/>
    <col min="5374" max="5374" width="5.125" customWidth="1"/>
    <col min="5375" max="5375" width="8.875" customWidth="1"/>
    <col min="5376" max="5376" width="5.625" customWidth="1"/>
    <col min="5377" max="5377" width="5.25" customWidth="1"/>
    <col min="5378" max="5381" width="7.5" customWidth="1"/>
    <col min="5382" max="5382" width="8" customWidth="1"/>
    <col min="5383" max="5383" width="5.625" customWidth="1"/>
    <col min="5384" max="5386" width="7.5" customWidth="1"/>
    <col min="5388" max="5389" width="5.625" customWidth="1"/>
    <col min="5390" max="5390" width="9.625" customWidth="1"/>
    <col min="5391" max="5391" width="5.625" customWidth="1"/>
    <col min="5392" max="5392" width="2.125" customWidth="1"/>
    <col min="5630" max="5630" width="5.125" customWidth="1"/>
    <col min="5631" max="5631" width="8.875" customWidth="1"/>
    <col min="5632" max="5632" width="5.625" customWidth="1"/>
    <col min="5633" max="5633" width="5.25" customWidth="1"/>
    <col min="5634" max="5637" width="7.5" customWidth="1"/>
    <col min="5638" max="5638" width="8" customWidth="1"/>
    <col min="5639" max="5639" width="5.625" customWidth="1"/>
    <col min="5640" max="5642" width="7.5" customWidth="1"/>
    <col min="5644" max="5645" width="5.625" customWidth="1"/>
    <col min="5646" max="5646" width="9.625" customWidth="1"/>
    <col min="5647" max="5647" width="5.625" customWidth="1"/>
    <col min="5648" max="5648" width="2.125" customWidth="1"/>
    <col min="5886" max="5886" width="5.125" customWidth="1"/>
    <col min="5887" max="5887" width="8.875" customWidth="1"/>
    <col min="5888" max="5888" width="5.625" customWidth="1"/>
    <col min="5889" max="5889" width="5.25" customWidth="1"/>
    <col min="5890" max="5893" width="7.5" customWidth="1"/>
    <col min="5894" max="5894" width="8" customWidth="1"/>
    <col min="5895" max="5895" width="5.625" customWidth="1"/>
    <col min="5896" max="5898" width="7.5" customWidth="1"/>
    <col min="5900" max="5901" width="5.625" customWidth="1"/>
    <col min="5902" max="5902" width="9.625" customWidth="1"/>
    <col min="5903" max="5903" width="5.625" customWidth="1"/>
    <col min="5904" max="5904" width="2.125" customWidth="1"/>
    <col min="6142" max="6142" width="5.125" customWidth="1"/>
    <col min="6143" max="6143" width="8.875" customWidth="1"/>
    <col min="6144" max="6144" width="5.625" customWidth="1"/>
    <col min="6145" max="6145" width="5.25" customWidth="1"/>
    <col min="6146" max="6149" width="7.5" customWidth="1"/>
    <col min="6150" max="6150" width="8" customWidth="1"/>
    <col min="6151" max="6151" width="5.625" customWidth="1"/>
    <col min="6152" max="6154" width="7.5" customWidth="1"/>
    <col min="6156" max="6157" width="5.625" customWidth="1"/>
    <col min="6158" max="6158" width="9.625" customWidth="1"/>
    <col min="6159" max="6159" width="5.625" customWidth="1"/>
    <col min="6160" max="6160" width="2.125" customWidth="1"/>
    <col min="6398" max="6398" width="5.125" customWidth="1"/>
    <col min="6399" max="6399" width="8.875" customWidth="1"/>
    <col min="6400" max="6400" width="5.625" customWidth="1"/>
    <col min="6401" max="6401" width="5.25" customWidth="1"/>
    <col min="6402" max="6405" width="7.5" customWidth="1"/>
    <col min="6406" max="6406" width="8" customWidth="1"/>
    <col min="6407" max="6407" width="5.625" customWidth="1"/>
    <col min="6408" max="6410" width="7.5" customWidth="1"/>
    <col min="6412" max="6413" width="5.625" customWidth="1"/>
    <col min="6414" max="6414" width="9.625" customWidth="1"/>
    <col min="6415" max="6415" width="5.625" customWidth="1"/>
    <col min="6416" max="6416" width="2.125" customWidth="1"/>
    <col min="6654" max="6654" width="5.125" customWidth="1"/>
    <col min="6655" max="6655" width="8.875" customWidth="1"/>
    <col min="6656" max="6656" width="5.625" customWidth="1"/>
    <col min="6657" max="6657" width="5.25" customWidth="1"/>
    <col min="6658" max="6661" width="7.5" customWidth="1"/>
    <col min="6662" max="6662" width="8" customWidth="1"/>
    <col min="6663" max="6663" width="5.625" customWidth="1"/>
    <col min="6664" max="6666" width="7.5" customWidth="1"/>
    <col min="6668" max="6669" width="5.625" customWidth="1"/>
    <col min="6670" max="6670" width="9.625" customWidth="1"/>
    <col min="6671" max="6671" width="5.625" customWidth="1"/>
    <col min="6672" max="6672" width="2.125" customWidth="1"/>
    <col min="6910" max="6910" width="5.125" customWidth="1"/>
    <col min="6911" max="6911" width="8.875" customWidth="1"/>
    <col min="6912" max="6912" width="5.625" customWidth="1"/>
    <col min="6913" max="6913" width="5.25" customWidth="1"/>
    <col min="6914" max="6917" width="7.5" customWidth="1"/>
    <col min="6918" max="6918" width="8" customWidth="1"/>
    <col min="6919" max="6919" width="5.625" customWidth="1"/>
    <col min="6920" max="6922" width="7.5" customWidth="1"/>
    <col min="6924" max="6925" width="5.625" customWidth="1"/>
    <col min="6926" max="6926" width="9.625" customWidth="1"/>
    <col min="6927" max="6927" width="5.625" customWidth="1"/>
    <col min="6928" max="6928" width="2.125" customWidth="1"/>
    <col min="7166" max="7166" width="5.125" customWidth="1"/>
    <col min="7167" max="7167" width="8.875" customWidth="1"/>
    <col min="7168" max="7168" width="5.625" customWidth="1"/>
    <col min="7169" max="7169" width="5.25" customWidth="1"/>
    <col min="7170" max="7173" width="7.5" customWidth="1"/>
    <col min="7174" max="7174" width="8" customWidth="1"/>
    <col min="7175" max="7175" width="5.625" customWidth="1"/>
    <col min="7176" max="7178" width="7.5" customWidth="1"/>
    <col min="7180" max="7181" width="5.625" customWidth="1"/>
    <col min="7182" max="7182" width="9.625" customWidth="1"/>
    <col min="7183" max="7183" width="5.625" customWidth="1"/>
    <col min="7184" max="7184" width="2.125" customWidth="1"/>
    <col min="7422" max="7422" width="5.125" customWidth="1"/>
    <col min="7423" max="7423" width="8.875" customWidth="1"/>
    <col min="7424" max="7424" width="5.625" customWidth="1"/>
    <col min="7425" max="7425" width="5.25" customWidth="1"/>
    <col min="7426" max="7429" width="7.5" customWidth="1"/>
    <col min="7430" max="7430" width="8" customWidth="1"/>
    <col min="7431" max="7431" width="5.625" customWidth="1"/>
    <col min="7432" max="7434" width="7.5" customWidth="1"/>
    <col min="7436" max="7437" width="5.625" customWidth="1"/>
    <col min="7438" max="7438" width="9.625" customWidth="1"/>
    <col min="7439" max="7439" width="5.625" customWidth="1"/>
    <col min="7440" max="7440" width="2.125" customWidth="1"/>
    <col min="7678" max="7678" width="5.125" customWidth="1"/>
    <col min="7679" max="7679" width="8.875" customWidth="1"/>
    <col min="7680" max="7680" width="5.625" customWidth="1"/>
    <col min="7681" max="7681" width="5.25" customWidth="1"/>
    <col min="7682" max="7685" width="7.5" customWidth="1"/>
    <col min="7686" max="7686" width="8" customWidth="1"/>
    <col min="7687" max="7687" width="5.625" customWidth="1"/>
    <col min="7688" max="7690" width="7.5" customWidth="1"/>
    <col min="7692" max="7693" width="5.625" customWidth="1"/>
    <col min="7694" max="7694" width="9.625" customWidth="1"/>
    <col min="7695" max="7695" width="5.625" customWidth="1"/>
    <col min="7696" max="7696" width="2.125" customWidth="1"/>
    <col min="7934" max="7934" width="5.125" customWidth="1"/>
    <col min="7935" max="7935" width="8.875" customWidth="1"/>
    <col min="7936" max="7936" width="5.625" customWidth="1"/>
    <col min="7937" max="7937" width="5.25" customWidth="1"/>
    <col min="7938" max="7941" width="7.5" customWidth="1"/>
    <col min="7942" max="7942" width="8" customWidth="1"/>
    <col min="7943" max="7943" width="5.625" customWidth="1"/>
    <col min="7944" max="7946" width="7.5" customWidth="1"/>
    <col min="7948" max="7949" width="5.625" customWidth="1"/>
    <col min="7950" max="7950" width="9.625" customWidth="1"/>
    <col min="7951" max="7951" width="5.625" customWidth="1"/>
    <col min="7952" max="7952" width="2.125" customWidth="1"/>
    <col min="8190" max="8190" width="5.125" customWidth="1"/>
    <col min="8191" max="8191" width="8.875" customWidth="1"/>
    <col min="8192" max="8192" width="5.625" customWidth="1"/>
    <col min="8193" max="8193" width="5.25" customWidth="1"/>
    <col min="8194" max="8197" width="7.5" customWidth="1"/>
    <col min="8198" max="8198" width="8" customWidth="1"/>
    <col min="8199" max="8199" width="5.625" customWidth="1"/>
    <col min="8200" max="8202" width="7.5" customWidth="1"/>
    <col min="8204" max="8205" width="5.625" customWidth="1"/>
    <col min="8206" max="8206" width="9.625" customWidth="1"/>
    <col min="8207" max="8207" width="5.625" customWidth="1"/>
    <col min="8208" max="8208" width="2.125" customWidth="1"/>
    <col min="8446" max="8446" width="5.125" customWidth="1"/>
    <col min="8447" max="8447" width="8.875" customWidth="1"/>
    <col min="8448" max="8448" width="5.625" customWidth="1"/>
    <col min="8449" max="8449" width="5.25" customWidth="1"/>
    <col min="8450" max="8453" width="7.5" customWidth="1"/>
    <col min="8454" max="8454" width="8" customWidth="1"/>
    <col min="8455" max="8455" width="5.625" customWidth="1"/>
    <col min="8456" max="8458" width="7.5" customWidth="1"/>
    <col min="8460" max="8461" width="5.625" customWidth="1"/>
    <col min="8462" max="8462" width="9.625" customWidth="1"/>
    <col min="8463" max="8463" width="5.625" customWidth="1"/>
    <col min="8464" max="8464" width="2.125" customWidth="1"/>
    <col min="8702" max="8702" width="5.125" customWidth="1"/>
    <col min="8703" max="8703" width="8.875" customWidth="1"/>
    <col min="8704" max="8704" width="5.625" customWidth="1"/>
    <col min="8705" max="8705" width="5.25" customWidth="1"/>
    <col min="8706" max="8709" width="7.5" customWidth="1"/>
    <col min="8710" max="8710" width="8" customWidth="1"/>
    <col min="8711" max="8711" width="5.625" customWidth="1"/>
    <col min="8712" max="8714" width="7.5" customWidth="1"/>
    <col min="8716" max="8717" width="5.625" customWidth="1"/>
    <col min="8718" max="8718" width="9.625" customWidth="1"/>
    <col min="8719" max="8719" width="5.625" customWidth="1"/>
    <col min="8720" max="8720" width="2.125" customWidth="1"/>
    <col min="8958" max="8958" width="5.125" customWidth="1"/>
    <col min="8959" max="8959" width="8.875" customWidth="1"/>
    <col min="8960" max="8960" width="5.625" customWidth="1"/>
    <col min="8961" max="8961" width="5.25" customWidth="1"/>
    <col min="8962" max="8965" width="7.5" customWidth="1"/>
    <col min="8966" max="8966" width="8" customWidth="1"/>
    <col min="8967" max="8967" width="5.625" customWidth="1"/>
    <col min="8968" max="8970" width="7.5" customWidth="1"/>
    <col min="8972" max="8973" width="5.625" customWidth="1"/>
    <col min="8974" max="8974" width="9.625" customWidth="1"/>
    <col min="8975" max="8975" width="5.625" customWidth="1"/>
    <col min="8976" max="8976" width="2.125" customWidth="1"/>
    <col min="9214" max="9214" width="5.125" customWidth="1"/>
    <col min="9215" max="9215" width="8.875" customWidth="1"/>
    <col min="9216" max="9216" width="5.625" customWidth="1"/>
    <col min="9217" max="9217" width="5.25" customWidth="1"/>
    <col min="9218" max="9221" width="7.5" customWidth="1"/>
    <col min="9222" max="9222" width="8" customWidth="1"/>
    <col min="9223" max="9223" width="5.625" customWidth="1"/>
    <col min="9224" max="9226" width="7.5" customWidth="1"/>
    <col min="9228" max="9229" width="5.625" customWidth="1"/>
    <col min="9230" max="9230" width="9.625" customWidth="1"/>
    <col min="9231" max="9231" width="5.625" customWidth="1"/>
    <col min="9232" max="9232" width="2.125" customWidth="1"/>
    <col min="9470" max="9470" width="5.125" customWidth="1"/>
    <col min="9471" max="9471" width="8.875" customWidth="1"/>
    <col min="9472" max="9472" width="5.625" customWidth="1"/>
    <col min="9473" max="9473" width="5.25" customWidth="1"/>
    <col min="9474" max="9477" width="7.5" customWidth="1"/>
    <col min="9478" max="9478" width="8" customWidth="1"/>
    <col min="9479" max="9479" width="5.625" customWidth="1"/>
    <col min="9480" max="9482" width="7.5" customWidth="1"/>
    <col min="9484" max="9485" width="5.625" customWidth="1"/>
    <col min="9486" max="9486" width="9.625" customWidth="1"/>
    <col min="9487" max="9487" width="5.625" customWidth="1"/>
    <col min="9488" max="9488" width="2.125" customWidth="1"/>
    <col min="9726" max="9726" width="5.125" customWidth="1"/>
    <col min="9727" max="9727" width="8.875" customWidth="1"/>
    <col min="9728" max="9728" width="5.625" customWidth="1"/>
    <col min="9729" max="9729" width="5.25" customWidth="1"/>
    <col min="9730" max="9733" width="7.5" customWidth="1"/>
    <col min="9734" max="9734" width="8" customWidth="1"/>
    <col min="9735" max="9735" width="5.625" customWidth="1"/>
    <col min="9736" max="9738" width="7.5" customWidth="1"/>
    <col min="9740" max="9741" width="5.625" customWidth="1"/>
    <col min="9742" max="9742" width="9.625" customWidth="1"/>
    <col min="9743" max="9743" width="5.625" customWidth="1"/>
    <col min="9744" max="9744" width="2.125" customWidth="1"/>
    <col min="9982" max="9982" width="5.125" customWidth="1"/>
    <col min="9983" max="9983" width="8.875" customWidth="1"/>
    <col min="9984" max="9984" width="5.625" customWidth="1"/>
    <col min="9985" max="9985" width="5.25" customWidth="1"/>
    <col min="9986" max="9989" width="7.5" customWidth="1"/>
    <col min="9990" max="9990" width="8" customWidth="1"/>
    <col min="9991" max="9991" width="5.625" customWidth="1"/>
    <col min="9992" max="9994" width="7.5" customWidth="1"/>
    <col min="9996" max="9997" width="5.625" customWidth="1"/>
    <col min="9998" max="9998" width="9.625" customWidth="1"/>
    <col min="9999" max="9999" width="5.625" customWidth="1"/>
    <col min="10000" max="10000" width="2.125" customWidth="1"/>
    <col min="10238" max="10238" width="5.125" customWidth="1"/>
    <col min="10239" max="10239" width="8.875" customWidth="1"/>
    <col min="10240" max="10240" width="5.625" customWidth="1"/>
    <col min="10241" max="10241" width="5.25" customWidth="1"/>
    <col min="10242" max="10245" width="7.5" customWidth="1"/>
    <col min="10246" max="10246" width="8" customWidth="1"/>
    <col min="10247" max="10247" width="5.625" customWidth="1"/>
    <col min="10248" max="10250" width="7.5" customWidth="1"/>
    <col min="10252" max="10253" width="5.625" customWidth="1"/>
    <col min="10254" max="10254" width="9.625" customWidth="1"/>
    <col min="10255" max="10255" width="5.625" customWidth="1"/>
    <col min="10256" max="10256" width="2.125" customWidth="1"/>
    <col min="10494" max="10494" width="5.125" customWidth="1"/>
    <col min="10495" max="10495" width="8.875" customWidth="1"/>
    <col min="10496" max="10496" width="5.625" customWidth="1"/>
    <col min="10497" max="10497" width="5.25" customWidth="1"/>
    <col min="10498" max="10501" width="7.5" customWidth="1"/>
    <col min="10502" max="10502" width="8" customWidth="1"/>
    <col min="10503" max="10503" width="5.625" customWidth="1"/>
    <col min="10504" max="10506" width="7.5" customWidth="1"/>
    <col min="10508" max="10509" width="5.625" customWidth="1"/>
    <col min="10510" max="10510" width="9.625" customWidth="1"/>
    <col min="10511" max="10511" width="5.625" customWidth="1"/>
    <col min="10512" max="10512" width="2.125" customWidth="1"/>
    <col min="10750" max="10750" width="5.125" customWidth="1"/>
    <col min="10751" max="10751" width="8.875" customWidth="1"/>
    <col min="10752" max="10752" width="5.625" customWidth="1"/>
    <col min="10753" max="10753" width="5.25" customWidth="1"/>
    <col min="10754" max="10757" width="7.5" customWidth="1"/>
    <col min="10758" max="10758" width="8" customWidth="1"/>
    <col min="10759" max="10759" width="5.625" customWidth="1"/>
    <col min="10760" max="10762" width="7.5" customWidth="1"/>
    <col min="10764" max="10765" width="5.625" customWidth="1"/>
    <col min="10766" max="10766" width="9.625" customWidth="1"/>
    <col min="10767" max="10767" width="5.625" customWidth="1"/>
    <col min="10768" max="10768" width="2.125" customWidth="1"/>
    <col min="11006" max="11006" width="5.125" customWidth="1"/>
    <col min="11007" max="11007" width="8.875" customWidth="1"/>
    <col min="11008" max="11008" width="5.625" customWidth="1"/>
    <col min="11009" max="11009" width="5.25" customWidth="1"/>
    <col min="11010" max="11013" width="7.5" customWidth="1"/>
    <col min="11014" max="11014" width="8" customWidth="1"/>
    <col min="11015" max="11015" width="5.625" customWidth="1"/>
    <col min="11016" max="11018" width="7.5" customWidth="1"/>
    <col min="11020" max="11021" width="5.625" customWidth="1"/>
    <col min="11022" max="11022" width="9.625" customWidth="1"/>
    <col min="11023" max="11023" width="5.625" customWidth="1"/>
    <col min="11024" max="11024" width="2.125" customWidth="1"/>
    <col min="11262" max="11262" width="5.125" customWidth="1"/>
    <col min="11263" max="11263" width="8.875" customWidth="1"/>
    <col min="11264" max="11264" width="5.625" customWidth="1"/>
    <col min="11265" max="11265" width="5.25" customWidth="1"/>
    <col min="11266" max="11269" width="7.5" customWidth="1"/>
    <col min="11270" max="11270" width="8" customWidth="1"/>
    <col min="11271" max="11271" width="5.625" customWidth="1"/>
    <col min="11272" max="11274" width="7.5" customWidth="1"/>
    <col min="11276" max="11277" width="5.625" customWidth="1"/>
    <col min="11278" max="11278" width="9.625" customWidth="1"/>
    <col min="11279" max="11279" width="5.625" customWidth="1"/>
    <col min="11280" max="11280" width="2.125" customWidth="1"/>
    <col min="11518" max="11518" width="5.125" customWidth="1"/>
    <col min="11519" max="11519" width="8.875" customWidth="1"/>
    <col min="11520" max="11520" width="5.625" customWidth="1"/>
    <col min="11521" max="11521" width="5.25" customWidth="1"/>
    <col min="11522" max="11525" width="7.5" customWidth="1"/>
    <col min="11526" max="11526" width="8" customWidth="1"/>
    <col min="11527" max="11527" width="5.625" customWidth="1"/>
    <col min="11528" max="11530" width="7.5" customWidth="1"/>
    <col min="11532" max="11533" width="5.625" customWidth="1"/>
    <col min="11534" max="11534" width="9.625" customWidth="1"/>
    <col min="11535" max="11535" width="5.625" customWidth="1"/>
    <col min="11536" max="11536" width="2.125" customWidth="1"/>
    <col min="11774" max="11774" width="5.125" customWidth="1"/>
    <col min="11775" max="11775" width="8.875" customWidth="1"/>
    <col min="11776" max="11776" width="5.625" customWidth="1"/>
    <col min="11777" max="11777" width="5.25" customWidth="1"/>
    <col min="11778" max="11781" width="7.5" customWidth="1"/>
    <col min="11782" max="11782" width="8" customWidth="1"/>
    <col min="11783" max="11783" width="5.625" customWidth="1"/>
    <col min="11784" max="11786" width="7.5" customWidth="1"/>
    <col min="11788" max="11789" width="5.625" customWidth="1"/>
    <col min="11790" max="11790" width="9.625" customWidth="1"/>
    <col min="11791" max="11791" width="5.625" customWidth="1"/>
    <col min="11792" max="11792" width="2.125" customWidth="1"/>
    <col min="12030" max="12030" width="5.125" customWidth="1"/>
    <col min="12031" max="12031" width="8.875" customWidth="1"/>
    <col min="12032" max="12032" width="5.625" customWidth="1"/>
    <col min="12033" max="12033" width="5.25" customWidth="1"/>
    <col min="12034" max="12037" width="7.5" customWidth="1"/>
    <col min="12038" max="12038" width="8" customWidth="1"/>
    <col min="12039" max="12039" width="5.625" customWidth="1"/>
    <col min="12040" max="12042" width="7.5" customWidth="1"/>
    <col min="12044" max="12045" width="5.625" customWidth="1"/>
    <col min="12046" max="12046" width="9.625" customWidth="1"/>
    <col min="12047" max="12047" width="5.625" customWidth="1"/>
    <col min="12048" max="12048" width="2.125" customWidth="1"/>
    <col min="12286" max="12286" width="5.125" customWidth="1"/>
    <col min="12287" max="12287" width="8.875" customWidth="1"/>
    <col min="12288" max="12288" width="5.625" customWidth="1"/>
    <col min="12289" max="12289" width="5.25" customWidth="1"/>
    <col min="12290" max="12293" width="7.5" customWidth="1"/>
    <col min="12294" max="12294" width="8" customWidth="1"/>
    <col min="12295" max="12295" width="5.625" customWidth="1"/>
    <col min="12296" max="12298" width="7.5" customWidth="1"/>
    <col min="12300" max="12301" width="5.625" customWidth="1"/>
    <col min="12302" max="12302" width="9.625" customWidth="1"/>
    <col min="12303" max="12303" width="5.625" customWidth="1"/>
    <col min="12304" max="12304" width="2.125" customWidth="1"/>
    <col min="12542" max="12542" width="5.125" customWidth="1"/>
    <col min="12543" max="12543" width="8.875" customWidth="1"/>
    <col min="12544" max="12544" width="5.625" customWidth="1"/>
    <col min="12545" max="12545" width="5.25" customWidth="1"/>
    <col min="12546" max="12549" width="7.5" customWidth="1"/>
    <col min="12550" max="12550" width="8" customWidth="1"/>
    <col min="12551" max="12551" width="5.625" customWidth="1"/>
    <col min="12552" max="12554" width="7.5" customWidth="1"/>
    <col min="12556" max="12557" width="5.625" customWidth="1"/>
    <col min="12558" max="12558" width="9.625" customWidth="1"/>
    <col min="12559" max="12559" width="5.625" customWidth="1"/>
    <col min="12560" max="12560" width="2.125" customWidth="1"/>
    <col min="12798" max="12798" width="5.125" customWidth="1"/>
    <col min="12799" max="12799" width="8.875" customWidth="1"/>
    <col min="12800" max="12800" width="5.625" customWidth="1"/>
    <col min="12801" max="12801" width="5.25" customWidth="1"/>
    <col min="12802" max="12805" width="7.5" customWidth="1"/>
    <col min="12806" max="12806" width="8" customWidth="1"/>
    <col min="12807" max="12807" width="5.625" customWidth="1"/>
    <col min="12808" max="12810" width="7.5" customWidth="1"/>
    <col min="12812" max="12813" width="5.625" customWidth="1"/>
    <col min="12814" max="12814" width="9.625" customWidth="1"/>
    <col min="12815" max="12815" width="5.625" customWidth="1"/>
    <col min="12816" max="12816" width="2.125" customWidth="1"/>
    <col min="13054" max="13054" width="5.125" customWidth="1"/>
    <col min="13055" max="13055" width="8.875" customWidth="1"/>
    <col min="13056" max="13056" width="5.625" customWidth="1"/>
    <col min="13057" max="13057" width="5.25" customWidth="1"/>
    <col min="13058" max="13061" width="7.5" customWidth="1"/>
    <col min="13062" max="13062" width="8" customWidth="1"/>
    <col min="13063" max="13063" width="5.625" customWidth="1"/>
    <col min="13064" max="13066" width="7.5" customWidth="1"/>
    <col min="13068" max="13069" width="5.625" customWidth="1"/>
    <col min="13070" max="13070" width="9.625" customWidth="1"/>
    <col min="13071" max="13071" width="5.625" customWidth="1"/>
    <col min="13072" max="13072" width="2.125" customWidth="1"/>
    <col min="13310" max="13310" width="5.125" customWidth="1"/>
    <col min="13311" max="13311" width="8.875" customWidth="1"/>
    <col min="13312" max="13312" width="5.625" customWidth="1"/>
    <col min="13313" max="13313" width="5.25" customWidth="1"/>
    <col min="13314" max="13317" width="7.5" customWidth="1"/>
    <col min="13318" max="13318" width="8" customWidth="1"/>
    <col min="13319" max="13319" width="5.625" customWidth="1"/>
    <col min="13320" max="13322" width="7.5" customWidth="1"/>
    <col min="13324" max="13325" width="5.625" customWidth="1"/>
    <col min="13326" max="13326" width="9.625" customWidth="1"/>
    <col min="13327" max="13327" width="5.625" customWidth="1"/>
    <col min="13328" max="13328" width="2.125" customWidth="1"/>
    <col min="13566" max="13566" width="5.125" customWidth="1"/>
    <col min="13567" max="13567" width="8.875" customWidth="1"/>
    <col min="13568" max="13568" width="5.625" customWidth="1"/>
    <col min="13569" max="13569" width="5.25" customWidth="1"/>
    <col min="13570" max="13573" width="7.5" customWidth="1"/>
    <col min="13574" max="13574" width="8" customWidth="1"/>
    <col min="13575" max="13575" width="5.625" customWidth="1"/>
    <col min="13576" max="13578" width="7.5" customWidth="1"/>
    <col min="13580" max="13581" width="5.625" customWidth="1"/>
    <col min="13582" max="13582" width="9.625" customWidth="1"/>
    <col min="13583" max="13583" width="5.625" customWidth="1"/>
    <col min="13584" max="13584" width="2.125" customWidth="1"/>
    <col min="13822" max="13822" width="5.125" customWidth="1"/>
    <col min="13823" max="13823" width="8.875" customWidth="1"/>
    <col min="13824" max="13824" width="5.625" customWidth="1"/>
    <col min="13825" max="13825" width="5.25" customWidth="1"/>
    <col min="13826" max="13829" width="7.5" customWidth="1"/>
    <col min="13830" max="13830" width="8" customWidth="1"/>
    <col min="13831" max="13831" width="5.625" customWidth="1"/>
    <col min="13832" max="13834" width="7.5" customWidth="1"/>
    <col min="13836" max="13837" width="5.625" customWidth="1"/>
    <col min="13838" max="13838" width="9.625" customWidth="1"/>
    <col min="13839" max="13839" width="5.625" customWidth="1"/>
    <col min="13840" max="13840" width="2.125" customWidth="1"/>
    <col min="14078" max="14078" width="5.125" customWidth="1"/>
    <col min="14079" max="14079" width="8.875" customWidth="1"/>
    <col min="14080" max="14080" width="5.625" customWidth="1"/>
    <col min="14081" max="14081" width="5.25" customWidth="1"/>
    <col min="14082" max="14085" width="7.5" customWidth="1"/>
    <col min="14086" max="14086" width="8" customWidth="1"/>
    <col min="14087" max="14087" width="5.625" customWidth="1"/>
    <col min="14088" max="14090" width="7.5" customWidth="1"/>
    <col min="14092" max="14093" width="5.625" customWidth="1"/>
    <col min="14094" max="14094" width="9.625" customWidth="1"/>
    <col min="14095" max="14095" width="5.625" customWidth="1"/>
    <col min="14096" max="14096" width="2.125" customWidth="1"/>
    <col min="14334" max="14334" width="5.125" customWidth="1"/>
    <col min="14335" max="14335" width="8.875" customWidth="1"/>
    <col min="14336" max="14336" width="5.625" customWidth="1"/>
    <col min="14337" max="14337" width="5.25" customWidth="1"/>
    <col min="14338" max="14341" width="7.5" customWidth="1"/>
    <col min="14342" max="14342" width="8" customWidth="1"/>
    <col min="14343" max="14343" width="5.625" customWidth="1"/>
    <col min="14344" max="14346" width="7.5" customWidth="1"/>
    <col min="14348" max="14349" width="5.625" customWidth="1"/>
    <col min="14350" max="14350" width="9.625" customWidth="1"/>
    <col min="14351" max="14351" width="5.625" customWidth="1"/>
    <col min="14352" max="14352" width="2.125" customWidth="1"/>
    <col min="14590" max="14590" width="5.125" customWidth="1"/>
    <col min="14591" max="14591" width="8.875" customWidth="1"/>
    <col min="14592" max="14592" width="5.625" customWidth="1"/>
    <col min="14593" max="14593" width="5.25" customWidth="1"/>
    <col min="14594" max="14597" width="7.5" customWidth="1"/>
    <col min="14598" max="14598" width="8" customWidth="1"/>
    <col min="14599" max="14599" width="5.625" customWidth="1"/>
    <col min="14600" max="14602" width="7.5" customWidth="1"/>
    <col min="14604" max="14605" width="5.625" customWidth="1"/>
    <col min="14606" max="14606" width="9.625" customWidth="1"/>
    <col min="14607" max="14607" width="5.625" customWidth="1"/>
    <col min="14608" max="14608" width="2.125" customWidth="1"/>
    <col min="14846" max="14846" width="5.125" customWidth="1"/>
    <col min="14847" max="14847" width="8.875" customWidth="1"/>
    <col min="14848" max="14848" width="5.625" customWidth="1"/>
    <col min="14849" max="14849" width="5.25" customWidth="1"/>
    <col min="14850" max="14853" width="7.5" customWidth="1"/>
    <col min="14854" max="14854" width="8" customWidth="1"/>
    <col min="14855" max="14855" width="5.625" customWidth="1"/>
    <col min="14856" max="14858" width="7.5" customWidth="1"/>
    <col min="14860" max="14861" width="5.625" customWidth="1"/>
    <col min="14862" max="14862" width="9.625" customWidth="1"/>
    <col min="14863" max="14863" width="5.625" customWidth="1"/>
    <col min="14864" max="14864" width="2.125" customWidth="1"/>
    <col min="15102" max="15102" width="5.125" customWidth="1"/>
    <col min="15103" max="15103" width="8.875" customWidth="1"/>
    <col min="15104" max="15104" width="5.625" customWidth="1"/>
    <col min="15105" max="15105" width="5.25" customWidth="1"/>
    <col min="15106" max="15109" width="7.5" customWidth="1"/>
    <col min="15110" max="15110" width="8" customWidth="1"/>
    <col min="15111" max="15111" width="5.625" customWidth="1"/>
    <col min="15112" max="15114" width="7.5" customWidth="1"/>
    <col min="15116" max="15117" width="5.625" customWidth="1"/>
    <col min="15118" max="15118" width="9.625" customWidth="1"/>
    <col min="15119" max="15119" width="5.625" customWidth="1"/>
    <col min="15120" max="15120" width="2.125" customWidth="1"/>
    <col min="15358" max="15358" width="5.125" customWidth="1"/>
    <col min="15359" max="15359" width="8.875" customWidth="1"/>
    <col min="15360" max="15360" width="5.625" customWidth="1"/>
    <col min="15361" max="15361" width="5.25" customWidth="1"/>
    <col min="15362" max="15365" width="7.5" customWidth="1"/>
    <col min="15366" max="15366" width="8" customWidth="1"/>
    <col min="15367" max="15367" width="5.625" customWidth="1"/>
    <col min="15368" max="15370" width="7.5" customWidth="1"/>
    <col min="15372" max="15373" width="5.625" customWidth="1"/>
    <col min="15374" max="15374" width="9.625" customWidth="1"/>
    <col min="15375" max="15375" width="5.625" customWidth="1"/>
    <col min="15376" max="15376" width="2.125" customWidth="1"/>
    <col min="15614" max="15614" width="5.125" customWidth="1"/>
    <col min="15615" max="15615" width="8.875" customWidth="1"/>
    <col min="15616" max="15616" width="5.625" customWidth="1"/>
    <col min="15617" max="15617" width="5.25" customWidth="1"/>
    <col min="15618" max="15621" width="7.5" customWidth="1"/>
    <col min="15622" max="15622" width="8" customWidth="1"/>
    <col min="15623" max="15623" width="5.625" customWidth="1"/>
    <col min="15624" max="15626" width="7.5" customWidth="1"/>
    <col min="15628" max="15629" width="5.625" customWidth="1"/>
    <col min="15630" max="15630" width="9.625" customWidth="1"/>
    <col min="15631" max="15631" width="5.625" customWidth="1"/>
    <col min="15632" max="15632" width="2.125" customWidth="1"/>
    <col min="15870" max="15870" width="5.125" customWidth="1"/>
    <col min="15871" max="15871" width="8.875" customWidth="1"/>
    <col min="15872" max="15872" width="5.625" customWidth="1"/>
    <col min="15873" max="15873" width="5.25" customWidth="1"/>
    <col min="15874" max="15877" width="7.5" customWidth="1"/>
    <col min="15878" max="15878" width="8" customWidth="1"/>
    <col min="15879" max="15879" width="5.625" customWidth="1"/>
    <col min="15880" max="15882" width="7.5" customWidth="1"/>
    <col min="15884" max="15885" width="5.625" customWidth="1"/>
    <col min="15886" max="15886" width="9.625" customWidth="1"/>
    <col min="15887" max="15887" width="5.625" customWidth="1"/>
    <col min="15888" max="15888" width="2.125" customWidth="1"/>
    <col min="16126" max="16126" width="5.125" customWidth="1"/>
    <col min="16127" max="16127" width="8.875" customWidth="1"/>
    <col min="16128" max="16128" width="5.625" customWidth="1"/>
    <col min="16129" max="16129" width="5.25" customWidth="1"/>
    <col min="16130" max="16133" width="7.5" customWidth="1"/>
    <col min="16134" max="16134" width="8" customWidth="1"/>
    <col min="16135" max="16135" width="5.625" customWidth="1"/>
    <col min="16136" max="16138" width="7.5" customWidth="1"/>
    <col min="16140" max="16141" width="5.625" customWidth="1"/>
    <col min="16142" max="16142" width="9.625" customWidth="1"/>
    <col min="16143" max="16143" width="5.625" customWidth="1"/>
    <col min="16144" max="16144" width="2.125" customWidth="1"/>
  </cols>
  <sheetData>
    <row r="1" spans="1:17" ht="23.25" customHeight="1" x14ac:dyDescent="0.15">
      <c r="A1" s="55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7" ht="18.75" customHeight="1" x14ac:dyDescent="0.15">
      <c r="A2" s="56" t="s">
        <v>97</v>
      </c>
      <c r="B2" s="57"/>
      <c r="C2" s="57"/>
      <c r="D2" s="57"/>
      <c r="E2" s="57"/>
      <c r="F2" s="57"/>
      <c r="G2" s="57"/>
      <c r="H2" s="58"/>
      <c r="I2" s="56" t="s">
        <v>91</v>
      </c>
      <c r="J2" s="47"/>
      <c r="K2" s="48"/>
      <c r="L2" s="56" t="s">
        <v>92</v>
      </c>
      <c r="M2" s="47"/>
      <c r="N2" s="47"/>
      <c r="O2" s="48"/>
    </row>
    <row r="3" spans="1:17" ht="14.25" customHeight="1" x14ac:dyDescent="0.15">
      <c r="A3" s="54" t="s">
        <v>3</v>
      </c>
      <c r="B3" s="51" t="s">
        <v>0</v>
      </c>
      <c r="C3" s="46" t="s">
        <v>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1:17" ht="17.25" customHeight="1" x14ac:dyDescent="0.15">
      <c r="A4" s="45"/>
      <c r="B4" s="45"/>
      <c r="C4" s="46" t="s">
        <v>8</v>
      </c>
      <c r="D4" s="48"/>
      <c r="E4" s="46" t="s">
        <v>9</v>
      </c>
      <c r="F4" s="47"/>
      <c r="G4" s="48"/>
      <c r="H4" s="46" t="s">
        <v>10</v>
      </c>
      <c r="I4" s="47"/>
      <c r="J4" s="48"/>
      <c r="K4" s="46" t="s">
        <v>12</v>
      </c>
      <c r="L4" s="47"/>
      <c r="M4" s="48"/>
      <c r="N4" s="5" t="s">
        <v>11</v>
      </c>
      <c r="O4" s="52" t="s">
        <v>7</v>
      </c>
    </row>
    <row r="5" spans="1:17" ht="31.5" customHeight="1" x14ac:dyDescent="0.15">
      <c r="A5" s="5"/>
      <c r="B5" s="5"/>
      <c r="C5" s="7" t="s">
        <v>5</v>
      </c>
      <c r="D5" s="7" t="s">
        <v>6</v>
      </c>
      <c r="E5" s="7" t="s">
        <v>26</v>
      </c>
      <c r="F5" s="7" t="s">
        <v>27</v>
      </c>
      <c r="G5" s="7" t="s">
        <v>6</v>
      </c>
      <c r="H5" s="7" t="s">
        <v>26</v>
      </c>
      <c r="I5" s="7" t="s">
        <v>27</v>
      </c>
      <c r="J5" s="6" t="s">
        <v>6</v>
      </c>
      <c r="K5" s="7" t="s">
        <v>26</v>
      </c>
      <c r="L5" s="7" t="s">
        <v>27</v>
      </c>
      <c r="M5" s="6" t="s">
        <v>6</v>
      </c>
      <c r="N5" s="6" t="s">
        <v>5</v>
      </c>
      <c r="O5" s="54"/>
    </row>
    <row r="6" spans="1:17" x14ac:dyDescent="0.15">
      <c r="A6" s="49">
        <v>1</v>
      </c>
      <c r="B6" s="11" t="str">
        <f>周总结!D9</f>
        <v>周有杨</v>
      </c>
      <c r="C6" s="3"/>
      <c r="D6" s="9"/>
      <c r="E6" s="9">
        <f>IF(G6&lt;0,0,1)</f>
        <v>1</v>
      </c>
      <c r="F6" s="9"/>
      <c r="G6" s="9"/>
      <c r="H6" s="9">
        <f>IF(J6&lt;0,0,1)</f>
        <v>1</v>
      </c>
      <c r="I6" s="9"/>
      <c r="J6" s="9"/>
      <c r="K6" s="9">
        <f>IF(M6&lt;0,0,1)</f>
        <v>1</v>
      </c>
      <c r="L6" s="9"/>
      <c r="M6" s="9"/>
      <c r="N6" s="9"/>
      <c r="O6" s="9">
        <f t="shared" ref="O6:O53" si="0">IF(E55="是",0,SUM(C6:N6))</f>
        <v>3</v>
      </c>
    </row>
    <row r="7" spans="1:17" x14ac:dyDescent="0.15">
      <c r="A7" s="50"/>
      <c r="B7" s="11" t="str">
        <f>周总结!D10</f>
        <v>綦均林</v>
      </c>
      <c r="C7" s="3"/>
      <c r="D7" s="9"/>
      <c r="E7" s="9">
        <f t="shared" ref="E7:E53" si="1">IF(G7&lt;0,0,1)</f>
        <v>1</v>
      </c>
      <c r="F7" s="9"/>
      <c r="G7" s="9"/>
      <c r="H7" s="9">
        <f t="shared" ref="H7:H53" si="2">IF(J7&lt;0,0,1)</f>
        <v>1</v>
      </c>
      <c r="I7" s="9"/>
      <c r="J7" s="9"/>
      <c r="K7" s="9">
        <f t="shared" ref="K7:K53" si="3">IF(M7&lt;0,0,1)</f>
        <v>1</v>
      </c>
      <c r="L7" s="9"/>
      <c r="M7" s="9"/>
      <c r="N7" s="9"/>
      <c r="O7" s="9">
        <f t="shared" si="0"/>
        <v>3</v>
      </c>
    </row>
    <row r="8" spans="1:17" x14ac:dyDescent="0.15">
      <c r="A8" s="50"/>
      <c r="B8" s="11" t="str">
        <f>周总结!D11</f>
        <v>林米妮</v>
      </c>
      <c r="C8" s="3"/>
      <c r="D8" s="9"/>
      <c r="E8" s="9">
        <f t="shared" si="1"/>
        <v>1</v>
      </c>
      <c r="F8" s="9"/>
      <c r="G8" s="9"/>
      <c r="H8" s="9">
        <f t="shared" si="2"/>
        <v>1</v>
      </c>
      <c r="I8" s="9"/>
      <c r="J8" s="9"/>
      <c r="K8" s="9">
        <f t="shared" si="3"/>
        <v>1</v>
      </c>
      <c r="L8" s="9"/>
      <c r="M8" s="9"/>
      <c r="N8" s="9"/>
      <c r="O8" s="9">
        <f t="shared" si="0"/>
        <v>3</v>
      </c>
    </row>
    <row r="9" spans="1:17" x14ac:dyDescent="0.15">
      <c r="A9" s="50"/>
      <c r="B9" s="11" t="str">
        <f>周总结!D12</f>
        <v>★钟坤</v>
      </c>
      <c r="C9" s="3"/>
      <c r="D9" s="9"/>
      <c r="E9" s="9">
        <f t="shared" si="1"/>
        <v>1</v>
      </c>
      <c r="F9" s="9"/>
      <c r="G9" s="9"/>
      <c r="H9" s="9">
        <f t="shared" si="2"/>
        <v>1</v>
      </c>
      <c r="I9" s="9"/>
      <c r="J9" s="9"/>
      <c r="K9" s="9">
        <f t="shared" si="3"/>
        <v>1</v>
      </c>
      <c r="L9" s="9"/>
      <c r="M9" s="9"/>
      <c r="N9" s="9"/>
      <c r="O9" s="9">
        <f t="shared" si="0"/>
        <v>3</v>
      </c>
      <c r="Q9" s="2"/>
    </row>
    <row r="10" spans="1:17" x14ac:dyDescent="0.15">
      <c r="A10" s="50"/>
      <c r="B10" s="11" t="str">
        <f>周总结!D13</f>
        <v>♥殷桉淇</v>
      </c>
      <c r="C10" s="3"/>
      <c r="D10" s="9"/>
      <c r="E10" s="9">
        <f t="shared" si="1"/>
        <v>1</v>
      </c>
      <c r="F10" s="9"/>
      <c r="G10" s="9"/>
      <c r="H10" s="9">
        <f t="shared" si="2"/>
        <v>1</v>
      </c>
      <c r="I10" s="9"/>
      <c r="J10" s="9"/>
      <c r="K10" s="9">
        <f t="shared" si="3"/>
        <v>1</v>
      </c>
      <c r="L10" s="9"/>
      <c r="M10" s="9"/>
      <c r="N10" s="9"/>
      <c r="O10" s="9">
        <f t="shared" si="0"/>
        <v>3</v>
      </c>
    </row>
    <row r="11" spans="1:17" x14ac:dyDescent="0.15">
      <c r="A11" s="51"/>
      <c r="B11" s="11" t="str">
        <f>周总结!D14</f>
        <v>田以时</v>
      </c>
      <c r="C11" s="3"/>
      <c r="D11" s="9"/>
      <c r="E11" s="9">
        <f t="shared" si="1"/>
        <v>1</v>
      </c>
      <c r="F11" s="9"/>
      <c r="G11" s="9"/>
      <c r="H11" s="9">
        <f t="shared" si="2"/>
        <v>1</v>
      </c>
      <c r="I11" s="9"/>
      <c r="J11" s="9"/>
      <c r="K11" s="9">
        <f t="shared" si="3"/>
        <v>1</v>
      </c>
      <c r="L11" s="9"/>
      <c r="M11" s="9"/>
      <c r="N11" s="9"/>
      <c r="O11" s="9">
        <f t="shared" si="0"/>
        <v>3</v>
      </c>
    </row>
    <row r="12" spans="1:17" x14ac:dyDescent="0.15">
      <c r="A12" s="49">
        <v>2</v>
      </c>
      <c r="B12" s="11" t="str">
        <f>周总结!D15</f>
        <v>郭珺畅</v>
      </c>
      <c r="C12" s="3"/>
      <c r="D12" s="9"/>
      <c r="E12" s="9">
        <f t="shared" si="1"/>
        <v>1</v>
      </c>
      <c r="F12" s="9"/>
      <c r="G12" s="9"/>
      <c r="H12" s="9">
        <f t="shared" si="2"/>
        <v>1</v>
      </c>
      <c r="I12" s="9"/>
      <c r="J12" s="9"/>
      <c r="K12" s="9">
        <f t="shared" si="3"/>
        <v>1</v>
      </c>
      <c r="L12" s="9"/>
      <c r="M12" s="9"/>
      <c r="N12" s="9"/>
      <c r="O12" s="9">
        <f t="shared" si="0"/>
        <v>3</v>
      </c>
    </row>
    <row r="13" spans="1:17" x14ac:dyDescent="0.15">
      <c r="A13" s="50"/>
      <c r="B13" s="11" t="str">
        <f>周总结!D16</f>
        <v>♥刘翰墨</v>
      </c>
      <c r="C13" s="3"/>
      <c r="D13" s="9"/>
      <c r="E13" s="9">
        <f t="shared" si="1"/>
        <v>1</v>
      </c>
      <c r="F13" s="9"/>
      <c r="G13" s="9"/>
      <c r="H13" s="9">
        <f t="shared" si="2"/>
        <v>1</v>
      </c>
      <c r="I13" s="9"/>
      <c r="J13" s="9"/>
      <c r="K13" s="9">
        <f t="shared" si="3"/>
        <v>1</v>
      </c>
      <c r="L13" s="9"/>
      <c r="M13" s="9"/>
      <c r="N13" s="9"/>
      <c r="O13" s="9">
        <f t="shared" si="0"/>
        <v>3</v>
      </c>
    </row>
    <row r="14" spans="1:17" x14ac:dyDescent="0.15">
      <c r="A14" s="50"/>
      <c r="B14" s="11" t="str">
        <f>周总结!D17</f>
        <v>★程家铭</v>
      </c>
      <c r="C14" s="3"/>
      <c r="D14" s="9"/>
      <c r="E14" s="9">
        <f t="shared" si="1"/>
        <v>1</v>
      </c>
      <c r="F14" s="9"/>
      <c r="G14" s="9"/>
      <c r="H14" s="9">
        <f t="shared" si="2"/>
        <v>1</v>
      </c>
      <c r="I14" s="9"/>
      <c r="J14" s="9"/>
      <c r="K14" s="9">
        <f t="shared" si="3"/>
        <v>1</v>
      </c>
      <c r="L14" s="9"/>
      <c r="M14" s="9"/>
      <c r="N14" s="9"/>
      <c r="O14" s="9">
        <f t="shared" si="0"/>
        <v>3</v>
      </c>
    </row>
    <row r="15" spans="1:17" x14ac:dyDescent="0.15">
      <c r="A15" s="50"/>
      <c r="B15" s="11" t="str">
        <f>周总结!D18</f>
        <v>李昊宸</v>
      </c>
      <c r="C15" s="3"/>
      <c r="D15" s="9"/>
      <c r="E15" s="9">
        <f t="shared" si="1"/>
        <v>1</v>
      </c>
      <c r="F15" s="9"/>
      <c r="G15" s="9"/>
      <c r="H15" s="9">
        <f t="shared" si="2"/>
        <v>1</v>
      </c>
      <c r="I15" s="9"/>
      <c r="J15" s="9"/>
      <c r="K15" s="9">
        <f t="shared" si="3"/>
        <v>1</v>
      </c>
      <c r="L15" s="9"/>
      <c r="M15" s="9"/>
      <c r="N15" s="9"/>
      <c r="O15" s="9">
        <f t="shared" si="0"/>
        <v>3</v>
      </c>
    </row>
    <row r="16" spans="1:17" x14ac:dyDescent="0.15">
      <c r="A16" s="50"/>
      <c r="B16" s="11" t="str">
        <f>周总结!D19</f>
        <v>燕沛元</v>
      </c>
      <c r="C16" s="3"/>
      <c r="D16" s="9"/>
      <c r="E16" s="9">
        <f t="shared" si="1"/>
        <v>1</v>
      </c>
      <c r="F16" s="9"/>
      <c r="G16" s="9"/>
      <c r="H16" s="9">
        <f t="shared" si="2"/>
        <v>1</v>
      </c>
      <c r="I16" s="9"/>
      <c r="J16" s="9"/>
      <c r="K16" s="9">
        <f t="shared" si="3"/>
        <v>1</v>
      </c>
      <c r="L16" s="9"/>
      <c r="M16" s="9"/>
      <c r="N16" s="9"/>
      <c r="O16" s="9">
        <f t="shared" si="0"/>
        <v>3</v>
      </c>
    </row>
    <row r="17" spans="1:15" x14ac:dyDescent="0.15">
      <c r="A17" s="50"/>
      <c r="B17" s="11" t="str">
        <f>周总结!D20</f>
        <v>张可洋</v>
      </c>
      <c r="C17" s="3"/>
      <c r="D17" s="9"/>
      <c r="E17" s="9">
        <f t="shared" si="1"/>
        <v>1</v>
      </c>
      <c r="F17" s="9"/>
      <c r="G17" s="9"/>
      <c r="H17" s="9">
        <f t="shared" si="2"/>
        <v>1</v>
      </c>
      <c r="I17" s="9"/>
      <c r="J17" s="9"/>
      <c r="K17" s="9">
        <f t="shared" si="3"/>
        <v>1</v>
      </c>
      <c r="L17" s="9"/>
      <c r="M17" s="9"/>
      <c r="N17" s="9"/>
      <c r="O17" s="9">
        <f t="shared" si="0"/>
        <v>3</v>
      </c>
    </row>
    <row r="18" spans="1:15" x14ac:dyDescent="0.15">
      <c r="A18" s="50">
        <v>3</v>
      </c>
      <c r="B18" s="11" t="str">
        <f>周总结!D21</f>
        <v>杨博延</v>
      </c>
      <c r="C18" s="3"/>
      <c r="D18" s="9"/>
      <c r="E18" s="9">
        <f t="shared" si="1"/>
        <v>1</v>
      </c>
      <c r="F18" s="9"/>
      <c r="G18" s="9"/>
      <c r="H18" s="9">
        <f t="shared" si="2"/>
        <v>1</v>
      </c>
      <c r="I18" s="9"/>
      <c r="J18" s="9"/>
      <c r="K18" s="9">
        <f t="shared" si="3"/>
        <v>1</v>
      </c>
      <c r="L18" s="9"/>
      <c r="M18" s="9"/>
      <c r="N18" s="9"/>
      <c r="O18" s="9">
        <f t="shared" si="0"/>
        <v>3</v>
      </c>
    </row>
    <row r="19" spans="1:15" x14ac:dyDescent="0.15">
      <c r="A19" s="50"/>
      <c r="B19" s="11" t="str">
        <f>周总结!D22</f>
        <v>★王嘉赫</v>
      </c>
      <c r="C19" s="3"/>
      <c r="D19" s="9"/>
      <c r="E19" s="9">
        <f t="shared" si="1"/>
        <v>1</v>
      </c>
      <c r="F19" s="9"/>
      <c r="G19" s="9"/>
      <c r="H19" s="9">
        <f t="shared" si="2"/>
        <v>1</v>
      </c>
      <c r="I19" s="9"/>
      <c r="J19" s="9"/>
      <c r="K19" s="9">
        <f t="shared" si="3"/>
        <v>1</v>
      </c>
      <c r="L19" s="9"/>
      <c r="M19" s="9"/>
      <c r="N19" s="9"/>
      <c r="O19" s="9">
        <f t="shared" si="0"/>
        <v>3</v>
      </c>
    </row>
    <row r="20" spans="1:15" x14ac:dyDescent="0.15">
      <c r="A20" s="50"/>
      <c r="B20" s="11" t="str">
        <f>周总结!D23</f>
        <v>陈高</v>
      </c>
      <c r="C20" s="3"/>
      <c r="D20" s="9"/>
      <c r="E20" s="9">
        <f t="shared" si="1"/>
        <v>1</v>
      </c>
      <c r="F20" s="9"/>
      <c r="G20" s="9"/>
      <c r="H20" s="9">
        <f t="shared" si="2"/>
        <v>1</v>
      </c>
      <c r="I20" s="9"/>
      <c r="J20" s="9"/>
      <c r="K20" s="9">
        <f t="shared" si="3"/>
        <v>1</v>
      </c>
      <c r="L20" s="9"/>
      <c r="M20" s="9"/>
      <c r="N20" s="9"/>
      <c r="O20" s="9">
        <f t="shared" si="0"/>
        <v>3</v>
      </c>
    </row>
    <row r="21" spans="1:15" x14ac:dyDescent="0.15">
      <c r="A21" s="50"/>
      <c r="B21" s="11" t="str">
        <f>周总结!D24</f>
        <v>张文俞</v>
      </c>
      <c r="C21" s="3"/>
      <c r="D21" s="9"/>
      <c r="E21" s="9">
        <f t="shared" si="1"/>
        <v>1</v>
      </c>
      <c r="F21" s="9"/>
      <c r="G21" s="9"/>
      <c r="H21" s="9">
        <f t="shared" si="2"/>
        <v>1</v>
      </c>
      <c r="I21" s="9"/>
      <c r="J21" s="9"/>
      <c r="K21" s="9">
        <f t="shared" si="3"/>
        <v>1</v>
      </c>
      <c r="L21" s="9"/>
      <c r="M21" s="9"/>
      <c r="N21" s="9"/>
      <c r="O21" s="9">
        <f t="shared" si="0"/>
        <v>3</v>
      </c>
    </row>
    <row r="22" spans="1:15" x14ac:dyDescent="0.15">
      <c r="A22" s="50"/>
      <c r="B22" s="11" t="str">
        <f>周总结!D25</f>
        <v>♥马艺纯</v>
      </c>
      <c r="C22" s="3"/>
      <c r="D22" s="9"/>
      <c r="E22" s="9">
        <f t="shared" si="1"/>
        <v>1</v>
      </c>
      <c r="F22" s="9"/>
      <c r="G22" s="9"/>
      <c r="H22" s="9">
        <f t="shared" si="2"/>
        <v>1</v>
      </c>
      <c r="I22" s="9"/>
      <c r="J22" s="9"/>
      <c r="K22" s="9">
        <f t="shared" si="3"/>
        <v>1</v>
      </c>
      <c r="L22" s="9"/>
      <c r="M22" s="9"/>
      <c r="N22" s="9"/>
      <c r="O22" s="9">
        <f t="shared" si="0"/>
        <v>3</v>
      </c>
    </row>
    <row r="23" spans="1:15" x14ac:dyDescent="0.15">
      <c r="A23" s="50"/>
      <c r="B23" s="11" t="str">
        <f>周总结!D26</f>
        <v>刘桐铭</v>
      </c>
      <c r="C23" s="3"/>
      <c r="D23" s="9"/>
      <c r="E23" s="9">
        <f t="shared" si="1"/>
        <v>1</v>
      </c>
      <c r="F23" s="9"/>
      <c r="G23" s="9"/>
      <c r="H23" s="9">
        <f t="shared" si="2"/>
        <v>1</v>
      </c>
      <c r="I23" s="9"/>
      <c r="J23" s="9"/>
      <c r="K23" s="9">
        <f t="shared" si="3"/>
        <v>1</v>
      </c>
      <c r="L23" s="9"/>
      <c r="M23" s="9"/>
      <c r="N23" s="9"/>
      <c r="O23" s="9">
        <f t="shared" si="0"/>
        <v>3</v>
      </c>
    </row>
    <row r="24" spans="1:15" x14ac:dyDescent="0.15">
      <c r="A24" s="50">
        <v>4</v>
      </c>
      <c r="B24" s="11" t="str">
        <f>周总结!D27</f>
        <v>刘丁诺</v>
      </c>
      <c r="C24" s="3"/>
      <c r="D24" s="9"/>
      <c r="E24" s="9">
        <f t="shared" si="1"/>
        <v>1</v>
      </c>
      <c r="F24" s="9"/>
      <c r="G24" s="9"/>
      <c r="H24" s="9">
        <f t="shared" si="2"/>
        <v>1</v>
      </c>
      <c r="I24" s="9"/>
      <c r="J24" s="9"/>
      <c r="K24" s="9">
        <f t="shared" si="3"/>
        <v>1</v>
      </c>
      <c r="L24" s="9"/>
      <c r="M24" s="9"/>
      <c r="N24" s="9"/>
      <c r="O24" s="9">
        <f t="shared" si="0"/>
        <v>3</v>
      </c>
    </row>
    <row r="25" spans="1:15" x14ac:dyDescent="0.15">
      <c r="A25" s="50"/>
      <c r="B25" s="11" t="str">
        <f>周总结!D28</f>
        <v>李均哲</v>
      </c>
      <c r="C25" s="3"/>
      <c r="D25" s="9"/>
      <c r="E25" s="9">
        <f t="shared" si="1"/>
        <v>1</v>
      </c>
      <c r="F25" s="9"/>
      <c r="G25" s="9"/>
      <c r="H25" s="9">
        <f t="shared" si="2"/>
        <v>1</v>
      </c>
      <c r="I25" s="9"/>
      <c r="J25" s="9"/>
      <c r="K25" s="9">
        <f t="shared" si="3"/>
        <v>1</v>
      </c>
      <c r="L25" s="9"/>
      <c r="M25" s="9"/>
      <c r="N25" s="9"/>
      <c r="O25" s="9">
        <f t="shared" si="0"/>
        <v>3</v>
      </c>
    </row>
    <row r="26" spans="1:15" x14ac:dyDescent="0.15">
      <c r="A26" s="50"/>
      <c r="B26" s="11" t="str">
        <f>周总结!D29</f>
        <v>★陈博宁</v>
      </c>
      <c r="C26" s="3"/>
      <c r="D26" s="9"/>
      <c r="E26" s="9">
        <f t="shared" si="1"/>
        <v>1</v>
      </c>
      <c r="F26" s="9"/>
      <c r="G26" s="9"/>
      <c r="H26" s="9">
        <f t="shared" si="2"/>
        <v>1</v>
      </c>
      <c r="I26" s="9"/>
      <c r="J26" s="9"/>
      <c r="K26" s="9">
        <f t="shared" si="3"/>
        <v>1</v>
      </c>
      <c r="L26" s="9"/>
      <c r="M26" s="9"/>
      <c r="N26" s="9"/>
      <c r="O26" s="9">
        <f t="shared" si="0"/>
        <v>3</v>
      </c>
    </row>
    <row r="27" spans="1:15" x14ac:dyDescent="0.15">
      <c r="A27" s="50"/>
      <c r="B27" s="11" t="str">
        <f>周总结!D30</f>
        <v>于璐鸣</v>
      </c>
      <c r="C27" s="3"/>
      <c r="D27" s="9"/>
      <c r="E27" s="9">
        <f t="shared" si="1"/>
        <v>1</v>
      </c>
      <c r="F27" s="9"/>
      <c r="G27" s="9"/>
      <c r="H27" s="9">
        <f t="shared" si="2"/>
        <v>1</v>
      </c>
      <c r="I27" s="9"/>
      <c r="J27" s="9"/>
      <c r="K27" s="9">
        <f t="shared" si="3"/>
        <v>1</v>
      </c>
      <c r="L27" s="9"/>
      <c r="M27" s="9"/>
      <c r="N27" s="9"/>
      <c r="O27" s="9">
        <f t="shared" si="0"/>
        <v>3</v>
      </c>
    </row>
    <row r="28" spans="1:15" x14ac:dyDescent="0.15">
      <c r="A28" s="50"/>
      <c r="B28" s="11" t="str">
        <f>周总结!D31</f>
        <v>♥温馨</v>
      </c>
      <c r="C28" s="3"/>
      <c r="D28" s="9"/>
      <c r="E28" s="9">
        <f t="shared" si="1"/>
        <v>1</v>
      </c>
      <c r="F28" s="9"/>
      <c r="G28" s="9"/>
      <c r="H28" s="9">
        <f t="shared" si="2"/>
        <v>1</v>
      </c>
      <c r="I28" s="9"/>
      <c r="J28" s="9"/>
      <c r="K28" s="9">
        <f t="shared" si="3"/>
        <v>1</v>
      </c>
      <c r="L28" s="9"/>
      <c r="M28" s="9"/>
      <c r="N28" s="9"/>
      <c r="O28" s="9">
        <f t="shared" si="0"/>
        <v>3</v>
      </c>
    </row>
    <row r="29" spans="1:15" x14ac:dyDescent="0.15">
      <c r="A29" s="50"/>
      <c r="B29" s="11" t="str">
        <f>周总结!D32</f>
        <v>赵雅萱</v>
      </c>
      <c r="C29" s="3"/>
      <c r="D29" s="9"/>
      <c r="E29" s="9">
        <f t="shared" si="1"/>
        <v>1</v>
      </c>
      <c r="F29" s="9"/>
      <c r="G29" s="9"/>
      <c r="H29" s="9">
        <f t="shared" si="2"/>
        <v>1</v>
      </c>
      <c r="I29" s="9"/>
      <c r="J29" s="9"/>
      <c r="K29" s="9">
        <f t="shared" si="3"/>
        <v>1</v>
      </c>
      <c r="L29" s="9"/>
      <c r="M29" s="9"/>
      <c r="N29" s="9"/>
      <c r="O29" s="9">
        <f t="shared" si="0"/>
        <v>3</v>
      </c>
    </row>
    <row r="30" spans="1:15" x14ac:dyDescent="0.15">
      <c r="A30" s="50">
        <v>5</v>
      </c>
      <c r="B30" s="11" t="str">
        <f>周总结!D33</f>
        <v>★杨雅雯</v>
      </c>
      <c r="C30" s="3"/>
      <c r="D30" s="9"/>
      <c r="E30" s="9">
        <f t="shared" si="1"/>
        <v>1</v>
      </c>
      <c r="F30" s="9"/>
      <c r="G30" s="9"/>
      <c r="H30" s="9">
        <f t="shared" si="2"/>
        <v>1</v>
      </c>
      <c r="I30" s="9"/>
      <c r="J30" s="9"/>
      <c r="K30" s="9">
        <f t="shared" si="3"/>
        <v>1</v>
      </c>
      <c r="L30" s="9"/>
      <c r="M30" s="9"/>
      <c r="N30" s="9"/>
      <c r="O30" s="9">
        <f t="shared" si="0"/>
        <v>3</v>
      </c>
    </row>
    <row r="31" spans="1:15" x14ac:dyDescent="0.15">
      <c r="A31" s="50"/>
      <c r="B31" s="11" t="str">
        <f>周总结!D34</f>
        <v>蔡长一</v>
      </c>
      <c r="C31" s="3"/>
      <c r="D31" s="9"/>
      <c r="E31" s="9">
        <f t="shared" si="1"/>
        <v>1</v>
      </c>
      <c r="F31" s="9"/>
      <c r="G31" s="9"/>
      <c r="H31" s="9">
        <f t="shared" si="2"/>
        <v>1</v>
      </c>
      <c r="I31" s="9"/>
      <c r="J31" s="9"/>
      <c r="K31" s="9">
        <f t="shared" si="3"/>
        <v>1</v>
      </c>
      <c r="L31" s="9"/>
      <c r="M31" s="9"/>
      <c r="N31" s="9"/>
      <c r="O31" s="9">
        <f t="shared" si="0"/>
        <v>3</v>
      </c>
    </row>
    <row r="32" spans="1:15" x14ac:dyDescent="0.15">
      <c r="A32" s="50"/>
      <c r="B32" s="11" t="str">
        <f>周总结!D35</f>
        <v>王麒淞</v>
      </c>
      <c r="C32" s="3"/>
      <c r="D32" s="9"/>
      <c r="E32" s="9">
        <f t="shared" si="1"/>
        <v>1</v>
      </c>
      <c r="F32" s="9"/>
      <c r="G32" s="9"/>
      <c r="H32" s="9">
        <f t="shared" si="2"/>
        <v>1</v>
      </c>
      <c r="I32" s="9"/>
      <c r="J32" s="9"/>
      <c r="K32" s="9">
        <f t="shared" si="3"/>
        <v>1</v>
      </c>
      <c r="L32" s="9"/>
      <c r="M32" s="9"/>
      <c r="N32" s="9"/>
      <c r="O32" s="9">
        <f t="shared" si="0"/>
        <v>3</v>
      </c>
    </row>
    <row r="33" spans="1:15" x14ac:dyDescent="0.15">
      <c r="A33" s="50"/>
      <c r="B33" s="11" t="str">
        <f>周总结!D36</f>
        <v>张佳宁</v>
      </c>
      <c r="C33" s="3"/>
      <c r="D33" s="9"/>
      <c r="E33" s="9">
        <f t="shared" si="1"/>
        <v>1</v>
      </c>
      <c r="F33" s="9"/>
      <c r="G33" s="9"/>
      <c r="H33" s="9">
        <f t="shared" si="2"/>
        <v>1</v>
      </c>
      <c r="I33" s="9"/>
      <c r="J33" s="9"/>
      <c r="K33" s="9">
        <f t="shared" si="3"/>
        <v>1</v>
      </c>
      <c r="L33" s="9"/>
      <c r="M33" s="9"/>
      <c r="N33" s="9"/>
      <c r="O33" s="9">
        <f t="shared" si="0"/>
        <v>3</v>
      </c>
    </row>
    <row r="34" spans="1:15" x14ac:dyDescent="0.15">
      <c r="A34" s="50"/>
      <c r="B34" s="11" t="str">
        <f>周总结!D37</f>
        <v>♥宋紫溪</v>
      </c>
      <c r="C34" s="3"/>
      <c r="D34" s="9"/>
      <c r="E34" s="9">
        <f t="shared" si="1"/>
        <v>1</v>
      </c>
      <c r="F34" s="9"/>
      <c r="G34" s="9"/>
      <c r="H34" s="9">
        <f t="shared" si="2"/>
        <v>1</v>
      </c>
      <c r="I34" s="9"/>
      <c r="J34" s="9"/>
      <c r="K34" s="9">
        <f t="shared" si="3"/>
        <v>1</v>
      </c>
      <c r="L34" s="9"/>
      <c r="M34" s="9"/>
      <c r="N34" s="9"/>
      <c r="O34" s="9">
        <f t="shared" si="0"/>
        <v>3</v>
      </c>
    </row>
    <row r="35" spans="1:15" x14ac:dyDescent="0.15">
      <c r="A35" s="50"/>
      <c r="B35" s="11" t="str">
        <f>周总结!D38</f>
        <v>陈冠羽</v>
      </c>
      <c r="C35" s="3"/>
      <c r="D35" s="9"/>
      <c r="E35" s="9">
        <f t="shared" si="1"/>
        <v>1</v>
      </c>
      <c r="F35" s="9"/>
      <c r="G35" s="9"/>
      <c r="H35" s="9">
        <f t="shared" si="2"/>
        <v>1</v>
      </c>
      <c r="I35" s="9"/>
      <c r="J35" s="9"/>
      <c r="K35" s="9">
        <f t="shared" si="3"/>
        <v>1</v>
      </c>
      <c r="L35" s="9"/>
      <c r="M35" s="9"/>
      <c r="N35" s="9"/>
      <c r="O35" s="9">
        <f t="shared" si="0"/>
        <v>3</v>
      </c>
    </row>
    <row r="36" spans="1:15" x14ac:dyDescent="0.15">
      <c r="A36" s="50">
        <v>6</v>
      </c>
      <c r="B36" s="11" t="str">
        <f>周总结!D39</f>
        <v>★张明瀚</v>
      </c>
      <c r="C36" s="3"/>
      <c r="D36" s="9"/>
      <c r="E36" s="9">
        <f t="shared" si="1"/>
        <v>1</v>
      </c>
      <c r="F36" s="9"/>
      <c r="G36" s="9"/>
      <c r="H36" s="9">
        <f t="shared" si="2"/>
        <v>1</v>
      </c>
      <c r="I36" s="9"/>
      <c r="J36" s="9"/>
      <c r="K36" s="9">
        <f t="shared" si="3"/>
        <v>1</v>
      </c>
      <c r="L36" s="9"/>
      <c r="M36" s="9"/>
      <c r="N36" s="9"/>
      <c r="O36" s="9">
        <f t="shared" si="0"/>
        <v>3</v>
      </c>
    </row>
    <row r="37" spans="1:15" x14ac:dyDescent="0.15">
      <c r="A37" s="50"/>
      <c r="B37" s="11" t="str">
        <f>周总结!D40</f>
        <v>刘依琳</v>
      </c>
      <c r="C37" s="3"/>
      <c r="D37" s="9"/>
      <c r="E37" s="9">
        <f t="shared" si="1"/>
        <v>1</v>
      </c>
      <c r="F37" s="9"/>
      <c r="G37" s="9"/>
      <c r="H37" s="9">
        <f t="shared" si="2"/>
        <v>1</v>
      </c>
      <c r="I37" s="9"/>
      <c r="J37" s="9"/>
      <c r="K37" s="9">
        <f t="shared" si="3"/>
        <v>1</v>
      </c>
      <c r="L37" s="9"/>
      <c r="M37" s="9"/>
      <c r="N37" s="9"/>
      <c r="O37" s="9">
        <f t="shared" si="0"/>
        <v>3</v>
      </c>
    </row>
    <row r="38" spans="1:15" x14ac:dyDescent="0.15">
      <c r="A38" s="50"/>
      <c r="B38" s="11" t="str">
        <f>周总结!D41</f>
        <v>贺成俊</v>
      </c>
      <c r="C38" s="3"/>
      <c r="D38" s="9"/>
      <c r="E38" s="9">
        <f t="shared" si="1"/>
        <v>1</v>
      </c>
      <c r="F38" s="9"/>
      <c r="G38" s="9"/>
      <c r="H38" s="9">
        <f t="shared" si="2"/>
        <v>1</v>
      </c>
      <c r="I38" s="9"/>
      <c r="J38" s="9"/>
      <c r="K38" s="9">
        <f t="shared" si="3"/>
        <v>1</v>
      </c>
      <c r="L38" s="9"/>
      <c r="M38" s="9"/>
      <c r="N38" s="9"/>
      <c r="O38" s="9">
        <f t="shared" si="0"/>
        <v>3</v>
      </c>
    </row>
    <row r="39" spans="1:15" x14ac:dyDescent="0.15">
      <c r="A39" s="50"/>
      <c r="B39" s="11" t="str">
        <f>周总结!D42</f>
        <v>♥王楚元</v>
      </c>
      <c r="C39" s="3"/>
      <c r="D39" s="9"/>
      <c r="E39" s="9">
        <f t="shared" si="1"/>
        <v>1</v>
      </c>
      <c r="F39" s="9"/>
      <c r="G39" s="9"/>
      <c r="H39" s="9">
        <f t="shared" si="2"/>
        <v>1</v>
      </c>
      <c r="I39" s="9"/>
      <c r="J39" s="9"/>
      <c r="K39" s="9">
        <f t="shared" si="3"/>
        <v>1</v>
      </c>
      <c r="L39" s="9"/>
      <c r="M39" s="9"/>
      <c r="N39" s="9"/>
      <c r="O39" s="9">
        <f t="shared" si="0"/>
        <v>3</v>
      </c>
    </row>
    <row r="40" spans="1:15" x14ac:dyDescent="0.15">
      <c r="A40" s="50"/>
      <c r="B40" s="11" t="str">
        <f>周总结!D43</f>
        <v>刘畅</v>
      </c>
      <c r="C40" s="3"/>
      <c r="D40" s="9"/>
      <c r="E40" s="9">
        <f t="shared" si="1"/>
        <v>1</v>
      </c>
      <c r="F40" s="9"/>
      <c r="G40" s="9"/>
      <c r="H40" s="9">
        <f t="shared" si="2"/>
        <v>1</v>
      </c>
      <c r="I40" s="9"/>
      <c r="J40" s="9"/>
      <c r="K40" s="9">
        <f t="shared" si="3"/>
        <v>1</v>
      </c>
      <c r="L40" s="9"/>
      <c r="M40" s="9"/>
      <c r="N40" s="9"/>
      <c r="O40" s="9">
        <f t="shared" si="0"/>
        <v>3</v>
      </c>
    </row>
    <row r="41" spans="1:15" x14ac:dyDescent="0.15">
      <c r="A41" s="50"/>
      <c r="B41" s="11" t="e">
        <f>周总结!#REF!</f>
        <v>#REF!</v>
      </c>
      <c r="C41" s="3"/>
      <c r="D41" s="9"/>
      <c r="E41" s="9">
        <f t="shared" si="1"/>
        <v>1</v>
      </c>
      <c r="F41" s="9"/>
      <c r="G41" s="9"/>
      <c r="H41" s="9">
        <f t="shared" si="2"/>
        <v>1</v>
      </c>
      <c r="I41" s="9"/>
      <c r="J41" s="9"/>
      <c r="K41" s="9">
        <f t="shared" si="3"/>
        <v>1</v>
      </c>
      <c r="L41" s="9"/>
      <c r="M41" s="9"/>
      <c r="N41" s="9"/>
      <c r="O41" s="9">
        <f t="shared" si="0"/>
        <v>3</v>
      </c>
    </row>
    <row r="42" spans="1:15" x14ac:dyDescent="0.15">
      <c r="A42" s="50">
        <v>7</v>
      </c>
      <c r="B42" s="11" t="str">
        <f>周总结!D44</f>
        <v>★于佳蔚</v>
      </c>
      <c r="C42" s="3"/>
      <c r="D42" s="9"/>
      <c r="E42" s="9">
        <f t="shared" si="1"/>
        <v>1</v>
      </c>
      <c r="F42" s="9"/>
      <c r="G42" s="9"/>
      <c r="H42" s="9">
        <f t="shared" si="2"/>
        <v>1</v>
      </c>
      <c r="I42" s="9"/>
      <c r="J42" s="9"/>
      <c r="K42" s="9">
        <f t="shared" si="3"/>
        <v>1</v>
      </c>
      <c r="L42" s="9"/>
      <c r="M42" s="9"/>
      <c r="N42" s="9"/>
      <c r="O42" s="9">
        <f t="shared" si="0"/>
        <v>3</v>
      </c>
    </row>
    <row r="43" spans="1:15" x14ac:dyDescent="0.15">
      <c r="A43" s="50"/>
      <c r="B43" s="11" t="str">
        <f>周总结!D45</f>
        <v>刘英东</v>
      </c>
      <c r="C43" s="3"/>
      <c r="D43" s="9"/>
      <c r="E43" s="9">
        <f t="shared" si="1"/>
        <v>1</v>
      </c>
      <c r="F43" s="9"/>
      <c r="G43" s="9"/>
      <c r="H43" s="9">
        <f t="shared" si="2"/>
        <v>1</v>
      </c>
      <c r="I43" s="9"/>
      <c r="J43" s="9"/>
      <c r="K43" s="9">
        <f t="shared" si="3"/>
        <v>1</v>
      </c>
      <c r="L43" s="9"/>
      <c r="M43" s="9"/>
      <c r="N43" s="9"/>
      <c r="O43" s="9">
        <f t="shared" si="0"/>
        <v>3</v>
      </c>
    </row>
    <row r="44" spans="1:15" x14ac:dyDescent="0.15">
      <c r="A44" s="50"/>
      <c r="B44" s="11" t="str">
        <f>周总结!D46</f>
        <v>♥于芷轩</v>
      </c>
      <c r="C44" s="3"/>
      <c r="D44" s="9"/>
      <c r="E44" s="9">
        <f t="shared" si="1"/>
        <v>1</v>
      </c>
      <c r="F44" s="9"/>
      <c r="G44" s="9"/>
      <c r="H44" s="9">
        <f t="shared" si="2"/>
        <v>1</v>
      </c>
      <c r="I44" s="9"/>
      <c r="J44" s="9"/>
      <c r="K44" s="9">
        <f t="shared" si="3"/>
        <v>1</v>
      </c>
      <c r="L44" s="9"/>
      <c r="M44" s="9"/>
      <c r="N44" s="9"/>
      <c r="O44" s="9">
        <f t="shared" si="0"/>
        <v>3</v>
      </c>
    </row>
    <row r="45" spans="1:15" x14ac:dyDescent="0.15">
      <c r="A45" s="50"/>
      <c r="B45" s="11" t="str">
        <f>周总结!D47</f>
        <v>孙韵程</v>
      </c>
      <c r="C45" s="3"/>
      <c r="D45" s="9"/>
      <c r="E45" s="9">
        <f t="shared" si="1"/>
        <v>1</v>
      </c>
      <c r="F45" s="9"/>
      <c r="G45" s="9"/>
      <c r="H45" s="9">
        <f t="shared" si="2"/>
        <v>1</v>
      </c>
      <c r="I45" s="9"/>
      <c r="J45" s="9"/>
      <c r="K45" s="9">
        <f t="shared" si="3"/>
        <v>1</v>
      </c>
      <c r="L45" s="9"/>
      <c r="M45" s="9"/>
      <c r="N45" s="9"/>
      <c r="O45" s="9">
        <f t="shared" si="0"/>
        <v>3</v>
      </c>
    </row>
    <row r="46" spans="1:15" x14ac:dyDescent="0.15">
      <c r="A46" s="50"/>
      <c r="B46" s="11" t="str">
        <f>周总结!D48</f>
        <v>王桠然</v>
      </c>
      <c r="C46" s="3"/>
      <c r="D46" s="9"/>
      <c r="E46" s="9">
        <f t="shared" si="1"/>
        <v>1</v>
      </c>
      <c r="F46" s="9"/>
      <c r="G46" s="9"/>
      <c r="H46" s="9">
        <f t="shared" si="2"/>
        <v>1</v>
      </c>
      <c r="I46" s="9"/>
      <c r="J46" s="9"/>
      <c r="K46" s="9">
        <f t="shared" si="3"/>
        <v>1</v>
      </c>
      <c r="L46" s="9"/>
      <c r="M46" s="9"/>
      <c r="N46" s="9"/>
      <c r="O46" s="9">
        <f t="shared" si="0"/>
        <v>3</v>
      </c>
    </row>
    <row r="47" spans="1:15" x14ac:dyDescent="0.15">
      <c r="A47" s="50"/>
      <c r="B47" s="11" t="str">
        <f>周总结!D49</f>
        <v>尚文雅</v>
      </c>
      <c r="C47" s="3"/>
      <c r="D47" s="9"/>
      <c r="E47" s="9">
        <f t="shared" si="1"/>
        <v>1</v>
      </c>
      <c r="F47" s="9"/>
      <c r="G47" s="9"/>
      <c r="H47" s="9">
        <f t="shared" si="2"/>
        <v>1</v>
      </c>
      <c r="I47" s="9"/>
      <c r="J47" s="9"/>
      <c r="K47" s="9">
        <f t="shared" si="3"/>
        <v>1</v>
      </c>
      <c r="L47" s="9"/>
      <c r="M47" s="9"/>
      <c r="N47" s="9"/>
      <c r="O47" s="9">
        <f t="shared" si="0"/>
        <v>3</v>
      </c>
    </row>
    <row r="48" spans="1:15" x14ac:dyDescent="0.15">
      <c r="A48" s="50">
        <v>8</v>
      </c>
      <c r="B48" s="11" t="str">
        <f>周总结!D50</f>
        <v>刘隽琪</v>
      </c>
      <c r="C48" s="3"/>
      <c r="D48" s="9"/>
      <c r="E48" s="9">
        <f t="shared" si="1"/>
        <v>1</v>
      </c>
      <c r="F48" s="9"/>
      <c r="G48" s="9"/>
      <c r="H48" s="9">
        <f t="shared" si="2"/>
        <v>1</v>
      </c>
      <c r="I48" s="9"/>
      <c r="J48" s="9"/>
      <c r="K48" s="9">
        <f t="shared" si="3"/>
        <v>1</v>
      </c>
      <c r="L48" s="9"/>
      <c r="M48" s="9"/>
      <c r="N48" s="9"/>
      <c r="O48" s="9">
        <f t="shared" si="0"/>
        <v>3</v>
      </c>
    </row>
    <row r="49" spans="1:15" x14ac:dyDescent="0.15">
      <c r="A49" s="50"/>
      <c r="B49" s="11" t="str">
        <f>周总结!D51</f>
        <v>♥李佳蓉</v>
      </c>
      <c r="C49" s="3"/>
      <c r="D49" s="9"/>
      <c r="E49" s="9">
        <f t="shared" si="1"/>
        <v>1</v>
      </c>
      <c r="F49" s="9"/>
      <c r="G49" s="9"/>
      <c r="H49" s="9">
        <f t="shared" si="2"/>
        <v>1</v>
      </c>
      <c r="I49" s="9"/>
      <c r="J49" s="9"/>
      <c r="K49" s="9">
        <f t="shared" si="3"/>
        <v>1</v>
      </c>
      <c r="L49" s="9"/>
      <c r="M49" s="9"/>
      <c r="N49" s="9"/>
      <c r="O49" s="9">
        <f t="shared" si="0"/>
        <v>3</v>
      </c>
    </row>
    <row r="50" spans="1:15" x14ac:dyDescent="0.15">
      <c r="A50" s="50"/>
      <c r="B50" s="11" t="str">
        <f>周总结!D52</f>
        <v>桑筱雅</v>
      </c>
      <c r="C50" s="3"/>
      <c r="D50" s="9"/>
      <c r="E50" s="9">
        <f t="shared" si="1"/>
        <v>1</v>
      </c>
      <c r="F50" s="9"/>
      <c r="G50" s="9"/>
      <c r="H50" s="9">
        <f t="shared" si="2"/>
        <v>1</v>
      </c>
      <c r="I50" s="9"/>
      <c r="J50" s="9"/>
      <c r="K50" s="9">
        <f t="shared" si="3"/>
        <v>1</v>
      </c>
      <c r="L50" s="9"/>
      <c r="M50" s="9"/>
      <c r="N50" s="9"/>
      <c r="O50" s="9">
        <f t="shared" si="0"/>
        <v>3</v>
      </c>
    </row>
    <row r="51" spans="1:15" x14ac:dyDescent="0.15">
      <c r="A51" s="50"/>
      <c r="B51" s="11" t="str">
        <f>周总结!D53</f>
        <v>★张旭东</v>
      </c>
      <c r="C51" s="3"/>
      <c r="D51" s="9"/>
      <c r="E51" s="9">
        <f t="shared" si="1"/>
        <v>1</v>
      </c>
      <c r="F51" s="9"/>
      <c r="G51" s="9"/>
      <c r="H51" s="9">
        <f t="shared" si="2"/>
        <v>1</v>
      </c>
      <c r="I51" s="9"/>
      <c r="J51" s="9"/>
      <c r="K51" s="9">
        <f t="shared" si="3"/>
        <v>1</v>
      </c>
      <c r="L51" s="9"/>
      <c r="M51" s="9"/>
      <c r="N51" s="9"/>
      <c r="O51" s="9">
        <f t="shared" si="0"/>
        <v>3</v>
      </c>
    </row>
    <row r="52" spans="1:15" x14ac:dyDescent="0.15">
      <c r="A52" s="50"/>
      <c r="B52" s="11" t="str">
        <f>周总结!D54</f>
        <v>孙志宏</v>
      </c>
      <c r="C52" s="3"/>
      <c r="D52" s="9"/>
      <c r="E52" s="9">
        <f t="shared" si="1"/>
        <v>1</v>
      </c>
      <c r="F52" s="9"/>
      <c r="G52" s="9"/>
      <c r="H52" s="9">
        <f t="shared" si="2"/>
        <v>1</v>
      </c>
      <c r="I52" s="9"/>
      <c r="J52" s="9"/>
      <c r="K52" s="9">
        <f t="shared" si="3"/>
        <v>1</v>
      </c>
      <c r="L52" s="9"/>
      <c r="M52" s="9"/>
      <c r="N52" s="9"/>
      <c r="O52" s="9">
        <f t="shared" si="0"/>
        <v>3</v>
      </c>
    </row>
    <row r="53" spans="1:15" x14ac:dyDescent="0.15">
      <c r="A53" s="50"/>
      <c r="B53" s="11" t="e">
        <f>周总结!#REF!</f>
        <v>#REF!</v>
      </c>
      <c r="C53" s="3"/>
      <c r="D53" s="9"/>
      <c r="E53" s="9">
        <f t="shared" si="1"/>
        <v>1</v>
      </c>
      <c r="F53" s="9"/>
      <c r="G53" s="9"/>
      <c r="H53" s="9">
        <f t="shared" si="2"/>
        <v>1</v>
      </c>
      <c r="I53" s="9"/>
      <c r="J53" s="9"/>
      <c r="K53" s="9">
        <f t="shared" si="3"/>
        <v>1</v>
      </c>
      <c r="L53" s="9"/>
      <c r="M53" s="9"/>
      <c r="N53" s="9"/>
      <c r="O53" s="9">
        <f t="shared" si="0"/>
        <v>3</v>
      </c>
    </row>
    <row r="55" spans="1:15" x14ac:dyDescent="0.15">
      <c r="B55" s="44" t="s">
        <v>30</v>
      </c>
      <c r="C55" s="44"/>
      <c r="D55" s="44"/>
      <c r="E55" s="44"/>
      <c r="F55" s="44" t="s">
        <v>29</v>
      </c>
      <c r="G55" s="45"/>
    </row>
    <row r="56" spans="1:15" x14ac:dyDescent="0.15">
      <c r="B56" s="44"/>
      <c r="C56" s="44"/>
      <c r="D56" s="44"/>
      <c r="E56" s="44"/>
      <c r="F56" s="45"/>
      <c r="G56" s="45"/>
    </row>
  </sheetData>
  <mergeCells count="22">
    <mergeCell ref="A1:O1"/>
    <mergeCell ref="C3:O3"/>
    <mergeCell ref="E4:G4"/>
    <mergeCell ref="H4:J4"/>
    <mergeCell ref="K4:M4"/>
    <mergeCell ref="O4:O5"/>
    <mergeCell ref="A3:A4"/>
    <mergeCell ref="B3:B4"/>
    <mergeCell ref="C4:D4"/>
    <mergeCell ref="A2:H2"/>
    <mergeCell ref="I2:K2"/>
    <mergeCell ref="L2:O2"/>
    <mergeCell ref="B55:E56"/>
    <mergeCell ref="F55:G56"/>
    <mergeCell ref="A6:A11"/>
    <mergeCell ref="A18:A23"/>
    <mergeCell ref="A12:A17"/>
    <mergeCell ref="A48:A53"/>
    <mergeCell ref="A42:A47"/>
    <mergeCell ref="A36:A41"/>
    <mergeCell ref="A30:A35"/>
    <mergeCell ref="A24:A29"/>
  </mergeCells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62DC-C16E-4471-B4A7-9DDA7A0BD758}">
  <sheetPr codeName="Sheet9"/>
  <dimension ref="A1:H50"/>
  <sheetViews>
    <sheetView workbookViewId="0">
      <selection activeCell="J10" sqref="J10"/>
    </sheetView>
  </sheetViews>
  <sheetFormatPr defaultRowHeight="14.25" x14ac:dyDescent="0.15"/>
  <sheetData>
    <row r="1" spans="1:8" ht="28.5" x14ac:dyDescent="0.15">
      <c r="B1" s="9" t="s">
        <v>14</v>
      </c>
      <c r="C1" s="8" t="s">
        <v>15</v>
      </c>
      <c r="D1" s="9" t="s">
        <v>16</v>
      </c>
      <c r="E1" s="9" t="s">
        <v>17</v>
      </c>
      <c r="F1" s="4" t="s">
        <v>24</v>
      </c>
      <c r="G1" s="10" t="s">
        <v>22</v>
      </c>
      <c r="H1" s="12" t="s">
        <v>83</v>
      </c>
    </row>
    <row r="2" spans="1:8" x14ac:dyDescent="0.15">
      <c r="A2" t="s">
        <v>38</v>
      </c>
      <c r="B2">
        <v>0</v>
      </c>
      <c r="C2">
        <v>5</v>
      </c>
      <c r="D2">
        <v>8</v>
      </c>
      <c r="E2">
        <v>3</v>
      </c>
      <c r="F2">
        <v>0</v>
      </c>
      <c r="G2">
        <v>3</v>
      </c>
      <c r="H2">
        <v>19</v>
      </c>
    </row>
    <row r="3" spans="1:8" x14ac:dyDescent="0.15">
      <c r="A3" t="s">
        <v>50</v>
      </c>
      <c r="B3">
        <v>1</v>
      </c>
      <c r="C3">
        <v>0</v>
      </c>
      <c r="D3">
        <v>8</v>
      </c>
      <c r="E3">
        <v>3</v>
      </c>
      <c r="F3">
        <v>0</v>
      </c>
      <c r="G3">
        <v>5</v>
      </c>
      <c r="H3">
        <v>17</v>
      </c>
    </row>
    <row r="4" spans="1:8" x14ac:dyDescent="0.15">
      <c r="A4" t="s">
        <v>34</v>
      </c>
      <c r="B4">
        <v>1</v>
      </c>
      <c r="C4">
        <v>5</v>
      </c>
      <c r="D4">
        <v>5</v>
      </c>
      <c r="E4">
        <v>0</v>
      </c>
      <c r="F4">
        <v>0</v>
      </c>
      <c r="G4">
        <v>5</v>
      </c>
      <c r="H4">
        <v>16</v>
      </c>
    </row>
    <row r="5" spans="1:8" x14ac:dyDescent="0.15">
      <c r="A5" t="s">
        <v>41</v>
      </c>
      <c r="B5">
        <v>1</v>
      </c>
      <c r="C5">
        <v>5</v>
      </c>
      <c r="D5">
        <v>5</v>
      </c>
      <c r="E5">
        <v>0</v>
      </c>
      <c r="F5">
        <v>0</v>
      </c>
      <c r="G5">
        <v>5</v>
      </c>
      <c r="H5">
        <v>16</v>
      </c>
    </row>
    <row r="6" spans="1:8" x14ac:dyDescent="0.15">
      <c r="A6" t="s">
        <v>49</v>
      </c>
      <c r="B6">
        <v>1</v>
      </c>
      <c r="C6">
        <v>5</v>
      </c>
      <c r="D6">
        <v>5</v>
      </c>
      <c r="E6">
        <v>0</v>
      </c>
      <c r="F6">
        <v>0</v>
      </c>
      <c r="G6">
        <v>5</v>
      </c>
      <c r="H6">
        <v>16</v>
      </c>
    </row>
    <row r="7" spans="1:8" x14ac:dyDescent="0.15">
      <c r="A7" t="s">
        <v>59</v>
      </c>
      <c r="B7">
        <v>1</v>
      </c>
      <c r="C7">
        <v>5</v>
      </c>
      <c r="D7">
        <v>5</v>
      </c>
      <c r="E7">
        <v>0</v>
      </c>
      <c r="F7">
        <v>0</v>
      </c>
      <c r="G7">
        <v>5</v>
      </c>
      <c r="H7">
        <v>16</v>
      </c>
    </row>
    <row r="8" spans="1:8" x14ac:dyDescent="0.15">
      <c r="A8" t="s">
        <v>60</v>
      </c>
      <c r="B8">
        <v>1</v>
      </c>
      <c r="C8">
        <v>5</v>
      </c>
      <c r="D8">
        <v>5</v>
      </c>
      <c r="E8">
        <v>0</v>
      </c>
      <c r="F8">
        <v>0</v>
      </c>
      <c r="G8">
        <v>5</v>
      </c>
      <c r="H8">
        <v>16</v>
      </c>
    </row>
    <row r="9" spans="1:8" x14ac:dyDescent="0.15">
      <c r="A9" t="s">
        <v>61</v>
      </c>
      <c r="B9">
        <v>1</v>
      </c>
      <c r="C9">
        <v>5</v>
      </c>
      <c r="D9">
        <v>5</v>
      </c>
      <c r="E9">
        <v>0</v>
      </c>
      <c r="F9">
        <v>0</v>
      </c>
      <c r="G9">
        <v>5</v>
      </c>
      <c r="H9">
        <v>16</v>
      </c>
    </row>
    <row r="10" spans="1:8" x14ac:dyDescent="0.15">
      <c r="A10" t="s">
        <v>62</v>
      </c>
      <c r="B10">
        <v>1</v>
      </c>
      <c r="C10">
        <v>5</v>
      </c>
      <c r="D10">
        <v>5</v>
      </c>
      <c r="E10">
        <v>0</v>
      </c>
      <c r="F10">
        <v>0</v>
      </c>
      <c r="G10">
        <v>5</v>
      </c>
      <c r="H10">
        <v>16</v>
      </c>
    </row>
    <row r="11" spans="1:8" x14ac:dyDescent="0.15">
      <c r="A11" t="s">
        <v>66</v>
      </c>
      <c r="B11">
        <v>1</v>
      </c>
      <c r="C11">
        <v>5</v>
      </c>
      <c r="D11">
        <v>5</v>
      </c>
      <c r="E11">
        <v>0</v>
      </c>
      <c r="F11">
        <v>0</v>
      </c>
      <c r="G11">
        <v>5</v>
      </c>
      <c r="H11">
        <v>16</v>
      </c>
    </row>
    <row r="12" spans="1:8" x14ac:dyDescent="0.15">
      <c r="A12" t="s">
        <v>67</v>
      </c>
      <c r="B12">
        <v>1</v>
      </c>
      <c r="C12">
        <v>5</v>
      </c>
      <c r="D12">
        <v>5</v>
      </c>
      <c r="E12">
        <v>0</v>
      </c>
      <c r="F12">
        <v>0</v>
      </c>
      <c r="G12">
        <v>5</v>
      </c>
      <c r="H12">
        <v>16</v>
      </c>
    </row>
    <row r="13" spans="1:8" x14ac:dyDescent="0.15">
      <c r="A13" t="s">
        <v>69</v>
      </c>
      <c r="B13">
        <v>0</v>
      </c>
      <c r="C13">
        <v>6</v>
      </c>
      <c r="D13">
        <v>5</v>
      </c>
      <c r="E13">
        <v>0</v>
      </c>
      <c r="F13">
        <v>0</v>
      </c>
      <c r="G13">
        <v>5</v>
      </c>
      <c r="H13">
        <v>16</v>
      </c>
    </row>
    <row r="14" spans="1:8" x14ac:dyDescent="0.15">
      <c r="A14" t="s">
        <v>72</v>
      </c>
      <c r="B14">
        <v>1</v>
      </c>
      <c r="C14">
        <v>5</v>
      </c>
      <c r="D14">
        <v>5</v>
      </c>
      <c r="E14">
        <v>0</v>
      </c>
      <c r="F14">
        <v>0</v>
      </c>
      <c r="G14">
        <v>5</v>
      </c>
      <c r="H14">
        <v>16</v>
      </c>
    </row>
    <row r="15" spans="1:8" x14ac:dyDescent="0.15">
      <c r="A15" t="s">
        <v>78</v>
      </c>
      <c r="B15">
        <v>1</v>
      </c>
      <c r="C15">
        <v>5</v>
      </c>
      <c r="D15">
        <v>5</v>
      </c>
      <c r="E15">
        <v>0</v>
      </c>
      <c r="F15">
        <v>0</v>
      </c>
      <c r="G15">
        <v>5</v>
      </c>
      <c r="H15">
        <v>16</v>
      </c>
    </row>
    <row r="16" spans="1:8" x14ac:dyDescent="0.15">
      <c r="A16" t="s">
        <v>36</v>
      </c>
      <c r="B16">
        <v>0</v>
      </c>
      <c r="C16">
        <v>5</v>
      </c>
      <c r="D16">
        <v>5</v>
      </c>
      <c r="E16">
        <v>0</v>
      </c>
      <c r="F16">
        <v>0</v>
      </c>
      <c r="G16">
        <v>5</v>
      </c>
      <c r="H16">
        <v>15</v>
      </c>
    </row>
    <row r="17" spans="1:8" x14ac:dyDescent="0.15">
      <c r="A17" t="s">
        <v>45</v>
      </c>
      <c r="B17">
        <v>0</v>
      </c>
      <c r="C17">
        <v>5</v>
      </c>
      <c r="D17">
        <v>5</v>
      </c>
      <c r="E17">
        <v>0</v>
      </c>
      <c r="F17">
        <v>0</v>
      </c>
      <c r="G17">
        <v>5</v>
      </c>
      <c r="H17">
        <v>15</v>
      </c>
    </row>
    <row r="18" spans="1:8" x14ac:dyDescent="0.15">
      <c r="A18" t="s">
        <v>47</v>
      </c>
      <c r="B18">
        <v>0</v>
      </c>
      <c r="C18">
        <v>5</v>
      </c>
      <c r="D18">
        <v>5</v>
      </c>
      <c r="E18">
        <v>0</v>
      </c>
      <c r="F18">
        <v>0</v>
      </c>
      <c r="G18">
        <v>5</v>
      </c>
      <c r="H18">
        <v>15</v>
      </c>
    </row>
    <row r="19" spans="1:8" x14ac:dyDescent="0.15">
      <c r="A19" t="s">
        <v>52</v>
      </c>
      <c r="B19">
        <v>0</v>
      </c>
      <c r="C19">
        <v>5</v>
      </c>
      <c r="D19">
        <v>6</v>
      </c>
      <c r="E19">
        <v>1</v>
      </c>
      <c r="F19">
        <v>0</v>
      </c>
      <c r="G19">
        <v>3</v>
      </c>
      <c r="H19">
        <v>15</v>
      </c>
    </row>
    <row r="20" spans="1:8" x14ac:dyDescent="0.15">
      <c r="A20" t="s">
        <v>56</v>
      </c>
      <c r="B20">
        <v>0</v>
      </c>
      <c r="C20">
        <v>5</v>
      </c>
      <c r="D20">
        <v>5</v>
      </c>
      <c r="E20">
        <v>0</v>
      </c>
      <c r="F20">
        <v>0</v>
      </c>
      <c r="G20">
        <v>5</v>
      </c>
      <c r="H20">
        <v>15</v>
      </c>
    </row>
    <row r="21" spans="1:8" x14ac:dyDescent="0.15">
      <c r="A21" t="s">
        <v>68</v>
      </c>
      <c r="B21">
        <v>0</v>
      </c>
      <c r="C21">
        <v>5</v>
      </c>
      <c r="D21">
        <v>5</v>
      </c>
      <c r="E21">
        <v>0</v>
      </c>
      <c r="F21">
        <v>0</v>
      </c>
      <c r="G21">
        <v>5</v>
      </c>
      <c r="H21">
        <v>15</v>
      </c>
    </row>
    <row r="22" spans="1:8" x14ac:dyDescent="0.15">
      <c r="A22" t="s">
        <v>70</v>
      </c>
      <c r="B22">
        <v>0</v>
      </c>
      <c r="C22">
        <v>5</v>
      </c>
      <c r="D22">
        <v>5</v>
      </c>
      <c r="E22">
        <v>0</v>
      </c>
      <c r="F22">
        <v>0</v>
      </c>
      <c r="G22">
        <v>5</v>
      </c>
      <c r="H22">
        <v>15</v>
      </c>
    </row>
    <row r="23" spans="1:8" x14ac:dyDescent="0.15">
      <c r="A23" t="s">
        <v>71</v>
      </c>
      <c r="B23">
        <v>0</v>
      </c>
      <c r="C23">
        <v>5</v>
      </c>
      <c r="D23">
        <v>5</v>
      </c>
      <c r="E23">
        <v>0</v>
      </c>
      <c r="F23">
        <v>0</v>
      </c>
      <c r="G23">
        <v>5</v>
      </c>
      <c r="H23">
        <v>15</v>
      </c>
    </row>
    <row r="24" spans="1:8" x14ac:dyDescent="0.15">
      <c r="A24" t="s">
        <v>73</v>
      </c>
      <c r="B24">
        <v>0</v>
      </c>
      <c r="C24">
        <v>5</v>
      </c>
      <c r="D24">
        <v>5</v>
      </c>
      <c r="E24">
        <v>0</v>
      </c>
      <c r="F24">
        <v>0</v>
      </c>
      <c r="G24">
        <v>5</v>
      </c>
      <c r="H24">
        <v>15</v>
      </c>
    </row>
    <row r="25" spans="1:8" x14ac:dyDescent="0.15">
      <c r="A25" t="s">
        <v>77</v>
      </c>
      <c r="B25">
        <v>0</v>
      </c>
      <c r="C25">
        <v>5</v>
      </c>
      <c r="D25">
        <v>5</v>
      </c>
      <c r="E25">
        <v>0</v>
      </c>
      <c r="F25">
        <v>0</v>
      </c>
      <c r="G25">
        <v>5</v>
      </c>
      <c r="H25">
        <v>15</v>
      </c>
    </row>
    <row r="26" spans="1:8" x14ac:dyDescent="0.15">
      <c r="A26" t="s">
        <v>79</v>
      </c>
      <c r="B26">
        <v>0</v>
      </c>
      <c r="C26">
        <v>5</v>
      </c>
      <c r="D26">
        <v>5</v>
      </c>
      <c r="E26">
        <v>0</v>
      </c>
      <c r="F26">
        <v>0</v>
      </c>
      <c r="G26">
        <v>5</v>
      </c>
      <c r="H26">
        <v>15</v>
      </c>
    </row>
    <row r="27" spans="1:8" x14ac:dyDescent="0.15">
      <c r="A27" t="s">
        <v>80</v>
      </c>
      <c r="B27">
        <v>0</v>
      </c>
      <c r="C27">
        <v>5</v>
      </c>
      <c r="D27">
        <v>5</v>
      </c>
      <c r="E27">
        <v>0</v>
      </c>
      <c r="F27">
        <v>0</v>
      </c>
      <c r="G27">
        <v>5</v>
      </c>
      <c r="H27">
        <v>15</v>
      </c>
    </row>
    <row r="28" spans="1:8" x14ac:dyDescent="0.15">
      <c r="A28" t="s">
        <v>81</v>
      </c>
      <c r="B28">
        <v>0</v>
      </c>
      <c r="C28">
        <v>5</v>
      </c>
      <c r="D28">
        <v>5</v>
      </c>
      <c r="E28">
        <v>0</v>
      </c>
      <c r="F28">
        <v>0</v>
      </c>
      <c r="G28">
        <v>5</v>
      </c>
      <c r="H28">
        <v>15</v>
      </c>
    </row>
    <row r="29" spans="1:8" x14ac:dyDescent="0.15">
      <c r="A29" t="s">
        <v>82</v>
      </c>
      <c r="B29">
        <v>0</v>
      </c>
      <c r="C29">
        <v>5</v>
      </c>
      <c r="D29">
        <v>5</v>
      </c>
      <c r="E29">
        <v>0</v>
      </c>
      <c r="F29">
        <v>0</v>
      </c>
      <c r="G29">
        <v>5</v>
      </c>
      <c r="H29">
        <v>15</v>
      </c>
    </row>
    <row r="30" spans="1:8" x14ac:dyDescent="0.15">
      <c r="A30" t="s">
        <v>42</v>
      </c>
      <c r="B30">
        <v>1</v>
      </c>
      <c r="C30">
        <v>5</v>
      </c>
      <c r="D30">
        <v>5</v>
      </c>
      <c r="E30">
        <v>0</v>
      </c>
      <c r="F30">
        <v>0</v>
      </c>
      <c r="G30">
        <v>3</v>
      </c>
      <c r="H30">
        <v>14</v>
      </c>
    </row>
    <row r="31" spans="1:8" x14ac:dyDescent="0.15">
      <c r="A31" t="s">
        <v>46</v>
      </c>
      <c r="B31">
        <v>-1</v>
      </c>
      <c r="C31">
        <v>5</v>
      </c>
      <c r="D31">
        <v>5</v>
      </c>
      <c r="E31">
        <v>0</v>
      </c>
      <c r="F31">
        <v>0</v>
      </c>
      <c r="G31">
        <v>5</v>
      </c>
      <c r="H31">
        <v>14</v>
      </c>
    </row>
    <row r="32" spans="1:8" x14ac:dyDescent="0.15">
      <c r="A32" t="s">
        <v>37</v>
      </c>
      <c r="B32">
        <v>0</v>
      </c>
      <c r="C32">
        <v>5</v>
      </c>
      <c r="D32">
        <v>5</v>
      </c>
      <c r="E32">
        <v>0</v>
      </c>
      <c r="F32">
        <v>0</v>
      </c>
      <c r="G32">
        <v>3</v>
      </c>
      <c r="H32">
        <v>13</v>
      </c>
    </row>
    <row r="33" spans="1:8" x14ac:dyDescent="0.15">
      <c r="A33" t="s">
        <v>55</v>
      </c>
      <c r="B33">
        <v>0</v>
      </c>
      <c r="C33">
        <v>3</v>
      </c>
      <c r="D33">
        <v>5</v>
      </c>
      <c r="E33">
        <v>0</v>
      </c>
      <c r="F33">
        <v>0</v>
      </c>
      <c r="G33">
        <v>5</v>
      </c>
      <c r="H33">
        <v>13</v>
      </c>
    </row>
    <row r="34" spans="1:8" x14ac:dyDescent="0.15">
      <c r="A34" t="s">
        <v>57</v>
      </c>
      <c r="B34">
        <v>0</v>
      </c>
      <c r="C34">
        <v>5</v>
      </c>
      <c r="D34">
        <v>5</v>
      </c>
      <c r="E34">
        <v>0</v>
      </c>
      <c r="F34">
        <v>0</v>
      </c>
      <c r="G34">
        <v>3</v>
      </c>
      <c r="H34">
        <v>13</v>
      </c>
    </row>
    <row r="35" spans="1:8" x14ac:dyDescent="0.15">
      <c r="A35" t="s">
        <v>58</v>
      </c>
      <c r="B35">
        <v>0</v>
      </c>
      <c r="C35">
        <v>5</v>
      </c>
      <c r="D35">
        <v>5</v>
      </c>
      <c r="E35">
        <v>0</v>
      </c>
      <c r="F35">
        <v>0</v>
      </c>
      <c r="G35">
        <v>3</v>
      </c>
      <c r="H35">
        <v>13</v>
      </c>
    </row>
    <row r="36" spans="1:8" x14ac:dyDescent="0.15">
      <c r="A36" t="s">
        <v>65</v>
      </c>
      <c r="B36">
        <v>2</v>
      </c>
      <c r="C36">
        <v>3</v>
      </c>
      <c r="D36">
        <v>5</v>
      </c>
      <c r="E36">
        <v>0</v>
      </c>
      <c r="F36">
        <v>0</v>
      </c>
      <c r="G36">
        <v>3</v>
      </c>
      <c r="H36">
        <v>13</v>
      </c>
    </row>
    <row r="37" spans="1:8" x14ac:dyDescent="0.15">
      <c r="A37" t="s">
        <v>75</v>
      </c>
      <c r="B37">
        <v>0</v>
      </c>
      <c r="C37">
        <v>3</v>
      </c>
      <c r="D37">
        <v>5</v>
      </c>
      <c r="E37">
        <v>0</v>
      </c>
      <c r="F37">
        <v>0</v>
      </c>
      <c r="G37">
        <v>5</v>
      </c>
      <c r="H37">
        <v>13</v>
      </c>
    </row>
    <row r="38" spans="1:8" x14ac:dyDescent="0.15">
      <c r="A38" t="s">
        <v>76</v>
      </c>
      <c r="B38">
        <v>0</v>
      </c>
      <c r="C38">
        <v>5</v>
      </c>
      <c r="D38">
        <v>5</v>
      </c>
      <c r="E38">
        <v>0</v>
      </c>
      <c r="F38">
        <v>0</v>
      </c>
      <c r="G38">
        <v>3</v>
      </c>
      <c r="H38">
        <v>13</v>
      </c>
    </row>
    <row r="39" spans="1:8" x14ac:dyDescent="0.15">
      <c r="A39" t="s">
        <v>35</v>
      </c>
      <c r="B39">
        <v>0</v>
      </c>
      <c r="C39">
        <v>5</v>
      </c>
      <c r="D39">
        <v>3</v>
      </c>
      <c r="E39">
        <v>-1</v>
      </c>
      <c r="F39">
        <v>0</v>
      </c>
      <c r="G39">
        <v>5</v>
      </c>
      <c r="H39">
        <v>12</v>
      </c>
    </row>
    <row r="40" spans="1:8" x14ac:dyDescent="0.15">
      <c r="A40" t="s">
        <v>48</v>
      </c>
      <c r="B40">
        <v>0</v>
      </c>
      <c r="C40">
        <v>5</v>
      </c>
      <c r="D40">
        <v>3</v>
      </c>
      <c r="E40">
        <v>-1</v>
      </c>
      <c r="F40">
        <v>0</v>
      </c>
      <c r="G40">
        <v>5</v>
      </c>
      <c r="H40">
        <v>12</v>
      </c>
    </row>
    <row r="41" spans="1:8" x14ac:dyDescent="0.15">
      <c r="A41" t="s">
        <v>53</v>
      </c>
      <c r="B41">
        <v>0</v>
      </c>
      <c r="C41">
        <v>5</v>
      </c>
      <c r="D41">
        <v>3</v>
      </c>
      <c r="E41">
        <v>-1</v>
      </c>
      <c r="F41">
        <v>0</v>
      </c>
      <c r="G41">
        <v>5</v>
      </c>
      <c r="H41">
        <v>12</v>
      </c>
    </row>
    <row r="42" spans="1:8" x14ac:dyDescent="0.15">
      <c r="A42" t="s">
        <v>54</v>
      </c>
      <c r="B42">
        <v>0</v>
      </c>
      <c r="C42">
        <v>6</v>
      </c>
      <c r="D42">
        <v>5</v>
      </c>
      <c r="E42">
        <v>0</v>
      </c>
      <c r="F42">
        <v>0</v>
      </c>
      <c r="G42">
        <v>1</v>
      </c>
      <c r="H42">
        <v>12</v>
      </c>
    </row>
    <row r="43" spans="1:8" x14ac:dyDescent="0.15">
      <c r="A43" t="s">
        <v>74</v>
      </c>
      <c r="B43">
        <v>0</v>
      </c>
      <c r="C43">
        <v>5</v>
      </c>
      <c r="D43">
        <v>3</v>
      </c>
      <c r="E43">
        <v>-1</v>
      </c>
      <c r="F43">
        <v>0</v>
      </c>
      <c r="G43">
        <v>5</v>
      </c>
      <c r="H43">
        <v>12</v>
      </c>
    </row>
    <row r="44" spans="1:8" x14ac:dyDescent="0.15">
      <c r="A44" t="s">
        <v>39</v>
      </c>
      <c r="B44">
        <v>0</v>
      </c>
      <c r="C44">
        <v>3</v>
      </c>
      <c r="D44">
        <v>5</v>
      </c>
      <c r="E44">
        <v>0</v>
      </c>
      <c r="F44">
        <v>0</v>
      </c>
      <c r="G44">
        <v>3</v>
      </c>
      <c r="H44">
        <v>11</v>
      </c>
    </row>
    <row r="45" spans="1:8" x14ac:dyDescent="0.15">
      <c r="A45" t="s">
        <v>43</v>
      </c>
      <c r="B45">
        <v>0</v>
      </c>
      <c r="C45">
        <v>5</v>
      </c>
      <c r="D45">
        <v>5</v>
      </c>
      <c r="E45">
        <v>0</v>
      </c>
      <c r="F45">
        <v>0</v>
      </c>
      <c r="G45">
        <v>1</v>
      </c>
      <c r="H45">
        <v>11</v>
      </c>
    </row>
    <row r="46" spans="1:8" x14ac:dyDescent="0.15">
      <c r="A46" t="s">
        <v>63</v>
      </c>
      <c r="B46">
        <v>0</v>
      </c>
      <c r="C46">
        <v>5</v>
      </c>
      <c r="D46">
        <v>5</v>
      </c>
      <c r="E46">
        <v>0</v>
      </c>
      <c r="F46">
        <v>0</v>
      </c>
      <c r="G46">
        <v>1</v>
      </c>
      <c r="H46">
        <v>11</v>
      </c>
    </row>
    <row r="47" spans="1:8" x14ac:dyDescent="0.15">
      <c r="A47" t="s">
        <v>44</v>
      </c>
      <c r="B47">
        <v>0</v>
      </c>
      <c r="C47">
        <v>5</v>
      </c>
      <c r="D47">
        <v>2</v>
      </c>
      <c r="E47">
        <v>-2</v>
      </c>
      <c r="F47">
        <v>0</v>
      </c>
      <c r="G47">
        <v>5</v>
      </c>
      <c r="H47">
        <v>10</v>
      </c>
    </row>
    <row r="48" spans="1:8" x14ac:dyDescent="0.15">
      <c r="A48" t="s">
        <v>64</v>
      </c>
      <c r="B48">
        <v>0</v>
      </c>
      <c r="C48">
        <v>5</v>
      </c>
      <c r="D48">
        <v>5</v>
      </c>
      <c r="E48">
        <v>0</v>
      </c>
      <c r="F48">
        <v>0</v>
      </c>
      <c r="G48">
        <v>-1</v>
      </c>
      <c r="H48">
        <v>9</v>
      </c>
    </row>
    <row r="49" spans="1:8" x14ac:dyDescent="0.15">
      <c r="A49" t="s">
        <v>51</v>
      </c>
      <c r="B49">
        <v>0</v>
      </c>
      <c r="C49">
        <v>5</v>
      </c>
      <c r="D49">
        <v>3</v>
      </c>
      <c r="E49">
        <v>-1</v>
      </c>
      <c r="F49">
        <v>0</v>
      </c>
      <c r="G49">
        <v>1</v>
      </c>
      <c r="H49">
        <v>8</v>
      </c>
    </row>
    <row r="50" spans="1:8" x14ac:dyDescent="0.15">
      <c r="A50" t="s">
        <v>40</v>
      </c>
      <c r="B50">
        <v>0</v>
      </c>
      <c r="C50">
        <v>5</v>
      </c>
      <c r="D50">
        <v>5</v>
      </c>
      <c r="E50">
        <v>0</v>
      </c>
      <c r="F50">
        <v>0</v>
      </c>
      <c r="G50">
        <v>5</v>
      </c>
      <c r="H50">
        <v>0</v>
      </c>
    </row>
  </sheetData>
  <sortState xmlns:xlrd2="http://schemas.microsoft.com/office/spreadsheetml/2017/richdata2" ref="A2:H50">
    <sortCondition descending="1" ref="H2:H50"/>
  </sortState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rgb="FFC6EFCE"/>
    <pageSetUpPr fitToPage="1"/>
  </sheetPr>
  <dimension ref="A1:AM70"/>
  <sheetViews>
    <sheetView tabSelected="1" showWhiteSpace="0" topLeftCell="A53" zoomScaleNormal="100" zoomScaleSheetLayoutView="55" workbookViewId="0">
      <selection activeCell="W76" sqref="W76"/>
    </sheetView>
  </sheetViews>
  <sheetFormatPr defaultColWidth="9" defaultRowHeight="14.25" x14ac:dyDescent="0.15"/>
  <cols>
    <col min="1" max="1" width="5.375" style="21" customWidth="1"/>
    <col min="2" max="2" width="2.75" style="21" customWidth="1"/>
    <col min="3" max="3" width="6.375" style="2" customWidth="1"/>
    <col min="4" max="4" width="9.75" style="2" customWidth="1"/>
    <col min="5" max="5" width="9" style="2" customWidth="1"/>
    <col min="6" max="6" width="6.5" style="2" customWidth="1"/>
    <col min="7" max="7" width="10.25" style="2" customWidth="1"/>
    <col min="8" max="8" width="8.875" style="2" customWidth="1"/>
    <col min="9" max="9" width="9.625" style="2" customWidth="1"/>
    <col min="10" max="10" width="11.25" style="2" customWidth="1"/>
    <col min="11" max="15" width="10.625" style="21" hidden="1" customWidth="1"/>
    <col min="16" max="16" width="0.75" style="21" hidden="1" customWidth="1"/>
    <col min="17" max="17" width="11" style="2" customWidth="1"/>
    <col min="18" max="18" width="9.25" style="2" customWidth="1"/>
    <col min="19" max="19" width="7.625" style="14" customWidth="1"/>
    <col min="20" max="20" width="7.375" style="14" hidden="1" customWidth="1"/>
    <col min="21" max="21" width="8" style="2" customWidth="1"/>
    <col min="22" max="22" width="9.875" style="2" customWidth="1"/>
    <col min="23" max="23" width="8.125" style="2" customWidth="1"/>
    <col min="24" max="24" width="7.875" style="2" customWidth="1"/>
    <col min="25" max="25" width="3" style="2" customWidth="1"/>
    <col min="26" max="26" width="6.25" style="2" customWidth="1"/>
    <col min="27" max="32" width="9" style="2"/>
    <col min="33" max="33" width="20.25" style="2" customWidth="1"/>
    <col min="34" max="16384" width="9" style="2"/>
  </cols>
  <sheetData>
    <row r="1" spans="2:33" s="21" customFormat="1" x14ac:dyDescent="0.15">
      <c r="C1" s="64" t="s">
        <v>118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 spans="2:33" s="21" customFormat="1" x14ac:dyDescent="0.15">
      <c r="C2" s="66" t="s">
        <v>104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 spans="2:33" s="21" customFormat="1" x14ac:dyDescent="0.15"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2:33" s="21" customFormat="1" x14ac:dyDescent="0.15">
      <c r="B4" s="36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6"/>
    </row>
    <row r="5" spans="2:33" ht="26.25" customHeight="1" x14ac:dyDescent="0.15">
      <c r="B5" s="36"/>
      <c r="C5" s="69" t="s">
        <v>13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36"/>
    </row>
    <row r="6" spans="2:33" ht="18.75" customHeight="1" x14ac:dyDescent="0.15">
      <c r="B6" s="36"/>
      <c r="C6" s="70"/>
      <c r="D6" s="70"/>
      <c r="E6" s="70"/>
      <c r="F6" s="70"/>
      <c r="G6" s="70"/>
      <c r="H6" s="68" t="s">
        <v>87</v>
      </c>
      <c r="I6" s="68"/>
      <c r="J6" s="68"/>
      <c r="K6" s="68"/>
      <c r="L6" s="68"/>
      <c r="M6" s="68"/>
      <c r="N6" s="68"/>
      <c r="O6" s="68"/>
      <c r="P6" s="68"/>
      <c r="Q6" s="68"/>
      <c r="R6" s="68" t="s">
        <v>86</v>
      </c>
      <c r="S6" s="68"/>
      <c r="T6" s="68"/>
      <c r="U6" s="68"/>
      <c r="V6" s="68"/>
      <c r="W6" s="68"/>
      <c r="X6" s="68"/>
      <c r="Y6" s="36"/>
    </row>
    <row r="7" spans="2:33" ht="22.5" customHeight="1" x14ac:dyDescent="0.15">
      <c r="B7" s="36"/>
      <c r="C7" s="68" t="s">
        <v>133</v>
      </c>
      <c r="D7" s="68" t="s">
        <v>19</v>
      </c>
      <c r="E7" s="68" t="s">
        <v>134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 t="s">
        <v>135</v>
      </c>
      <c r="T7" s="68"/>
      <c r="U7" s="68"/>
      <c r="V7" s="68"/>
      <c r="W7" s="68"/>
      <c r="X7" s="68"/>
      <c r="Y7" s="36"/>
    </row>
    <row r="8" spans="2:33" ht="33.75" customHeight="1" x14ac:dyDescent="0.15">
      <c r="B8" s="36"/>
      <c r="C8" s="68"/>
      <c r="D8" s="68"/>
      <c r="E8" s="33" t="s">
        <v>14</v>
      </c>
      <c r="F8" s="33" t="s">
        <v>15</v>
      </c>
      <c r="G8" s="33" t="s">
        <v>94</v>
      </c>
      <c r="H8" s="33" t="s">
        <v>17</v>
      </c>
      <c r="I8" s="28" t="s">
        <v>24</v>
      </c>
      <c r="J8" s="40" t="s">
        <v>100</v>
      </c>
      <c r="K8" s="40"/>
      <c r="L8" s="40"/>
      <c r="M8" s="40"/>
      <c r="N8" s="40"/>
      <c r="O8" s="40"/>
      <c r="P8" s="40"/>
      <c r="Q8" s="28" t="s">
        <v>85</v>
      </c>
      <c r="R8" s="28" t="s">
        <v>25</v>
      </c>
      <c r="S8" s="28" t="s">
        <v>115</v>
      </c>
      <c r="T8" s="28" t="s">
        <v>84</v>
      </c>
      <c r="U8" s="28" t="s">
        <v>20</v>
      </c>
      <c r="V8" s="28" t="s">
        <v>21</v>
      </c>
      <c r="W8" s="33" t="s">
        <v>18</v>
      </c>
      <c r="X8" s="33" t="s">
        <v>2</v>
      </c>
      <c r="Y8" s="36"/>
    </row>
    <row r="9" spans="2:33" ht="17.100000000000001" customHeight="1" x14ac:dyDescent="0.15">
      <c r="B9" s="36"/>
      <c r="C9" s="68">
        <v>1</v>
      </c>
      <c r="D9" s="34" t="s">
        <v>63</v>
      </c>
      <c r="E9" s="34">
        <f>'1'!C6+'1'!D6+'2'!C6+'2'!D6+'3'!C6+'3'!D6+'4'!C6+'4'!D6+'5'!C6+'5'!D6</f>
        <v>0</v>
      </c>
      <c r="F9" s="34">
        <f>SUM('1'!E6:G6,'2'!E6:G6,'3'!E6:G6,'4'!E6:G6,'5'!E6:G6)</f>
        <v>5</v>
      </c>
      <c r="G9" s="34">
        <f>SUM('1'!H6:J6,'2'!H6:J6,'3'!H6:J6,'4'!H6:J6,'5'!H6:J6)</f>
        <v>5</v>
      </c>
      <c r="H9" s="34">
        <f>SUM('1'!K6:M6,'2'!K6:M6,'3'!K6:M6,'4'!K6:M6,'5'!K6:M6)</f>
        <v>5</v>
      </c>
      <c r="I9" s="34">
        <f>SUM('1'!N6,'2'!N6,'3'!N6,'4'!N6,'5'!N6)</f>
        <v>0</v>
      </c>
      <c r="J9" s="34">
        <v>0</v>
      </c>
      <c r="K9" s="34"/>
      <c r="L9" s="34"/>
      <c r="M9" s="34"/>
      <c r="N9" s="34"/>
      <c r="O9" s="34"/>
      <c r="P9" s="34"/>
      <c r="Q9" s="34" t="s">
        <v>32</v>
      </c>
      <c r="R9" s="34">
        <f t="shared" ref="R9:R54" si="0">IF(Q9="否",SUM(E9:J9), )</f>
        <v>15</v>
      </c>
      <c r="S9" s="71">
        <v>0</v>
      </c>
      <c r="T9" s="71"/>
      <c r="U9" s="68">
        <f>SUM(E9:J14,S9:T14)</f>
        <v>90</v>
      </c>
      <c r="V9" s="68">
        <f>R9+R10+R11+R12+R13+R14+S9+T9</f>
        <v>90</v>
      </c>
      <c r="W9" s="68">
        <f>V9/(6-COUNTIF(Q9:Q15,"是"))</f>
        <v>15</v>
      </c>
      <c r="X9" s="68">
        <f>RANK(W9,$W$9:$W$54)</f>
        <v>1</v>
      </c>
      <c r="Y9" s="36"/>
    </row>
    <row r="10" spans="2:33" ht="17.100000000000001" customHeight="1" x14ac:dyDescent="0.15">
      <c r="B10" s="36"/>
      <c r="C10" s="68"/>
      <c r="D10" s="34" t="s">
        <v>39</v>
      </c>
      <c r="E10" s="34">
        <f>'1'!C7+'1'!D7+'2'!C7+'2'!D7+'3'!C7+'3'!D7+'4'!C7+'4'!D7+'5'!C7+'5'!D7</f>
        <v>0</v>
      </c>
      <c r="F10" s="34">
        <f>SUM('1'!E7:G7,'2'!E7:G7,'3'!E7:G7,'4'!E7:G7,'5'!E7:G7)</f>
        <v>5</v>
      </c>
      <c r="G10" s="34">
        <f>SUM('1'!H7:J7,'2'!H7:J7,'3'!H7:J7,'4'!H7:J7,'5'!H7:J7)</f>
        <v>5</v>
      </c>
      <c r="H10" s="34">
        <f>SUM('1'!K7:M7,'2'!K7:M7,'3'!K7:M7,'4'!K7:M7,'5'!K7:M7)</f>
        <v>5</v>
      </c>
      <c r="I10" s="34">
        <f>SUM('1'!N7,'2'!N7,'3'!N7,'4'!N7,'5'!N7)</f>
        <v>0</v>
      </c>
      <c r="J10" s="34">
        <v>0</v>
      </c>
      <c r="K10" s="34"/>
      <c r="L10" s="34"/>
      <c r="M10" s="34"/>
      <c r="N10" s="34"/>
      <c r="O10" s="34"/>
      <c r="P10" s="34"/>
      <c r="Q10" s="34" t="s">
        <v>32</v>
      </c>
      <c r="R10" s="34">
        <f t="shared" si="0"/>
        <v>15</v>
      </c>
      <c r="S10" s="71"/>
      <c r="T10" s="71"/>
      <c r="U10" s="68"/>
      <c r="V10" s="68"/>
      <c r="W10" s="68"/>
      <c r="X10" s="68"/>
      <c r="Y10" s="36"/>
    </row>
    <row r="11" spans="2:33" ht="17.100000000000001" customHeight="1" x14ac:dyDescent="0.15">
      <c r="B11" s="36"/>
      <c r="C11" s="68"/>
      <c r="D11" s="34" t="s">
        <v>82</v>
      </c>
      <c r="E11" s="34">
        <f>'1'!C8+'1'!D8+'2'!C8+'2'!D8+'3'!C8+'3'!D8+'4'!C8+'4'!D8+'5'!C8+'5'!D8</f>
        <v>0</v>
      </c>
      <c r="F11" s="34">
        <f>SUM('1'!E8:G8,'2'!E8:G8,'3'!E8:G8,'4'!E8:G8,'5'!E8:G8)</f>
        <v>5</v>
      </c>
      <c r="G11" s="34">
        <f>SUM('1'!H8:J8,'2'!H8:J8,'3'!H8:J8,'4'!H8:J8,'5'!H8:J8)</f>
        <v>5</v>
      </c>
      <c r="H11" s="34">
        <f>SUM('1'!K8:M8,'2'!K8:M8,'3'!K8:M8,'4'!K8:M8,'5'!K8:M8)</f>
        <v>5</v>
      </c>
      <c r="I11" s="34">
        <f>SUM('1'!N8,'2'!N8,'3'!N8,'4'!N8,'5'!N8)</f>
        <v>0</v>
      </c>
      <c r="J11" s="34">
        <v>0</v>
      </c>
      <c r="K11" s="34"/>
      <c r="L11" s="34"/>
      <c r="M11" s="34"/>
      <c r="N11" s="34"/>
      <c r="O11" s="34"/>
      <c r="P11" s="34"/>
      <c r="Q11" s="34" t="s">
        <v>32</v>
      </c>
      <c r="R11" s="34">
        <f t="shared" si="0"/>
        <v>15</v>
      </c>
      <c r="S11" s="71"/>
      <c r="T11" s="71"/>
      <c r="U11" s="68"/>
      <c r="V11" s="68"/>
      <c r="W11" s="68"/>
      <c r="X11" s="68"/>
      <c r="Y11" s="36"/>
      <c r="AG11" s="31"/>
    </row>
    <row r="12" spans="2:33" ht="17.100000000000001" customHeight="1" x14ac:dyDescent="0.15">
      <c r="B12" s="36"/>
      <c r="C12" s="68"/>
      <c r="D12" s="34" t="s">
        <v>119</v>
      </c>
      <c r="E12" s="34">
        <f>'1'!C9+'1'!D9+'2'!C9+'2'!D9+'3'!C9+'3'!D9+'4'!C9+'4'!D9+'5'!C9+'5'!D9</f>
        <v>0</v>
      </c>
      <c r="F12" s="34">
        <f>SUM('1'!E9:G9,'2'!E9:G9,'3'!E9:G9,'4'!E9:G9,'5'!E9:G9)</f>
        <v>5</v>
      </c>
      <c r="G12" s="34">
        <f>SUM('1'!H9:J9,'2'!H9:J9,'3'!H9:J9,'4'!H9:J9,'5'!H9:J9)</f>
        <v>5</v>
      </c>
      <c r="H12" s="34">
        <f>SUM('1'!K9:M9,'2'!K9:M9,'3'!K9:M9,'4'!K9:M9,'5'!K9:M9)</f>
        <v>5</v>
      </c>
      <c r="I12" s="34">
        <f>SUM('1'!N9,'2'!N9,'3'!N9,'4'!N9,'5'!N9)</f>
        <v>0</v>
      </c>
      <c r="J12" s="34">
        <v>0</v>
      </c>
      <c r="K12" s="34"/>
      <c r="L12" s="34"/>
      <c r="M12" s="34"/>
      <c r="N12" s="34"/>
      <c r="O12" s="34"/>
      <c r="P12" s="34"/>
      <c r="Q12" s="34" t="s">
        <v>32</v>
      </c>
      <c r="R12" s="34">
        <f t="shared" si="0"/>
        <v>15</v>
      </c>
      <c r="S12" s="71"/>
      <c r="T12" s="71"/>
      <c r="U12" s="68"/>
      <c r="V12" s="68"/>
      <c r="W12" s="68"/>
      <c r="X12" s="68"/>
      <c r="Y12" s="36"/>
    </row>
    <row r="13" spans="2:33" ht="17.100000000000001" customHeight="1" x14ac:dyDescent="0.15">
      <c r="B13" s="36"/>
      <c r="C13" s="68"/>
      <c r="D13" s="34" t="s">
        <v>120</v>
      </c>
      <c r="E13" s="34">
        <f>'1'!C10+'1'!D10+'2'!C10+'2'!D10+'3'!C10+'3'!D10+'4'!C10+'4'!D10+'5'!C10+'5'!D10</f>
        <v>0</v>
      </c>
      <c r="F13" s="34">
        <f>SUM('1'!E10:G10,'2'!E10:G10,'3'!E10:G10,'4'!E10:G10,'5'!E10:G10)</f>
        <v>5</v>
      </c>
      <c r="G13" s="34">
        <f>SUM('1'!H10:J10,'2'!H10:J10,'3'!H10:J10,'4'!H10:J10,'5'!H10:J10)</f>
        <v>5</v>
      </c>
      <c r="H13" s="34">
        <f>SUM('1'!K10:M10,'2'!K10:M10,'3'!K10:M10,'4'!K10:M10,'5'!K10:M10)</f>
        <v>5</v>
      </c>
      <c r="I13" s="34">
        <f>SUM('1'!N10,'2'!N10,'3'!N10,'4'!N10,'5'!N10)</f>
        <v>0</v>
      </c>
      <c r="J13" s="34">
        <v>0</v>
      </c>
      <c r="K13" s="34"/>
      <c r="L13" s="34"/>
      <c r="M13" s="34"/>
      <c r="N13" s="34"/>
      <c r="O13" s="34"/>
      <c r="P13" s="34"/>
      <c r="Q13" s="34" t="s">
        <v>32</v>
      </c>
      <c r="R13" s="34">
        <f t="shared" si="0"/>
        <v>15</v>
      </c>
      <c r="S13" s="71"/>
      <c r="T13" s="71"/>
      <c r="U13" s="68"/>
      <c r="V13" s="68"/>
      <c r="W13" s="68"/>
      <c r="X13" s="68"/>
      <c r="Y13" s="36"/>
    </row>
    <row r="14" spans="2:33" ht="17.100000000000001" customHeight="1" x14ac:dyDescent="0.15">
      <c r="B14" s="36"/>
      <c r="C14" s="68"/>
      <c r="D14" s="34" t="s">
        <v>45</v>
      </c>
      <c r="E14" s="34">
        <f>'1'!C11+'1'!D11+'2'!C11+'2'!D11+'3'!C11+'3'!D11+'4'!C11+'4'!D11+'5'!C11+'5'!D11</f>
        <v>0</v>
      </c>
      <c r="F14" s="34">
        <f>SUM('1'!E11:G11,'2'!E11:G11,'3'!E11:G11,'4'!E11:G11,'5'!E11:G11)</f>
        <v>5</v>
      </c>
      <c r="G14" s="34">
        <f>SUM('1'!H11:J11,'2'!H11:J11,'3'!H11:J11,'4'!H11:J11,'5'!H11:J11)</f>
        <v>5</v>
      </c>
      <c r="H14" s="34">
        <f>SUM('1'!K11:M11,'2'!K11:M11,'3'!K11:M11,'4'!K11:M11,'5'!K11:M11)</f>
        <v>5</v>
      </c>
      <c r="I14" s="34">
        <f>SUM('1'!N11,'2'!N11,'3'!N11,'4'!N11,'5'!N11)</f>
        <v>0</v>
      </c>
      <c r="J14" s="34">
        <v>0</v>
      </c>
      <c r="K14" s="34"/>
      <c r="L14" s="34"/>
      <c r="M14" s="34"/>
      <c r="N14" s="34"/>
      <c r="O14" s="34"/>
      <c r="P14" s="34"/>
      <c r="Q14" s="34" t="s">
        <v>32</v>
      </c>
      <c r="R14" s="34">
        <f t="shared" si="0"/>
        <v>15</v>
      </c>
      <c r="S14" s="71"/>
      <c r="T14" s="71"/>
      <c r="U14" s="68"/>
      <c r="V14" s="68"/>
      <c r="W14" s="68"/>
      <c r="X14" s="68"/>
      <c r="Y14" s="36"/>
    </row>
    <row r="15" spans="2:33" ht="17.100000000000001" customHeight="1" x14ac:dyDescent="0.15">
      <c r="B15" s="36"/>
      <c r="C15" s="68">
        <v>2</v>
      </c>
      <c r="D15" s="34" t="s">
        <v>41</v>
      </c>
      <c r="E15" s="34">
        <f>'1'!C12+'1'!D12+'2'!C12+'2'!D12+'3'!C12+'3'!D12+'4'!C12+'4'!D12+'5'!C12+'5'!D12</f>
        <v>0</v>
      </c>
      <c r="F15" s="34">
        <f>SUM('1'!E12:G12,'2'!E12:G12,'3'!E12:G12,'4'!E12:G12,'5'!E12:G12)</f>
        <v>5</v>
      </c>
      <c r="G15" s="34">
        <f>SUM('1'!H12:J12,'2'!H12:J12,'3'!H12:J12,'4'!H12:J12,'5'!H12:J12)</f>
        <v>5</v>
      </c>
      <c r="H15" s="34">
        <f>SUM('1'!K12:M12,'2'!K12:M12,'3'!K12:M12,'4'!K12:M12,'5'!K12:M12)</f>
        <v>5</v>
      </c>
      <c r="I15" s="34">
        <f>SUM('1'!N12,'2'!N12,'3'!N12,'4'!N12,'5'!N12)</f>
        <v>0</v>
      </c>
      <c r="J15" s="34">
        <v>0</v>
      </c>
      <c r="K15" s="34"/>
      <c r="L15" s="34"/>
      <c r="M15" s="34"/>
      <c r="N15" s="34"/>
      <c r="O15" s="34"/>
      <c r="P15" s="34"/>
      <c r="Q15" s="34" t="s">
        <v>32</v>
      </c>
      <c r="R15" s="34">
        <f t="shared" si="0"/>
        <v>15</v>
      </c>
      <c r="S15" s="71">
        <v>0</v>
      </c>
      <c r="T15" s="71"/>
      <c r="U15" s="68">
        <f>SUM(E15:J20,S15:T20)</f>
        <v>90</v>
      </c>
      <c r="V15" s="68">
        <f>SUM(R15:R20,S15:T20)</f>
        <v>90</v>
      </c>
      <c r="W15" s="68">
        <f>V15/(COUNTIF(Q15:Q20,"否"))</f>
        <v>15</v>
      </c>
      <c r="X15" s="68">
        <f>RANK(W15,$W$9:$W$54)</f>
        <v>1</v>
      </c>
      <c r="Y15" s="36"/>
    </row>
    <row r="16" spans="2:33" ht="17.100000000000001" customHeight="1" x14ac:dyDescent="0.15">
      <c r="B16" s="36"/>
      <c r="C16" s="68"/>
      <c r="D16" s="34" t="s">
        <v>121</v>
      </c>
      <c r="E16" s="34">
        <f>'1'!C13+'1'!D13+'2'!C13+'2'!D13+'3'!C13+'3'!D13+'4'!C13+'4'!D13+'5'!C13+'5'!D13</f>
        <v>0</v>
      </c>
      <c r="F16" s="34">
        <f>SUM('1'!E13:G13,'2'!E13:G13,'3'!E13:G13,'4'!E13:G13,'5'!E13:G13)</f>
        <v>5</v>
      </c>
      <c r="G16" s="34">
        <f>SUM('1'!H13:J13,'2'!H13:J13,'3'!H13:J13,'4'!H13:J13,'5'!H13:J13)</f>
        <v>5</v>
      </c>
      <c r="H16" s="34">
        <f>SUM('1'!K13:M13,'2'!K13:M13,'3'!K13:M13,'4'!K13:M13,'5'!K13:M13)</f>
        <v>5</v>
      </c>
      <c r="I16" s="34">
        <f>SUM('1'!N13,'2'!N13,'3'!N13,'4'!N13,'5'!N13)</f>
        <v>0</v>
      </c>
      <c r="J16" s="34">
        <v>0</v>
      </c>
      <c r="K16" s="34"/>
      <c r="L16" s="34"/>
      <c r="M16" s="34"/>
      <c r="N16" s="34"/>
      <c r="O16" s="34"/>
      <c r="P16" s="34"/>
      <c r="Q16" s="34" t="s">
        <v>32</v>
      </c>
      <c r="R16" s="34">
        <f t="shared" si="0"/>
        <v>15</v>
      </c>
      <c r="S16" s="71"/>
      <c r="T16" s="71"/>
      <c r="U16" s="68"/>
      <c r="V16" s="68"/>
      <c r="W16" s="68"/>
      <c r="X16" s="68"/>
      <c r="Y16" s="36"/>
    </row>
    <row r="17" spans="2:27" ht="17.100000000000001" customHeight="1" x14ac:dyDescent="0.15">
      <c r="B17" s="36"/>
      <c r="C17" s="68"/>
      <c r="D17" s="34" t="s">
        <v>122</v>
      </c>
      <c r="E17" s="34">
        <f>'1'!C14+'1'!D14+'2'!C14+'2'!D14+'3'!C14+'3'!D14+'4'!C14+'4'!D14+'5'!C14+'5'!D14</f>
        <v>0</v>
      </c>
      <c r="F17" s="34">
        <f>SUM('1'!E14:G14,'2'!E14:G14,'3'!E14:G14,'4'!E14:G14,'5'!E14:G14)</f>
        <v>5</v>
      </c>
      <c r="G17" s="34">
        <f>SUM('1'!H14:J14,'2'!H14:J14,'3'!H14:J14,'4'!H14:J14,'5'!H14:J14)</f>
        <v>5</v>
      </c>
      <c r="H17" s="34">
        <f>SUM('1'!K14:M14,'2'!K14:M14,'3'!K14:M14,'4'!K14:M14,'5'!K14:M14)</f>
        <v>5</v>
      </c>
      <c r="I17" s="34">
        <f>SUM('1'!N14,'2'!N14,'3'!N14,'4'!N14,'5'!N14)</f>
        <v>0</v>
      </c>
      <c r="J17" s="34">
        <v>0</v>
      </c>
      <c r="K17" s="34"/>
      <c r="L17" s="34"/>
      <c r="M17" s="34"/>
      <c r="N17" s="34"/>
      <c r="O17" s="34"/>
      <c r="P17" s="34"/>
      <c r="Q17" s="34" t="s">
        <v>32</v>
      </c>
      <c r="R17" s="34">
        <f t="shared" si="0"/>
        <v>15</v>
      </c>
      <c r="S17" s="71"/>
      <c r="T17" s="71"/>
      <c r="U17" s="68"/>
      <c r="V17" s="68"/>
      <c r="W17" s="68"/>
      <c r="X17" s="68"/>
      <c r="Y17" s="36"/>
    </row>
    <row r="18" spans="2:27" ht="17.100000000000001" customHeight="1" x14ac:dyDescent="0.15">
      <c r="B18" s="36"/>
      <c r="C18" s="68"/>
      <c r="D18" s="34" t="s">
        <v>53</v>
      </c>
      <c r="E18" s="34">
        <f>'1'!C15+'1'!D15+'2'!C15+'2'!D15+'3'!C15+'3'!D15+'4'!C15+'4'!D15+'5'!C15+'5'!D15</f>
        <v>0</v>
      </c>
      <c r="F18" s="34">
        <f>SUM('1'!E15:G15,'2'!E15:G15,'3'!E15:G15,'4'!E15:G15,'5'!E15:G15)</f>
        <v>5</v>
      </c>
      <c r="G18" s="34">
        <f>SUM('1'!H15:J15,'2'!H15:J15,'3'!H15:J15,'4'!H15:J15,'5'!H15:J15)</f>
        <v>5</v>
      </c>
      <c r="H18" s="34">
        <f>SUM('1'!K15:M15,'2'!K15:M15,'3'!K15:M15,'4'!K15:M15,'5'!K15:M15)</f>
        <v>5</v>
      </c>
      <c r="I18" s="34">
        <f>SUM('1'!N15,'2'!N15,'3'!N15,'4'!N15,'5'!N15)</f>
        <v>0</v>
      </c>
      <c r="J18" s="34">
        <v>0</v>
      </c>
      <c r="K18" s="34"/>
      <c r="L18" s="34"/>
      <c r="M18" s="34"/>
      <c r="N18" s="34"/>
      <c r="O18" s="34"/>
      <c r="P18" s="34"/>
      <c r="Q18" s="34" t="s">
        <v>32</v>
      </c>
      <c r="R18" s="34">
        <f t="shared" si="0"/>
        <v>15</v>
      </c>
      <c r="S18" s="71"/>
      <c r="T18" s="71"/>
      <c r="U18" s="68"/>
      <c r="V18" s="68"/>
      <c r="W18" s="68"/>
      <c r="X18" s="68"/>
      <c r="Y18" s="36"/>
    </row>
    <row r="19" spans="2:27" ht="17.100000000000001" customHeight="1" x14ac:dyDescent="0.15">
      <c r="B19" s="36"/>
      <c r="C19" s="68"/>
      <c r="D19" s="34" t="s">
        <v>42</v>
      </c>
      <c r="E19" s="34">
        <f>'1'!C16+'1'!D16+'2'!C16+'2'!D16+'3'!C16+'3'!D16+'4'!C16+'4'!D16+'5'!C16+'5'!D16</f>
        <v>0</v>
      </c>
      <c r="F19" s="34">
        <f>SUM('1'!E16:G16,'2'!E16:G16,'3'!E16:G16,'4'!E16:G16,'5'!E16:G16)</f>
        <v>5</v>
      </c>
      <c r="G19" s="34">
        <f>SUM('1'!H16:J16,'2'!H16:J16,'3'!H16:J16,'4'!H16:J16,'5'!H16:J16)</f>
        <v>5</v>
      </c>
      <c r="H19" s="34">
        <f>SUM('1'!K16:M16,'2'!K16:M16,'3'!K16:M16,'4'!K16:M16,'5'!K16:M16)</f>
        <v>5</v>
      </c>
      <c r="I19" s="34">
        <f>SUM('1'!N16,'2'!N16,'3'!N16,'4'!N16,'5'!N16)</f>
        <v>0</v>
      </c>
      <c r="J19" s="34">
        <v>0</v>
      </c>
      <c r="K19" s="34"/>
      <c r="L19" s="34"/>
      <c r="M19" s="34"/>
      <c r="N19" s="34"/>
      <c r="O19" s="34"/>
      <c r="P19" s="34"/>
      <c r="Q19" s="34" t="s">
        <v>32</v>
      </c>
      <c r="R19" s="34">
        <f t="shared" si="0"/>
        <v>15</v>
      </c>
      <c r="S19" s="71"/>
      <c r="T19" s="71"/>
      <c r="U19" s="68"/>
      <c r="V19" s="68"/>
      <c r="W19" s="68"/>
      <c r="X19" s="68"/>
      <c r="Y19" s="36"/>
    </row>
    <row r="20" spans="2:27" ht="17.100000000000001" customHeight="1" x14ac:dyDescent="0.15">
      <c r="B20" s="36"/>
      <c r="C20" s="68"/>
      <c r="D20" s="34" t="s">
        <v>35</v>
      </c>
      <c r="E20" s="34">
        <f>'1'!C17+'1'!D17+'2'!C17+'2'!D17+'3'!C17+'3'!D17+'4'!C17+'4'!D17+'5'!C17+'5'!D17</f>
        <v>0</v>
      </c>
      <c r="F20" s="34">
        <f>SUM('1'!E17:G17,'2'!E17:G17,'3'!E17:G17,'4'!E17:G17,'5'!E17:G17)</f>
        <v>5</v>
      </c>
      <c r="G20" s="34">
        <f>SUM('1'!H17:J17,'2'!H17:J17,'3'!H17:J17,'4'!H17:J17,'5'!H17:J17)</f>
        <v>5</v>
      </c>
      <c r="H20" s="34">
        <f>SUM('1'!K17:M17,'2'!K17:M17,'3'!K17:M17,'4'!K17:M17,'5'!K17:M17)</f>
        <v>5</v>
      </c>
      <c r="I20" s="34">
        <f>SUM('1'!N17,'2'!N17,'3'!N17,'4'!N17,'5'!N17)</f>
        <v>0</v>
      </c>
      <c r="J20" s="34">
        <v>0</v>
      </c>
      <c r="K20" s="34"/>
      <c r="L20" s="34"/>
      <c r="M20" s="34"/>
      <c r="N20" s="34"/>
      <c r="O20" s="34"/>
      <c r="P20" s="34"/>
      <c r="Q20" s="34" t="s">
        <v>32</v>
      </c>
      <c r="R20" s="34">
        <f t="shared" si="0"/>
        <v>15</v>
      </c>
      <c r="S20" s="71"/>
      <c r="T20" s="71"/>
      <c r="U20" s="68"/>
      <c r="V20" s="68"/>
      <c r="W20" s="68"/>
      <c r="X20" s="68"/>
      <c r="Y20" s="36"/>
    </row>
    <row r="21" spans="2:27" ht="17.100000000000001" customHeight="1" x14ac:dyDescent="0.15">
      <c r="B21" s="36"/>
      <c r="C21" s="68">
        <v>3</v>
      </c>
      <c r="D21" s="34" t="s">
        <v>47</v>
      </c>
      <c r="E21" s="34">
        <f>'1'!C18+'1'!D18+'2'!C18+'2'!D18+'3'!C18+'3'!D18+'4'!C18+'4'!D18+'5'!C18+'5'!D18</f>
        <v>0</v>
      </c>
      <c r="F21" s="34">
        <f>SUM('1'!E18:G18,'2'!E18:G18,'3'!E18:G18,'4'!E18:G18,'5'!E18:G18)</f>
        <v>5</v>
      </c>
      <c r="G21" s="34">
        <f>SUM('1'!H18:J18,'2'!H18:J18,'3'!H18:J18,'4'!H18:J18,'5'!H18:J18)</f>
        <v>5</v>
      </c>
      <c r="H21" s="34">
        <f>SUM('1'!K18:M18,'2'!K18:M18,'3'!K18:M18,'4'!K18:M18,'5'!K18:M18)</f>
        <v>5</v>
      </c>
      <c r="I21" s="34">
        <f>SUM('1'!N18,'2'!N18,'3'!N18,'4'!N18,'5'!N18)</f>
        <v>0</v>
      </c>
      <c r="J21" s="34">
        <v>0</v>
      </c>
      <c r="K21" s="34"/>
      <c r="L21" s="34"/>
      <c r="M21" s="34"/>
      <c r="N21" s="34"/>
      <c r="O21" s="34"/>
      <c r="P21" s="34"/>
      <c r="Q21" s="34" t="s">
        <v>32</v>
      </c>
      <c r="R21" s="34">
        <f t="shared" si="0"/>
        <v>15</v>
      </c>
      <c r="S21" s="71">
        <v>0</v>
      </c>
      <c r="T21" s="71"/>
      <c r="U21" s="68">
        <f>SUM(E21:J26,S21:T26)</f>
        <v>90</v>
      </c>
      <c r="V21" s="68">
        <f t="shared" ref="V21" si="1">SUM(R21:R26,S21:T26)</f>
        <v>90</v>
      </c>
      <c r="W21" s="68">
        <f t="shared" ref="W21" si="2">V21/(COUNTIF(Q21:Q26,"否"))</f>
        <v>15</v>
      </c>
      <c r="X21" s="68">
        <f>RANK(W21,$W$9:$W$54)</f>
        <v>1</v>
      </c>
      <c r="Y21" s="36"/>
    </row>
    <row r="22" spans="2:27" ht="17.100000000000001" customHeight="1" x14ac:dyDescent="0.15">
      <c r="B22" s="36"/>
      <c r="C22" s="68"/>
      <c r="D22" s="34" t="s">
        <v>123</v>
      </c>
      <c r="E22" s="34">
        <f>'1'!C19+'1'!D19+'2'!C19+'2'!D19+'3'!C19+'3'!D19+'4'!C19+'4'!D19+'5'!C19+'5'!D19</f>
        <v>0</v>
      </c>
      <c r="F22" s="34">
        <f>SUM('1'!E19:G19,'2'!E19:G19,'3'!E19:G19,'4'!E19:G19,'5'!E19:G19)</f>
        <v>5</v>
      </c>
      <c r="G22" s="34">
        <f>SUM('1'!H19:J19,'2'!H19:J19,'3'!H19:J19,'4'!H19:J19,'5'!H19:J19)</f>
        <v>5</v>
      </c>
      <c r="H22" s="34">
        <f>SUM('1'!K19:M19,'2'!K19:M19,'3'!K19:M19,'4'!K19:M19,'5'!K19:M19)</f>
        <v>5</v>
      </c>
      <c r="I22" s="34">
        <f>SUM('1'!N19,'2'!N19,'3'!N19,'4'!N19,'5'!N19)</f>
        <v>0</v>
      </c>
      <c r="J22" s="34">
        <v>0</v>
      </c>
      <c r="K22" s="34"/>
      <c r="L22" s="34"/>
      <c r="M22" s="34"/>
      <c r="N22" s="34"/>
      <c r="O22" s="34"/>
      <c r="P22" s="34"/>
      <c r="Q22" s="34" t="s">
        <v>32</v>
      </c>
      <c r="R22" s="34">
        <f t="shared" si="0"/>
        <v>15</v>
      </c>
      <c r="S22" s="71"/>
      <c r="T22" s="71"/>
      <c r="U22" s="68"/>
      <c r="V22" s="68"/>
      <c r="W22" s="68"/>
      <c r="X22" s="68"/>
      <c r="Y22" s="36"/>
    </row>
    <row r="23" spans="2:27" ht="17.100000000000001" customHeight="1" x14ac:dyDescent="0.15">
      <c r="B23" s="36"/>
      <c r="C23" s="68"/>
      <c r="D23" s="34" t="s">
        <v>43</v>
      </c>
      <c r="E23" s="34">
        <f>'1'!C20+'1'!D20+'2'!C20+'2'!D20+'3'!C20+'3'!D20+'4'!C20+'4'!D20+'5'!C20+'5'!D20</f>
        <v>0</v>
      </c>
      <c r="F23" s="34">
        <f>SUM('1'!E20:G20,'2'!E20:G20,'3'!E20:G20,'4'!E20:G20,'5'!E20:G20)</f>
        <v>5</v>
      </c>
      <c r="G23" s="34">
        <f>SUM('1'!H20:J20,'2'!H20:J20,'3'!H20:J20,'4'!H20:J20,'5'!H20:J20)</f>
        <v>5</v>
      </c>
      <c r="H23" s="34">
        <f>SUM('1'!K20:M20,'2'!K20:M20,'3'!K20:M20,'4'!K20:M20,'5'!K20:M20)</f>
        <v>5</v>
      </c>
      <c r="I23" s="34">
        <f>SUM('1'!N20,'2'!N20,'3'!N20,'4'!N20,'5'!N20)</f>
        <v>0</v>
      </c>
      <c r="J23" s="34">
        <v>0</v>
      </c>
      <c r="K23" s="34"/>
      <c r="L23" s="34"/>
      <c r="M23" s="34"/>
      <c r="N23" s="34"/>
      <c r="O23" s="34"/>
      <c r="P23" s="34"/>
      <c r="Q23" s="34" t="s">
        <v>32</v>
      </c>
      <c r="R23" s="34">
        <f t="shared" si="0"/>
        <v>15</v>
      </c>
      <c r="S23" s="71"/>
      <c r="T23" s="71"/>
      <c r="U23" s="68"/>
      <c r="V23" s="68"/>
      <c r="W23" s="68"/>
      <c r="X23" s="68"/>
      <c r="Y23" s="36"/>
    </row>
    <row r="24" spans="2:27" ht="17.100000000000001" customHeight="1" x14ac:dyDescent="0.15">
      <c r="B24" s="36"/>
      <c r="C24" s="68"/>
      <c r="D24" s="34" t="s">
        <v>77</v>
      </c>
      <c r="E24" s="34">
        <f>'1'!C21+'1'!D21+'2'!C21+'2'!D21+'3'!C21+'3'!D21+'4'!C21+'4'!D21+'5'!C21+'5'!D21</f>
        <v>0</v>
      </c>
      <c r="F24" s="34">
        <f>SUM('1'!E21:G21,'2'!E21:G21,'3'!E21:G21,'4'!E21:G21,'5'!E21:G21)</f>
        <v>5</v>
      </c>
      <c r="G24" s="34">
        <f>SUM('1'!H21:J21,'2'!H21:J21,'3'!H21:J21,'4'!H21:J21,'5'!H21:J21)</f>
        <v>5</v>
      </c>
      <c r="H24" s="34">
        <f>SUM('1'!K21:M21,'2'!K21:M21,'3'!K21:M21,'4'!K21:M21,'5'!K21:M21)</f>
        <v>5</v>
      </c>
      <c r="I24" s="34">
        <f>SUM('1'!N21,'2'!N21,'3'!N21,'4'!N21,'5'!N21)</f>
        <v>0</v>
      </c>
      <c r="J24" s="34">
        <v>0</v>
      </c>
      <c r="K24" s="34"/>
      <c r="L24" s="34"/>
      <c r="M24" s="34"/>
      <c r="N24" s="34"/>
      <c r="O24" s="34"/>
      <c r="P24" s="34"/>
      <c r="Q24" s="34" t="s">
        <v>32</v>
      </c>
      <c r="R24" s="34">
        <f t="shared" si="0"/>
        <v>15</v>
      </c>
      <c r="S24" s="71"/>
      <c r="T24" s="71"/>
      <c r="U24" s="68"/>
      <c r="V24" s="68"/>
      <c r="W24" s="68"/>
      <c r="X24" s="68"/>
      <c r="Y24" s="36"/>
    </row>
    <row r="25" spans="2:27" ht="17.100000000000001" customHeight="1" x14ac:dyDescent="0.15">
      <c r="B25" s="36"/>
      <c r="C25" s="68"/>
      <c r="D25" s="34" t="s">
        <v>124</v>
      </c>
      <c r="E25" s="34">
        <f>'1'!C22+'1'!D22+'2'!C22+'2'!D22+'3'!C22+'3'!D22+'4'!C22+'4'!D22+'5'!C22+'5'!D22</f>
        <v>0</v>
      </c>
      <c r="F25" s="34">
        <f>SUM('1'!E22:G22,'2'!E22:G22,'3'!E22:G22,'4'!E22:G22,'5'!E22:G22)</f>
        <v>5</v>
      </c>
      <c r="G25" s="34">
        <f>SUM('1'!H22:J22,'2'!H22:J22,'3'!H22:J22,'4'!H22:J22,'5'!H22:J22)</f>
        <v>5</v>
      </c>
      <c r="H25" s="34">
        <f>SUM('1'!K22:M22,'2'!K22:M22,'3'!K22:M22,'4'!K22:M22,'5'!K22:M22)</f>
        <v>5</v>
      </c>
      <c r="I25" s="34">
        <f>SUM('1'!N22,'2'!N22,'3'!N22,'4'!N22,'5'!N22)</f>
        <v>0</v>
      </c>
      <c r="J25" s="34">
        <v>0</v>
      </c>
      <c r="K25" s="34"/>
      <c r="L25" s="34"/>
      <c r="M25" s="34"/>
      <c r="N25" s="34"/>
      <c r="O25" s="34"/>
      <c r="P25" s="34"/>
      <c r="Q25" s="34" t="s">
        <v>32</v>
      </c>
      <c r="R25" s="34">
        <f t="shared" si="0"/>
        <v>15</v>
      </c>
      <c r="S25" s="71"/>
      <c r="T25" s="71"/>
      <c r="U25" s="68"/>
      <c r="V25" s="68"/>
      <c r="W25" s="68"/>
      <c r="X25" s="68"/>
      <c r="Y25" s="36"/>
    </row>
    <row r="26" spans="2:27" ht="17.100000000000001" customHeight="1" x14ac:dyDescent="0.15">
      <c r="B26" s="36"/>
      <c r="C26" s="68"/>
      <c r="D26" s="34" t="s">
        <v>60</v>
      </c>
      <c r="E26" s="34">
        <f>'1'!C23+'1'!D23+'2'!C23+'2'!D23+'3'!C23+'3'!D23+'4'!C23+'4'!D23+'5'!C23+'5'!D23</f>
        <v>0</v>
      </c>
      <c r="F26" s="34">
        <f>SUM('1'!E23:G23,'2'!E23:G23,'3'!E23:G23,'4'!E23:G23,'5'!E23:G23)</f>
        <v>5</v>
      </c>
      <c r="G26" s="34">
        <f>SUM('1'!H23:J23,'2'!H23:J23,'3'!H23:J23,'4'!H23:J23,'5'!H23:J23)</f>
        <v>5</v>
      </c>
      <c r="H26" s="34">
        <f>SUM('1'!K23:M23,'2'!K23:M23,'3'!K23:M23,'4'!K23:M23,'5'!K23:M23)</f>
        <v>5</v>
      </c>
      <c r="I26" s="34">
        <f>SUM('1'!N23,'2'!N23,'3'!N23,'4'!N23,'5'!N23)</f>
        <v>0</v>
      </c>
      <c r="J26" s="34">
        <v>0</v>
      </c>
      <c r="K26" s="34"/>
      <c r="L26" s="34"/>
      <c r="M26" s="34"/>
      <c r="N26" s="34"/>
      <c r="O26" s="34"/>
      <c r="P26" s="34"/>
      <c r="Q26" s="34" t="s">
        <v>32</v>
      </c>
      <c r="R26" s="34">
        <f t="shared" si="0"/>
        <v>15</v>
      </c>
      <c r="S26" s="71"/>
      <c r="T26" s="71"/>
      <c r="U26" s="68"/>
      <c r="V26" s="68"/>
      <c r="W26" s="68"/>
      <c r="X26" s="68"/>
      <c r="Y26" s="36"/>
    </row>
    <row r="27" spans="2:27" ht="17.100000000000001" customHeight="1" x14ac:dyDescent="0.15">
      <c r="B27" s="36"/>
      <c r="C27" s="68">
        <v>4</v>
      </c>
      <c r="D27" s="34" t="s">
        <v>78</v>
      </c>
      <c r="E27" s="34">
        <f>'1'!C24+'1'!D24+'2'!C24+'2'!D24+'3'!C24+'3'!D24+'4'!C24+'4'!D24+'5'!C24+'5'!D24</f>
        <v>0</v>
      </c>
      <c r="F27" s="34">
        <f>SUM('1'!E24:G24,'2'!E24:G24,'3'!E24:G24,'4'!E24:G24,'5'!E24:G24)</f>
        <v>5</v>
      </c>
      <c r="G27" s="34">
        <f>SUM('1'!H24:J24,'2'!H24:J24,'3'!H24:J24,'4'!H24:J24,'5'!H24:J24)</f>
        <v>5</v>
      </c>
      <c r="H27" s="34">
        <f>SUM('1'!K24:M24,'2'!K24:M24,'3'!K24:M24,'4'!K24:M24,'5'!K24:M24)</f>
        <v>5</v>
      </c>
      <c r="I27" s="34">
        <f>SUM('1'!N24,'2'!N24,'3'!N24,'4'!N24,'5'!N24)</f>
        <v>0</v>
      </c>
      <c r="J27" s="34">
        <v>0</v>
      </c>
      <c r="K27" s="34"/>
      <c r="L27" s="34"/>
      <c r="M27" s="34"/>
      <c r="N27" s="34"/>
      <c r="O27" s="34"/>
      <c r="P27" s="34"/>
      <c r="Q27" s="34" t="s">
        <v>32</v>
      </c>
      <c r="R27" s="34">
        <f t="shared" si="0"/>
        <v>15</v>
      </c>
      <c r="S27" s="71">
        <v>0</v>
      </c>
      <c r="T27" s="71"/>
      <c r="U27" s="68">
        <f>SUM(E27:J32,S27:T32)</f>
        <v>90</v>
      </c>
      <c r="V27" s="68">
        <f t="shared" ref="V27" si="3">SUM(R27:R32,S27:T32)</f>
        <v>90</v>
      </c>
      <c r="W27" s="68">
        <f t="shared" ref="W27" si="4">V27/(COUNTIF(Q27:Q32,"否"))</f>
        <v>15</v>
      </c>
      <c r="X27" s="68">
        <f>RANK(W27,$W$9:$W$54)</f>
        <v>1</v>
      </c>
      <c r="Y27" s="36"/>
    </row>
    <row r="28" spans="2:27" ht="17.100000000000001" customHeight="1" x14ac:dyDescent="0.15">
      <c r="B28" s="36"/>
      <c r="C28" s="68"/>
      <c r="D28" s="34" t="s">
        <v>58</v>
      </c>
      <c r="E28" s="34">
        <f>'1'!C25+'1'!D25+'2'!C25+'2'!D25+'3'!C25+'3'!D25+'4'!C25+'4'!D25+'5'!C25+'5'!D25</f>
        <v>0</v>
      </c>
      <c r="F28" s="34">
        <f>SUM('1'!E25:G25,'2'!E25:G25,'3'!E25:G25,'4'!E25:G25,'5'!E25:G25)</f>
        <v>5</v>
      </c>
      <c r="G28" s="34">
        <f>SUM('1'!H25:J25,'2'!H25:J25,'3'!H25:J25,'4'!H25:J25,'5'!H25:J25)</f>
        <v>5</v>
      </c>
      <c r="H28" s="34">
        <f>SUM('1'!K25:M25,'2'!K25:M25,'3'!K25:M25,'4'!K25:M25,'5'!K25:M25)</f>
        <v>5</v>
      </c>
      <c r="I28" s="34">
        <f>SUM('1'!N25,'2'!N25,'3'!N25,'4'!N25,'5'!N25)</f>
        <v>0</v>
      </c>
      <c r="J28" s="34">
        <v>0</v>
      </c>
      <c r="K28" s="34"/>
      <c r="L28" s="34"/>
      <c r="M28" s="34"/>
      <c r="N28" s="34"/>
      <c r="O28" s="34"/>
      <c r="P28" s="34"/>
      <c r="Q28" s="34" t="s">
        <v>32</v>
      </c>
      <c r="R28" s="34">
        <f t="shared" si="0"/>
        <v>15</v>
      </c>
      <c r="S28" s="71"/>
      <c r="T28" s="71"/>
      <c r="U28" s="68"/>
      <c r="V28" s="68"/>
      <c r="W28" s="68"/>
      <c r="X28" s="68"/>
      <c r="Y28" s="36"/>
    </row>
    <row r="29" spans="2:27" ht="17.100000000000001" customHeight="1" x14ac:dyDescent="0.15">
      <c r="B29" s="36"/>
      <c r="C29" s="68"/>
      <c r="D29" s="34" t="s">
        <v>107</v>
      </c>
      <c r="E29" s="34">
        <f>'1'!C26+'1'!D26+'2'!C26+'2'!D26+'3'!C26+'3'!D26+'4'!C26+'4'!D26+'5'!C26+'5'!D26</f>
        <v>0</v>
      </c>
      <c r="F29" s="34">
        <f>SUM('1'!E26:G26,'2'!E26:G26,'3'!E26:G26,'4'!E26:G26,'5'!E26:G26)</f>
        <v>5</v>
      </c>
      <c r="G29" s="34">
        <f>SUM('1'!H26:J26,'2'!H26:J26,'3'!H26:J26,'4'!H26:J26,'5'!H26:J26)</f>
        <v>5</v>
      </c>
      <c r="H29" s="34">
        <f>SUM('1'!K26:M26,'2'!K26:M26,'3'!K26:M26,'4'!K26:M26,'5'!K26:M26)</f>
        <v>5</v>
      </c>
      <c r="I29" s="34">
        <f>SUM('1'!N26,'2'!N26,'3'!N26,'4'!N26,'5'!N26)</f>
        <v>0</v>
      </c>
      <c r="J29" s="34">
        <v>0</v>
      </c>
      <c r="K29" s="34"/>
      <c r="L29" s="34"/>
      <c r="M29" s="34"/>
      <c r="N29" s="34"/>
      <c r="O29" s="34"/>
      <c r="P29" s="34"/>
      <c r="Q29" s="34" t="s">
        <v>32</v>
      </c>
      <c r="R29" s="34">
        <f t="shared" si="0"/>
        <v>15</v>
      </c>
      <c r="S29" s="71"/>
      <c r="T29" s="71"/>
      <c r="U29" s="68"/>
      <c r="V29" s="68"/>
      <c r="W29" s="68"/>
      <c r="X29" s="68"/>
      <c r="Y29" s="36"/>
    </row>
    <row r="30" spans="2:27" ht="17.100000000000001" customHeight="1" x14ac:dyDescent="0.15">
      <c r="B30" s="36"/>
      <c r="C30" s="68"/>
      <c r="D30" s="34" t="s">
        <v>37</v>
      </c>
      <c r="E30" s="34">
        <f>'1'!C27+'1'!D27+'2'!C27+'2'!D27+'3'!C27+'3'!D27+'4'!C27+'4'!D27+'5'!C27+'5'!D27</f>
        <v>0</v>
      </c>
      <c r="F30" s="34">
        <f>SUM('1'!E27:G27,'2'!E27:G27,'3'!E27:G27,'4'!E27:G27,'5'!E27:G27)</f>
        <v>5</v>
      </c>
      <c r="G30" s="34">
        <f>SUM('1'!H27:J27,'2'!H27:J27,'3'!H27:J27,'4'!H27:J27,'5'!H27:J27)</f>
        <v>5</v>
      </c>
      <c r="H30" s="34">
        <f>SUM('1'!K27:M27,'2'!K27:M27,'3'!K27:M27,'4'!K27:M27,'5'!K27:M27)</f>
        <v>5</v>
      </c>
      <c r="I30" s="34">
        <f>SUM('1'!N27,'2'!N27,'3'!N27,'4'!N27,'5'!N27)</f>
        <v>0</v>
      </c>
      <c r="J30" s="34">
        <v>0</v>
      </c>
      <c r="K30" s="34"/>
      <c r="L30" s="34"/>
      <c r="M30" s="34"/>
      <c r="N30" s="34"/>
      <c r="O30" s="34"/>
      <c r="P30" s="34"/>
      <c r="Q30" s="34" t="s">
        <v>32</v>
      </c>
      <c r="R30" s="34">
        <f t="shared" si="0"/>
        <v>15</v>
      </c>
      <c r="S30" s="71"/>
      <c r="T30" s="71"/>
      <c r="U30" s="68"/>
      <c r="V30" s="68"/>
      <c r="W30" s="68"/>
      <c r="X30" s="68"/>
      <c r="Y30" s="36"/>
      <c r="AA30"/>
    </row>
    <row r="31" spans="2:27" ht="17.100000000000001" customHeight="1" x14ac:dyDescent="0.15">
      <c r="B31" s="36"/>
      <c r="C31" s="68"/>
      <c r="D31" s="34" t="s">
        <v>125</v>
      </c>
      <c r="E31" s="34">
        <f>'1'!C28+'1'!D28+'2'!C28+'2'!D28+'3'!C28+'3'!D28+'4'!C28+'4'!D28+'5'!C28+'5'!D28</f>
        <v>0</v>
      </c>
      <c r="F31" s="34">
        <f>SUM('1'!E28:G28,'2'!E28:G28,'3'!E28:G28,'4'!E28:G28,'5'!E28:G28)</f>
        <v>5</v>
      </c>
      <c r="G31" s="34">
        <f>SUM('1'!H28:J28,'2'!H28:J28,'3'!H28:J28,'4'!H28:J28,'5'!H28:J28)</f>
        <v>5</v>
      </c>
      <c r="H31" s="34">
        <f>SUM('1'!K28:M28,'2'!K28:M28,'3'!K28:M28,'4'!K28:M28,'5'!K28:M28)</f>
        <v>5</v>
      </c>
      <c r="I31" s="34">
        <f>SUM('1'!N28,'2'!N28,'3'!N28,'4'!N28,'5'!N28)</f>
        <v>0</v>
      </c>
      <c r="J31" s="34">
        <v>0</v>
      </c>
      <c r="K31" s="34"/>
      <c r="L31" s="34"/>
      <c r="M31" s="34"/>
      <c r="N31" s="34"/>
      <c r="O31" s="34"/>
      <c r="P31" s="34"/>
      <c r="Q31" s="34" t="s">
        <v>32</v>
      </c>
      <c r="R31" s="34">
        <f t="shared" si="0"/>
        <v>15</v>
      </c>
      <c r="S31" s="71"/>
      <c r="T31" s="71"/>
      <c r="U31" s="68"/>
      <c r="V31" s="68"/>
      <c r="W31" s="68"/>
      <c r="X31" s="68"/>
      <c r="Y31" s="36"/>
    </row>
    <row r="32" spans="2:27" ht="17.100000000000001" customHeight="1" x14ac:dyDescent="0.15">
      <c r="B32" s="36"/>
      <c r="C32" s="68"/>
      <c r="D32" s="34" t="s">
        <v>71</v>
      </c>
      <c r="E32" s="34">
        <f>'1'!C29+'1'!D29+'2'!C29+'2'!D29+'3'!C29+'3'!D29+'4'!C29+'4'!D29+'5'!C29+'5'!D29</f>
        <v>0</v>
      </c>
      <c r="F32" s="34">
        <f>SUM('1'!E29:G29,'2'!E29:G29,'3'!E29:G29,'4'!E29:G29,'5'!E29:G29)</f>
        <v>5</v>
      </c>
      <c r="G32" s="34">
        <f>SUM('1'!H29:J29,'2'!H29:J29,'3'!H29:J29,'4'!H29:J29,'5'!H29:J29)</f>
        <v>5</v>
      </c>
      <c r="H32" s="34">
        <f>SUM('1'!K29:M29,'2'!K29:M29,'3'!K29:M29,'4'!K29:M29,'5'!K29:M29)</f>
        <v>5</v>
      </c>
      <c r="I32" s="34">
        <f>SUM('1'!N29,'2'!N29,'3'!N29,'4'!N29,'5'!N29)</f>
        <v>0</v>
      </c>
      <c r="J32" s="34">
        <v>0</v>
      </c>
      <c r="K32" s="34"/>
      <c r="L32" s="34"/>
      <c r="M32" s="34"/>
      <c r="N32" s="34"/>
      <c r="O32" s="34"/>
      <c r="P32" s="34"/>
      <c r="Q32" s="34" t="s">
        <v>32</v>
      </c>
      <c r="R32" s="34">
        <f t="shared" si="0"/>
        <v>15</v>
      </c>
      <c r="S32" s="71"/>
      <c r="T32" s="71"/>
      <c r="U32" s="68"/>
      <c r="V32" s="68"/>
      <c r="W32" s="68"/>
      <c r="X32" s="68"/>
      <c r="Y32" s="36"/>
    </row>
    <row r="33" spans="2:25" ht="17.100000000000001" customHeight="1" x14ac:dyDescent="0.15">
      <c r="B33" s="36"/>
      <c r="C33" s="68">
        <v>5</v>
      </c>
      <c r="D33" s="34" t="s">
        <v>106</v>
      </c>
      <c r="E33" s="34">
        <f>'1'!C30+'1'!D30+'2'!C30+'2'!D30+'3'!C30+'3'!D30+'4'!C30+'4'!D30+'5'!C30+'5'!D30</f>
        <v>0</v>
      </c>
      <c r="F33" s="34">
        <f>SUM('1'!E30:G30,'2'!E30:G30,'3'!E30:G30,'4'!E30:G30,'5'!E30:G30)</f>
        <v>5</v>
      </c>
      <c r="G33" s="34">
        <f>SUM('1'!H30:J30,'2'!H30:J30,'3'!H30:J30,'4'!H30:J30,'5'!H30:J30)</f>
        <v>5</v>
      </c>
      <c r="H33" s="34">
        <f>SUM('1'!K30:M30,'2'!K30:M30,'3'!K30:M30,'4'!K30:M30,'5'!K30:M30)</f>
        <v>5</v>
      </c>
      <c r="I33" s="34">
        <f>SUM('1'!N30,'2'!N30,'3'!N30,'4'!N30,'5'!N30)</f>
        <v>0</v>
      </c>
      <c r="J33" s="34">
        <v>0</v>
      </c>
      <c r="K33" s="34"/>
      <c r="L33" s="34"/>
      <c r="M33" s="34"/>
      <c r="N33" s="34"/>
      <c r="O33" s="34"/>
      <c r="P33" s="34"/>
      <c r="Q33" s="34" t="s">
        <v>32</v>
      </c>
      <c r="R33" s="34">
        <f t="shared" si="0"/>
        <v>15</v>
      </c>
      <c r="S33" s="71">
        <v>0</v>
      </c>
      <c r="T33" s="71"/>
      <c r="U33" s="68">
        <f>SUM(E33:J38,S33:T38)</f>
        <v>90</v>
      </c>
      <c r="V33" s="68">
        <f>SUM(R33:R38,S33:T38)</f>
        <v>90</v>
      </c>
      <c r="W33" s="68">
        <f t="shared" ref="W33" si="5">V33/(COUNTIF(Q33:Q38,"否"))</f>
        <v>15</v>
      </c>
      <c r="X33" s="68">
        <f>RANK(W33,$W$9:$W$54)</f>
        <v>1</v>
      </c>
      <c r="Y33" s="36"/>
    </row>
    <row r="34" spans="2:25" ht="17.100000000000001" customHeight="1" x14ac:dyDescent="0.15">
      <c r="B34" s="36"/>
      <c r="C34" s="68"/>
      <c r="D34" s="34" t="s">
        <v>51</v>
      </c>
      <c r="E34" s="34">
        <f>'1'!C31+'1'!D31+'2'!C31+'2'!D31+'3'!C31+'3'!D31+'4'!C31+'4'!D31+'5'!C31+'5'!D31</f>
        <v>0</v>
      </c>
      <c r="F34" s="34">
        <f>SUM('1'!E31:G31,'2'!E31:G31,'3'!E31:G31,'4'!E31:G31,'5'!E31:G31)</f>
        <v>5</v>
      </c>
      <c r="G34" s="34">
        <f>SUM('1'!H31:J31,'2'!H31:J31,'3'!H31:J31,'4'!H31:J31,'5'!H31:J31)</f>
        <v>5</v>
      </c>
      <c r="H34" s="34">
        <f>SUM('1'!K31:M31,'2'!K31:M31,'3'!K31:M31,'4'!K31:M31,'5'!K31:M31)</f>
        <v>5</v>
      </c>
      <c r="I34" s="34">
        <f>SUM('1'!N31,'2'!N31,'3'!N31,'4'!N31,'5'!N31)</f>
        <v>0</v>
      </c>
      <c r="J34" s="34">
        <v>0</v>
      </c>
      <c r="K34" s="34"/>
      <c r="L34" s="34"/>
      <c r="M34" s="34"/>
      <c r="N34" s="34"/>
      <c r="O34" s="34"/>
      <c r="P34" s="34"/>
      <c r="Q34" s="34" t="s">
        <v>32</v>
      </c>
      <c r="R34" s="34">
        <f t="shared" si="0"/>
        <v>15</v>
      </c>
      <c r="S34" s="71"/>
      <c r="T34" s="71"/>
      <c r="U34" s="68"/>
      <c r="V34" s="68"/>
      <c r="W34" s="68"/>
      <c r="X34" s="68"/>
      <c r="Y34" s="36"/>
    </row>
    <row r="35" spans="2:25" ht="17.100000000000001" customHeight="1" x14ac:dyDescent="0.15">
      <c r="B35" s="36"/>
      <c r="C35" s="68"/>
      <c r="D35" s="34" t="s">
        <v>64</v>
      </c>
      <c r="E35" s="34">
        <f>'1'!C32+'1'!D32+'2'!C32+'2'!D32+'3'!C32+'3'!D32+'4'!C32+'4'!D32+'5'!C32+'5'!D32</f>
        <v>0</v>
      </c>
      <c r="F35" s="34">
        <f>SUM('1'!E32:G32,'2'!E32:G32,'3'!E32:G32,'4'!E32:G32,'5'!E32:G32)</f>
        <v>5</v>
      </c>
      <c r="G35" s="34">
        <f>SUM('1'!H32:J32,'2'!H32:J32,'3'!H32:J32,'4'!H32:J32,'5'!H32:J32)</f>
        <v>5</v>
      </c>
      <c r="H35" s="34">
        <f>SUM('1'!K32:M32,'2'!K32:M32,'3'!K32:M32,'4'!K32:M32,'5'!K32:M32)</f>
        <v>5</v>
      </c>
      <c r="I35" s="34">
        <f>SUM('1'!N32,'2'!N32,'3'!N32,'4'!N32,'5'!N32)</f>
        <v>0</v>
      </c>
      <c r="J35" s="34">
        <v>0</v>
      </c>
      <c r="K35" s="34"/>
      <c r="L35" s="34"/>
      <c r="M35" s="34"/>
      <c r="N35" s="34"/>
      <c r="O35" s="34"/>
      <c r="P35" s="34"/>
      <c r="Q35" s="34" t="s">
        <v>32</v>
      </c>
      <c r="R35" s="34">
        <f t="shared" si="0"/>
        <v>15</v>
      </c>
      <c r="S35" s="71"/>
      <c r="T35" s="71"/>
      <c r="U35" s="68"/>
      <c r="V35" s="68"/>
      <c r="W35" s="68"/>
      <c r="X35" s="68"/>
      <c r="Y35" s="36"/>
    </row>
    <row r="36" spans="2:25" ht="17.100000000000001" customHeight="1" x14ac:dyDescent="0.15">
      <c r="B36" s="36"/>
      <c r="C36" s="68"/>
      <c r="D36" s="34" t="s">
        <v>62</v>
      </c>
      <c r="E36" s="34">
        <f>'1'!C33+'1'!D33+'2'!C33+'2'!D33+'3'!C33+'3'!D33+'4'!C33+'4'!D33+'5'!C33+'5'!D33</f>
        <v>0</v>
      </c>
      <c r="F36" s="34">
        <f>SUM('1'!E33:G33,'2'!E33:G33,'3'!E33:G33,'4'!E33:G33,'5'!E33:G33)</f>
        <v>5</v>
      </c>
      <c r="G36" s="34">
        <f>SUM('1'!H33:J33,'2'!H33:J33,'3'!H33:J33,'4'!H33:J33,'5'!H33:J33)</f>
        <v>5</v>
      </c>
      <c r="H36" s="34">
        <f>SUM('1'!K33:M33,'2'!K33:M33,'3'!K33:M33,'4'!K33:M33,'5'!K33:M33)</f>
        <v>5</v>
      </c>
      <c r="I36" s="34">
        <f>SUM('1'!N33,'2'!N33,'3'!N33,'4'!N33,'5'!N33)</f>
        <v>0</v>
      </c>
      <c r="J36" s="34">
        <v>0</v>
      </c>
      <c r="K36" s="34"/>
      <c r="L36" s="34"/>
      <c r="M36" s="34"/>
      <c r="N36" s="34"/>
      <c r="O36" s="34"/>
      <c r="P36" s="34"/>
      <c r="Q36" s="34" t="s">
        <v>32</v>
      </c>
      <c r="R36" s="34">
        <f t="shared" si="0"/>
        <v>15</v>
      </c>
      <c r="S36" s="71"/>
      <c r="T36" s="71"/>
      <c r="U36" s="68"/>
      <c r="V36" s="68"/>
      <c r="W36" s="68"/>
      <c r="X36" s="68"/>
      <c r="Y36" s="36"/>
    </row>
    <row r="37" spans="2:25" ht="17.100000000000001" customHeight="1" x14ac:dyDescent="0.15">
      <c r="B37" s="36"/>
      <c r="C37" s="68"/>
      <c r="D37" s="34" t="s">
        <v>126</v>
      </c>
      <c r="E37" s="34">
        <f>'1'!C34+'1'!D34+'2'!C34+'2'!D34+'3'!C34+'3'!D34+'4'!C34+'4'!D34+'5'!C34+'5'!D34</f>
        <v>0</v>
      </c>
      <c r="F37" s="34">
        <f>SUM('1'!E34:G34,'2'!E34:G34,'3'!E34:G34,'4'!E34:G34,'5'!E34:G34)</f>
        <v>5</v>
      </c>
      <c r="G37" s="34">
        <f>SUM('1'!H34:J34,'2'!H34:J34,'3'!H34:J34,'4'!H34:J34,'5'!H34:J34)</f>
        <v>5</v>
      </c>
      <c r="H37" s="34">
        <f>SUM('1'!K34:M34,'2'!K34:M34,'3'!K34:M34,'4'!K34:M34,'5'!K34:M34)</f>
        <v>5</v>
      </c>
      <c r="I37" s="34">
        <f>SUM('1'!N34,'2'!N34,'3'!N34,'4'!N34,'5'!N34)</f>
        <v>0</v>
      </c>
      <c r="J37" s="34">
        <v>0</v>
      </c>
      <c r="K37" s="34"/>
      <c r="L37" s="34"/>
      <c r="M37" s="34"/>
      <c r="N37" s="34"/>
      <c r="O37" s="34"/>
      <c r="P37" s="34"/>
      <c r="Q37" s="34" t="s">
        <v>32</v>
      </c>
      <c r="R37" s="34">
        <f t="shared" si="0"/>
        <v>15</v>
      </c>
      <c r="S37" s="71"/>
      <c r="T37" s="71"/>
      <c r="U37" s="68"/>
      <c r="V37" s="68"/>
      <c r="W37" s="68"/>
      <c r="X37" s="68"/>
      <c r="Y37" s="36"/>
    </row>
    <row r="38" spans="2:25" ht="17.100000000000001" customHeight="1" x14ac:dyDescent="0.15">
      <c r="B38" s="36"/>
      <c r="C38" s="68"/>
      <c r="D38" s="34" t="s">
        <v>48</v>
      </c>
      <c r="E38" s="34">
        <f>'1'!C35+'1'!D35+'2'!C35+'2'!D35+'3'!C35+'3'!D35+'4'!C35+'4'!D35+'5'!C35+'5'!D35</f>
        <v>0</v>
      </c>
      <c r="F38" s="34">
        <f>SUM('1'!E35:G35,'2'!E35:G35,'3'!E35:G35,'4'!E35:G35,'5'!E35:G35)</f>
        <v>5</v>
      </c>
      <c r="G38" s="34">
        <f>SUM('1'!H35:J35,'2'!H35:J35,'3'!H35:J35,'4'!H35:J35,'5'!H35:J35)</f>
        <v>5</v>
      </c>
      <c r="H38" s="34">
        <f>SUM('1'!K35:M35,'2'!K35:M35,'3'!K35:M35,'4'!K35:M35,'5'!K35:M35)</f>
        <v>5</v>
      </c>
      <c r="I38" s="34">
        <f>SUM('1'!N35,'2'!N35,'3'!N35,'4'!N35,'5'!N35)</f>
        <v>0</v>
      </c>
      <c r="J38" s="34">
        <v>0</v>
      </c>
      <c r="K38" s="34"/>
      <c r="L38" s="34"/>
      <c r="M38" s="34"/>
      <c r="N38" s="34"/>
      <c r="O38" s="34"/>
      <c r="P38" s="34"/>
      <c r="Q38" s="34" t="s">
        <v>32</v>
      </c>
      <c r="R38" s="34">
        <f t="shared" si="0"/>
        <v>15</v>
      </c>
      <c r="S38" s="71"/>
      <c r="T38" s="71"/>
      <c r="U38" s="68"/>
      <c r="V38" s="68"/>
      <c r="W38" s="68"/>
      <c r="X38" s="68"/>
      <c r="Y38" s="36"/>
    </row>
    <row r="39" spans="2:25" ht="17.100000000000001" customHeight="1" x14ac:dyDescent="0.15">
      <c r="B39" s="36"/>
      <c r="C39" s="68">
        <v>6</v>
      </c>
      <c r="D39" s="34" t="s">
        <v>127</v>
      </c>
      <c r="E39" s="34">
        <f>'1'!C36+'1'!D36+'2'!C36+'2'!D36+'3'!C36+'3'!D36+'4'!C36+'4'!D36+'5'!C36+'5'!D36</f>
        <v>0</v>
      </c>
      <c r="F39" s="34">
        <f>SUM('1'!E36:G36,'2'!E36:G36,'3'!E36:G36,'4'!E36:G36,'5'!E36:G36)</f>
        <v>5</v>
      </c>
      <c r="G39" s="34">
        <f>SUM('1'!H36:J36,'2'!H36:J36,'3'!H36:J36,'4'!H36:J36,'5'!H36:J36)</f>
        <v>5</v>
      </c>
      <c r="H39" s="34">
        <f>SUM('1'!K36:M36,'2'!K36:M36,'3'!K36:M36,'4'!K36:M36,'5'!K36:M36)</f>
        <v>5</v>
      </c>
      <c r="I39" s="34">
        <f>SUM('1'!N36,'2'!N36,'3'!N36,'4'!N36,'5'!N36)</f>
        <v>0</v>
      </c>
      <c r="J39" s="34">
        <v>0</v>
      </c>
      <c r="K39" s="34"/>
      <c r="L39" s="34"/>
      <c r="M39" s="34"/>
      <c r="N39" s="34"/>
      <c r="O39" s="34"/>
      <c r="P39" s="34"/>
      <c r="Q39" s="34" t="s">
        <v>32</v>
      </c>
      <c r="R39" s="34">
        <f t="shared" si="0"/>
        <v>15</v>
      </c>
      <c r="S39" s="71">
        <v>0</v>
      </c>
      <c r="T39" s="71"/>
      <c r="U39" s="68">
        <f>SUM(E39:J43,S39:T43)</f>
        <v>75</v>
      </c>
      <c r="V39" s="68">
        <f>SUM(R39:R43,S39:T43)</f>
        <v>75</v>
      </c>
      <c r="W39" s="68">
        <f>V39/(COUNTIF(Q39:Q43,"否"))</f>
        <v>15</v>
      </c>
      <c r="X39" s="68">
        <f>RANK(W39,$W$9:$W$54)</f>
        <v>1</v>
      </c>
      <c r="Y39" s="36"/>
    </row>
    <row r="40" spans="2:25" ht="17.100000000000001" customHeight="1" x14ac:dyDescent="0.15">
      <c r="B40" s="36"/>
      <c r="C40" s="68"/>
      <c r="D40" s="34" t="s">
        <v>38</v>
      </c>
      <c r="E40" s="34">
        <f>'1'!C37+'1'!D37+'2'!C37+'2'!D37+'3'!C37+'3'!D37+'4'!C37+'4'!D37+'5'!C37+'5'!D37</f>
        <v>0</v>
      </c>
      <c r="F40" s="34">
        <f>SUM('1'!E37:G37,'2'!E37:G37,'3'!E37:G37,'4'!E37:G37,'5'!E37:G37)</f>
        <v>5</v>
      </c>
      <c r="G40" s="34">
        <f>SUM('1'!H37:J37,'2'!H37:J37,'3'!H37:J37,'4'!H37:J37,'5'!H37:J37)</f>
        <v>5</v>
      </c>
      <c r="H40" s="34">
        <f>SUM('1'!K37:M37,'2'!K37:M37,'3'!K37:M37,'4'!K37:M37,'5'!K37:M37)</f>
        <v>5</v>
      </c>
      <c r="I40" s="34">
        <f>SUM('1'!N37,'2'!N37,'3'!N37,'4'!N37,'5'!N37)</f>
        <v>0</v>
      </c>
      <c r="J40" s="34">
        <v>0</v>
      </c>
      <c r="K40" s="34"/>
      <c r="L40" s="34"/>
      <c r="M40" s="34"/>
      <c r="N40" s="34"/>
      <c r="O40" s="34"/>
      <c r="P40" s="34"/>
      <c r="Q40" s="34" t="s">
        <v>32</v>
      </c>
      <c r="R40" s="34">
        <f t="shared" si="0"/>
        <v>15</v>
      </c>
      <c r="S40" s="71"/>
      <c r="T40" s="71"/>
      <c r="U40" s="68"/>
      <c r="V40" s="68"/>
      <c r="W40" s="68"/>
      <c r="X40" s="68"/>
      <c r="Y40" s="36"/>
    </row>
    <row r="41" spans="2:25" ht="17.100000000000001" customHeight="1" x14ac:dyDescent="0.15">
      <c r="B41" s="36"/>
      <c r="C41" s="68"/>
      <c r="D41" s="34" t="s">
        <v>55</v>
      </c>
      <c r="E41" s="34">
        <f>'1'!C38+'1'!D38+'2'!C38+'2'!D38+'3'!C38+'3'!D38+'4'!C38+'4'!D38+'5'!C38+'5'!D38</f>
        <v>0</v>
      </c>
      <c r="F41" s="34">
        <f>SUM('1'!E38:G38,'2'!E38:G38,'3'!E38:G38,'4'!E38:G38,'5'!E38:G38)</f>
        <v>5</v>
      </c>
      <c r="G41" s="34">
        <f>SUM('1'!H38:J38,'2'!H38:J38,'3'!H38:J38,'4'!H38:J38,'5'!H38:J38)</f>
        <v>5</v>
      </c>
      <c r="H41" s="34">
        <f>SUM('1'!K38:M38,'2'!K38:M38,'3'!K38:M38,'4'!K38:M38,'5'!K38:M38)</f>
        <v>5</v>
      </c>
      <c r="I41" s="34">
        <f>SUM('1'!N38,'2'!N38,'3'!N38,'4'!N38,'5'!N38)</f>
        <v>0</v>
      </c>
      <c r="J41" s="34">
        <v>0</v>
      </c>
      <c r="K41" s="34"/>
      <c r="L41" s="34"/>
      <c r="M41" s="34"/>
      <c r="N41" s="34"/>
      <c r="O41" s="34"/>
      <c r="P41" s="34"/>
      <c r="Q41" s="34" t="s">
        <v>32</v>
      </c>
      <c r="R41" s="34">
        <f t="shared" si="0"/>
        <v>15</v>
      </c>
      <c r="S41" s="71"/>
      <c r="T41" s="71"/>
      <c r="U41" s="68"/>
      <c r="V41" s="68"/>
      <c r="W41" s="68"/>
      <c r="X41" s="68"/>
      <c r="Y41" s="36"/>
    </row>
    <row r="42" spans="2:25" ht="17.100000000000001" customHeight="1" x14ac:dyDescent="0.15">
      <c r="B42" s="36"/>
      <c r="C42" s="68"/>
      <c r="D42" s="34" t="s">
        <v>105</v>
      </c>
      <c r="E42" s="34">
        <f>'1'!C39+'1'!D39+'2'!C39+'2'!D39+'3'!C39+'3'!D39+'4'!C39+'4'!D39+'5'!C39+'5'!D39</f>
        <v>0</v>
      </c>
      <c r="F42" s="34">
        <f>SUM('1'!E39:G39,'2'!E39:G39,'3'!E39:G39,'4'!E39:G39,'5'!E39:G39)</f>
        <v>5</v>
      </c>
      <c r="G42" s="34">
        <f>SUM('1'!H39:J39,'2'!H39:J39,'3'!H39:J39,'4'!H39:J39,'5'!H39:J39)</f>
        <v>5</v>
      </c>
      <c r="H42" s="34">
        <f>SUM('1'!K39:M39,'2'!K39:M39,'3'!K39:M39,'4'!K39:M39,'5'!K39:M39)</f>
        <v>5</v>
      </c>
      <c r="I42" s="34">
        <f>SUM('1'!N39,'2'!N39,'3'!N39,'4'!N39,'5'!N39)</f>
        <v>0</v>
      </c>
      <c r="J42" s="34">
        <v>0</v>
      </c>
      <c r="K42" s="34"/>
      <c r="L42" s="34"/>
      <c r="M42" s="34"/>
      <c r="N42" s="34"/>
      <c r="O42" s="34"/>
      <c r="P42" s="34"/>
      <c r="Q42" s="34" t="s">
        <v>32</v>
      </c>
      <c r="R42" s="34">
        <f t="shared" si="0"/>
        <v>15</v>
      </c>
      <c r="S42" s="71"/>
      <c r="T42" s="71"/>
      <c r="U42" s="68"/>
      <c r="V42" s="68"/>
      <c r="W42" s="68"/>
      <c r="X42" s="68"/>
      <c r="Y42" s="36"/>
    </row>
    <row r="43" spans="2:25" ht="17.100000000000001" customHeight="1" x14ac:dyDescent="0.15">
      <c r="B43" s="36"/>
      <c r="C43" s="68"/>
      <c r="D43" s="34" t="s">
        <v>46</v>
      </c>
      <c r="E43" s="34">
        <f>'1'!C40+'1'!D40+'2'!C40+'2'!D40+'3'!C40+'3'!D40+'4'!C40+'4'!D40+'5'!C40+'5'!D40</f>
        <v>0</v>
      </c>
      <c r="F43" s="34">
        <f>SUM('1'!E40:G40,'2'!E40:G40,'3'!E40:G40,'4'!E40:G40,'5'!E40:G40)</f>
        <v>5</v>
      </c>
      <c r="G43" s="34">
        <f>SUM('1'!H40:J40,'2'!H40:J40,'3'!H40:J40,'4'!H40:J40,'5'!H40:J40)</f>
        <v>5</v>
      </c>
      <c r="H43" s="34">
        <f>SUM('1'!K40:M40,'2'!K40:M40,'3'!K40:M40,'4'!K40:M40,'5'!K40:M40)</f>
        <v>5</v>
      </c>
      <c r="I43" s="34">
        <f>SUM('1'!N40,'2'!N40,'3'!N40,'4'!N40,'5'!N40)</f>
        <v>0</v>
      </c>
      <c r="J43" s="34">
        <v>0</v>
      </c>
      <c r="K43" s="34"/>
      <c r="L43" s="34"/>
      <c r="M43" s="34"/>
      <c r="N43" s="34"/>
      <c r="O43" s="34"/>
      <c r="P43" s="34"/>
      <c r="Q43" s="34" t="s">
        <v>32</v>
      </c>
      <c r="R43" s="34">
        <f t="shared" si="0"/>
        <v>15</v>
      </c>
      <c r="S43" s="71"/>
      <c r="T43" s="71"/>
      <c r="U43" s="68"/>
      <c r="V43" s="68"/>
      <c r="W43" s="68"/>
      <c r="X43" s="68"/>
      <c r="Y43" s="36"/>
    </row>
    <row r="44" spans="2:25" ht="17.100000000000001" customHeight="1" x14ac:dyDescent="0.15">
      <c r="B44" s="36"/>
      <c r="C44" s="68">
        <v>7</v>
      </c>
      <c r="D44" s="34" t="s">
        <v>128</v>
      </c>
      <c r="E44" s="34">
        <f>'1'!C42+'1'!D42+'2'!C42+'2'!D42+'3'!C42+'3'!D42+'4'!C42+'4'!D42+'5'!C42+'5'!D42</f>
        <v>0</v>
      </c>
      <c r="F44" s="34">
        <f>SUM('1'!E42:G42,'2'!E42:G42,'3'!E42:G42,'4'!E42:G42,'5'!E42:G42)</f>
        <v>5</v>
      </c>
      <c r="G44" s="34">
        <f>SUM('1'!H42:J42,'2'!H42:J42,'3'!H42:J42,'4'!H42:J42,'5'!H42:J42)</f>
        <v>5</v>
      </c>
      <c r="H44" s="34">
        <f>SUM('1'!K42:M42,'2'!K42:M42,'3'!K42:M42,'4'!K42:M42,'5'!K42:M42)</f>
        <v>5</v>
      </c>
      <c r="I44" s="34">
        <f>SUM('1'!N42,'2'!N42,'3'!N42,'4'!N42,'5'!N42)</f>
        <v>0</v>
      </c>
      <c r="J44" s="34">
        <v>0</v>
      </c>
      <c r="K44" s="34"/>
      <c r="L44" s="34"/>
      <c r="M44" s="34"/>
      <c r="N44" s="34"/>
      <c r="O44" s="34"/>
      <c r="P44" s="34"/>
      <c r="Q44" s="34" t="s">
        <v>32</v>
      </c>
      <c r="R44" s="34">
        <f t="shared" si="0"/>
        <v>15</v>
      </c>
      <c r="S44" s="71">
        <v>0</v>
      </c>
      <c r="T44" s="71"/>
      <c r="U44" s="68">
        <f>SUM(E44:J49,S44:T49)</f>
        <v>90</v>
      </c>
      <c r="V44" s="68">
        <f>SUM(R44:R49,S44:T49)</f>
        <v>90</v>
      </c>
      <c r="W44" s="68">
        <f t="shared" ref="W44" si="6">V44/(COUNTIF(Q44:Q49,"否"))</f>
        <v>15</v>
      </c>
      <c r="X44" s="68">
        <f>RANK(W44,$W$9:$W$54)</f>
        <v>1</v>
      </c>
      <c r="Y44" s="36"/>
    </row>
    <row r="45" spans="2:25" ht="17.100000000000001" customHeight="1" x14ac:dyDescent="0.15">
      <c r="B45" s="36"/>
      <c r="C45" s="68"/>
      <c r="D45" s="34" t="s">
        <v>36</v>
      </c>
      <c r="E45" s="34">
        <f>'1'!C43+'1'!D43+'2'!C43+'2'!D43+'3'!C43+'3'!D43+'4'!C43+'4'!D43+'5'!C43+'5'!D43</f>
        <v>0</v>
      </c>
      <c r="F45" s="34">
        <f>SUM('1'!E43:G43,'2'!E43:G43,'3'!E43:G43,'4'!E43:G43,'5'!E43:G43)</f>
        <v>5</v>
      </c>
      <c r="G45" s="34">
        <f>SUM('1'!H43:J43,'2'!H43:J43,'3'!H43:J43,'4'!H43:J43,'5'!H43:J43)</f>
        <v>5</v>
      </c>
      <c r="H45" s="34">
        <f>SUM('1'!K43:M43,'2'!K43:M43,'3'!K43:M43,'4'!K43:M43,'5'!K43:M43)</f>
        <v>5</v>
      </c>
      <c r="I45" s="34">
        <f>SUM('1'!N43,'2'!N43,'3'!N43,'4'!N43,'5'!N43)</f>
        <v>0</v>
      </c>
      <c r="J45" s="34">
        <v>0</v>
      </c>
      <c r="K45" s="34"/>
      <c r="L45" s="34"/>
      <c r="M45" s="34"/>
      <c r="N45" s="34"/>
      <c r="O45" s="34"/>
      <c r="P45" s="34"/>
      <c r="Q45" s="34" t="s">
        <v>32</v>
      </c>
      <c r="R45" s="34">
        <f t="shared" si="0"/>
        <v>15</v>
      </c>
      <c r="S45" s="71"/>
      <c r="T45" s="71"/>
      <c r="U45" s="68"/>
      <c r="V45" s="68"/>
      <c r="W45" s="68"/>
      <c r="X45" s="68"/>
      <c r="Y45" s="36"/>
    </row>
    <row r="46" spans="2:25" ht="17.100000000000001" customHeight="1" x14ac:dyDescent="0.15">
      <c r="B46" s="36"/>
      <c r="C46" s="68"/>
      <c r="D46" s="34" t="s">
        <v>129</v>
      </c>
      <c r="E46" s="34">
        <f>'1'!C44+'1'!D44+'2'!C44+'2'!D44+'3'!C44+'3'!D44+'4'!C44+'4'!D44+'5'!C44+'5'!D44</f>
        <v>0</v>
      </c>
      <c r="F46" s="34">
        <f>SUM('1'!E44:G44,'2'!E44:G44,'3'!E44:G44,'4'!E44:G44,'5'!E44:G44)</f>
        <v>5</v>
      </c>
      <c r="G46" s="34">
        <f>SUM('1'!H44:J44,'2'!H44:J44,'3'!H44:J44,'4'!H44:J44,'5'!H44:J44)</f>
        <v>5</v>
      </c>
      <c r="H46" s="34">
        <f>SUM('1'!K44:M44,'2'!K44:M44,'3'!K44:M44,'4'!K44:M44,'5'!K44:M44)</f>
        <v>5</v>
      </c>
      <c r="I46" s="34">
        <f>SUM('1'!N44,'2'!N44,'3'!N44,'4'!N44,'5'!N44)</f>
        <v>0</v>
      </c>
      <c r="J46" s="34">
        <v>0</v>
      </c>
      <c r="K46" s="34"/>
      <c r="L46" s="34"/>
      <c r="M46" s="34"/>
      <c r="N46" s="34"/>
      <c r="O46" s="34"/>
      <c r="P46" s="34"/>
      <c r="Q46" s="34" t="s">
        <v>32</v>
      </c>
      <c r="R46" s="34">
        <f t="shared" si="0"/>
        <v>15</v>
      </c>
      <c r="S46" s="71"/>
      <c r="T46" s="71"/>
      <c r="U46" s="68"/>
      <c r="V46" s="68"/>
      <c r="W46" s="68"/>
      <c r="X46" s="68"/>
      <c r="Y46" s="36"/>
    </row>
    <row r="47" spans="2:25" ht="17.100000000000001" customHeight="1" x14ac:dyDescent="0.15">
      <c r="B47" s="36"/>
      <c r="C47" s="68"/>
      <c r="D47" s="34" t="s">
        <v>130</v>
      </c>
      <c r="E47" s="34">
        <f>'1'!C45+'1'!D45+'2'!C45+'2'!D45+'3'!C45+'3'!D45+'4'!C45+'4'!D45+'5'!C45+'5'!D45</f>
        <v>0</v>
      </c>
      <c r="F47" s="34">
        <f>SUM('1'!E45:G45,'2'!E45:G45,'3'!E45:G45,'4'!E45:G45,'5'!E45:G45)</f>
        <v>5</v>
      </c>
      <c r="G47" s="34">
        <f>SUM('1'!H45:J45,'2'!H45:J45,'3'!H45:J45,'4'!H45:J45,'5'!H45:J45)</f>
        <v>5</v>
      </c>
      <c r="H47" s="34">
        <f>SUM('1'!K45:M45,'2'!K45:M45,'3'!K45:M45,'4'!K45:M45,'5'!K45:M45)</f>
        <v>5</v>
      </c>
      <c r="I47" s="34">
        <f>SUM('1'!N45,'2'!N45,'3'!N45,'4'!N45,'5'!N45)</f>
        <v>0</v>
      </c>
      <c r="J47" s="34">
        <v>0</v>
      </c>
      <c r="K47" s="34"/>
      <c r="L47" s="34"/>
      <c r="M47" s="34"/>
      <c r="N47" s="34"/>
      <c r="O47" s="34"/>
      <c r="P47" s="34"/>
      <c r="Q47" s="34" t="s">
        <v>32</v>
      </c>
      <c r="R47" s="34">
        <f t="shared" si="0"/>
        <v>15</v>
      </c>
      <c r="S47" s="71"/>
      <c r="T47" s="71"/>
      <c r="U47" s="68"/>
      <c r="V47" s="68"/>
      <c r="W47" s="68"/>
      <c r="X47" s="68"/>
      <c r="Y47" s="36"/>
    </row>
    <row r="48" spans="2:25" ht="17.100000000000001" customHeight="1" x14ac:dyDescent="0.15">
      <c r="B48" s="36"/>
      <c r="C48" s="68"/>
      <c r="D48" s="34" t="s">
        <v>70</v>
      </c>
      <c r="E48" s="34">
        <f>'1'!C46+'1'!D46+'2'!C46+'2'!D46+'3'!C46+'3'!D46+'4'!C46+'4'!D46+'5'!C46+'5'!D46</f>
        <v>0</v>
      </c>
      <c r="F48" s="34">
        <f>SUM('1'!E46:G46,'2'!E46:G46,'3'!E46:G46,'4'!E46:G46,'5'!E46:G46)</f>
        <v>5</v>
      </c>
      <c r="G48" s="34">
        <f>SUM('1'!H46:J46,'2'!H46:J46,'3'!H46:J46,'4'!H46:J46,'5'!H46:J46)</f>
        <v>5</v>
      </c>
      <c r="H48" s="34">
        <f>SUM('1'!K46:M46,'2'!K46:M46,'3'!K46:M46,'4'!K46:M46,'5'!K46:M46)</f>
        <v>5</v>
      </c>
      <c r="I48" s="34">
        <f>SUM('1'!N46,'2'!N46,'3'!N46,'4'!N46,'5'!N46)</f>
        <v>0</v>
      </c>
      <c r="J48" s="34">
        <v>0</v>
      </c>
      <c r="K48" s="34"/>
      <c r="L48" s="34"/>
      <c r="M48" s="34"/>
      <c r="N48" s="34"/>
      <c r="O48" s="34"/>
      <c r="P48" s="34"/>
      <c r="Q48" s="34" t="s">
        <v>32</v>
      </c>
      <c r="R48" s="34">
        <f t="shared" si="0"/>
        <v>15</v>
      </c>
      <c r="S48" s="71"/>
      <c r="T48" s="71"/>
      <c r="U48" s="68"/>
      <c r="V48" s="68"/>
      <c r="W48" s="68"/>
      <c r="X48" s="68"/>
      <c r="Y48" s="36"/>
    </row>
    <row r="49" spans="1:39" ht="17.100000000000001" customHeight="1" x14ac:dyDescent="0.15">
      <c r="B49" s="36"/>
      <c r="C49" s="68"/>
      <c r="D49" s="34" t="s">
        <v>56</v>
      </c>
      <c r="E49" s="34">
        <f>'1'!C47+'1'!D47+'2'!C47+'2'!D47+'3'!C47+'3'!D47+'4'!C47+'4'!D47+'5'!C47+'5'!D47</f>
        <v>0</v>
      </c>
      <c r="F49" s="34">
        <f>SUM('1'!E47:G47,'2'!E47:G47,'3'!E47:G47,'4'!E47:G47,'5'!E47:G47)</f>
        <v>5</v>
      </c>
      <c r="G49" s="34">
        <f>SUM('1'!H47:J47,'2'!H47:J47,'3'!H47:J47,'4'!H47:J47,'5'!H47:J47)</f>
        <v>5</v>
      </c>
      <c r="H49" s="34">
        <f>SUM('1'!K47:M47,'2'!K47:M47,'3'!K47:M47,'4'!K47:M47,'5'!K47:M47)</f>
        <v>5</v>
      </c>
      <c r="I49" s="34">
        <f>SUM('1'!N47,'2'!N47,'3'!N47,'4'!N47,'5'!N47)</f>
        <v>0</v>
      </c>
      <c r="J49" s="34">
        <v>0</v>
      </c>
      <c r="K49" s="34"/>
      <c r="L49" s="34"/>
      <c r="M49" s="34"/>
      <c r="N49" s="34"/>
      <c r="O49" s="34"/>
      <c r="P49" s="34"/>
      <c r="Q49" s="34" t="s">
        <v>32</v>
      </c>
      <c r="R49" s="34">
        <f t="shared" si="0"/>
        <v>15</v>
      </c>
      <c r="S49" s="71"/>
      <c r="T49" s="71"/>
      <c r="U49" s="68"/>
      <c r="V49" s="68"/>
      <c r="W49" s="68"/>
      <c r="X49" s="68"/>
      <c r="Y49" s="36"/>
      <c r="AC49" s="21"/>
    </row>
    <row r="50" spans="1:39" ht="17.100000000000001" customHeight="1" x14ac:dyDescent="0.15">
      <c r="B50" s="36"/>
      <c r="C50" s="68">
        <v>8</v>
      </c>
      <c r="D50" s="34" t="s">
        <v>57</v>
      </c>
      <c r="E50" s="34">
        <f>'1'!C48+'1'!D48+'2'!C48+'2'!D48+'3'!C48+'3'!D48+'4'!C48+'4'!D48+'5'!C48+'5'!D48</f>
        <v>0</v>
      </c>
      <c r="F50" s="34">
        <f>SUM('1'!E48:G48,'2'!E48:G48,'3'!E48:G48,'4'!E48:G48,'5'!E48:G48)</f>
        <v>5</v>
      </c>
      <c r="G50" s="34">
        <f>SUM('1'!H48:J48,'2'!H48:J48,'3'!H48:J48,'4'!H48:J48,'5'!H48:J48)</f>
        <v>5</v>
      </c>
      <c r="H50" s="34">
        <f>SUM('1'!K48:M48,'2'!K48:M48,'3'!K48:M48,'4'!K48:M48,'5'!K48:M48)</f>
        <v>5</v>
      </c>
      <c r="I50" s="34">
        <f>SUM('1'!N48,'2'!N48,'3'!N48,'4'!N48,'5'!N48)</f>
        <v>0</v>
      </c>
      <c r="J50" s="34">
        <v>0</v>
      </c>
      <c r="K50" s="34"/>
      <c r="L50" s="34"/>
      <c r="M50" s="34"/>
      <c r="N50" s="34"/>
      <c r="O50" s="34"/>
      <c r="P50" s="34"/>
      <c r="Q50" s="34" t="s">
        <v>32</v>
      </c>
      <c r="R50" s="34">
        <f t="shared" si="0"/>
        <v>15</v>
      </c>
      <c r="S50" s="71">
        <v>0</v>
      </c>
      <c r="T50" s="71"/>
      <c r="U50" s="68">
        <f>SUM(E50:J54,S50:T54)</f>
        <v>75</v>
      </c>
      <c r="V50" s="68">
        <f>SUM(R50:R54,S50:T54)</f>
        <v>75</v>
      </c>
      <c r="W50" s="68">
        <f>V50/(COUNTIF(Q50:Q54,"否"))</f>
        <v>15</v>
      </c>
      <c r="X50" s="68">
        <f>RANK(W50,$W$9:$W$54)</f>
        <v>1</v>
      </c>
      <c r="Y50" s="36"/>
    </row>
    <row r="51" spans="1:39" ht="17.100000000000001" customHeight="1" x14ac:dyDescent="0.15">
      <c r="B51" s="36"/>
      <c r="C51" s="68"/>
      <c r="D51" s="34" t="s">
        <v>131</v>
      </c>
      <c r="E51" s="34">
        <f>'1'!C49+'1'!D49+'2'!C49+'2'!D49+'3'!C49+'3'!D49+'4'!C49+'4'!D49+'5'!C49+'5'!D49</f>
        <v>0</v>
      </c>
      <c r="F51" s="34">
        <f>SUM('1'!E49:G49,'2'!E49:G49,'3'!E49:G49,'4'!E49:G49,'5'!E49:G49)</f>
        <v>5</v>
      </c>
      <c r="G51" s="34">
        <f>SUM('1'!H49:J49,'2'!H49:J49,'3'!H49:J49,'4'!H49:J49,'5'!H49:J49)</f>
        <v>5</v>
      </c>
      <c r="H51" s="34">
        <f>SUM('1'!K49:M49,'2'!K49:M49,'3'!K49:M49,'4'!K49:M49,'5'!K49:M49)</f>
        <v>5</v>
      </c>
      <c r="I51" s="34">
        <f>SUM('1'!N49,'2'!N49,'3'!N49,'4'!N49,'5'!N49)</f>
        <v>0</v>
      </c>
      <c r="J51" s="34">
        <v>0</v>
      </c>
      <c r="K51" s="34"/>
      <c r="L51" s="34"/>
      <c r="M51" s="34"/>
      <c r="N51" s="34"/>
      <c r="O51" s="34"/>
      <c r="P51" s="34"/>
      <c r="Q51" s="34" t="s">
        <v>32</v>
      </c>
      <c r="R51" s="34">
        <f t="shared" si="0"/>
        <v>15</v>
      </c>
      <c r="S51" s="71"/>
      <c r="T51" s="71"/>
      <c r="U51" s="68"/>
      <c r="V51" s="68"/>
      <c r="W51" s="68"/>
      <c r="X51" s="68"/>
      <c r="Y51" s="36"/>
      <c r="AC51" s="15"/>
    </row>
    <row r="52" spans="1:39" ht="17.100000000000001" customHeight="1" x14ac:dyDescent="0.15">
      <c r="B52" s="36"/>
      <c r="C52" s="68"/>
      <c r="D52" s="34" t="s">
        <v>59</v>
      </c>
      <c r="E52" s="34">
        <f>'1'!C50+'1'!D50+'2'!C50+'2'!D50+'3'!C50+'3'!D50+'4'!C50+'4'!D50+'5'!C50+'5'!D50</f>
        <v>0</v>
      </c>
      <c r="F52" s="34">
        <f>SUM('1'!E50:G50,'2'!E50:G50,'3'!E50:G50,'4'!E50:G50,'5'!E50:G50)</f>
        <v>5</v>
      </c>
      <c r="G52" s="34">
        <f>SUM('1'!H50:J50,'2'!H50:J50,'3'!H50:J50,'4'!H50:J50,'5'!H50:J50)</f>
        <v>5</v>
      </c>
      <c r="H52" s="34">
        <f>SUM('1'!K50:M50,'2'!K50:M50,'3'!K50:M50,'4'!K50:M50,'5'!K50:M50)</f>
        <v>5</v>
      </c>
      <c r="I52" s="34">
        <f>SUM('1'!N50,'2'!N50,'3'!N50,'4'!N50,'5'!N50)</f>
        <v>0</v>
      </c>
      <c r="J52" s="34">
        <v>0</v>
      </c>
      <c r="K52" s="34"/>
      <c r="L52" s="34"/>
      <c r="M52" s="34"/>
      <c r="N52" s="34"/>
      <c r="O52" s="34"/>
      <c r="P52" s="34"/>
      <c r="Q52" s="34" t="s">
        <v>32</v>
      </c>
      <c r="R52" s="34">
        <f t="shared" si="0"/>
        <v>15</v>
      </c>
      <c r="S52" s="71"/>
      <c r="T52" s="71"/>
      <c r="U52" s="68"/>
      <c r="V52" s="68"/>
      <c r="W52" s="68"/>
      <c r="X52" s="68"/>
      <c r="Y52" s="36"/>
    </row>
    <row r="53" spans="1:39" ht="17.100000000000001" customHeight="1" x14ac:dyDescent="0.15">
      <c r="B53" s="36"/>
      <c r="C53" s="68"/>
      <c r="D53" s="34" t="s">
        <v>108</v>
      </c>
      <c r="E53" s="34">
        <f>'1'!C51+'1'!D51+'2'!C51+'2'!D51+'3'!C51+'3'!D51+'4'!C51+'4'!D51+'5'!C51+'5'!D51</f>
        <v>0</v>
      </c>
      <c r="F53" s="34">
        <f>SUM('1'!E51:G51,'2'!E51:G51,'3'!E51:G51,'4'!E51:G51,'5'!E51:G51)</f>
        <v>5</v>
      </c>
      <c r="G53" s="34">
        <f>SUM('1'!H51:J51,'2'!H51:J51,'3'!H51:J51,'4'!H51:J51,'5'!H51:J51)</f>
        <v>5</v>
      </c>
      <c r="H53" s="34">
        <f>SUM('1'!K51:M51,'2'!K51:M51,'3'!K51:M51,'4'!K51:M51,'5'!K51:M51)</f>
        <v>5</v>
      </c>
      <c r="I53" s="34">
        <f>SUM('1'!N51,'2'!N51,'3'!N51,'4'!N51,'5'!N51)</f>
        <v>0</v>
      </c>
      <c r="J53" s="34">
        <v>0</v>
      </c>
      <c r="K53" s="34"/>
      <c r="L53" s="34"/>
      <c r="M53" s="34"/>
      <c r="N53" s="34"/>
      <c r="O53" s="34"/>
      <c r="P53" s="34"/>
      <c r="Q53" s="34" t="s">
        <v>32</v>
      </c>
      <c r="R53" s="34">
        <f t="shared" si="0"/>
        <v>15</v>
      </c>
      <c r="S53" s="71"/>
      <c r="T53" s="71"/>
      <c r="U53" s="68"/>
      <c r="V53" s="68"/>
      <c r="W53" s="68"/>
      <c r="X53" s="68"/>
      <c r="Y53" s="36"/>
      <c r="AE53" s="20"/>
    </row>
    <row r="54" spans="1:39" ht="17.100000000000001" customHeight="1" x14ac:dyDescent="0.15">
      <c r="B54" s="36"/>
      <c r="C54" s="68"/>
      <c r="D54" s="34" t="s">
        <v>75</v>
      </c>
      <c r="E54" s="34">
        <f>'1'!C52+'1'!D52+'2'!C52+'2'!D52+'3'!C52+'3'!D52+'4'!C52+'4'!D52+'5'!C52+'5'!D52</f>
        <v>0</v>
      </c>
      <c r="F54" s="34">
        <f>SUM('1'!E52:G52,'2'!E52:G52,'3'!E52:G52,'4'!E52:G52,'5'!E52:G52)</f>
        <v>5</v>
      </c>
      <c r="G54" s="34">
        <f>SUM('1'!H52:J52,'2'!H52:J52,'3'!H52:J52,'4'!H52:J52,'5'!H52:J52)</f>
        <v>5</v>
      </c>
      <c r="H54" s="34">
        <f>SUM('1'!K52:M52,'2'!K52:M52,'3'!K52:M52,'4'!K52:M52,'5'!K52:M52)</f>
        <v>5</v>
      </c>
      <c r="I54" s="34">
        <f>SUM('1'!N52,'2'!N52,'3'!N52,'4'!N52,'5'!N52)</f>
        <v>0</v>
      </c>
      <c r="J54" s="34">
        <v>0</v>
      </c>
      <c r="K54" s="34"/>
      <c r="L54" s="34"/>
      <c r="M54" s="34"/>
      <c r="N54" s="34"/>
      <c r="O54" s="34"/>
      <c r="P54" s="34"/>
      <c r="Q54" s="34" t="s">
        <v>32</v>
      </c>
      <c r="R54" s="34">
        <f t="shared" si="0"/>
        <v>15</v>
      </c>
      <c r="S54" s="71"/>
      <c r="T54" s="71"/>
      <c r="U54" s="68"/>
      <c r="V54" s="68"/>
      <c r="W54" s="68"/>
      <c r="X54" s="68"/>
      <c r="Y54" s="36"/>
    </row>
    <row r="55" spans="1:39" s="13" customFormat="1" ht="11.25" customHeight="1" x14ac:dyDescent="0.15">
      <c r="A55" s="21"/>
      <c r="B55" s="36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36"/>
      <c r="AE55" s="26"/>
      <c r="AF55" s="26"/>
      <c r="AG55" s="26"/>
      <c r="AH55" s="26"/>
      <c r="AI55" s="26"/>
      <c r="AJ55" s="26"/>
      <c r="AK55" s="73"/>
      <c r="AL55" s="73"/>
      <c r="AM55" s="26"/>
    </row>
    <row r="56" spans="1:39" ht="20.25" x14ac:dyDescent="0.15">
      <c r="B56" s="36"/>
      <c r="C56" s="68" t="s">
        <v>23</v>
      </c>
      <c r="D56" s="68"/>
      <c r="E56" s="33">
        <f>MAX(E9:E54)</f>
        <v>0</v>
      </c>
      <c r="F56" s="33">
        <f>MAX(F9:F54)</f>
        <v>5</v>
      </c>
      <c r="G56" s="33">
        <f>MAX(G9:G54)</f>
        <v>5</v>
      </c>
      <c r="H56" s="33">
        <f>MAX(H9:H54)</f>
        <v>5</v>
      </c>
      <c r="I56" s="33">
        <f>MAX(I9:I54)</f>
        <v>0</v>
      </c>
      <c r="J56" s="34">
        <v>5</v>
      </c>
      <c r="K56" s="34"/>
      <c r="L56" s="34"/>
      <c r="M56" s="34"/>
      <c r="N56" s="34"/>
      <c r="O56" s="34"/>
      <c r="P56" s="34"/>
      <c r="Q56" s="34" t="s">
        <v>33</v>
      </c>
      <c r="R56" s="34">
        <f>MAX(R9:R54)</f>
        <v>15</v>
      </c>
      <c r="S56" s="71" t="s">
        <v>33</v>
      </c>
      <c r="T56" s="71"/>
      <c r="U56" s="71"/>
      <c r="V56" s="71"/>
      <c r="W56" s="33">
        <f>MAX(W9:W54)</f>
        <v>15</v>
      </c>
      <c r="X56" s="68" t="s">
        <v>33</v>
      </c>
      <c r="Y56" s="36"/>
      <c r="AE56" s="26"/>
      <c r="AF56" s="26"/>
      <c r="AG56" s="26"/>
      <c r="AH56" s="26"/>
      <c r="AI56" s="26"/>
      <c r="AJ56" s="26"/>
      <c r="AK56" s="73"/>
      <c r="AL56" s="73"/>
      <c r="AM56" s="26"/>
    </row>
    <row r="57" spans="1:39" ht="20.25" x14ac:dyDescent="0.15">
      <c r="B57" s="36"/>
      <c r="C57" s="68" t="s">
        <v>31</v>
      </c>
      <c r="D57" s="68"/>
      <c r="E57" s="33" t="s">
        <v>33</v>
      </c>
      <c r="F57" s="34">
        <f>COUNTIF(F9:F54,"&gt;=5")</f>
        <v>46</v>
      </c>
      <c r="G57" s="34" t="s">
        <v>33</v>
      </c>
      <c r="H57" s="34" t="s">
        <v>33</v>
      </c>
      <c r="I57" s="34" t="s">
        <v>33</v>
      </c>
      <c r="J57" s="34">
        <f>COUNTIF(J9:J54,"&gt;=5")</f>
        <v>0</v>
      </c>
      <c r="K57" s="34"/>
      <c r="L57" s="34"/>
      <c r="M57" s="34"/>
      <c r="N57" s="34"/>
      <c r="O57" s="34"/>
      <c r="P57" s="34"/>
      <c r="Q57" s="34" t="s">
        <v>33</v>
      </c>
      <c r="R57" s="34" t="s">
        <v>33</v>
      </c>
      <c r="S57" s="71"/>
      <c r="T57" s="71"/>
      <c r="U57" s="71"/>
      <c r="V57" s="71"/>
      <c r="W57" s="33" t="s">
        <v>33</v>
      </c>
      <c r="X57" s="68"/>
      <c r="Y57" s="36"/>
      <c r="AE57" s="26"/>
      <c r="AF57" s="26"/>
      <c r="AG57" s="26"/>
      <c r="AH57" s="26"/>
      <c r="AI57" s="26"/>
      <c r="AJ57" s="26"/>
      <c r="AK57" s="73"/>
      <c r="AL57" s="73"/>
      <c r="AM57" s="26"/>
    </row>
    <row r="58" spans="1:39" ht="20.25" x14ac:dyDescent="0.15">
      <c r="B58" s="36"/>
      <c r="C58" s="68" t="s">
        <v>103</v>
      </c>
      <c r="D58" s="68"/>
      <c r="E58" s="33" t="s">
        <v>33</v>
      </c>
      <c r="F58" s="33">
        <f>COUNTIF(F9:F54,"&lt;=-1")</f>
        <v>0</v>
      </c>
      <c r="G58" s="33">
        <f>COUNTIF(G9:G54,"&lt;=-1")</f>
        <v>0</v>
      </c>
      <c r="H58" s="33">
        <f>COUNTIF(H9:H54,"&lt;=-1")</f>
        <v>0</v>
      </c>
      <c r="I58" s="33" t="s">
        <v>33</v>
      </c>
      <c r="J58" s="33" t="s">
        <v>33</v>
      </c>
      <c r="K58" s="33"/>
      <c r="L58" s="33"/>
      <c r="M58" s="33"/>
      <c r="N58" s="33"/>
      <c r="O58" s="33"/>
      <c r="P58" s="33"/>
      <c r="Q58" s="33" t="s">
        <v>33</v>
      </c>
      <c r="R58" s="33" t="s">
        <v>33</v>
      </c>
      <c r="S58" s="33"/>
      <c r="T58" s="33"/>
      <c r="U58" s="68" t="s">
        <v>33</v>
      </c>
      <c r="V58" s="68"/>
      <c r="W58" s="33" t="s">
        <v>33</v>
      </c>
      <c r="X58" s="33" t="s">
        <v>33</v>
      </c>
      <c r="Y58" s="36"/>
      <c r="AE58" s="26"/>
      <c r="AF58" s="26"/>
      <c r="AG58" s="26"/>
      <c r="AH58" s="26"/>
      <c r="AI58" s="26"/>
      <c r="AJ58" s="26"/>
      <c r="AK58" s="73"/>
      <c r="AL58" s="73"/>
      <c r="AM58" s="26"/>
    </row>
    <row r="59" spans="1:39" s="21" customFormat="1" ht="20.25" x14ac:dyDescent="0.15">
      <c r="B59" s="36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36"/>
      <c r="AE59" s="27"/>
      <c r="AF59" s="27"/>
      <c r="AG59" s="27"/>
      <c r="AH59" s="27"/>
      <c r="AI59" s="27"/>
      <c r="AJ59" s="27"/>
      <c r="AK59" s="27"/>
      <c r="AL59" s="27"/>
      <c r="AM59" s="27"/>
    </row>
    <row r="60" spans="1:39" ht="33.75" customHeight="1" x14ac:dyDescent="0.15">
      <c r="B60" s="36"/>
      <c r="C60" s="61" t="str">
        <f>CONCATENATE("本周是本学期第一轮量化考核的第",J6,"周。总体得分前",COUNTA(C61:Y65),"名的同学有：（因Excel的特性，排名不分先后）")</f>
        <v>本周是本学期第一轮量化考核的第周。总体得分前46名的同学有：（因Excel的特性，排名不分先后）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37"/>
      <c r="AD60" s="16"/>
      <c r="AE60" s="26"/>
      <c r="AF60" s="26"/>
      <c r="AG60" s="26"/>
      <c r="AH60" s="26"/>
      <c r="AI60" s="26"/>
      <c r="AJ60" s="26"/>
      <c r="AK60" s="73"/>
      <c r="AL60" s="73"/>
      <c r="AM60" s="26"/>
    </row>
    <row r="61" spans="1:39" s="21" customFormat="1" ht="9.75" hidden="1" customHeight="1" x14ac:dyDescent="0.15">
      <c r="B61" s="36"/>
      <c r="C61" s="72" t="str">
        <f>IFERROR(_xlfn.XLOOKUP("A1",A!E2:E47,A!A2:A47),"")</f>
        <v>綦均林</v>
      </c>
      <c r="D61" s="72"/>
      <c r="E61" s="72" t="str">
        <f>IFERROR(_xlfn.XLOOKUP("A6",A!E2:E47,A!A2:A47),"")</f>
        <v>王麒淞</v>
      </c>
      <c r="F61" s="72"/>
      <c r="G61" s="41" t="str">
        <f>IFERROR(_xlfn.XLOOKUP("A11",A!E2:E47,A!A2:A47),"")</f>
        <v>刘畅</v>
      </c>
      <c r="H61" s="67" t="str">
        <f>IFERROR(_xlfn.XLOOKUP("A16",A!E2:E47,A!A2:A47),"")</f>
        <v>李昊宸</v>
      </c>
      <c r="I61" s="67"/>
      <c r="J61" s="67" t="str">
        <f>IFERROR(_xlfn.XLOOKUP("A21",A!E2:E47,A!A2:A47),"")</f>
        <v>♥宋紫溪</v>
      </c>
      <c r="K61" s="67"/>
      <c r="L61" s="67"/>
      <c r="M61" s="67"/>
      <c r="N61" s="67"/>
      <c r="O61" s="67"/>
      <c r="P61" s="67"/>
      <c r="Q61" s="67"/>
      <c r="R61" s="67" t="str">
        <f>IFERROR(_xlfn.XLOOKUP("A26",A!E2:E47,A!A2:A47),"")</f>
        <v>♥于芷轩</v>
      </c>
      <c r="S61" s="67"/>
      <c r="T61" s="42"/>
      <c r="U61" s="42" t="str">
        <f>IFERROR(_xlfn.XLOOKUP("A31",A!E2:E47,A!A2:A47),"")</f>
        <v>★钟坤</v>
      </c>
      <c r="V61" s="42" t="str">
        <f>IFERROR(_xlfn.XLOOKUP("A36",A!E2:E47,A!A2:A47),"")</f>
        <v>李均哲</v>
      </c>
      <c r="W61" s="67" t="str">
        <f>IFERROR(_xlfn.XLOOKUP("A41",A!E2:E47,A!A2:A47),"")</f>
        <v>★张旭东</v>
      </c>
      <c r="X61" s="67"/>
      <c r="Y61" s="36" t="str">
        <f>IFERROR(_xlfn.XLOOKUP("A46",A!E2:E47,A!A2:A47),"")</f>
        <v>陈冠羽</v>
      </c>
      <c r="Z61" s="35"/>
      <c r="AA61" s="35"/>
      <c r="AB61" s="35"/>
      <c r="AC61" s="35"/>
      <c r="AD61" s="35"/>
      <c r="AE61" s="35"/>
      <c r="AF61" s="35"/>
    </row>
    <row r="62" spans="1:39" s="21" customFormat="1" ht="14.25" hidden="1" customHeight="1" x14ac:dyDescent="0.15">
      <c r="B62" s="36"/>
      <c r="C62" s="72" t="str">
        <f>IFERROR(_xlfn.XLOOKUP("A2",A!E3:E48,A!A3:A48),"")</f>
        <v>蔡长一</v>
      </c>
      <c r="D62" s="72"/>
      <c r="E62" s="72" t="str">
        <f>IFERROR(_xlfn.XLOOKUP("A7",A!E3:E48,A!A3:A48),"")</f>
        <v>张可洋</v>
      </c>
      <c r="F62" s="72"/>
      <c r="G62" s="41" t="str">
        <f>IFERROR(_xlfn.XLOOKUP("A12",A!E3:E48,A!A3:A48),"")</f>
        <v>★程家铭</v>
      </c>
      <c r="H62" s="67" t="str">
        <f>IFERROR(_xlfn.XLOOKUP("A17",A!E3:E48,A!A3:A48),"")</f>
        <v>杨博延</v>
      </c>
      <c r="I62" s="67"/>
      <c r="J62" s="67" t="str">
        <f>IFERROR(_xlfn.XLOOKUP("A22",A!E3:E48,A!A3:A48),"")</f>
        <v>♥王楚元</v>
      </c>
      <c r="K62" s="67"/>
      <c r="L62" s="67"/>
      <c r="M62" s="67"/>
      <c r="N62" s="67"/>
      <c r="O62" s="67"/>
      <c r="P62" s="67"/>
      <c r="Q62" s="67"/>
      <c r="R62" s="67" t="str">
        <f>IFERROR(_xlfn.XLOOKUP("A27",A!E3:E48,A!A3:A48),"")</f>
        <v>张文俞</v>
      </c>
      <c r="S62" s="67"/>
      <c r="T62" s="42"/>
      <c r="U62" s="42" t="str">
        <f>IFERROR(_xlfn.XLOOKUP("A32",A!E3:E48,A!A3:A48),"")</f>
        <v>刘桐铭</v>
      </c>
      <c r="V62" s="42" t="str">
        <f>IFERROR(_xlfn.XLOOKUP("A37",A!E3:E48,A!A3:A48),"")</f>
        <v>♥李佳蓉</v>
      </c>
      <c r="W62" s="67" t="str">
        <f>IFERROR(_xlfn.XLOOKUP("A42",A!E3:E48,A!A3:A48),"")</f>
        <v>♥温馨</v>
      </c>
      <c r="X62" s="67"/>
      <c r="Y62" s="36"/>
      <c r="Z62" s="35"/>
      <c r="AA62" s="35"/>
      <c r="AB62" s="35"/>
      <c r="AC62" s="35"/>
      <c r="AD62" s="35"/>
      <c r="AE62" s="35"/>
      <c r="AF62" s="35"/>
    </row>
    <row r="63" spans="1:39" s="21" customFormat="1" ht="14.25" hidden="1" customHeight="1" x14ac:dyDescent="0.15">
      <c r="B63" s="36"/>
      <c r="C63" s="72" t="str">
        <f>IFERROR(_xlfn.XLOOKUP("A3",A!E4:E49,A!A4:A49),"")</f>
        <v>林米妮</v>
      </c>
      <c r="D63" s="72"/>
      <c r="E63" s="72" t="str">
        <f>IFERROR(_xlfn.XLOOKUP("A8",A!E4:E49,A!A4:A49),"")</f>
        <v>♥刘翰墨</v>
      </c>
      <c r="F63" s="72"/>
      <c r="G63" s="41" t="str">
        <f>IFERROR(_xlfn.XLOOKUP("A13",A!E4:E49,A!A4:A49),"")</f>
        <v>贺成俊</v>
      </c>
      <c r="H63" s="67" t="str">
        <f>IFERROR(_xlfn.XLOOKUP("A18",A!E4:E49,A!A4:A49),"")</f>
        <v>★王嘉赫</v>
      </c>
      <c r="I63" s="67"/>
      <c r="J63" s="67" t="str">
        <f>IFERROR(_xlfn.XLOOKUP("A23",A!E4:E49,A!A4:A49),"")</f>
        <v>★于佳蔚</v>
      </c>
      <c r="K63" s="67"/>
      <c r="L63" s="67"/>
      <c r="M63" s="67"/>
      <c r="N63" s="67"/>
      <c r="O63" s="67"/>
      <c r="P63" s="67"/>
      <c r="Q63" s="67"/>
      <c r="R63" s="67" t="str">
        <f>IFERROR(_xlfn.XLOOKUP("A28",A!E4:E49,A!A4:A49),"")</f>
        <v>孙韵程</v>
      </c>
      <c r="S63" s="67"/>
      <c r="T63" s="42"/>
      <c r="U63" s="42" t="str">
        <f>IFERROR(_xlfn.XLOOKUP("A33",A!E4:E49,A!A4:A49),"")</f>
        <v>尚文雅</v>
      </c>
      <c r="V63" s="42" t="str">
        <f>IFERROR(_xlfn.XLOOKUP("A38",A!E4:E49,A!A4:A49),"")</f>
        <v>★陈博宁</v>
      </c>
      <c r="W63" s="67" t="str">
        <f>IFERROR(_xlfn.XLOOKUP("A43",A!E4:E49,A!A4:A49),"")</f>
        <v>孙志宏</v>
      </c>
      <c r="X63" s="67"/>
      <c r="Y63" s="36"/>
      <c r="Z63" s="35"/>
      <c r="AA63" s="35"/>
      <c r="AB63" s="35"/>
      <c r="AC63" s="35"/>
      <c r="AD63" s="35"/>
      <c r="AE63" s="35"/>
      <c r="AF63" s="35"/>
    </row>
    <row r="64" spans="1:39" s="21" customFormat="1" ht="30" hidden="1" customHeight="1" x14ac:dyDescent="0.15">
      <c r="B64" s="36"/>
      <c r="C64" s="72" t="str">
        <f>IFERROR(_xlfn.XLOOKUP("A4",A!E5:E50,A!A5:A50),"")</f>
        <v>郭珺畅</v>
      </c>
      <c r="D64" s="72"/>
      <c r="E64" s="72" t="str">
        <f>IFERROR(_xlfn.XLOOKUP("A9",A!E5:E50,A!A5:A50),"")</f>
        <v>刘依琳</v>
      </c>
      <c r="F64" s="72"/>
      <c r="G64" s="41" t="str">
        <f>IFERROR(_xlfn.XLOOKUP("A14",A!E5:E50,A!A5:A50),"")</f>
        <v>周有杨</v>
      </c>
      <c r="H64" s="67" t="str">
        <f>IFERROR(_xlfn.XLOOKUP("A19",A!E5:E50,A!A5:A50),"")</f>
        <v>★杨雅雯</v>
      </c>
      <c r="I64" s="67"/>
      <c r="J64" s="67" t="str">
        <f>IFERROR(_xlfn.XLOOKUP("A24",A!E5:E50,A!A5:A50),"")</f>
        <v>刘英东</v>
      </c>
      <c r="K64" s="67"/>
      <c r="L64" s="67"/>
      <c r="M64" s="67"/>
      <c r="N64" s="67"/>
      <c r="O64" s="67"/>
      <c r="P64" s="67"/>
      <c r="Q64" s="67"/>
      <c r="R64" s="67" t="str">
        <f>IFERROR(_xlfn.XLOOKUP("A29",A!E5:E50,A!A5:A50),"")</f>
        <v>♥马艺纯</v>
      </c>
      <c r="S64" s="67"/>
      <c r="T64" s="42"/>
      <c r="U64" s="42" t="str">
        <f>IFERROR(_xlfn.XLOOKUP("A34",A!E5:E50,A!A5:A50),"")</f>
        <v>刘丁诺</v>
      </c>
      <c r="V64" s="42" t="str">
        <f>IFERROR(_xlfn.XLOOKUP("A39",A!E5:E50,A!A5:A50),"")</f>
        <v>桑筱雅</v>
      </c>
      <c r="W64" s="67" t="str">
        <f>IFERROR(_xlfn.XLOOKUP("A44",A!E5:E50,A!A5:A50),"")</f>
        <v>赵雅萱</v>
      </c>
      <c r="X64" s="67"/>
      <c r="Y64" s="36"/>
      <c r="Z64" s="35"/>
      <c r="AA64" s="35"/>
      <c r="AB64" s="35"/>
      <c r="AC64" s="35"/>
      <c r="AD64" s="35"/>
      <c r="AE64" s="35"/>
      <c r="AF64" s="35"/>
    </row>
    <row r="65" spans="2:25" s="21" customFormat="1" ht="20.25" hidden="1" customHeight="1" x14ac:dyDescent="0.15">
      <c r="B65" s="36"/>
      <c r="C65" s="72" t="str">
        <f>IFERROR(_xlfn.XLOOKUP("A5",A!E6:E51,A!A6:A51),"")</f>
        <v>★张明瀚</v>
      </c>
      <c r="D65" s="72"/>
      <c r="E65" s="72" t="str">
        <f>IFERROR(_xlfn.XLOOKUP("A10",A!E6:E51,A!A6:A51),"")</f>
        <v>燕沛元</v>
      </c>
      <c r="F65" s="72"/>
      <c r="G65" s="41" t="str">
        <f>IFERROR(_xlfn.XLOOKUP("A15",A!E6:E51,A!A6:A51),"")</f>
        <v>♥殷桉淇</v>
      </c>
      <c r="H65" s="67" t="str">
        <f>IFERROR(_xlfn.XLOOKUP("A20",A!E6:E51,A!A6:A51),"")</f>
        <v>张佳宁</v>
      </c>
      <c r="I65" s="67"/>
      <c r="J65" s="67" t="str">
        <f>IFERROR(_xlfn.XLOOKUP("A25",A!E6:E51,A!A6:A51),"")</f>
        <v>陈高</v>
      </c>
      <c r="K65" s="67"/>
      <c r="L65" s="67"/>
      <c r="M65" s="67"/>
      <c r="N65" s="67"/>
      <c r="O65" s="67"/>
      <c r="P65" s="67"/>
      <c r="Q65" s="67"/>
      <c r="R65" s="67" t="str">
        <f>IFERROR(_xlfn.XLOOKUP("A30",A!E6:E51,A!A6:A51),"")</f>
        <v>王桠然</v>
      </c>
      <c r="S65" s="67"/>
      <c r="T65" s="42"/>
      <c r="U65" s="42" t="str">
        <f>IFERROR(_xlfn.XLOOKUP("A35",A!E6:E51,A!A6:A51),"")</f>
        <v>刘隽琪</v>
      </c>
      <c r="V65" s="42" t="str">
        <f>IFERROR(_xlfn.XLOOKUP("A40",A!E6:E51,A!A6:A51),"")</f>
        <v>于璐鸣</v>
      </c>
      <c r="W65" s="67" t="str">
        <f>IFERROR(_xlfn.XLOOKUP("A45",A!E6:E51,A!A6:A51),"")</f>
        <v>田以时</v>
      </c>
      <c r="X65" s="67"/>
      <c r="Y65" s="36"/>
    </row>
    <row r="66" spans="2:25" s="21" customFormat="1" ht="101.25" customHeight="1" x14ac:dyDescent="0.15">
      <c r="B66" s="36"/>
      <c r="C66" s="75" t="str">
        <f>CONCATENATE(C61," ",C62," ",C63," ",C64," ",C65," ",E61," ",E62," ",E63," ",E64," ",E65," ",G61," ",G62," ",G63," ",G64," ",G65," ",H61," ",H62," ",H63," ",H64," ",H65," ",J61," ",J62," ",J63," ",J65," ",J64," ",R61," ",R62," ",R63," ",R64," ",R65," ",U61," ",U62," ",U63," ",U64," ",U65," ",V61," ",V62," 
",V63," ",V64," ",V65," ",W61," ",W62," ",W63," ",W64," ",W65," ",Y61,)</f>
        <v>綦均林 蔡长一 林米妮 郭珺畅 ★张明瀚 王麒淞 张可洋 ♥刘翰墨 刘依琳 燕沛元 刘畅 ★程家铭 贺成俊 周有杨 ♥殷桉淇 李昊宸 杨博延 ★王嘉赫 ★杨雅雯 张佳宁 ♥宋紫溪 ♥王楚元 ★于佳蔚 陈高 刘英东 ♥于芷轩 张文俞 孙韵程 ♥马艺纯 王桠然 ★钟坤 刘桐铭 尚文雅 刘丁诺 刘隽琪 李均哲 ♥李佳蓉 
★陈博宁 桑筱雅 于璐鸣 ★张旭东 ♥温馨 孙志宏 赵雅萱 田以时 陈冠羽</v>
      </c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37"/>
    </row>
    <row r="67" spans="2:25" ht="39.950000000000003" customHeight="1" x14ac:dyDescent="0.15">
      <c r="B67" s="36"/>
      <c r="C67" s="67" t="s">
        <v>102</v>
      </c>
      <c r="D67" s="67"/>
      <c r="E67" s="67"/>
      <c r="F67" s="62" t="str">
        <f>IF(F58&gt;=5,F58&amp;"位同学纪律较差，望改正。",IF(F57&gt;=25,F57&amp;"名同学纪律方面满分，望继续保持。","整体较好。"))</f>
        <v>46名同学纪律方面满分，望继续保持。</v>
      </c>
      <c r="G67" s="62"/>
      <c r="H67" s="62"/>
      <c r="I67" s="62"/>
      <c r="J67" s="62"/>
      <c r="K67" s="43"/>
      <c r="L67" s="43"/>
      <c r="M67" s="43"/>
      <c r="N67" s="43"/>
      <c r="O67" s="43"/>
      <c r="P67" s="43"/>
      <c r="Q67" s="78" t="str">
        <f>IF(F58+G58&gt;=1,"右侧由
汇总员
填写","")</f>
        <v/>
      </c>
      <c r="R67" s="76"/>
      <c r="S67" s="76"/>
      <c r="T67" s="76"/>
      <c r="U67" s="76"/>
      <c r="V67" s="76"/>
      <c r="W67" s="62" t="str">
        <f>IF(F58&gt;0,"纪律较差。","")</f>
        <v/>
      </c>
      <c r="X67" s="62"/>
      <c r="Y67" s="38"/>
    </row>
    <row r="68" spans="2:25" ht="39.950000000000003" customHeight="1" x14ac:dyDescent="0.15">
      <c r="B68" s="36"/>
      <c r="C68" s="67" t="s">
        <v>101</v>
      </c>
      <c r="D68" s="67"/>
      <c r="E68" s="67"/>
      <c r="F68" s="62" t="str">
        <f>IF(F59&gt;0,"有部分同学卫生方面较差，请注意。","整体较好。")</f>
        <v>整体较好。</v>
      </c>
      <c r="G68" s="62"/>
      <c r="H68" s="62"/>
      <c r="I68" s="62"/>
      <c r="J68" s="62"/>
      <c r="K68" s="43"/>
      <c r="L68" s="43"/>
      <c r="M68" s="43"/>
      <c r="N68" s="43"/>
      <c r="O68" s="43"/>
      <c r="P68" s="43"/>
      <c r="Q68" s="79"/>
      <c r="R68" s="77"/>
      <c r="S68" s="77"/>
      <c r="T68" s="77"/>
      <c r="U68" s="77"/>
      <c r="V68" s="77"/>
      <c r="W68" s="62" t="str">
        <f>IF(G58&gt;0,"卫生较差。","")</f>
        <v/>
      </c>
      <c r="X68" s="62"/>
      <c r="Y68" s="38"/>
    </row>
    <row r="69" spans="2:25" ht="39.950000000000003" customHeight="1" x14ac:dyDescent="0.15">
      <c r="B69" s="36"/>
      <c r="C69" s="72" t="s">
        <v>132</v>
      </c>
      <c r="D69" s="72"/>
      <c r="E69" s="72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38"/>
    </row>
    <row r="70" spans="2:25" ht="18" customHeight="1" x14ac:dyDescent="0.15">
      <c r="B70" s="36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</sheetData>
  <mergeCells count="124">
    <mergeCell ref="F68:J68"/>
    <mergeCell ref="R67:V67"/>
    <mergeCell ref="R68:V68"/>
    <mergeCell ref="Q67:Q68"/>
    <mergeCell ref="C58:D58"/>
    <mergeCell ref="W64:X64"/>
    <mergeCell ref="W61:X61"/>
    <mergeCell ref="W62:X62"/>
    <mergeCell ref="W63:X63"/>
    <mergeCell ref="W65:X65"/>
    <mergeCell ref="C68:E68"/>
    <mergeCell ref="J61:Q61"/>
    <mergeCell ref="J62:Q62"/>
    <mergeCell ref="J63:Q63"/>
    <mergeCell ref="J64:Q64"/>
    <mergeCell ref="J65:Q65"/>
    <mergeCell ref="H61:I61"/>
    <mergeCell ref="H62:I62"/>
    <mergeCell ref="H63:I63"/>
    <mergeCell ref="H64:I64"/>
    <mergeCell ref="C63:D63"/>
    <mergeCell ref="C67:E67"/>
    <mergeCell ref="C61:D61"/>
    <mergeCell ref="C62:D62"/>
    <mergeCell ref="S33:S38"/>
    <mergeCell ref="T33:T38"/>
    <mergeCell ref="E61:F61"/>
    <mergeCell ref="E62:F62"/>
    <mergeCell ref="E63:F63"/>
    <mergeCell ref="C64:D64"/>
    <mergeCell ref="C65:D65"/>
    <mergeCell ref="E64:F64"/>
    <mergeCell ref="E65:F65"/>
    <mergeCell ref="H65:I65"/>
    <mergeCell ref="C33:C38"/>
    <mergeCell ref="C39:C43"/>
    <mergeCell ref="C56:D56"/>
    <mergeCell ref="T50:T54"/>
    <mergeCell ref="S50:S54"/>
    <mergeCell ref="T44:T49"/>
    <mergeCell ref="C57:D57"/>
    <mergeCell ref="C66:X66"/>
    <mergeCell ref="F67:J67"/>
    <mergeCell ref="T15:T20"/>
    <mergeCell ref="T9:T14"/>
    <mergeCell ref="S9:S14"/>
    <mergeCell ref="X33:X38"/>
    <mergeCell ref="X39:X43"/>
    <mergeCell ref="X27:X32"/>
    <mergeCell ref="U39:U43"/>
    <mergeCell ref="S27:S32"/>
    <mergeCell ref="T21:T26"/>
    <mergeCell ref="S21:S26"/>
    <mergeCell ref="T27:T32"/>
    <mergeCell ref="W39:W43"/>
    <mergeCell ref="W33:W38"/>
    <mergeCell ref="W27:W32"/>
    <mergeCell ref="V21:V26"/>
    <mergeCell ref="V27:V32"/>
    <mergeCell ref="V33:V38"/>
    <mergeCell ref="X9:X14"/>
    <mergeCell ref="V9:V14"/>
    <mergeCell ref="U9:U14"/>
    <mergeCell ref="W9:W14"/>
    <mergeCell ref="C44:C49"/>
    <mergeCell ref="C50:C54"/>
    <mergeCell ref="AK57:AL57"/>
    <mergeCell ref="W44:W49"/>
    <mergeCell ref="V50:V54"/>
    <mergeCell ref="V44:V49"/>
    <mergeCell ref="W50:W54"/>
    <mergeCell ref="W21:W26"/>
    <mergeCell ref="U21:U26"/>
    <mergeCell ref="U27:U32"/>
    <mergeCell ref="S39:S43"/>
    <mergeCell ref="U33:U38"/>
    <mergeCell ref="C15:C20"/>
    <mergeCell ref="S15:S20"/>
    <mergeCell ref="C69:E69"/>
    <mergeCell ref="AK58:AL58"/>
    <mergeCell ref="AK60:AL60"/>
    <mergeCell ref="AK55:AL55"/>
    <mergeCell ref="AK56:AL56"/>
    <mergeCell ref="U58:V58"/>
    <mergeCell ref="U15:U20"/>
    <mergeCell ref="V15:V20"/>
    <mergeCell ref="W15:W20"/>
    <mergeCell ref="X15:X20"/>
    <mergeCell ref="X21:X26"/>
    <mergeCell ref="X44:X49"/>
    <mergeCell ref="X50:X54"/>
    <mergeCell ref="S44:S49"/>
    <mergeCell ref="T39:T43"/>
    <mergeCell ref="V39:V43"/>
    <mergeCell ref="S56:V57"/>
    <mergeCell ref="X56:X57"/>
    <mergeCell ref="C55:X55"/>
    <mergeCell ref="U44:U49"/>
    <mergeCell ref="U50:U54"/>
    <mergeCell ref="C27:C32"/>
    <mergeCell ref="C59:X59"/>
    <mergeCell ref="C60:X60"/>
    <mergeCell ref="W67:X67"/>
    <mergeCell ref="W68:X68"/>
    <mergeCell ref="F69:X69"/>
    <mergeCell ref="C1:X1"/>
    <mergeCell ref="C2:X2"/>
    <mergeCell ref="R61:S61"/>
    <mergeCell ref="R62:S62"/>
    <mergeCell ref="R63:S63"/>
    <mergeCell ref="R64:S64"/>
    <mergeCell ref="R65:S65"/>
    <mergeCell ref="C21:C26"/>
    <mergeCell ref="C5:X5"/>
    <mergeCell ref="C7:C8"/>
    <mergeCell ref="D7:D8"/>
    <mergeCell ref="E7:R7"/>
    <mergeCell ref="S7:X7"/>
    <mergeCell ref="C6:G6"/>
    <mergeCell ref="R6:T6"/>
    <mergeCell ref="H6:I6"/>
    <mergeCell ref="J6:Q6"/>
    <mergeCell ref="U6:X6"/>
    <mergeCell ref="C9:C14"/>
  </mergeCells>
  <phoneticPr fontId="22" type="noConversion"/>
  <hyperlinks>
    <hyperlink ref="J8" location="'打卡背诵检查（由汇总员拍照或扫描上传）'!A1" display="'打卡背诵检查（由汇总员拍照或扫描上传）'!A1" xr:uid="{F7355AA4-0E48-4A49-AB11-9E5C1897528A}"/>
    <hyperlink ref="C2:X2" r:id="rId1" display="点击访问Gitee仓库" xr:uid="{ECFD0316-0EFA-4EE2-A52F-0B80A3F36157}"/>
  </hyperlinks>
  <pageMargins left="0.31496062992125984" right="0.31496062992125984" top="0.31496062992125984" bottom="0.31496062992125984" header="0.31496062992125984" footer="0.31496062992125984"/>
  <pageSetup paperSize="9" scale="60" fitToHeight="0" orientation="portrait" r:id="rId2"/>
  <rowBreaks count="2" manualBreakCount="2">
    <brk id="3" max="25" man="1"/>
    <brk id="70" min="1" max="24" man="1"/>
  </rowBreaks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0FFA-EF3F-432B-B65B-E63466E35AC1}">
  <dimension ref="A1:G49"/>
  <sheetViews>
    <sheetView topLeftCell="A7" workbookViewId="0">
      <selection activeCell="I28" sqref="I28"/>
    </sheetView>
  </sheetViews>
  <sheetFormatPr defaultRowHeight="14.25" x14ac:dyDescent="0.15"/>
  <cols>
    <col min="1" max="1" width="5.25" style="25" customWidth="1"/>
    <col min="2" max="2" width="9" style="25"/>
    <col min="3" max="7" width="8.125" style="25" customWidth="1"/>
    <col min="8" max="16384" width="9" style="25"/>
  </cols>
  <sheetData>
    <row r="1" spans="1:7" ht="31.5" customHeight="1" x14ac:dyDescent="0.15">
      <c r="A1" s="69" t="s">
        <v>109</v>
      </c>
      <c r="B1" s="69"/>
      <c r="C1" s="69"/>
      <c r="D1" s="69"/>
      <c r="E1" s="69"/>
      <c r="F1" s="69"/>
      <c r="G1" s="69"/>
    </row>
    <row r="2" spans="1:7" x14ac:dyDescent="0.15">
      <c r="A2" s="68" t="s">
        <v>3</v>
      </c>
      <c r="B2" s="68" t="s">
        <v>0</v>
      </c>
      <c r="C2" s="68" t="s">
        <v>1</v>
      </c>
      <c r="D2" s="68"/>
      <c r="E2" s="68"/>
      <c r="F2" s="68"/>
      <c r="G2" s="68"/>
    </row>
    <row r="3" spans="1:7" x14ac:dyDescent="0.15">
      <c r="A3" s="68"/>
      <c r="B3" s="68"/>
      <c r="C3" s="29" t="s">
        <v>110</v>
      </c>
      <c r="D3" s="29" t="s">
        <v>111</v>
      </c>
      <c r="E3" s="29" t="s">
        <v>112</v>
      </c>
      <c r="F3" s="29" t="s">
        <v>113</v>
      </c>
      <c r="G3" s="29" t="s">
        <v>114</v>
      </c>
    </row>
    <row r="4" spans="1:7" x14ac:dyDescent="0.15">
      <c r="A4" s="68">
        <v>1</v>
      </c>
      <c r="B4" s="30" t="s">
        <v>63</v>
      </c>
      <c r="C4" s="30">
        <f>'1'!O6</f>
        <v>3</v>
      </c>
      <c r="D4" s="29">
        <f>'2'!O6</f>
        <v>3</v>
      </c>
      <c r="E4" s="29">
        <f>'3'!O6</f>
        <v>3</v>
      </c>
      <c r="F4" s="29">
        <f>'4'!O6</f>
        <v>3</v>
      </c>
      <c r="G4" s="29">
        <f>'5'!O6</f>
        <v>3</v>
      </c>
    </row>
    <row r="5" spans="1:7" x14ac:dyDescent="0.15">
      <c r="A5" s="68"/>
      <c r="B5" s="30" t="s">
        <v>39</v>
      </c>
      <c r="C5" s="30">
        <f>'1'!O7</f>
        <v>3</v>
      </c>
      <c r="D5" s="29">
        <f>'2'!O7</f>
        <v>3</v>
      </c>
      <c r="E5" s="29">
        <f>'3'!O7</f>
        <v>3</v>
      </c>
      <c r="F5" s="29">
        <f>'4'!O7</f>
        <v>3</v>
      </c>
      <c r="G5" s="29">
        <f>'5'!O7</f>
        <v>3</v>
      </c>
    </row>
    <row r="6" spans="1:7" x14ac:dyDescent="0.15">
      <c r="A6" s="68"/>
      <c r="B6" s="30" t="s">
        <v>82</v>
      </c>
      <c r="C6" s="30">
        <f>'1'!O8</f>
        <v>3</v>
      </c>
      <c r="D6" s="29">
        <f>'2'!O8</f>
        <v>3</v>
      </c>
      <c r="E6" s="29">
        <f>'3'!O8</f>
        <v>3</v>
      </c>
      <c r="F6" s="29">
        <f>'4'!O8</f>
        <v>3</v>
      </c>
      <c r="G6" s="29">
        <f>'5'!O8</f>
        <v>3</v>
      </c>
    </row>
    <row r="7" spans="1:7" x14ac:dyDescent="0.15">
      <c r="A7" s="68"/>
      <c r="B7" s="30" t="s">
        <v>119</v>
      </c>
      <c r="C7" s="30">
        <f>'1'!O9</f>
        <v>3</v>
      </c>
      <c r="D7" s="29">
        <f>'2'!O9</f>
        <v>3</v>
      </c>
      <c r="E7" s="29">
        <f>'3'!O9</f>
        <v>3</v>
      </c>
      <c r="F7" s="29">
        <f>'4'!O9</f>
        <v>3</v>
      </c>
      <c r="G7" s="29">
        <f>'5'!O9</f>
        <v>3</v>
      </c>
    </row>
    <row r="8" spans="1:7" x14ac:dyDescent="0.15">
      <c r="A8" s="68"/>
      <c r="B8" s="30" t="s">
        <v>120</v>
      </c>
      <c r="C8" s="30">
        <f>'1'!O10</f>
        <v>3</v>
      </c>
      <c r="D8" s="29">
        <f>'2'!O10</f>
        <v>3</v>
      </c>
      <c r="E8" s="29">
        <f>'3'!O10</f>
        <v>3</v>
      </c>
      <c r="F8" s="29">
        <f>'4'!O10</f>
        <v>3</v>
      </c>
      <c r="G8" s="29">
        <f>'5'!O10</f>
        <v>3</v>
      </c>
    </row>
    <row r="9" spans="1:7" x14ac:dyDescent="0.15">
      <c r="A9" s="68"/>
      <c r="B9" s="30" t="s">
        <v>45</v>
      </c>
      <c r="C9" s="30">
        <f>'1'!O11</f>
        <v>3</v>
      </c>
      <c r="D9" s="29">
        <f>'2'!O11</f>
        <v>3</v>
      </c>
      <c r="E9" s="29">
        <f>'3'!O11</f>
        <v>3</v>
      </c>
      <c r="F9" s="29">
        <f>'4'!O11</f>
        <v>3</v>
      </c>
      <c r="G9" s="29">
        <f>'5'!O11</f>
        <v>3</v>
      </c>
    </row>
    <row r="10" spans="1:7" x14ac:dyDescent="0.15">
      <c r="A10" s="68">
        <v>2</v>
      </c>
      <c r="B10" s="30" t="s">
        <v>41</v>
      </c>
      <c r="C10" s="30">
        <f>'1'!O12</f>
        <v>3</v>
      </c>
      <c r="D10" s="29">
        <f>'2'!O12</f>
        <v>3</v>
      </c>
      <c r="E10" s="29">
        <f>'3'!O12</f>
        <v>3</v>
      </c>
      <c r="F10" s="29">
        <f>'4'!O12</f>
        <v>3</v>
      </c>
      <c r="G10" s="29">
        <f>'5'!O12</f>
        <v>3</v>
      </c>
    </row>
    <row r="11" spans="1:7" x14ac:dyDescent="0.15">
      <c r="A11" s="68"/>
      <c r="B11" s="30" t="s">
        <v>121</v>
      </c>
      <c r="C11" s="30">
        <f>'1'!O13</f>
        <v>3</v>
      </c>
      <c r="D11" s="29">
        <f>'2'!O13</f>
        <v>3</v>
      </c>
      <c r="E11" s="29">
        <f>'3'!O13</f>
        <v>3</v>
      </c>
      <c r="F11" s="29">
        <f>'4'!O13</f>
        <v>3</v>
      </c>
      <c r="G11" s="29">
        <f>'5'!O13</f>
        <v>3</v>
      </c>
    </row>
    <row r="12" spans="1:7" x14ac:dyDescent="0.15">
      <c r="A12" s="68"/>
      <c r="B12" s="29" t="s">
        <v>122</v>
      </c>
      <c r="C12" s="30">
        <f>'1'!O14</f>
        <v>3</v>
      </c>
      <c r="D12" s="29">
        <f>'2'!O14</f>
        <v>3</v>
      </c>
      <c r="E12" s="29">
        <f>'3'!O14</f>
        <v>3</v>
      </c>
      <c r="F12" s="29">
        <f>'4'!O14</f>
        <v>3</v>
      </c>
      <c r="G12" s="29">
        <f>'5'!O14</f>
        <v>3</v>
      </c>
    </row>
    <row r="13" spans="1:7" x14ac:dyDescent="0.15">
      <c r="A13" s="68"/>
      <c r="B13" s="30" t="s">
        <v>53</v>
      </c>
      <c r="C13" s="30">
        <f>'1'!O15</f>
        <v>3</v>
      </c>
      <c r="D13" s="29">
        <f>'2'!O15</f>
        <v>3</v>
      </c>
      <c r="E13" s="29">
        <f>'3'!O15</f>
        <v>3</v>
      </c>
      <c r="F13" s="29">
        <f>'4'!O15</f>
        <v>3</v>
      </c>
      <c r="G13" s="29">
        <f>'5'!O15</f>
        <v>3</v>
      </c>
    </row>
    <row r="14" spans="1:7" x14ac:dyDescent="0.15">
      <c r="A14" s="68"/>
      <c r="B14" s="30" t="s">
        <v>42</v>
      </c>
      <c r="C14" s="30">
        <f>'1'!O16</f>
        <v>3</v>
      </c>
      <c r="D14" s="29">
        <f>'2'!O16</f>
        <v>3</v>
      </c>
      <c r="E14" s="29">
        <f>'3'!O16</f>
        <v>3</v>
      </c>
      <c r="F14" s="29">
        <f>'4'!O16</f>
        <v>3</v>
      </c>
      <c r="G14" s="29">
        <f>'5'!O16</f>
        <v>3</v>
      </c>
    </row>
    <row r="15" spans="1:7" x14ac:dyDescent="0.15">
      <c r="A15" s="68"/>
      <c r="B15" s="30" t="s">
        <v>35</v>
      </c>
      <c r="C15" s="30">
        <f>'1'!O17</f>
        <v>3</v>
      </c>
      <c r="D15" s="29">
        <f>'2'!O17</f>
        <v>3</v>
      </c>
      <c r="E15" s="29">
        <f>'3'!O17</f>
        <v>3</v>
      </c>
      <c r="F15" s="29">
        <f>'4'!O17</f>
        <v>3</v>
      </c>
      <c r="G15" s="29">
        <f>'5'!O17</f>
        <v>3</v>
      </c>
    </row>
    <row r="16" spans="1:7" x14ac:dyDescent="0.15">
      <c r="A16" s="68">
        <v>3</v>
      </c>
      <c r="B16" s="30" t="s">
        <v>47</v>
      </c>
      <c r="C16" s="30">
        <f>'1'!O18</f>
        <v>3</v>
      </c>
      <c r="D16" s="29">
        <f>'2'!O18</f>
        <v>3</v>
      </c>
      <c r="E16" s="29">
        <f>'3'!O18</f>
        <v>3</v>
      </c>
      <c r="F16" s="29">
        <f>'4'!O18</f>
        <v>3</v>
      </c>
      <c r="G16" s="29">
        <f>'5'!O18</f>
        <v>3</v>
      </c>
    </row>
    <row r="17" spans="1:7" x14ac:dyDescent="0.15">
      <c r="A17" s="68"/>
      <c r="B17" s="30" t="s">
        <v>123</v>
      </c>
      <c r="C17" s="30">
        <f>'1'!O19</f>
        <v>3</v>
      </c>
      <c r="D17" s="29">
        <f>'2'!O19</f>
        <v>3</v>
      </c>
      <c r="E17" s="29">
        <f>'3'!O19</f>
        <v>3</v>
      </c>
      <c r="F17" s="29">
        <f>'4'!O19</f>
        <v>3</v>
      </c>
      <c r="G17" s="29">
        <f>'5'!O19</f>
        <v>3</v>
      </c>
    </row>
    <row r="18" spans="1:7" x14ac:dyDescent="0.15">
      <c r="A18" s="68"/>
      <c r="B18" s="30" t="s">
        <v>43</v>
      </c>
      <c r="C18" s="30">
        <f>'1'!O20</f>
        <v>3</v>
      </c>
      <c r="D18" s="29">
        <f>'2'!O20</f>
        <v>3</v>
      </c>
      <c r="E18" s="29">
        <f>'3'!O20</f>
        <v>3</v>
      </c>
      <c r="F18" s="29">
        <f>'4'!O20</f>
        <v>3</v>
      </c>
      <c r="G18" s="29">
        <f>'5'!O20</f>
        <v>3</v>
      </c>
    </row>
    <row r="19" spans="1:7" x14ac:dyDescent="0.15">
      <c r="A19" s="68"/>
      <c r="B19" s="30" t="s">
        <v>77</v>
      </c>
      <c r="C19" s="30">
        <f>'1'!O21</f>
        <v>3</v>
      </c>
      <c r="D19" s="29">
        <f>'2'!O21</f>
        <v>3</v>
      </c>
      <c r="E19" s="29">
        <f>'3'!O21</f>
        <v>3</v>
      </c>
      <c r="F19" s="29">
        <f>'4'!O21</f>
        <v>3</v>
      </c>
      <c r="G19" s="29">
        <f>'5'!O21</f>
        <v>3</v>
      </c>
    </row>
    <row r="20" spans="1:7" x14ac:dyDescent="0.15">
      <c r="A20" s="68"/>
      <c r="B20" s="30" t="s">
        <v>124</v>
      </c>
      <c r="C20" s="30">
        <f>'1'!O22</f>
        <v>3</v>
      </c>
      <c r="D20" s="29">
        <f>'2'!O22</f>
        <v>3</v>
      </c>
      <c r="E20" s="29">
        <f>'3'!O22</f>
        <v>3</v>
      </c>
      <c r="F20" s="29">
        <f>'4'!O22</f>
        <v>3</v>
      </c>
      <c r="G20" s="29">
        <f>'5'!O22</f>
        <v>3</v>
      </c>
    </row>
    <row r="21" spans="1:7" x14ac:dyDescent="0.15">
      <c r="A21" s="68"/>
      <c r="B21" s="30" t="s">
        <v>60</v>
      </c>
      <c r="C21" s="30">
        <f>'1'!O23</f>
        <v>3</v>
      </c>
      <c r="D21" s="29">
        <f>'2'!O23</f>
        <v>3</v>
      </c>
      <c r="E21" s="29">
        <f>'3'!O23</f>
        <v>3</v>
      </c>
      <c r="F21" s="29">
        <f>'4'!O23</f>
        <v>3</v>
      </c>
      <c r="G21" s="29">
        <f>'5'!O23</f>
        <v>3</v>
      </c>
    </row>
    <row r="22" spans="1:7" x14ac:dyDescent="0.15">
      <c r="A22" s="68">
        <v>4</v>
      </c>
      <c r="B22" s="30" t="s">
        <v>78</v>
      </c>
      <c r="C22" s="30">
        <f>'1'!O24</f>
        <v>3</v>
      </c>
      <c r="D22" s="29">
        <f>'2'!O24</f>
        <v>3</v>
      </c>
      <c r="E22" s="29">
        <f>'3'!O24</f>
        <v>3</v>
      </c>
      <c r="F22" s="29">
        <f>'4'!O24</f>
        <v>3</v>
      </c>
      <c r="G22" s="29">
        <f>'5'!O24</f>
        <v>3</v>
      </c>
    </row>
    <row r="23" spans="1:7" x14ac:dyDescent="0.15">
      <c r="A23" s="68"/>
      <c r="B23" s="30" t="s">
        <v>58</v>
      </c>
      <c r="C23" s="30">
        <f>'1'!O25</f>
        <v>3</v>
      </c>
      <c r="D23" s="29">
        <f>'2'!O25</f>
        <v>3</v>
      </c>
      <c r="E23" s="29">
        <f>'3'!O25</f>
        <v>3</v>
      </c>
      <c r="F23" s="29">
        <f>'4'!O25</f>
        <v>3</v>
      </c>
      <c r="G23" s="29">
        <f>'5'!O25</f>
        <v>3</v>
      </c>
    </row>
    <row r="24" spans="1:7" x14ac:dyDescent="0.15">
      <c r="A24" s="68"/>
      <c r="B24" s="30" t="s">
        <v>107</v>
      </c>
      <c r="C24" s="30">
        <f>'1'!O26</f>
        <v>3</v>
      </c>
      <c r="D24" s="29">
        <f>'2'!O26</f>
        <v>3</v>
      </c>
      <c r="E24" s="29">
        <f>'3'!O26</f>
        <v>3</v>
      </c>
      <c r="F24" s="29">
        <f>'4'!O26</f>
        <v>3</v>
      </c>
      <c r="G24" s="29">
        <f>'5'!O26</f>
        <v>3</v>
      </c>
    </row>
    <row r="25" spans="1:7" x14ac:dyDescent="0.15">
      <c r="A25" s="68"/>
      <c r="B25" s="30" t="s">
        <v>37</v>
      </c>
      <c r="C25" s="30">
        <f>'1'!O27</f>
        <v>3</v>
      </c>
      <c r="D25" s="29">
        <f>'2'!O27</f>
        <v>3</v>
      </c>
      <c r="E25" s="29">
        <f>'3'!O27</f>
        <v>3</v>
      </c>
      <c r="F25" s="29">
        <f>'4'!O27</f>
        <v>3</v>
      </c>
      <c r="G25" s="29">
        <f>'5'!O27</f>
        <v>3</v>
      </c>
    </row>
    <row r="26" spans="1:7" x14ac:dyDescent="0.15">
      <c r="A26" s="68"/>
      <c r="B26" s="30" t="s">
        <v>125</v>
      </c>
      <c r="C26" s="30">
        <f>'1'!O28</f>
        <v>3</v>
      </c>
      <c r="D26" s="29">
        <f>'2'!O28</f>
        <v>3</v>
      </c>
      <c r="E26" s="29">
        <f>'3'!O28</f>
        <v>3</v>
      </c>
      <c r="F26" s="29">
        <f>'4'!O28</f>
        <v>3</v>
      </c>
      <c r="G26" s="29">
        <f>'5'!O28</f>
        <v>3</v>
      </c>
    </row>
    <row r="27" spans="1:7" x14ac:dyDescent="0.15">
      <c r="A27" s="68"/>
      <c r="B27" s="30" t="s">
        <v>71</v>
      </c>
      <c r="C27" s="30">
        <f>'1'!O29</f>
        <v>3</v>
      </c>
      <c r="D27" s="29">
        <f>'2'!O29</f>
        <v>3</v>
      </c>
      <c r="E27" s="29">
        <f>'3'!O29</f>
        <v>3</v>
      </c>
      <c r="F27" s="29">
        <f>'4'!O29</f>
        <v>3</v>
      </c>
      <c r="G27" s="29">
        <f>'5'!O29</f>
        <v>3</v>
      </c>
    </row>
    <row r="28" spans="1:7" x14ac:dyDescent="0.15">
      <c r="A28" s="68">
        <v>5</v>
      </c>
      <c r="B28" s="30" t="s">
        <v>106</v>
      </c>
      <c r="C28" s="30">
        <f>'1'!O30</f>
        <v>3</v>
      </c>
      <c r="D28" s="29">
        <f>'2'!O30</f>
        <v>3</v>
      </c>
      <c r="E28" s="29">
        <f>'3'!O30</f>
        <v>3</v>
      </c>
      <c r="F28" s="29">
        <f>'4'!O30</f>
        <v>3</v>
      </c>
      <c r="G28" s="29">
        <f>'5'!O30</f>
        <v>3</v>
      </c>
    </row>
    <row r="29" spans="1:7" x14ac:dyDescent="0.15">
      <c r="A29" s="68"/>
      <c r="B29" s="30" t="s">
        <v>51</v>
      </c>
      <c r="C29" s="30">
        <f>'1'!O31</f>
        <v>3</v>
      </c>
      <c r="D29" s="29">
        <f>'2'!O31</f>
        <v>3</v>
      </c>
      <c r="E29" s="29">
        <f>'3'!O31</f>
        <v>3</v>
      </c>
      <c r="F29" s="29">
        <f>'4'!O31</f>
        <v>3</v>
      </c>
      <c r="G29" s="29">
        <f>'5'!O31</f>
        <v>3</v>
      </c>
    </row>
    <row r="30" spans="1:7" x14ac:dyDescent="0.15">
      <c r="A30" s="68"/>
      <c r="B30" s="30" t="s">
        <v>64</v>
      </c>
      <c r="C30" s="30">
        <f>'1'!O32</f>
        <v>3</v>
      </c>
      <c r="D30" s="29">
        <f>'2'!O32</f>
        <v>3</v>
      </c>
      <c r="E30" s="29">
        <f>'3'!O32</f>
        <v>3</v>
      </c>
      <c r="F30" s="29">
        <f>'4'!O32</f>
        <v>3</v>
      </c>
      <c r="G30" s="29">
        <f>'5'!O32</f>
        <v>3</v>
      </c>
    </row>
    <row r="31" spans="1:7" x14ac:dyDescent="0.15">
      <c r="A31" s="68"/>
      <c r="B31" s="30" t="s">
        <v>62</v>
      </c>
      <c r="C31" s="30">
        <f>'1'!O33</f>
        <v>3</v>
      </c>
      <c r="D31" s="29">
        <f>'2'!O33</f>
        <v>3</v>
      </c>
      <c r="E31" s="29">
        <f>'3'!O33</f>
        <v>3</v>
      </c>
      <c r="F31" s="29">
        <f>'4'!O33</f>
        <v>3</v>
      </c>
      <c r="G31" s="29">
        <f>'5'!O33</f>
        <v>3</v>
      </c>
    </row>
    <row r="32" spans="1:7" x14ac:dyDescent="0.15">
      <c r="A32" s="68"/>
      <c r="B32" s="30" t="s">
        <v>126</v>
      </c>
      <c r="C32" s="30">
        <f>'1'!O34</f>
        <v>3</v>
      </c>
      <c r="D32" s="29">
        <f>'2'!O34</f>
        <v>3</v>
      </c>
      <c r="E32" s="29">
        <f>'3'!O34</f>
        <v>3</v>
      </c>
      <c r="F32" s="29">
        <f>'4'!O34</f>
        <v>3</v>
      </c>
      <c r="G32" s="29">
        <f>'5'!O34</f>
        <v>3</v>
      </c>
    </row>
    <row r="33" spans="1:7" x14ac:dyDescent="0.15">
      <c r="A33" s="68"/>
      <c r="B33" s="30" t="s">
        <v>48</v>
      </c>
      <c r="C33" s="30">
        <f>'1'!O35</f>
        <v>3</v>
      </c>
      <c r="D33" s="29">
        <f>'2'!O35</f>
        <v>3</v>
      </c>
      <c r="E33" s="29">
        <f>'3'!O35</f>
        <v>3</v>
      </c>
      <c r="F33" s="29">
        <f>'4'!O35</f>
        <v>3</v>
      </c>
      <c r="G33" s="29">
        <f>'5'!O35</f>
        <v>3</v>
      </c>
    </row>
    <row r="34" spans="1:7" x14ac:dyDescent="0.15">
      <c r="A34" s="68">
        <v>6</v>
      </c>
      <c r="B34" s="30" t="s">
        <v>127</v>
      </c>
      <c r="C34" s="30">
        <f>'1'!O36</f>
        <v>3</v>
      </c>
      <c r="D34" s="29">
        <f>'2'!O36</f>
        <v>3</v>
      </c>
      <c r="E34" s="29">
        <f>'3'!O36</f>
        <v>3</v>
      </c>
      <c r="F34" s="29">
        <f>'4'!O36</f>
        <v>3</v>
      </c>
      <c r="G34" s="29">
        <f>'5'!O36</f>
        <v>3</v>
      </c>
    </row>
    <row r="35" spans="1:7" x14ac:dyDescent="0.15">
      <c r="A35" s="68"/>
      <c r="B35" s="30" t="s">
        <v>38</v>
      </c>
      <c r="C35" s="30">
        <f>'1'!O37</f>
        <v>3</v>
      </c>
      <c r="D35" s="29">
        <f>'2'!O37</f>
        <v>3</v>
      </c>
      <c r="E35" s="29">
        <f>'3'!O37</f>
        <v>3</v>
      </c>
      <c r="F35" s="29">
        <f>'4'!O37</f>
        <v>3</v>
      </c>
      <c r="G35" s="29">
        <f>'5'!O37</f>
        <v>3</v>
      </c>
    </row>
    <row r="36" spans="1:7" x14ac:dyDescent="0.15">
      <c r="A36" s="68"/>
      <c r="B36" s="30" t="s">
        <v>55</v>
      </c>
      <c r="C36" s="30">
        <f>'1'!O38</f>
        <v>3</v>
      </c>
      <c r="D36" s="29">
        <f>'2'!O38</f>
        <v>3</v>
      </c>
      <c r="E36" s="29">
        <f>'3'!O38</f>
        <v>3</v>
      </c>
      <c r="F36" s="29">
        <f>'4'!O38</f>
        <v>3</v>
      </c>
      <c r="G36" s="29">
        <f>'5'!O38</f>
        <v>3</v>
      </c>
    </row>
    <row r="37" spans="1:7" x14ac:dyDescent="0.15">
      <c r="A37" s="68"/>
      <c r="B37" s="30" t="s">
        <v>105</v>
      </c>
      <c r="C37" s="30">
        <f>'1'!O39</f>
        <v>3</v>
      </c>
      <c r="D37" s="29">
        <f>'2'!O39</f>
        <v>3</v>
      </c>
      <c r="E37" s="29">
        <f>'3'!O39</f>
        <v>3</v>
      </c>
      <c r="F37" s="29">
        <f>'4'!O39</f>
        <v>3</v>
      </c>
      <c r="G37" s="29">
        <f>'5'!O39</f>
        <v>3</v>
      </c>
    </row>
    <row r="38" spans="1:7" x14ac:dyDescent="0.15">
      <c r="A38" s="68"/>
      <c r="B38" s="30" t="s">
        <v>46</v>
      </c>
      <c r="C38" s="30">
        <f>'1'!O40</f>
        <v>3</v>
      </c>
      <c r="D38" s="29">
        <f>'2'!O40</f>
        <v>3</v>
      </c>
      <c r="E38" s="29">
        <f>'3'!O40</f>
        <v>3</v>
      </c>
      <c r="F38" s="29">
        <f>'4'!O40</f>
        <v>3</v>
      </c>
      <c r="G38" s="29">
        <f>'5'!O40</f>
        <v>3</v>
      </c>
    </row>
    <row r="39" spans="1:7" x14ac:dyDescent="0.15">
      <c r="A39" s="68">
        <v>7</v>
      </c>
      <c r="B39" s="30" t="s">
        <v>128</v>
      </c>
      <c r="C39" s="30">
        <f>'1'!O42</f>
        <v>3</v>
      </c>
      <c r="D39" s="29">
        <f>'2'!O42</f>
        <v>3</v>
      </c>
      <c r="E39" s="29">
        <f>'3'!O42</f>
        <v>3</v>
      </c>
      <c r="F39" s="29">
        <f>'4'!O42</f>
        <v>3</v>
      </c>
      <c r="G39" s="29">
        <f>'5'!O42</f>
        <v>3</v>
      </c>
    </row>
    <row r="40" spans="1:7" x14ac:dyDescent="0.15">
      <c r="A40" s="68"/>
      <c r="B40" s="30" t="s">
        <v>36</v>
      </c>
      <c r="C40" s="30">
        <f>'1'!O43</f>
        <v>3</v>
      </c>
      <c r="D40" s="29">
        <f>'2'!O43</f>
        <v>3</v>
      </c>
      <c r="E40" s="29">
        <f>'3'!O43</f>
        <v>3</v>
      </c>
      <c r="F40" s="29">
        <f>'4'!O43</f>
        <v>3</v>
      </c>
      <c r="G40" s="29">
        <f>'5'!O43</f>
        <v>3</v>
      </c>
    </row>
    <row r="41" spans="1:7" x14ac:dyDescent="0.15">
      <c r="A41" s="68"/>
      <c r="B41" s="30" t="s">
        <v>129</v>
      </c>
      <c r="C41" s="30">
        <f>'1'!O44</f>
        <v>3</v>
      </c>
      <c r="D41" s="29">
        <f>'2'!O44</f>
        <v>3</v>
      </c>
      <c r="E41" s="29">
        <f>'3'!O44</f>
        <v>3</v>
      </c>
      <c r="F41" s="29">
        <f>'4'!O44</f>
        <v>3</v>
      </c>
      <c r="G41" s="29">
        <f>'5'!O44</f>
        <v>3</v>
      </c>
    </row>
    <row r="42" spans="1:7" x14ac:dyDescent="0.15">
      <c r="A42" s="68"/>
      <c r="B42" s="30" t="s">
        <v>130</v>
      </c>
      <c r="C42" s="30">
        <f>'1'!O45</f>
        <v>3</v>
      </c>
      <c r="D42" s="29">
        <f>'2'!O45</f>
        <v>3</v>
      </c>
      <c r="E42" s="29">
        <f>'3'!O45</f>
        <v>3</v>
      </c>
      <c r="F42" s="29">
        <f>'4'!O45</f>
        <v>3</v>
      </c>
      <c r="G42" s="29">
        <f>'5'!O45</f>
        <v>3</v>
      </c>
    </row>
    <row r="43" spans="1:7" x14ac:dyDescent="0.15">
      <c r="A43" s="68"/>
      <c r="B43" s="30" t="s">
        <v>70</v>
      </c>
      <c r="C43" s="30">
        <f>'1'!O46</f>
        <v>3</v>
      </c>
      <c r="D43" s="29">
        <f>'2'!O46</f>
        <v>3</v>
      </c>
      <c r="E43" s="29">
        <f>'3'!O46</f>
        <v>3</v>
      </c>
      <c r="F43" s="29">
        <f>'4'!O46</f>
        <v>3</v>
      </c>
      <c r="G43" s="29">
        <f>'5'!O46</f>
        <v>3</v>
      </c>
    </row>
    <row r="44" spans="1:7" x14ac:dyDescent="0.15">
      <c r="A44" s="68"/>
      <c r="B44" s="30" t="s">
        <v>56</v>
      </c>
      <c r="C44" s="30">
        <f>'1'!O47</f>
        <v>3</v>
      </c>
      <c r="D44" s="29">
        <f>'2'!O47</f>
        <v>3</v>
      </c>
      <c r="E44" s="29">
        <f>'3'!O47</f>
        <v>3</v>
      </c>
      <c r="F44" s="29">
        <f>'4'!O47</f>
        <v>3</v>
      </c>
      <c r="G44" s="29">
        <f>'5'!O47</f>
        <v>3</v>
      </c>
    </row>
    <row r="45" spans="1:7" x14ac:dyDescent="0.15">
      <c r="A45" s="68">
        <v>8</v>
      </c>
      <c r="B45" s="30" t="s">
        <v>57</v>
      </c>
      <c r="C45" s="30">
        <f>'1'!O48</f>
        <v>3</v>
      </c>
      <c r="D45" s="29">
        <f>'2'!O48</f>
        <v>3</v>
      </c>
      <c r="E45" s="29">
        <f>'3'!O48</f>
        <v>3</v>
      </c>
      <c r="F45" s="29">
        <f>'4'!O48</f>
        <v>3</v>
      </c>
      <c r="G45" s="29">
        <f>'5'!O48</f>
        <v>3</v>
      </c>
    </row>
    <row r="46" spans="1:7" x14ac:dyDescent="0.15">
      <c r="A46" s="68"/>
      <c r="B46" s="30" t="s">
        <v>131</v>
      </c>
      <c r="C46" s="30">
        <f>'1'!O49</f>
        <v>3</v>
      </c>
      <c r="D46" s="29">
        <f>'2'!O49</f>
        <v>3</v>
      </c>
      <c r="E46" s="29">
        <f>'3'!O49</f>
        <v>3</v>
      </c>
      <c r="F46" s="29">
        <f>'4'!O49</f>
        <v>3</v>
      </c>
      <c r="G46" s="29">
        <f>'5'!O49</f>
        <v>3</v>
      </c>
    </row>
    <row r="47" spans="1:7" x14ac:dyDescent="0.15">
      <c r="A47" s="68"/>
      <c r="B47" s="30" t="s">
        <v>59</v>
      </c>
      <c r="C47" s="30">
        <f>'1'!O50</f>
        <v>3</v>
      </c>
      <c r="D47" s="29">
        <f>'2'!O50</f>
        <v>3</v>
      </c>
      <c r="E47" s="29">
        <f>'3'!O50</f>
        <v>3</v>
      </c>
      <c r="F47" s="29">
        <f>'4'!O50</f>
        <v>3</v>
      </c>
      <c r="G47" s="29">
        <f>'5'!O50</f>
        <v>3</v>
      </c>
    </row>
    <row r="48" spans="1:7" x14ac:dyDescent="0.15">
      <c r="A48" s="68"/>
      <c r="B48" s="30" t="s">
        <v>108</v>
      </c>
      <c r="C48" s="30">
        <f>'1'!O51</f>
        <v>3</v>
      </c>
      <c r="D48" s="29">
        <f>'2'!O51</f>
        <v>3</v>
      </c>
      <c r="E48" s="29">
        <f>'3'!O51</f>
        <v>3</v>
      </c>
      <c r="F48" s="29">
        <f>'4'!O51</f>
        <v>3</v>
      </c>
      <c r="G48" s="29">
        <f>'5'!O51</f>
        <v>3</v>
      </c>
    </row>
    <row r="49" spans="1:7" x14ac:dyDescent="0.15">
      <c r="A49" s="68"/>
      <c r="B49" s="30" t="s">
        <v>75</v>
      </c>
      <c r="C49" s="30">
        <f>'1'!O52</f>
        <v>3</v>
      </c>
      <c r="D49" s="29">
        <f>'2'!O52</f>
        <v>3</v>
      </c>
      <c r="E49" s="29">
        <f>'3'!O52</f>
        <v>3</v>
      </c>
      <c r="F49" s="29">
        <f>'4'!O52</f>
        <v>3</v>
      </c>
      <c r="G49" s="29">
        <f>'5'!O52</f>
        <v>3</v>
      </c>
    </row>
  </sheetData>
  <mergeCells count="12">
    <mergeCell ref="A10:A15"/>
    <mergeCell ref="A16:A21"/>
    <mergeCell ref="A4:A9"/>
    <mergeCell ref="A1:G1"/>
    <mergeCell ref="A2:A3"/>
    <mergeCell ref="B2:B3"/>
    <mergeCell ref="C2:G2"/>
    <mergeCell ref="A45:A49"/>
    <mergeCell ref="A34:A38"/>
    <mergeCell ref="A39:A44"/>
    <mergeCell ref="A22:A27"/>
    <mergeCell ref="A28:A33"/>
  </mergeCells>
  <phoneticPr fontId="19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W Z 9 U Y D Q v k m n A A A A + Q A A A B I A H A B D b 2 5 m a W c v U G F j a 2 F n Z S 5 4 b W w g o h g A K K A U A A A A A A A A A A A A A A A A A A A A A A A A A A A A h c 8 x C s I w G A X g q 5 T s T W I E C e V v O n S 1 I g j i G t L Y B t t U m t Q U r + b g k b y C B a 2 6 O b 7 H N 7 z 3 u N 0 h G 9 s m u u j e m c 6 m a I E p i r R V X W l s l a L B H 2 O O M g F b q U 6 y 0 t G E r U t G V 6 a o 9 v 6 c E B J C w G G J u 7 4 i j N I F O R T r n a p 1 K 9 E H m / 8 4 N t Z 5 a Z V G A v a v M Y J h z v G K M o 7 p Z I H M P R T G f g 2 b J m M K 5 K e E f G j 8 0 G t x r e N 8 A 2 S O Q N 4 3 x B N Q S w M E F A A C A A g A V W Z 9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m f V E o i k e 4 D g A A A B E A A A A T A B w A R m 9 y b X V s Y X M v U 2 V j d G l v b j E u b S C i G A A o o B Q A A A A A A A A A A A A A A A A A A A A A A A A A A A A r T k 0 u y c z P U w i G 0 I b W A F B L A Q I t A B Q A A g A I A F V m f V G A 0 L 5 J p w A A A P k A A A A S A A A A A A A A A A A A A A A A A A A A A A B D b 2 5 m a W c v U G F j a 2 F n Z S 5 4 b W x Q S w E C L Q A U A A I A C A B V Z n 1 R D 8 r p q 6 Q A A A D p A A A A E w A A A A A A A A A A A A A A A A D z A A A A W 0 N v b n R l b n R f V H l w Z X N d L n h t b F B L A Q I t A B Q A A g A I A F V m f V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L r A K Q x U T R 6 u E X 1 R H J J J y A A A A A A I A A A A A A B B m A A A A A Q A A I A A A A A Y g a 3 5 x 6 q a Q r D 4 F h 4 8 A Z 9 u s 1 J p M z 4 N d d y R o u V E X 9 d K b A A A A A A 6 A A A A A A g A A I A A A A B 1 5 E W S X g 7 5 Y A f c r Q k u L k R P p B g c A W W 5 j h k 8 c f E i a T K R s U A A A A B X X W p a Z K 6 0 y F m 6 3 Q x Z p n O J g G Z w v 7 3 n p E b X P w A j P j Z v 4 h K D 8 c z p 8 e Q o T s P R o y g U 8 K 1 Y w G w v 8 o G 1 2 z y 0 V 7 v 3 9 / 1 b c f N J w F Z I u F i B f z c I 1 / L j n Q A A A A A 4 K L 9 2 7 O h k O S k t 4 b W u E y X g h h l N 9 G q D N S j p A j o z E 7 a E U c a E i t h f N F Q E K K G 0 D n / F 4 J u I q p 2 v e g 1 A w x 5 v d a i q p Y g 8 = < / D a t a M a s h u p > 
</file>

<file path=customXml/itemProps1.xml><?xml version="1.0" encoding="utf-8"?>
<ds:datastoreItem xmlns:ds="http://schemas.openxmlformats.org/officeDocument/2006/customXml" ds:itemID="{18510D51-13A2-48A3-B82B-A75CFBA96B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PVHINS</vt:lpstr>
      <vt:lpstr>1</vt:lpstr>
      <vt:lpstr>2</vt:lpstr>
      <vt:lpstr>3</vt:lpstr>
      <vt:lpstr>4</vt:lpstr>
      <vt:lpstr>5</vt:lpstr>
      <vt:lpstr>Sheet1</vt:lpstr>
      <vt:lpstr>周总结</vt:lpstr>
      <vt:lpstr>周总结（每日版）</vt:lpstr>
      <vt:lpstr>打卡背诵检查（由汇总员拍照或扫描上传）</vt:lpstr>
      <vt:lpstr>A</vt:lpstr>
      <vt:lpstr>周总结!Print_Area</vt:lpstr>
    </vt:vector>
  </TitlesOfParts>
  <Company>微软中国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张明瀚</dc:creator>
  <cp:lastModifiedBy>张明瀚</cp:lastModifiedBy>
  <cp:revision>1</cp:revision>
  <cp:lastPrinted>2021-08-28T11:56:46Z</cp:lastPrinted>
  <dcterms:created xsi:type="dcterms:W3CDTF">2014-05-26T01:52:18Z</dcterms:created>
  <dcterms:modified xsi:type="dcterms:W3CDTF">2021-08-28T11:58:27Z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