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zvershuk_do.ORANTA\Documents\GitHub\daily-sql-scripts\main-warehouse-ssis\"/>
    </mc:Choice>
  </mc:AlternateContent>
  <xr:revisionPtr revIDLastSave="0" documentId="13_ncr:1_{D4F2D6EE-46DB-414F-87C0-05BFD5173C4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definedNames>
    <definedName name="_xlnm._FilterDatabase" localSheetId="0" hidden="1">Лист1!$A$1:$R$1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K3" i="1"/>
  <c r="L3" i="1"/>
  <c r="M3" i="1"/>
  <c r="N3" i="1"/>
  <c r="P3" i="1"/>
  <c r="O3" i="1" s="1"/>
  <c r="Q3" i="1"/>
  <c r="R3" i="1"/>
  <c r="G4" i="1"/>
  <c r="H4" i="1"/>
  <c r="I4" i="1"/>
  <c r="J4" i="1"/>
  <c r="K4" i="1"/>
  <c r="L4" i="1"/>
  <c r="M4" i="1"/>
  <c r="N4" i="1"/>
  <c r="P4" i="1"/>
  <c r="O4" i="1" s="1"/>
  <c r="Q4" i="1"/>
  <c r="R4" i="1"/>
  <c r="G5" i="1"/>
  <c r="H5" i="1"/>
  <c r="I5" i="1"/>
  <c r="J5" i="1"/>
  <c r="K5" i="1"/>
  <c r="L5" i="1"/>
  <c r="M5" i="1"/>
  <c r="N5" i="1"/>
  <c r="P5" i="1"/>
  <c r="O5" i="1" s="1"/>
  <c r="Q5" i="1"/>
  <c r="R5" i="1"/>
  <c r="G6" i="1"/>
  <c r="H6" i="1"/>
  <c r="I6" i="1"/>
  <c r="J6" i="1"/>
  <c r="K6" i="1"/>
  <c r="L6" i="1"/>
  <c r="M6" i="1"/>
  <c r="N6" i="1"/>
  <c r="O6" i="1"/>
  <c r="P6" i="1"/>
  <c r="Q6" i="1"/>
  <c r="R6" i="1"/>
  <c r="G7" i="1"/>
  <c r="H7" i="1"/>
  <c r="I7" i="1"/>
  <c r="J7" i="1"/>
  <c r="K7" i="1"/>
  <c r="L7" i="1"/>
  <c r="M7" i="1"/>
  <c r="N7" i="1"/>
  <c r="O7" i="1"/>
  <c r="P7" i="1"/>
  <c r="Q7" i="1"/>
  <c r="R7" i="1"/>
  <c r="G8" i="1"/>
  <c r="H8" i="1"/>
  <c r="I8" i="1"/>
  <c r="J8" i="1"/>
  <c r="K8" i="1"/>
  <c r="L8" i="1"/>
  <c r="M8" i="1"/>
  <c r="N8" i="1"/>
  <c r="O8" i="1"/>
  <c r="P8" i="1"/>
  <c r="Q8" i="1"/>
  <c r="R8" i="1"/>
  <c r="G9" i="1"/>
  <c r="H9" i="1"/>
  <c r="I9" i="1"/>
  <c r="J9" i="1"/>
  <c r="K9" i="1"/>
  <c r="L9" i="1"/>
  <c r="M9" i="1"/>
  <c r="N9" i="1"/>
  <c r="O9" i="1"/>
  <c r="P9" i="1"/>
  <c r="Q9" i="1"/>
  <c r="R9" i="1"/>
  <c r="G10" i="1"/>
  <c r="H10" i="1"/>
  <c r="I10" i="1"/>
  <c r="J10" i="1"/>
  <c r="K10" i="1"/>
  <c r="L10" i="1"/>
  <c r="M10" i="1"/>
  <c r="N10" i="1"/>
  <c r="O10" i="1"/>
  <c r="P10" i="1"/>
  <c r="Q10" i="1"/>
  <c r="R10" i="1"/>
  <c r="G11" i="1"/>
  <c r="H11" i="1"/>
  <c r="I11" i="1"/>
  <c r="J11" i="1"/>
  <c r="K11" i="1"/>
  <c r="L11" i="1"/>
  <c r="M11" i="1"/>
  <c r="N11" i="1"/>
  <c r="O11" i="1"/>
  <c r="P11" i="1"/>
  <c r="Q11" i="1"/>
  <c r="R11" i="1"/>
  <c r="G12" i="1"/>
  <c r="H12" i="1"/>
  <c r="I12" i="1"/>
  <c r="J12" i="1"/>
  <c r="K12" i="1"/>
  <c r="L12" i="1"/>
  <c r="M12" i="1"/>
  <c r="N12" i="1"/>
  <c r="O12" i="1"/>
  <c r="P12" i="1"/>
  <c r="Q12" i="1"/>
  <c r="R12" i="1"/>
  <c r="G13" i="1"/>
  <c r="H13" i="1"/>
  <c r="I13" i="1"/>
  <c r="J13" i="1"/>
  <c r="K13" i="1"/>
  <c r="L13" i="1"/>
  <c r="M13" i="1"/>
  <c r="N13" i="1"/>
  <c r="O13" i="1"/>
  <c r="P13" i="1"/>
  <c r="Q13" i="1"/>
  <c r="R13" i="1"/>
  <c r="G14" i="1"/>
  <c r="H14" i="1"/>
  <c r="I14" i="1"/>
  <c r="J14" i="1"/>
  <c r="K14" i="1"/>
  <c r="L14" i="1"/>
  <c r="M14" i="1"/>
  <c r="N14" i="1"/>
  <c r="O14" i="1"/>
  <c r="P14" i="1"/>
  <c r="Q14" i="1"/>
  <c r="R14" i="1"/>
  <c r="G15" i="1"/>
  <c r="H15" i="1"/>
  <c r="I15" i="1"/>
  <c r="J15" i="1"/>
  <c r="K15" i="1"/>
  <c r="L15" i="1"/>
  <c r="M15" i="1"/>
  <c r="N15" i="1"/>
  <c r="O15" i="1"/>
  <c r="P15" i="1"/>
  <c r="Q15" i="1"/>
  <c r="R15" i="1"/>
  <c r="G16" i="1"/>
  <c r="H16" i="1"/>
  <c r="I16" i="1"/>
  <c r="J16" i="1"/>
  <c r="K16" i="1"/>
  <c r="L16" i="1"/>
  <c r="M16" i="1"/>
  <c r="N16" i="1"/>
  <c r="O16" i="1"/>
  <c r="P16" i="1"/>
  <c r="Q16" i="1"/>
  <c r="R16" i="1"/>
  <c r="G17" i="1"/>
  <c r="H17" i="1"/>
  <c r="I17" i="1"/>
  <c r="J17" i="1"/>
  <c r="K17" i="1"/>
  <c r="L17" i="1"/>
  <c r="M17" i="1"/>
  <c r="N17" i="1"/>
  <c r="O17" i="1"/>
  <c r="P17" i="1"/>
  <c r="Q17" i="1"/>
  <c r="R17" i="1"/>
  <c r="G18" i="1"/>
  <c r="H18" i="1"/>
  <c r="I18" i="1"/>
  <c r="J18" i="1"/>
  <c r="K18" i="1"/>
  <c r="L18" i="1"/>
  <c r="M18" i="1"/>
  <c r="N18" i="1"/>
  <c r="O18" i="1"/>
  <c r="P18" i="1"/>
  <c r="Q18" i="1"/>
  <c r="R18" i="1"/>
  <c r="G19" i="1"/>
  <c r="H19" i="1"/>
  <c r="I19" i="1"/>
  <c r="J19" i="1"/>
  <c r="K19" i="1"/>
  <c r="L19" i="1"/>
  <c r="M19" i="1"/>
  <c r="N19" i="1"/>
  <c r="O19" i="1"/>
  <c r="P19" i="1"/>
  <c r="Q19" i="1"/>
  <c r="R19" i="1"/>
  <c r="G20" i="1"/>
  <c r="H20" i="1"/>
  <c r="I20" i="1"/>
  <c r="J20" i="1"/>
  <c r="K20" i="1"/>
  <c r="L20" i="1"/>
  <c r="M20" i="1"/>
  <c r="N20" i="1"/>
  <c r="O20" i="1"/>
  <c r="P20" i="1"/>
  <c r="Q20" i="1"/>
  <c r="R20" i="1"/>
  <c r="G21" i="1"/>
  <c r="H21" i="1"/>
  <c r="I21" i="1"/>
  <c r="J21" i="1"/>
  <c r="K21" i="1"/>
  <c r="L21" i="1"/>
  <c r="M21" i="1"/>
  <c r="N21" i="1"/>
  <c r="O21" i="1"/>
  <c r="P21" i="1"/>
  <c r="Q21" i="1"/>
  <c r="R21" i="1"/>
  <c r="G22" i="1"/>
  <c r="H22" i="1"/>
  <c r="I22" i="1"/>
  <c r="J22" i="1"/>
  <c r="K22" i="1"/>
  <c r="L22" i="1"/>
  <c r="M22" i="1"/>
  <c r="N22" i="1"/>
  <c r="O22" i="1"/>
  <c r="P22" i="1"/>
  <c r="Q22" i="1"/>
  <c r="R22" i="1"/>
  <c r="G23" i="1"/>
  <c r="H23" i="1"/>
  <c r="I23" i="1"/>
  <c r="J23" i="1"/>
  <c r="K23" i="1"/>
  <c r="L23" i="1"/>
  <c r="M23" i="1"/>
  <c r="N23" i="1"/>
  <c r="O23" i="1"/>
  <c r="P23" i="1"/>
  <c r="Q23" i="1"/>
  <c r="R23" i="1"/>
  <c r="G24" i="1"/>
  <c r="H24" i="1"/>
  <c r="I24" i="1"/>
  <c r="J24" i="1"/>
  <c r="K24" i="1"/>
  <c r="L24" i="1"/>
  <c r="M24" i="1"/>
  <c r="N24" i="1"/>
  <c r="O24" i="1"/>
  <c r="P24" i="1"/>
  <c r="Q24" i="1"/>
  <c r="R24" i="1"/>
  <c r="G25" i="1"/>
  <c r="H25" i="1"/>
  <c r="I25" i="1"/>
  <c r="J25" i="1"/>
  <c r="K25" i="1"/>
  <c r="L25" i="1"/>
  <c r="M25" i="1"/>
  <c r="N25" i="1"/>
  <c r="O25" i="1"/>
  <c r="P25" i="1"/>
  <c r="Q25" i="1"/>
  <c r="R25" i="1"/>
  <c r="G26" i="1"/>
  <c r="H26" i="1"/>
  <c r="I26" i="1"/>
  <c r="J26" i="1"/>
  <c r="K26" i="1"/>
  <c r="L26" i="1"/>
  <c r="M26" i="1"/>
  <c r="N26" i="1"/>
  <c r="O26" i="1"/>
  <c r="P26" i="1"/>
  <c r="Q26" i="1"/>
  <c r="R26" i="1"/>
  <c r="G27" i="1"/>
  <c r="H27" i="1"/>
  <c r="I27" i="1"/>
  <c r="J27" i="1"/>
  <c r="K27" i="1"/>
  <c r="L27" i="1"/>
  <c r="M27" i="1"/>
  <c r="N27" i="1"/>
  <c r="O27" i="1"/>
  <c r="P27" i="1"/>
  <c r="Q27" i="1"/>
  <c r="R27" i="1"/>
  <c r="G28" i="1"/>
  <c r="H28" i="1"/>
  <c r="I28" i="1"/>
  <c r="J28" i="1"/>
  <c r="K28" i="1"/>
  <c r="L28" i="1"/>
  <c r="M28" i="1"/>
  <c r="N28" i="1"/>
  <c r="O28" i="1"/>
  <c r="P28" i="1"/>
  <c r="Q28" i="1"/>
  <c r="R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Q2" i="1"/>
  <c r="P2" i="1"/>
  <c r="R2" i="1" s="1"/>
  <c r="N2" i="1"/>
  <c r="M2" i="1"/>
  <c r="L2" i="1"/>
  <c r="K2" i="1"/>
  <c r="J2" i="1"/>
  <c r="I2" i="1"/>
  <c r="H2" i="1"/>
  <c r="G2" i="1"/>
  <c r="F2" i="1"/>
  <c r="E2" i="1"/>
  <c r="O2" i="1" l="1"/>
</calcChain>
</file>

<file path=xl/sharedStrings.xml><?xml version="1.0" encoding="utf-8"?>
<sst xmlns="http://schemas.openxmlformats.org/spreadsheetml/2006/main" count="99" uniqueCount="51">
  <si>
    <t>TableName</t>
  </si>
  <si>
    <t>№</t>
  </si>
  <si>
    <t>LoadStagePackageName</t>
  </si>
  <si>
    <t>LastSuccessfulExtractionDatetime</t>
  </si>
  <si>
    <t>CurrentExtractionDateTime</t>
  </si>
  <si>
    <t>ExecuteSQLTaskName: GetLastSuccesfulLoadDate</t>
  </si>
  <si>
    <t>DataFlowTaskName</t>
  </si>
  <si>
    <t>OLEDBSourceName</t>
  </si>
  <si>
    <t>OLEDBQuery</t>
  </si>
  <si>
    <t>OLEDBDestination</t>
  </si>
  <si>
    <t>ExecuteSQLTaskName: SetUpLastSuccessfullExtraction_period</t>
  </si>
  <si>
    <t>AgentActs</t>
  </si>
  <si>
    <t>Add table to monitoring</t>
  </si>
  <si>
    <t>Create Hub table</t>
  </si>
  <si>
    <t>EntityName</t>
  </si>
  <si>
    <t>LoadHubPackageName</t>
  </si>
  <si>
    <t>LoadHubProcedure</t>
  </si>
  <si>
    <t>DataBaseName</t>
  </si>
  <si>
    <t>Callisto</t>
  </si>
  <si>
    <t>Schema</t>
  </si>
  <si>
    <t>dbo</t>
  </si>
  <si>
    <t>Oberon</t>
  </si>
  <si>
    <t>Cases</t>
  </si>
  <si>
    <t>Events</t>
  </si>
  <si>
    <t>EventToParameterValues</t>
  </si>
  <si>
    <t>CasesDocuments</t>
  </si>
  <si>
    <t>Documents</t>
  </si>
  <si>
    <t>Claims</t>
  </si>
  <si>
    <t>ClaimToParameterValues</t>
  </si>
  <si>
    <t>Products</t>
  </si>
  <si>
    <t>Payables</t>
  </si>
  <si>
    <t>Regresses</t>
  </si>
  <si>
    <t>Calculations</t>
  </si>
  <si>
    <t>CalculationToParameterValues</t>
  </si>
  <si>
    <t>Reservations</t>
  </si>
  <si>
    <t>meta</t>
  </si>
  <si>
    <t>ProgramTypeToClaimTypes</t>
  </si>
  <si>
    <t>DocumentParameters</t>
  </si>
  <si>
    <t>ReservationCalculationTypes</t>
  </si>
  <si>
    <t>DocumentParameterValues</t>
  </si>
  <si>
    <t>OrantaSch</t>
  </si>
  <si>
    <t>Programs</t>
  </si>
  <si>
    <t>Branches</t>
  </si>
  <si>
    <t>InsuranceObjects</t>
  </si>
  <si>
    <t>Risks</t>
  </si>
  <si>
    <t>ProgramTypes</t>
  </si>
  <si>
    <t>InsuranceTypes</t>
  </si>
  <si>
    <t>Metis</t>
  </si>
  <si>
    <t>Vehicles</t>
  </si>
  <si>
    <t>Faces</t>
  </si>
  <si>
    <t>PayableToParameterValues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</si>
</sst>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scadia Mono PL SemiBold"/>
      <family val="3"/>
      <charset val="204"/>
    </font>
    <font>
      <sz val="8"/>
      <color theme="1"/>
      <name val="Cascadia Mono PL Light"/>
      <family val="3"/>
      <charset val="204"/>
    </font>
    <font>
      <sz val="8"/>
      <color theme="1"/>
      <name val="Cascadia Mono PL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8"/>
  <sheetViews>
    <sheetView tabSelected="1" topLeftCell="O1" workbookViewId="0">
      <selection activeCell="Q2" sqref="Q2"/>
    </sheetView>
  </sheetViews>
  <sheetFormatPr defaultRowHeight="12.75" x14ac:dyDescent="0.25"/>
  <cols>
    <col min="1" max="1" width="3" style="2" bestFit="1" customWidth="1"/>
    <col min="2" max="2" width="13.140625" style="2" bestFit="1" customWidth="1"/>
    <col min="3" max="3" width="7" style="2" bestFit="1" customWidth="1"/>
    <col min="4" max="4" width="29.7109375" style="2" bestFit="1" customWidth="1"/>
    <col min="5" max="5" width="40" style="2" bestFit="1" customWidth="1"/>
    <col min="6" max="6" width="98" style="2" bestFit="1" customWidth="1"/>
    <col min="7" max="7" width="42.140625" style="2" bestFit="1" customWidth="1"/>
    <col min="8" max="8" width="41" style="2" bestFit="1" customWidth="1"/>
    <col min="9" max="9" width="39" style="2" bestFit="1" customWidth="1"/>
    <col min="10" max="10" width="32.7109375" style="2" bestFit="1" customWidth="1"/>
    <col min="11" max="11" width="166.42578125" style="2" bestFit="1" customWidth="1"/>
    <col min="12" max="12" width="39" style="2" bestFit="1" customWidth="1"/>
    <col min="13" max="13" width="68" style="2" bestFit="1" customWidth="1"/>
    <col min="14" max="14" width="76.28515625" style="2" bestFit="1" customWidth="1"/>
    <col min="15" max="15" width="139.42578125" style="2" bestFit="1" customWidth="1"/>
    <col min="16" max="16" width="28.5703125" style="2" bestFit="1" customWidth="1"/>
    <col min="17" max="17" width="29.7109375" style="2" customWidth="1"/>
    <col min="18" max="18" width="112.5703125" style="2" bestFit="1" customWidth="1"/>
    <col min="19" max="16384" width="9.140625" style="2"/>
  </cols>
  <sheetData>
    <row r="1" spans="1:28" s="1" customFormat="1" ht="70.5" customHeight="1" x14ac:dyDescent="0.25">
      <c r="A1" s="4" t="s">
        <v>1</v>
      </c>
      <c r="B1" s="4" t="s">
        <v>17</v>
      </c>
      <c r="C1" s="4" t="s">
        <v>19</v>
      </c>
      <c r="D1" s="4" t="s">
        <v>0</v>
      </c>
      <c r="E1" s="4" t="s">
        <v>2</v>
      </c>
      <c r="F1" s="4" t="s">
        <v>5</v>
      </c>
      <c r="G1" s="4" t="s">
        <v>3</v>
      </c>
      <c r="H1" s="4" t="s">
        <v>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14.75" x14ac:dyDescent="0.25">
      <c r="A2" s="2">
        <v>1</v>
      </c>
      <c r="B2" s="2" t="s">
        <v>18</v>
      </c>
      <c r="C2" s="2" t="s">
        <v>20</v>
      </c>
      <c r="D2" s="2" t="s">
        <v>11</v>
      </c>
      <c r="E2" s="2" t="str">
        <f>_xlfn.CONCAT(D2,".LoadStage")</f>
        <v>AgentActs.LoadStage</v>
      </c>
      <c r="F2" s="2" t="str">
        <f>_xlfn.CONCAT("EXEC [Integration].[sp_GetExtractionPeriod] @tableName = N'Stage.",D2,"'")</f>
        <v>EXEC [Integration].[sp_GetExtractionPeriod] @tableName = N'Stage.AgentActs'</v>
      </c>
      <c r="G2" s="2" t="str">
        <f>_xlfn.CONCAT("User::dtLSE_",D2)</f>
        <v>User::dtLSE_AgentActs</v>
      </c>
      <c r="H2" s="2" t="str">
        <f>_xlfn.CONCAT("User::dtCE_",D2)</f>
        <v>User::dtCE_AgentActs</v>
      </c>
      <c r="I2" s="2" t="str">
        <f>_xlfn.CONCAT("LoadStage",D2)</f>
        <v>LoadStageAgentActs</v>
      </c>
      <c r="J2" s="2" t="str">
        <f>_xlfn.CONCAT("Get",D2)</f>
        <v>GetAgentActs</v>
      </c>
      <c r="K2" s="3" t="str">
        <f>_xlfn.CONCAT(
    "DECLARE @LastExecutionDateTime DATETIME2 = ?;",
    "
",
    "DECLARE @CurentExecutionDateTime DATETIME2 = ?;",
    "
",
    "SELECT *
",
    "FROM (SELECT src.*, COALESCE(lg.[_CreateDate], CAST('20100101' AS date)) AS [_CreateDate], COALESCE(lg.[_ActionDate], CAST('20100101' AS date)) AS [_ActionDate]
",
    "FROM [dbo].[",
    D2,
    "] AS src
",
    "OUTER APPLY (SELECT MIN(L.ActionDate) AS [_CreateDate], MAX(L.ActionDate) AS [_ActionDate]
",
    "FROM [log].[",
    D2,
    "] AS L
",
    "WHERE L.LoggedEntityGID = src.gid GROUP BY L.LoggedEntityGID) AS lg) AS MainData
",
    "WHERE MainData.[_ActionDate] &gt; @LastExecutionDateTime AND MainData.[_ActionDate] &lt;= @CurentExecutionDateTime"
    )</f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[dbo].[AgentActs] AS src
OUTER APPLY (SELECT MIN(L.ActionDate) AS [_CreateDate], MAX(L.ActionDate) AS [_ActionDate]
FROM [log].[AgentActs] AS L
WHERE L.LoggedEntityGID = src.gid GROUP BY L.LoggedEntityGID) AS lg) AS MainData
WHERE MainData.[_ActionDate] &gt; @LastExecutionDateTime AND MainData.[_ActionDate] &lt;= @CurentExecutionDateTime</v>
      </c>
      <c r="L2" s="2" t="str">
        <f>_xlfn.CONCAT("LoadStage",D2)</f>
        <v>LoadStageAgentActs</v>
      </c>
      <c r="M2" s="3" t="str">
        <f>_xlfn.CONCAT("UPDATE Integration.PackageExecutions
SET LastSuccessfulExtractionDatetime = CurrentExtractionDateTime,
Message = 'success'
WHERE
TableName = 'Stage.",D2,"'")</f>
        <v>UPDATE Integration.PackageExecutions
SET LastSuccessfulExtractionDatetime = CurrentExtractionDateTime,
Message = 'success'
WHERE
TableName = 'Stage.AgentActs'</v>
      </c>
      <c r="N2" s="3" t="str">
        <f>_xlfn.CONCAT("DECLARE @tableName NVARCHAR(250) = N'Stage.",
D2,
"';",
"
",
"DECLARE @userName NVARCHAR(250) = N'ORANTA\bezvershuk_do'",
"
",
"EXEC [Integration].[sp_InsertTableForMonitoring] @tableName, @userName",)</f>
        <v>DECLARE @tableName NVARCHAR(250) = N'Stage.AgentActs';
DECLARE @userName NVARCHAR(250) = N'ORANTA\bezvershuk_do'
EXEC [Integration].[sp_InsertTableForMonitoring] @tableName, @userName</v>
      </c>
      <c r="O2" s="2" t="str">
        <f>_xlfn.CONCAT("EXEC [Integration].[sp_CreateHubByTableName] @tableName = N'",D2,"', @entryName = N'",P2,"'")</f>
        <v>EXEC [Integration].[sp_CreateHubByTableName] @tableName = N'AgentActs', @entryName = N'AgentAct'</v>
      </c>
      <c r="P2" s="2" t="str">
        <f>LEFT(D2,LEN(D2)-1)</f>
        <v>AgentAct</v>
      </c>
      <c r="Q2" s="3" t="str">
        <f>_xlfn.CONCAT(D2,".LoadHub")</f>
        <v>AgentActs.LoadHub</v>
      </c>
      <c r="R2" s="3" t="str">
        <f>_xlfn.CONCAT("EXEC [Integration].[sp_LoadHubByTableName] @tableName = N'",D2,"', @entryName = N'",P2,"'")</f>
        <v>EXEC [Integration].[sp_LoadHubByTableName] @tableName = N'AgentActs', @entryName = N'AgentAct'</v>
      </c>
    </row>
    <row r="3" spans="1:28" ht="114.75" x14ac:dyDescent="0.25">
      <c r="A3" s="2">
        <v>2</v>
      </c>
      <c r="B3" s="2" t="s">
        <v>21</v>
      </c>
      <c r="C3" s="2" t="s">
        <v>20</v>
      </c>
      <c r="D3" s="2" t="s">
        <v>22</v>
      </c>
      <c r="E3" s="2" t="str">
        <f t="shared" ref="E3:E28" si="0">_xlfn.CONCAT(D3,".LoadStage")</f>
        <v>Cases.LoadStage</v>
      </c>
      <c r="F3" s="2" t="str">
        <f t="shared" ref="F3:F28" si="1">_xlfn.CONCAT("EXEC [Integration].[sp_GetExtractionPeriod] @tableName = N'Stage.",D3,"'")</f>
        <v>EXEC [Integration].[sp_GetExtractionPeriod] @tableName = N'Stage.Cases'</v>
      </c>
      <c r="G3" s="2" t="str">
        <f t="shared" ref="G3:G28" si="2">_xlfn.CONCAT("User::dtLSE_",D3)</f>
        <v>User::dtLSE_Cases</v>
      </c>
      <c r="H3" s="2" t="str">
        <f t="shared" ref="H3:H28" si="3">_xlfn.CONCAT("User::dtCE_",D3)</f>
        <v>User::dtCE_Cases</v>
      </c>
      <c r="I3" s="2" t="str">
        <f t="shared" ref="I3:I28" si="4">_xlfn.CONCAT("LoadStage",D3)</f>
        <v>LoadStageCases</v>
      </c>
      <c r="J3" s="2" t="str">
        <f t="shared" ref="J3:J28" si="5">_xlfn.CONCAT("Get",D3)</f>
        <v>GetCases</v>
      </c>
      <c r="K3" s="3" t="str">
        <f t="shared" ref="K3:K28" si="6">_xlfn.CONCAT(
    "DECLARE @LastExecutionDateTime DATETIME2 = ?;",
    "
",
    "DECLARE @CurentExecutionDateTime DATETIME2 = ?;",
    "
",
    "SELECT *
",
    "FROM (SELECT src.*, COALESCE(lg.[_CreateDate], CAST('20100101' AS date)) AS [_CreateDate], COALESCE(lg.[_ActionDate], CAST('20100101' AS date)) AS [_ActionDate]
",
    "FROM [dbo].[",
    D3,
    "] AS src
",
    "OUTER APPLY (SELECT MIN(L.ActionDate) AS [_CreateDate], MAX(L.ActionDate) AS [_ActionDate]
",
    "FROM [log].[",
    D3,
    "] AS L
",
    "WHERE L.LoggedEntityGID = src.gid GROUP BY L.LoggedEntityGID) AS lg) AS MainData
",
    "WHERE MainData.[_ActionDate] &gt; @LastExecutionDateTime AND MainData.[_ActionDate] &lt;= @CurentExecutionDateTime"
    )</f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[dbo].[Cases] AS src
OUTER APPLY (SELECT MIN(L.ActionDate) AS [_CreateDate], MAX(L.ActionDate) AS [_ActionDate]
FROM [log].[Cases] AS L
WHERE L.LoggedEntityGID = src.gid GROUP BY L.LoggedEntityGID) AS lg) AS MainData
WHERE MainData.[_ActionDate] &gt; @LastExecutionDateTime AND MainData.[_ActionDate] &lt;= @CurentExecutionDateTime</v>
      </c>
      <c r="L3" s="2" t="str">
        <f t="shared" ref="L3:L28" si="7">_xlfn.CONCAT("LoadStage",D3)</f>
        <v>LoadStageCases</v>
      </c>
      <c r="M3" s="3" t="str">
        <f t="shared" ref="M3:M28" si="8">_xlfn.CONCAT("UPDATE Integration.PackageExecutions
SET LastSuccessfulExtractionDatetime = CurrentExtractionDateTime,
Message = 'success'
WHERE
TableName = 'Stage.",D3,"'")</f>
        <v>UPDATE Integration.PackageExecutions
SET LastSuccessfulExtractionDatetime = CurrentExtractionDateTime,
Message = 'success'
WHERE
TableName = 'Stage.Cases'</v>
      </c>
      <c r="N3" s="3" t="str">
        <f t="shared" ref="N3:N28" si="9">_xlfn.CONCAT("DECLARE @tableName NVARCHAR(250) = N'Stage.",
D3,
"';",
"
",
"DECLARE @userName NVARCHAR(250) = N'ORANTA\bezvershuk_do'",
"
",
"EXEC [Integration].[sp_InsertTableForMonitoring] @tableName, @userName",)</f>
        <v>DECLARE @tableName NVARCHAR(250) = N'Stage.Cases';
DECLARE @userName NVARCHAR(250) = N'ORANTA\bezvershuk_do'
EXEC [Integration].[sp_InsertTableForMonitoring] @tableName, @userName</v>
      </c>
      <c r="O3" s="2" t="str">
        <f t="shared" ref="O3:O28" si="10">_xlfn.CONCAT("EXEC [Integration].[sp_CreateHubByTableName] @tableName = N'",D3,"', @entryName = N'",P3,"'")</f>
        <v>EXEC [Integration].[sp_CreateHubByTableName] @tableName = N'Cases', @entryName = N'Case'</v>
      </c>
      <c r="P3" s="2" t="str">
        <f t="shared" ref="P3:P28" si="11">LEFT(D3,LEN(D3)-1)</f>
        <v>Case</v>
      </c>
      <c r="Q3" s="3" t="str">
        <f t="shared" ref="Q3:Q28" si="12">_xlfn.CONCAT(D3,".LoadHub")</f>
        <v>Cases.LoadHub</v>
      </c>
      <c r="R3" s="3" t="str">
        <f t="shared" ref="R3:R28" si="13">_xlfn.CONCAT("EXEC [Integration].[sp_LoadHubByTableName] @tableName = N'",D3,"', @entryName = N'",P3,"'")</f>
        <v>EXEC [Integration].[sp_LoadHubByTableName] @tableName = N'Cases', @entryName = N'Case'</v>
      </c>
    </row>
    <row r="4" spans="1:28" ht="114.75" x14ac:dyDescent="0.25">
      <c r="A4" s="2">
        <v>3</v>
      </c>
      <c r="B4" s="2" t="s">
        <v>21</v>
      </c>
      <c r="C4" s="2" t="s">
        <v>20</v>
      </c>
      <c r="D4" s="2" t="s">
        <v>23</v>
      </c>
      <c r="E4" s="2" t="str">
        <f t="shared" si="0"/>
        <v>Events.LoadStage</v>
      </c>
      <c r="F4" s="2" t="str">
        <f t="shared" si="1"/>
        <v>EXEC [Integration].[sp_GetExtractionPeriod] @tableName = N'Stage.Events'</v>
      </c>
      <c r="G4" s="2" t="str">
        <f t="shared" si="2"/>
        <v>User::dtLSE_Events</v>
      </c>
      <c r="H4" s="2" t="str">
        <f t="shared" si="3"/>
        <v>User::dtCE_Events</v>
      </c>
      <c r="I4" s="2" t="str">
        <f t="shared" si="4"/>
        <v>LoadStageEvents</v>
      </c>
      <c r="J4" s="2" t="str">
        <f t="shared" si="5"/>
        <v>GetEvents</v>
      </c>
      <c r="K4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[dbo].[Events] AS src
OUTER APPLY (SELECT MIN(L.ActionDate) AS [_CreateDate], MAX(L.ActionDate) AS [_ActionDate]
FROM [log].[Events] AS L
WHERE L.LoggedEntityGID = src.gid GROUP BY L.LoggedEntityGID) AS lg) AS MainData
WHERE MainData.[_ActionDate] &gt; @LastExecutionDateTime AND MainData.[_ActionDate] &lt;= @CurentExecutionDateTime</v>
      </c>
      <c r="L4" s="2" t="str">
        <f t="shared" si="7"/>
        <v>LoadStageEvents</v>
      </c>
      <c r="M4" s="3" t="str">
        <f t="shared" si="8"/>
        <v>UPDATE Integration.PackageExecutions
SET LastSuccessfulExtractionDatetime = CurrentExtractionDateTime,
Message = 'success'
WHERE
TableName = 'Stage.Events'</v>
      </c>
      <c r="N4" s="3" t="str">
        <f t="shared" si="9"/>
        <v>DECLARE @tableName NVARCHAR(250) = N'Stage.Events';
DECLARE @userName NVARCHAR(250) = N'ORANTA\bezvershuk_do'
EXEC [Integration].[sp_InsertTableForMonitoring] @tableName, @userName</v>
      </c>
      <c r="O4" s="2" t="str">
        <f t="shared" si="10"/>
        <v>EXEC [Integration].[sp_CreateHubByTableName] @tableName = N'Events', @entryName = N'Event'</v>
      </c>
      <c r="P4" s="2" t="str">
        <f t="shared" si="11"/>
        <v>Event</v>
      </c>
      <c r="Q4" s="3" t="str">
        <f t="shared" si="12"/>
        <v>Events.LoadHub</v>
      </c>
      <c r="R4" s="3" t="str">
        <f t="shared" si="13"/>
        <v>EXEC [Integration].[sp_LoadHubByTableName] @tableName = N'Events', @entryName = N'Event'</v>
      </c>
    </row>
    <row r="5" spans="1:28" ht="114.75" x14ac:dyDescent="0.25">
      <c r="A5" s="2">
        <v>4</v>
      </c>
      <c r="B5" s="2" t="s">
        <v>21</v>
      </c>
      <c r="C5" s="2" t="s">
        <v>20</v>
      </c>
      <c r="D5" s="2" t="s">
        <v>24</v>
      </c>
      <c r="E5" s="2" t="str">
        <f t="shared" si="0"/>
        <v>EventToParameterValues.LoadStage</v>
      </c>
      <c r="F5" s="2" t="str">
        <f t="shared" si="1"/>
        <v>EXEC [Integration].[sp_GetExtractionPeriod] @tableName = N'Stage.EventToParameterValues'</v>
      </c>
      <c r="G5" s="2" t="str">
        <f t="shared" si="2"/>
        <v>User::dtLSE_EventToParameterValues</v>
      </c>
      <c r="H5" s="2" t="str">
        <f t="shared" si="3"/>
        <v>User::dtCE_EventToParameterValues</v>
      </c>
      <c r="I5" s="2" t="str">
        <f t="shared" si="4"/>
        <v>LoadStageEventToParameterValues</v>
      </c>
      <c r="J5" s="2" t="str">
        <f t="shared" si="5"/>
        <v>GetEventToParameterValues</v>
      </c>
      <c r="K5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[dbo].[EventToParameterValues] AS src
OUTER APPLY (SELECT MIN(L.ActionDate) AS [_CreateDate], MAX(L.ActionDate) AS [_ActionDate]
FROM [log].[EventToParameterValues] AS L
WHERE L.LoggedEntityGID = src.gid GROUP BY L.LoggedEntityGID) AS lg) AS MainData
WHERE MainData.[_ActionDate] &gt; @LastExecutionDateTime AND MainData.[_ActionDate] &lt;= @CurentExecutionDateTime</v>
      </c>
      <c r="L5" s="2" t="str">
        <f t="shared" si="7"/>
        <v>LoadStageEventToParameterValues</v>
      </c>
      <c r="M5" s="3" t="str">
        <f t="shared" si="8"/>
        <v>UPDATE Integration.PackageExecutions
SET LastSuccessfulExtractionDatetime = CurrentExtractionDateTime,
Message = 'success'
WHERE
TableName = 'Stage.EventToParameterValues'</v>
      </c>
      <c r="N5" s="3" t="str">
        <f t="shared" si="9"/>
        <v>DECLARE @tableName NVARCHAR(250) = N'Stage.EventToParameterValues';
DECLARE @userName NVARCHAR(250) = N'ORANTA\bezvershuk_do'
EXEC [Integration].[sp_InsertTableForMonitoring] @tableName, @userName</v>
      </c>
      <c r="O5" s="2" t="str">
        <f t="shared" si="10"/>
        <v>EXEC [Integration].[sp_CreateHubByTableName] @tableName = N'EventToParameterValues', @entryName = N'EventToParameterValue'</v>
      </c>
      <c r="P5" s="2" t="str">
        <f t="shared" si="11"/>
        <v>EventToParameterValue</v>
      </c>
      <c r="Q5" s="3" t="str">
        <f t="shared" si="12"/>
        <v>EventToParameterValues.LoadHub</v>
      </c>
      <c r="R5" s="3" t="str">
        <f t="shared" si="13"/>
        <v>EXEC [Integration].[sp_LoadHubByTableName] @tableName = N'EventToParameterValues', @entryName = N'EventToParameterValue'</v>
      </c>
    </row>
    <row r="6" spans="1:28" ht="114.75" x14ac:dyDescent="0.25">
      <c r="A6" s="2">
        <v>5</v>
      </c>
      <c r="B6" s="2" t="s">
        <v>21</v>
      </c>
      <c r="C6" s="2" t="s">
        <v>20</v>
      </c>
      <c r="D6" s="2" t="s">
        <v>25</v>
      </c>
      <c r="E6" s="2" t="str">
        <f t="shared" si="0"/>
        <v>CasesDocuments.LoadStage</v>
      </c>
      <c r="F6" s="2" t="str">
        <f t="shared" si="1"/>
        <v>EXEC [Integration].[sp_GetExtractionPeriod] @tableName = N'Stage.CasesDocuments'</v>
      </c>
      <c r="G6" s="2" t="str">
        <f t="shared" si="2"/>
        <v>User::dtLSE_CasesDocuments</v>
      </c>
      <c r="H6" s="2" t="str">
        <f t="shared" si="3"/>
        <v>User::dtCE_CasesDocuments</v>
      </c>
      <c r="I6" s="2" t="str">
        <f t="shared" si="4"/>
        <v>LoadStageCasesDocuments</v>
      </c>
      <c r="J6" s="2" t="str">
        <f t="shared" si="5"/>
        <v>GetCasesDocuments</v>
      </c>
      <c r="K6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[dbo].[CasesDocuments] AS src
OUTER APPLY (SELECT MIN(L.ActionDate) AS [_CreateDate], MAX(L.ActionDate) AS [_ActionDate]
FROM [log].[CasesDocuments] AS L
WHERE L.LoggedEntityGID = src.gid GROUP BY L.LoggedEntityGID) AS lg) AS MainData
WHERE MainData.[_ActionDate] &gt; @LastExecutionDateTime AND MainData.[_ActionDate] &lt;= @CurentExecutionDateTime</v>
      </c>
      <c r="L6" s="2" t="str">
        <f t="shared" si="7"/>
        <v>LoadStageCasesDocuments</v>
      </c>
      <c r="M6" s="3" t="str">
        <f t="shared" si="8"/>
        <v>UPDATE Integration.PackageExecutions
SET LastSuccessfulExtractionDatetime = CurrentExtractionDateTime,
Message = 'success'
WHERE
TableName = 'Stage.CasesDocuments'</v>
      </c>
      <c r="N6" s="3" t="str">
        <f t="shared" si="9"/>
        <v>DECLARE @tableName NVARCHAR(250) = N'Stage.CasesDocuments';
DECLARE @userName NVARCHAR(250) = N'ORANTA\bezvershuk_do'
EXEC [Integration].[sp_InsertTableForMonitoring] @tableName, @userName</v>
      </c>
      <c r="O6" s="2" t="str">
        <f t="shared" si="10"/>
        <v>EXEC [Integration].[sp_CreateHubByTableName] @tableName = N'CasesDocuments', @entryName = N'CasesDocument'</v>
      </c>
      <c r="P6" s="2" t="str">
        <f t="shared" si="11"/>
        <v>CasesDocument</v>
      </c>
      <c r="Q6" s="3" t="str">
        <f t="shared" si="12"/>
        <v>CasesDocuments.LoadHub</v>
      </c>
      <c r="R6" s="3" t="str">
        <f t="shared" si="13"/>
        <v>EXEC [Integration].[sp_LoadHubByTableName] @tableName = N'CasesDocuments', @entryName = N'CasesDocument'</v>
      </c>
    </row>
    <row r="7" spans="1:28" ht="114.75" x14ac:dyDescent="0.25">
      <c r="A7" s="2">
        <v>6</v>
      </c>
      <c r="B7" s="2" t="s">
        <v>21</v>
      </c>
      <c r="C7" s="2" t="s">
        <v>20</v>
      </c>
      <c r="D7" s="2" t="s">
        <v>26</v>
      </c>
      <c r="E7" s="2" t="str">
        <f t="shared" si="0"/>
        <v>Documents.LoadStage</v>
      </c>
      <c r="F7" s="2" t="str">
        <f t="shared" si="1"/>
        <v>EXEC [Integration].[sp_GetExtractionPeriod] @tableName = N'Stage.Documents'</v>
      </c>
      <c r="G7" s="2" t="str">
        <f t="shared" si="2"/>
        <v>User::dtLSE_Documents</v>
      </c>
      <c r="H7" s="2" t="str">
        <f t="shared" si="3"/>
        <v>User::dtCE_Documents</v>
      </c>
      <c r="I7" s="2" t="str">
        <f t="shared" si="4"/>
        <v>LoadStageDocuments</v>
      </c>
      <c r="J7" s="2" t="str">
        <f t="shared" si="5"/>
        <v>GetDocuments</v>
      </c>
      <c r="K7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[dbo].[Documents] AS src
OUTER APPLY (SELECT MIN(L.ActionDate) AS [_CreateDate], MAX(L.ActionDate) AS [_ActionDate]
FROM [log].[Documents] AS L
WHERE L.LoggedEntityGID = src.gid GROUP BY L.LoggedEntityGID) AS lg) AS MainData
WHERE MainData.[_ActionDate] &gt; @LastExecutionDateTime AND MainData.[_ActionDate] &lt;= @CurentExecutionDateTime</v>
      </c>
      <c r="L7" s="2" t="str">
        <f t="shared" si="7"/>
        <v>LoadStageDocuments</v>
      </c>
      <c r="M7" s="3" t="str">
        <f t="shared" si="8"/>
        <v>UPDATE Integration.PackageExecutions
SET LastSuccessfulExtractionDatetime = CurrentExtractionDateTime,
Message = 'success'
WHERE
TableName = 'Stage.Documents'</v>
      </c>
      <c r="N7" s="3" t="str">
        <f t="shared" si="9"/>
        <v>DECLARE @tableName NVARCHAR(250) = N'Stage.Documents';
DECLARE @userName NVARCHAR(250) = N'ORANTA\bezvershuk_do'
EXEC [Integration].[sp_InsertTableForMonitoring] @tableName, @userName</v>
      </c>
      <c r="O7" s="2" t="str">
        <f t="shared" si="10"/>
        <v>EXEC [Integration].[sp_CreateHubByTableName] @tableName = N'Documents', @entryName = N'Document'</v>
      </c>
      <c r="P7" s="2" t="str">
        <f t="shared" si="11"/>
        <v>Document</v>
      </c>
      <c r="Q7" s="3" t="str">
        <f t="shared" si="12"/>
        <v>Documents.LoadHub</v>
      </c>
      <c r="R7" s="3" t="str">
        <f t="shared" si="13"/>
        <v>EXEC [Integration].[sp_LoadHubByTableName] @tableName = N'Documents', @entryName = N'Document'</v>
      </c>
    </row>
    <row r="8" spans="1:28" ht="114.75" x14ac:dyDescent="0.25">
      <c r="A8" s="2">
        <v>7</v>
      </c>
      <c r="B8" s="2" t="s">
        <v>21</v>
      </c>
      <c r="C8" s="2" t="s">
        <v>20</v>
      </c>
      <c r="D8" s="2" t="s">
        <v>27</v>
      </c>
      <c r="E8" s="2" t="str">
        <f t="shared" si="0"/>
        <v>Claims.LoadStage</v>
      </c>
      <c r="F8" s="2" t="str">
        <f t="shared" si="1"/>
        <v>EXEC [Integration].[sp_GetExtractionPeriod] @tableName = N'Stage.Claims'</v>
      </c>
      <c r="G8" s="2" t="str">
        <f t="shared" si="2"/>
        <v>User::dtLSE_Claims</v>
      </c>
      <c r="H8" s="2" t="str">
        <f t="shared" si="3"/>
        <v>User::dtCE_Claims</v>
      </c>
      <c r="I8" s="2" t="str">
        <f t="shared" si="4"/>
        <v>LoadStageClaims</v>
      </c>
      <c r="J8" s="2" t="str">
        <f t="shared" si="5"/>
        <v>GetClaims</v>
      </c>
      <c r="K8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[dbo].[Claims] AS src
OUTER APPLY (SELECT MIN(L.ActionDate) AS [_CreateDate], MAX(L.ActionDate) AS [_ActionDate]
FROM [log].[Claims] AS L
WHERE L.LoggedEntityGID = src.gid GROUP BY L.LoggedEntityGID) AS lg) AS MainData
WHERE MainData.[_ActionDate] &gt; @LastExecutionDateTime AND MainData.[_ActionDate] &lt;= @CurentExecutionDateTime</v>
      </c>
      <c r="L8" s="2" t="str">
        <f t="shared" si="7"/>
        <v>LoadStageClaims</v>
      </c>
      <c r="M8" s="3" t="str">
        <f t="shared" si="8"/>
        <v>UPDATE Integration.PackageExecutions
SET LastSuccessfulExtractionDatetime = CurrentExtractionDateTime,
Message = 'success'
WHERE
TableName = 'Stage.Claims'</v>
      </c>
      <c r="N8" s="3" t="str">
        <f t="shared" si="9"/>
        <v>DECLARE @tableName NVARCHAR(250) = N'Stage.Claims';
DECLARE @userName NVARCHAR(250) = N'ORANTA\bezvershuk_do'
EXEC [Integration].[sp_InsertTableForMonitoring] @tableName, @userName</v>
      </c>
      <c r="O8" s="2" t="str">
        <f t="shared" si="10"/>
        <v>EXEC [Integration].[sp_CreateHubByTableName] @tableName = N'Claims', @entryName = N'Claim'</v>
      </c>
      <c r="P8" s="2" t="str">
        <f t="shared" si="11"/>
        <v>Claim</v>
      </c>
      <c r="Q8" s="3" t="str">
        <f t="shared" si="12"/>
        <v>Claims.LoadHub</v>
      </c>
      <c r="R8" s="3" t="str">
        <f t="shared" si="13"/>
        <v>EXEC [Integration].[sp_LoadHubByTableName] @tableName = N'Claims', @entryName = N'Claim'</v>
      </c>
    </row>
    <row r="9" spans="1:28" ht="114.75" x14ac:dyDescent="0.25">
      <c r="A9" s="2">
        <v>8</v>
      </c>
      <c r="B9" s="2" t="s">
        <v>21</v>
      </c>
      <c r="C9" s="2" t="s">
        <v>20</v>
      </c>
      <c r="D9" s="2" t="s">
        <v>28</v>
      </c>
      <c r="E9" s="2" t="str">
        <f t="shared" si="0"/>
        <v>ClaimToParameterValues.LoadStage</v>
      </c>
      <c r="F9" s="2" t="str">
        <f t="shared" si="1"/>
        <v>EXEC [Integration].[sp_GetExtractionPeriod] @tableName = N'Stage.ClaimToParameterValues'</v>
      </c>
      <c r="G9" s="2" t="str">
        <f t="shared" si="2"/>
        <v>User::dtLSE_ClaimToParameterValues</v>
      </c>
      <c r="H9" s="2" t="str">
        <f t="shared" si="3"/>
        <v>User::dtCE_ClaimToParameterValues</v>
      </c>
      <c r="I9" s="2" t="str">
        <f t="shared" si="4"/>
        <v>LoadStageClaimToParameterValues</v>
      </c>
      <c r="J9" s="2" t="str">
        <f t="shared" si="5"/>
        <v>GetClaimToParameterValues</v>
      </c>
      <c r="K9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[dbo].[ClaimToParameterValues] AS src
OUTER APPLY (SELECT MIN(L.ActionDate) AS [_CreateDate], MAX(L.ActionDate) AS [_ActionDate]
FROM [log].[ClaimToParameterValues] AS L
WHERE L.LoggedEntityGID = src.gid GROUP BY L.LoggedEntityGID) AS lg) AS MainData
WHERE MainData.[_ActionDate] &gt; @LastExecutionDateTime AND MainData.[_ActionDate] &lt;= @CurentExecutionDateTime</v>
      </c>
      <c r="L9" s="2" t="str">
        <f t="shared" si="7"/>
        <v>LoadStageClaimToParameterValues</v>
      </c>
      <c r="M9" s="3" t="str">
        <f t="shared" si="8"/>
        <v>UPDATE Integration.PackageExecutions
SET LastSuccessfulExtractionDatetime = CurrentExtractionDateTime,
Message = 'success'
WHERE
TableName = 'Stage.ClaimToParameterValues'</v>
      </c>
      <c r="N9" s="3" t="str">
        <f t="shared" si="9"/>
        <v>DECLARE @tableName NVARCHAR(250) = N'Stage.ClaimToParameterValues';
DECLARE @userName NVARCHAR(250) = N'ORANTA\bezvershuk_do'
EXEC [Integration].[sp_InsertTableForMonitoring] @tableName, @userName</v>
      </c>
      <c r="O9" s="2" t="str">
        <f t="shared" si="10"/>
        <v>EXEC [Integration].[sp_CreateHubByTableName] @tableName = N'ClaimToParameterValues', @entryName = N'ClaimToParameterValue'</v>
      </c>
      <c r="P9" s="2" t="str">
        <f t="shared" si="11"/>
        <v>ClaimToParameterValue</v>
      </c>
      <c r="Q9" s="3" t="str">
        <f t="shared" si="12"/>
        <v>ClaimToParameterValues.LoadHub</v>
      </c>
      <c r="R9" s="3" t="str">
        <f t="shared" si="13"/>
        <v>EXEC [Integration].[sp_LoadHubByTableName] @tableName = N'ClaimToParameterValues', @entryName = N'ClaimToParameterValue'</v>
      </c>
    </row>
    <row r="10" spans="1:28" ht="114.75" x14ac:dyDescent="0.25">
      <c r="A10" s="2">
        <v>9</v>
      </c>
      <c r="B10" s="2" t="s">
        <v>21</v>
      </c>
      <c r="C10" s="2" t="s">
        <v>20</v>
      </c>
      <c r="D10" s="2" t="s">
        <v>29</v>
      </c>
      <c r="E10" s="2" t="str">
        <f t="shared" si="0"/>
        <v>Products.LoadStage</v>
      </c>
      <c r="F10" s="2" t="str">
        <f t="shared" si="1"/>
        <v>EXEC [Integration].[sp_GetExtractionPeriod] @tableName = N'Stage.Products'</v>
      </c>
      <c r="G10" s="2" t="str">
        <f t="shared" si="2"/>
        <v>User::dtLSE_Products</v>
      </c>
      <c r="H10" s="2" t="str">
        <f t="shared" si="3"/>
        <v>User::dtCE_Products</v>
      </c>
      <c r="I10" s="2" t="str">
        <f t="shared" si="4"/>
        <v>LoadStageProducts</v>
      </c>
      <c r="J10" s="2" t="str">
        <f t="shared" si="5"/>
        <v>GetProducts</v>
      </c>
      <c r="K10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[dbo].[Products] AS src
OUTER APPLY (SELECT MIN(L.ActionDate) AS [_CreateDate], MAX(L.ActionDate) AS [_ActionDate]
FROM [log].[Products] AS L
WHERE L.LoggedEntityGID = src.gid GROUP BY L.LoggedEntityGID) AS lg) AS MainData
WHERE MainData.[_ActionDate] &gt; @LastExecutionDateTime AND MainData.[_ActionDate] &lt;= @CurentExecutionDateTime</v>
      </c>
      <c r="L10" s="2" t="str">
        <f t="shared" si="7"/>
        <v>LoadStageProducts</v>
      </c>
      <c r="M10" s="3" t="str">
        <f t="shared" si="8"/>
        <v>UPDATE Integration.PackageExecutions
SET LastSuccessfulExtractionDatetime = CurrentExtractionDateTime,
Message = 'success'
WHERE
TableName = 'Stage.Products'</v>
      </c>
      <c r="N10" s="3" t="str">
        <f t="shared" si="9"/>
        <v>DECLARE @tableName NVARCHAR(250) = N'Stage.Products';
DECLARE @userName NVARCHAR(250) = N'ORANTA\bezvershuk_do'
EXEC [Integration].[sp_InsertTableForMonitoring] @tableName, @userName</v>
      </c>
      <c r="O10" s="2" t="str">
        <f t="shared" si="10"/>
        <v>EXEC [Integration].[sp_CreateHubByTableName] @tableName = N'Products', @entryName = N'Product'</v>
      </c>
      <c r="P10" s="2" t="str">
        <f t="shared" si="11"/>
        <v>Product</v>
      </c>
      <c r="Q10" s="3" t="str">
        <f t="shared" si="12"/>
        <v>Products.LoadHub</v>
      </c>
      <c r="R10" s="3" t="str">
        <f t="shared" si="13"/>
        <v>EXEC [Integration].[sp_LoadHubByTableName] @tableName = N'Products', @entryName = N'Product'</v>
      </c>
    </row>
    <row r="11" spans="1:28" ht="114.75" x14ac:dyDescent="0.25">
      <c r="A11" s="2">
        <v>10</v>
      </c>
      <c r="B11" s="2" t="s">
        <v>21</v>
      </c>
      <c r="C11" s="2" t="s">
        <v>20</v>
      </c>
      <c r="D11" s="2" t="s">
        <v>30</v>
      </c>
      <c r="E11" s="2" t="str">
        <f t="shared" si="0"/>
        <v>Payables.LoadStage</v>
      </c>
      <c r="F11" s="2" t="str">
        <f t="shared" si="1"/>
        <v>EXEC [Integration].[sp_GetExtractionPeriod] @tableName = N'Stage.Payables'</v>
      </c>
      <c r="G11" s="2" t="str">
        <f t="shared" si="2"/>
        <v>User::dtLSE_Payables</v>
      </c>
      <c r="H11" s="2" t="str">
        <f t="shared" si="3"/>
        <v>User::dtCE_Payables</v>
      </c>
      <c r="I11" s="2" t="str">
        <f t="shared" si="4"/>
        <v>LoadStagePayables</v>
      </c>
      <c r="J11" s="2" t="str">
        <f t="shared" si="5"/>
        <v>GetPayables</v>
      </c>
      <c r="K11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[dbo].[Payables] AS src
OUTER APPLY (SELECT MIN(L.ActionDate) AS [_CreateDate], MAX(L.ActionDate) AS [_ActionDate]
FROM [log].[Payables] AS L
WHERE L.LoggedEntityGID = src.gid GROUP BY L.LoggedEntityGID) AS lg) AS MainData
WHERE MainData.[_ActionDate] &gt; @LastExecutionDateTime AND MainData.[_ActionDate] &lt;= @CurentExecutionDateTime</v>
      </c>
      <c r="L11" s="2" t="str">
        <f t="shared" si="7"/>
        <v>LoadStagePayables</v>
      </c>
      <c r="M11" s="3" t="str">
        <f t="shared" si="8"/>
        <v>UPDATE Integration.PackageExecutions
SET LastSuccessfulExtractionDatetime = CurrentExtractionDateTime,
Message = 'success'
WHERE
TableName = 'Stage.Payables'</v>
      </c>
      <c r="N11" s="3" t="str">
        <f t="shared" si="9"/>
        <v>DECLARE @tableName NVARCHAR(250) = N'Stage.Payables';
DECLARE @userName NVARCHAR(250) = N'ORANTA\bezvershuk_do'
EXEC [Integration].[sp_InsertTableForMonitoring] @tableName, @userName</v>
      </c>
      <c r="O11" s="2" t="str">
        <f t="shared" si="10"/>
        <v>EXEC [Integration].[sp_CreateHubByTableName] @tableName = N'Payables', @entryName = N'Payable'</v>
      </c>
      <c r="P11" s="2" t="str">
        <f t="shared" si="11"/>
        <v>Payable</v>
      </c>
      <c r="Q11" s="3" t="str">
        <f t="shared" si="12"/>
        <v>Payables.LoadHub</v>
      </c>
      <c r="R11" s="3" t="str">
        <f t="shared" si="13"/>
        <v>EXEC [Integration].[sp_LoadHubByTableName] @tableName = N'Payables', @entryName = N'Payable'</v>
      </c>
    </row>
    <row r="12" spans="1:28" ht="114.75" x14ac:dyDescent="0.25">
      <c r="A12" s="2">
        <v>11</v>
      </c>
      <c r="B12" s="2" t="s">
        <v>21</v>
      </c>
      <c r="C12" s="2" t="s">
        <v>20</v>
      </c>
      <c r="D12" s="2" t="s">
        <v>50</v>
      </c>
      <c r="E12" s="2" t="str">
        <f t="shared" si="0"/>
        <v>PayableToParameterValues.LoadStage</v>
      </c>
      <c r="F12" s="2" t="str">
        <f t="shared" si="1"/>
        <v>EXEC [Integration].[sp_GetExtractionPeriod] @tableName = N'Stage.PayableToParameterValues'</v>
      </c>
      <c r="G12" s="2" t="str">
        <f t="shared" si="2"/>
        <v>User::dtLSE_PayableToParameterValues</v>
      </c>
      <c r="H12" s="2" t="str">
        <f t="shared" si="3"/>
        <v>User::dtCE_PayableToParameterValues</v>
      </c>
      <c r="I12" s="2" t="str">
        <f t="shared" si="4"/>
        <v>LoadStagePayableToParameterValues</v>
      </c>
      <c r="J12" s="2" t="str">
        <f t="shared" si="5"/>
        <v>GetPayableToParameterValues</v>
      </c>
      <c r="K12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[dbo].[PayableToParameterValues] AS src
OUTER APPLY (SELECT MIN(L.ActionDate) AS [_CreateDate], MAX(L.ActionDate) AS [_ActionDate]
FROM [log].[PayableToParameterValues] AS L
WHERE L.LoggedEntityGID = src.gid GROUP BY L.LoggedEntityGID) AS lg) AS MainData
WHERE MainData.[_ActionDate] &gt; @LastExecutionDateTime AND MainData.[_ActionDate] &lt;= @CurentExecutionDateTime</v>
      </c>
      <c r="L12" s="2" t="str">
        <f t="shared" si="7"/>
        <v>LoadStagePayableToParameterValues</v>
      </c>
      <c r="M12" s="3" t="str">
        <f t="shared" si="8"/>
        <v>UPDATE Integration.PackageExecutions
SET LastSuccessfulExtractionDatetime = CurrentExtractionDateTime,
Message = 'success'
WHERE
TableName = 'Stage.PayableToParameterValues'</v>
      </c>
      <c r="N12" s="3" t="str">
        <f t="shared" si="9"/>
        <v>DECLARE @tableName NVARCHAR(250) = N'Stage.PayableToParameterValues';
DECLARE @userName NVARCHAR(250) = N'ORANTA\bezvershuk_do'
EXEC [Integration].[sp_InsertTableForMonitoring] @tableName, @userName</v>
      </c>
      <c r="O12" s="2" t="str">
        <f t="shared" si="10"/>
        <v>EXEC [Integration].[sp_CreateHubByTableName] @tableName = N'PayableToParameterValues', @entryName = N'PayableToParameterValue'</v>
      </c>
      <c r="P12" s="2" t="str">
        <f t="shared" si="11"/>
        <v>PayableToParameterValue</v>
      </c>
      <c r="Q12" s="3" t="str">
        <f t="shared" si="12"/>
        <v>PayableToParameterValues.LoadHub</v>
      </c>
      <c r="R12" s="3" t="str">
        <f t="shared" si="13"/>
        <v>EXEC [Integration].[sp_LoadHubByTableName] @tableName = N'PayableToParameterValues', @entryName = N'PayableToParameterValue'</v>
      </c>
    </row>
    <row r="13" spans="1:28" ht="114.75" x14ac:dyDescent="0.25">
      <c r="A13" s="2">
        <v>12</v>
      </c>
      <c r="B13" s="2" t="s">
        <v>21</v>
      </c>
      <c r="C13" s="2" t="s">
        <v>20</v>
      </c>
      <c r="D13" s="2" t="s">
        <v>31</v>
      </c>
      <c r="E13" s="2" t="str">
        <f t="shared" si="0"/>
        <v>Regresses.LoadStage</v>
      </c>
      <c r="F13" s="2" t="str">
        <f t="shared" si="1"/>
        <v>EXEC [Integration].[sp_GetExtractionPeriod] @tableName = N'Stage.Regresses'</v>
      </c>
      <c r="G13" s="2" t="str">
        <f t="shared" si="2"/>
        <v>User::dtLSE_Regresses</v>
      </c>
      <c r="H13" s="2" t="str">
        <f t="shared" si="3"/>
        <v>User::dtCE_Regresses</v>
      </c>
      <c r="I13" s="2" t="str">
        <f t="shared" si="4"/>
        <v>LoadStageRegresses</v>
      </c>
      <c r="J13" s="2" t="str">
        <f t="shared" si="5"/>
        <v>GetRegresses</v>
      </c>
      <c r="K13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[dbo].[Regresses] AS src
OUTER APPLY (SELECT MIN(L.ActionDate) AS [_CreateDate], MAX(L.ActionDate) AS [_ActionDate]
FROM [log].[Regresses] AS L
WHERE L.LoggedEntityGID = src.gid GROUP BY L.LoggedEntityGID) AS lg) AS MainData
WHERE MainData.[_ActionDate] &gt; @LastExecutionDateTime AND MainData.[_ActionDate] &lt;= @CurentExecutionDateTime</v>
      </c>
      <c r="L13" s="2" t="str">
        <f t="shared" si="7"/>
        <v>LoadStageRegresses</v>
      </c>
      <c r="M13" s="3" t="str">
        <f t="shared" si="8"/>
        <v>UPDATE Integration.PackageExecutions
SET LastSuccessfulExtractionDatetime = CurrentExtractionDateTime,
Message = 'success'
WHERE
TableName = 'Stage.Regresses'</v>
      </c>
      <c r="N13" s="3" t="str">
        <f t="shared" si="9"/>
        <v>DECLARE @tableName NVARCHAR(250) = N'Stage.Regresses';
DECLARE @userName NVARCHAR(250) = N'ORANTA\bezvershuk_do'
EXEC [Integration].[sp_InsertTableForMonitoring] @tableName, @userName</v>
      </c>
      <c r="O13" s="2" t="str">
        <f t="shared" si="10"/>
        <v>EXEC [Integration].[sp_CreateHubByTableName] @tableName = N'Regresses', @entryName = N'Regresse'</v>
      </c>
      <c r="P13" s="2" t="str">
        <f t="shared" si="11"/>
        <v>Regresse</v>
      </c>
      <c r="Q13" s="3" t="str">
        <f t="shared" si="12"/>
        <v>Regresses.LoadHub</v>
      </c>
      <c r="R13" s="3" t="str">
        <f t="shared" si="13"/>
        <v>EXEC [Integration].[sp_LoadHubByTableName] @tableName = N'Regresses', @entryName = N'Regresse'</v>
      </c>
    </row>
    <row r="14" spans="1:28" ht="114.75" x14ac:dyDescent="0.25">
      <c r="A14" s="2">
        <v>13</v>
      </c>
      <c r="B14" s="2" t="s">
        <v>21</v>
      </c>
      <c r="C14" s="2" t="s">
        <v>20</v>
      </c>
      <c r="D14" s="2" t="s">
        <v>32</v>
      </c>
      <c r="E14" s="2" t="str">
        <f t="shared" si="0"/>
        <v>Calculations.LoadStage</v>
      </c>
      <c r="F14" s="2" t="str">
        <f t="shared" si="1"/>
        <v>EXEC [Integration].[sp_GetExtractionPeriod] @tableName = N'Stage.Calculations'</v>
      </c>
      <c r="G14" s="2" t="str">
        <f t="shared" si="2"/>
        <v>User::dtLSE_Calculations</v>
      </c>
      <c r="H14" s="2" t="str">
        <f t="shared" si="3"/>
        <v>User::dtCE_Calculations</v>
      </c>
      <c r="I14" s="2" t="str">
        <f t="shared" si="4"/>
        <v>LoadStageCalculations</v>
      </c>
      <c r="J14" s="2" t="str">
        <f t="shared" si="5"/>
        <v>GetCalculations</v>
      </c>
      <c r="K14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[dbo].[Calculations] AS src
OUTER APPLY (SELECT MIN(L.ActionDate) AS [_CreateDate], MAX(L.ActionDate) AS [_ActionDate]
FROM [log].[Calculations] AS L
WHERE L.LoggedEntityGID = src.gid GROUP BY L.LoggedEntityGID) AS lg) AS MainData
WHERE MainData.[_ActionDate] &gt; @LastExecutionDateTime AND MainData.[_ActionDate] &lt;= @CurentExecutionDateTime</v>
      </c>
      <c r="L14" s="2" t="str">
        <f t="shared" si="7"/>
        <v>LoadStageCalculations</v>
      </c>
      <c r="M14" s="3" t="str">
        <f t="shared" si="8"/>
        <v>UPDATE Integration.PackageExecutions
SET LastSuccessfulExtractionDatetime = CurrentExtractionDateTime,
Message = 'success'
WHERE
TableName = 'Stage.Calculations'</v>
      </c>
      <c r="N14" s="3" t="str">
        <f t="shared" si="9"/>
        <v>DECLARE @tableName NVARCHAR(250) = N'Stage.Calculations';
DECLARE @userName NVARCHAR(250) = N'ORANTA\bezvershuk_do'
EXEC [Integration].[sp_InsertTableForMonitoring] @tableName, @userName</v>
      </c>
      <c r="O14" s="2" t="str">
        <f t="shared" si="10"/>
        <v>EXEC [Integration].[sp_CreateHubByTableName] @tableName = N'Calculations', @entryName = N'Calculation'</v>
      </c>
      <c r="P14" s="2" t="str">
        <f t="shared" si="11"/>
        <v>Calculation</v>
      </c>
      <c r="Q14" s="3" t="str">
        <f t="shared" si="12"/>
        <v>Calculations.LoadHub</v>
      </c>
      <c r="R14" s="3" t="str">
        <f t="shared" si="13"/>
        <v>EXEC [Integration].[sp_LoadHubByTableName] @tableName = N'Calculations', @entryName = N'Calculation'</v>
      </c>
    </row>
    <row r="15" spans="1:28" ht="114.75" x14ac:dyDescent="0.25">
      <c r="A15" s="2">
        <v>14</v>
      </c>
      <c r="B15" s="2" t="s">
        <v>21</v>
      </c>
      <c r="C15" s="2" t="s">
        <v>20</v>
      </c>
      <c r="D15" s="2" t="s">
        <v>33</v>
      </c>
      <c r="E15" s="2" t="str">
        <f t="shared" si="0"/>
        <v>CalculationToParameterValues.LoadStage</v>
      </c>
      <c r="F15" s="2" t="str">
        <f t="shared" si="1"/>
        <v>EXEC [Integration].[sp_GetExtractionPeriod] @tableName = N'Stage.CalculationToParameterValues'</v>
      </c>
      <c r="G15" s="2" t="str">
        <f t="shared" si="2"/>
        <v>User::dtLSE_CalculationToParameterValues</v>
      </c>
      <c r="H15" s="2" t="str">
        <f t="shared" si="3"/>
        <v>User::dtCE_CalculationToParameterValues</v>
      </c>
      <c r="I15" s="2" t="str">
        <f t="shared" si="4"/>
        <v>LoadStageCalculationToParameterValues</v>
      </c>
      <c r="J15" s="2" t="str">
        <f t="shared" si="5"/>
        <v>GetCalculationToParameterValues</v>
      </c>
      <c r="K15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[dbo].[CalculationToParameterValues] AS src
OUTER APPLY (SELECT MIN(L.ActionDate) AS [_CreateDate], MAX(L.ActionDate) AS [_ActionDate]
FROM [log].[CalculationToParameterValues] AS L
WHERE L.LoggedEntityGID = src.gid GROUP BY L.LoggedEntityGID) AS lg) AS MainData
WHERE MainData.[_ActionDate] &gt; @LastExecutionDateTime AND MainData.[_ActionDate] &lt;= @CurentExecutionDateTime</v>
      </c>
      <c r="L15" s="2" t="str">
        <f t="shared" si="7"/>
        <v>LoadStageCalculationToParameterValues</v>
      </c>
      <c r="M15" s="3" t="str">
        <f t="shared" si="8"/>
        <v>UPDATE Integration.PackageExecutions
SET LastSuccessfulExtractionDatetime = CurrentExtractionDateTime,
Message = 'success'
WHERE
TableName = 'Stage.CalculationToParameterValues'</v>
      </c>
      <c r="N15" s="3" t="str">
        <f t="shared" si="9"/>
        <v>DECLARE @tableName NVARCHAR(250) = N'Stage.CalculationToParameterValues';
DECLARE @userName NVARCHAR(250) = N'ORANTA\bezvershuk_do'
EXEC [Integration].[sp_InsertTableForMonitoring] @tableName, @userName</v>
      </c>
      <c r="O15" s="2" t="str">
        <f t="shared" si="10"/>
        <v>EXEC [Integration].[sp_CreateHubByTableName] @tableName = N'CalculationToParameterValues', @entryName = N'CalculationToParameterValue'</v>
      </c>
      <c r="P15" s="2" t="str">
        <f t="shared" si="11"/>
        <v>CalculationToParameterValue</v>
      </c>
      <c r="Q15" s="3" t="str">
        <f t="shared" si="12"/>
        <v>CalculationToParameterValues.LoadHub</v>
      </c>
      <c r="R15" s="3" t="str">
        <f t="shared" si="13"/>
        <v>EXEC [Integration].[sp_LoadHubByTableName] @tableName = N'CalculationToParameterValues', @entryName = N'CalculationToParameterValue'</v>
      </c>
    </row>
    <row r="16" spans="1:28" ht="114.75" x14ac:dyDescent="0.25">
      <c r="A16" s="2">
        <v>15</v>
      </c>
      <c r="B16" s="2" t="s">
        <v>21</v>
      </c>
      <c r="C16" s="2" t="s">
        <v>20</v>
      </c>
      <c r="D16" s="2" t="s">
        <v>34</v>
      </c>
      <c r="E16" s="2" t="str">
        <f t="shared" si="0"/>
        <v>Reservations.LoadStage</v>
      </c>
      <c r="F16" s="2" t="str">
        <f t="shared" si="1"/>
        <v>EXEC [Integration].[sp_GetExtractionPeriod] @tableName = N'Stage.Reservations'</v>
      </c>
      <c r="G16" s="2" t="str">
        <f t="shared" si="2"/>
        <v>User::dtLSE_Reservations</v>
      </c>
      <c r="H16" s="2" t="str">
        <f t="shared" si="3"/>
        <v>User::dtCE_Reservations</v>
      </c>
      <c r="I16" s="2" t="str">
        <f t="shared" si="4"/>
        <v>LoadStageReservations</v>
      </c>
      <c r="J16" s="2" t="str">
        <f t="shared" si="5"/>
        <v>GetReservations</v>
      </c>
      <c r="K16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[dbo].[Reservations] AS src
OUTER APPLY (SELECT MIN(L.ActionDate) AS [_CreateDate], MAX(L.ActionDate) AS [_ActionDate]
FROM [log].[Reservations] AS L
WHERE L.LoggedEntityGID = src.gid GROUP BY L.LoggedEntityGID) AS lg) AS MainData
WHERE MainData.[_ActionDate] &gt; @LastExecutionDateTime AND MainData.[_ActionDate] &lt;= @CurentExecutionDateTime</v>
      </c>
      <c r="L16" s="2" t="str">
        <f t="shared" si="7"/>
        <v>LoadStageReservations</v>
      </c>
      <c r="M16" s="3" t="str">
        <f t="shared" si="8"/>
        <v>UPDATE Integration.PackageExecutions
SET LastSuccessfulExtractionDatetime = CurrentExtractionDateTime,
Message = 'success'
WHERE
TableName = 'Stage.Reservations'</v>
      </c>
      <c r="N16" s="3" t="str">
        <f t="shared" si="9"/>
        <v>DECLARE @tableName NVARCHAR(250) = N'Stage.Reservations';
DECLARE @userName NVARCHAR(250) = N'ORANTA\bezvershuk_do'
EXEC [Integration].[sp_InsertTableForMonitoring] @tableName, @userName</v>
      </c>
      <c r="O16" s="2" t="str">
        <f t="shared" si="10"/>
        <v>EXEC [Integration].[sp_CreateHubByTableName] @tableName = N'Reservations', @entryName = N'Reservation'</v>
      </c>
      <c r="P16" s="2" t="str">
        <f t="shared" si="11"/>
        <v>Reservation</v>
      </c>
      <c r="Q16" s="3" t="str">
        <f t="shared" si="12"/>
        <v>Reservations.LoadHub</v>
      </c>
      <c r="R16" s="3" t="str">
        <f t="shared" si="13"/>
        <v>EXEC [Integration].[sp_LoadHubByTableName] @tableName = N'Reservations', @entryName = N'Reservation'</v>
      </c>
    </row>
    <row r="17" spans="1:18" ht="114.75" x14ac:dyDescent="0.25">
      <c r="A17" s="2">
        <v>16</v>
      </c>
      <c r="B17" s="2" t="s">
        <v>21</v>
      </c>
      <c r="C17" s="2" t="s">
        <v>35</v>
      </c>
      <c r="D17" s="2" t="s">
        <v>36</v>
      </c>
      <c r="E17" s="2" t="str">
        <f t="shared" si="0"/>
        <v>ProgramTypeToClaimTypes.LoadStage</v>
      </c>
      <c r="F17" s="2" t="str">
        <f t="shared" si="1"/>
        <v>EXEC [Integration].[sp_GetExtractionPeriod] @tableName = N'Stage.ProgramTypeToClaimTypes'</v>
      </c>
      <c r="G17" s="2" t="str">
        <f t="shared" si="2"/>
        <v>User::dtLSE_ProgramTypeToClaimTypes</v>
      </c>
      <c r="H17" s="2" t="str">
        <f t="shared" si="3"/>
        <v>User::dtCE_ProgramTypeToClaimTypes</v>
      </c>
      <c r="I17" s="2" t="str">
        <f t="shared" si="4"/>
        <v>LoadStageProgramTypeToClaimTypes</v>
      </c>
      <c r="J17" s="2" t="str">
        <f t="shared" si="5"/>
        <v>GetProgramTypeToClaimTypes</v>
      </c>
      <c r="K17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[dbo].[ProgramTypeToClaimTypes] AS src
OUTER APPLY (SELECT MIN(L.ActionDate) AS [_CreateDate], MAX(L.ActionDate) AS [_ActionDate]
FROM [log].[ProgramTypeToClaimTypes] AS L
WHERE L.LoggedEntityGID = src.gid GROUP BY L.LoggedEntityGID) AS lg) AS MainData
WHERE MainData.[_ActionDate] &gt; @LastExecutionDateTime AND MainData.[_ActionDate] &lt;= @CurentExecutionDateTime</v>
      </c>
      <c r="L17" s="2" t="str">
        <f t="shared" si="7"/>
        <v>LoadStageProgramTypeToClaimTypes</v>
      </c>
      <c r="M17" s="3" t="str">
        <f t="shared" si="8"/>
        <v>UPDATE Integration.PackageExecutions
SET LastSuccessfulExtractionDatetime = CurrentExtractionDateTime,
Message = 'success'
WHERE
TableName = 'Stage.ProgramTypeToClaimTypes'</v>
      </c>
      <c r="N17" s="3" t="str">
        <f t="shared" si="9"/>
        <v>DECLARE @tableName NVARCHAR(250) = N'Stage.ProgramTypeToClaimTypes';
DECLARE @userName NVARCHAR(250) = N'ORANTA\bezvershuk_do'
EXEC [Integration].[sp_InsertTableForMonitoring] @tableName, @userName</v>
      </c>
      <c r="O17" s="2" t="str">
        <f t="shared" si="10"/>
        <v>EXEC [Integration].[sp_CreateHubByTableName] @tableName = N'ProgramTypeToClaimTypes', @entryName = N'ProgramTypeToClaimType'</v>
      </c>
      <c r="P17" s="2" t="str">
        <f t="shared" si="11"/>
        <v>ProgramTypeToClaimType</v>
      </c>
      <c r="Q17" s="3" t="str">
        <f t="shared" si="12"/>
        <v>ProgramTypeToClaimTypes.LoadHub</v>
      </c>
      <c r="R17" s="3" t="str">
        <f t="shared" si="13"/>
        <v>EXEC [Integration].[sp_LoadHubByTableName] @tableName = N'ProgramTypeToClaimTypes', @entryName = N'ProgramTypeToClaimType'</v>
      </c>
    </row>
    <row r="18" spans="1:18" ht="114.75" x14ac:dyDescent="0.25">
      <c r="A18" s="2">
        <v>17</v>
      </c>
      <c r="B18" s="2" t="s">
        <v>21</v>
      </c>
      <c r="C18" s="2" t="s">
        <v>35</v>
      </c>
      <c r="D18" s="2" t="s">
        <v>37</v>
      </c>
      <c r="E18" s="2" t="str">
        <f t="shared" si="0"/>
        <v>DocumentParameters.LoadStage</v>
      </c>
      <c r="F18" s="2" t="str">
        <f t="shared" si="1"/>
        <v>EXEC [Integration].[sp_GetExtractionPeriod] @tableName = N'Stage.DocumentParameters'</v>
      </c>
      <c r="G18" s="2" t="str">
        <f t="shared" si="2"/>
        <v>User::dtLSE_DocumentParameters</v>
      </c>
      <c r="H18" s="2" t="str">
        <f t="shared" si="3"/>
        <v>User::dtCE_DocumentParameters</v>
      </c>
      <c r="I18" s="2" t="str">
        <f t="shared" si="4"/>
        <v>LoadStageDocumentParameters</v>
      </c>
      <c r="J18" s="2" t="str">
        <f t="shared" si="5"/>
        <v>GetDocumentParameters</v>
      </c>
      <c r="K18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[dbo].[DocumentParameters] AS src
OUTER APPLY (SELECT MIN(L.ActionDate) AS [_CreateDate], MAX(L.ActionDate) AS [_ActionDate]
FROM [log].[DocumentParameters] AS L
WHERE L.LoggedEntityGID = src.gid GROUP BY L.LoggedEntityGID) AS lg) AS MainData
WHERE MainData.[_ActionDate] &gt; @LastExecutionDateTime AND MainData.[_ActionDate] &lt;= @CurentExecutionDateTime</v>
      </c>
      <c r="L18" s="2" t="str">
        <f t="shared" si="7"/>
        <v>LoadStageDocumentParameters</v>
      </c>
      <c r="M18" s="3" t="str">
        <f t="shared" si="8"/>
        <v>UPDATE Integration.PackageExecutions
SET LastSuccessfulExtractionDatetime = CurrentExtractionDateTime,
Message = 'success'
WHERE
TableName = 'Stage.DocumentParameters'</v>
      </c>
      <c r="N18" s="3" t="str">
        <f t="shared" si="9"/>
        <v>DECLARE @tableName NVARCHAR(250) = N'Stage.DocumentParameters';
DECLARE @userName NVARCHAR(250) = N'ORANTA\bezvershuk_do'
EXEC [Integration].[sp_InsertTableForMonitoring] @tableName, @userName</v>
      </c>
      <c r="O18" s="2" t="str">
        <f t="shared" si="10"/>
        <v>EXEC [Integration].[sp_CreateHubByTableName] @tableName = N'DocumentParameters', @entryName = N'DocumentParameter'</v>
      </c>
      <c r="P18" s="2" t="str">
        <f t="shared" si="11"/>
        <v>DocumentParameter</v>
      </c>
      <c r="Q18" s="3" t="str">
        <f t="shared" si="12"/>
        <v>DocumentParameters.LoadHub</v>
      </c>
      <c r="R18" s="3" t="str">
        <f t="shared" si="13"/>
        <v>EXEC [Integration].[sp_LoadHubByTableName] @tableName = N'DocumentParameters', @entryName = N'DocumentParameter'</v>
      </c>
    </row>
    <row r="19" spans="1:18" ht="114.75" x14ac:dyDescent="0.25">
      <c r="A19" s="2">
        <v>18</v>
      </c>
      <c r="B19" s="2" t="s">
        <v>21</v>
      </c>
      <c r="C19" s="2" t="s">
        <v>35</v>
      </c>
      <c r="D19" s="2" t="s">
        <v>38</v>
      </c>
      <c r="E19" s="2" t="str">
        <f t="shared" si="0"/>
        <v>ReservationCalculationTypes.LoadStage</v>
      </c>
      <c r="F19" s="2" t="str">
        <f t="shared" si="1"/>
        <v>EXEC [Integration].[sp_GetExtractionPeriod] @tableName = N'Stage.ReservationCalculationTypes'</v>
      </c>
      <c r="G19" s="2" t="str">
        <f t="shared" si="2"/>
        <v>User::dtLSE_ReservationCalculationTypes</v>
      </c>
      <c r="H19" s="2" t="str">
        <f t="shared" si="3"/>
        <v>User::dtCE_ReservationCalculationTypes</v>
      </c>
      <c r="I19" s="2" t="str">
        <f t="shared" si="4"/>
        <v>LoadStageReservationCalculationTypes</v>
      </c>
      <c r="J19" s="2" t="str">
        <f t="shared" si="5"/>
        <v>GetReservationCalculationTypes</v>
      </c>
      <c r="K19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[dbo].[ReservationCalculationTypes] AS src
OUTER APPLY (SELECT MIN(L.ActionDate) AS [_CreateDate], MAX(L.ActionDate) AS [_ActionDate]
FROM [log].[ReservationCalculationTypes] AS L
WHERE L.LoggedEntityGID = src.gid GROUP BY L.LoggedEntityGID) AS lg) AS MainData
WHERE MainData.[_ActionDate] &gt; @LastExecutionDateTime AND MainData.[_ActionDate] &lt;= @CurentExecutionDateTime</v>
      </c>
      <c r="L19" s="2" t="str">
        <f t="shared" si="7"/>
        <v>LoadStageReservationCalculationTypes</v>
      </c>
      <c r="M19" s="3" t="str">
        <f t="shared" si="8"/>
        <v>UPDATE Integration.PackageExecutions
SET LastSuccessfulExtractionDatetime = CurrentExtractionDateTime,
Message = 'success'
WHERE
TableName = 'Stage.ReservationCalculationTypes'</v>
      </c>
      <c r="N19" s="3" t="str">
        <f t="shared" si="9"/>
        <v>DECLARE @tableName NVARCHAR(250) = N'Stage.ReservationCalculationTypes';
DECLARE @userName NVARCHAR(250) = N'ORANTA\bezvershuk_do'
EXEC [Integration].[sp_InsertTableForMonitoring] @tableName, @userName</v>
      </c>
      <c r="O19" s="2" t="str">
        <f t="shared" si="10"/>
        <v>EXEC [Integration].[sp_CreateHubByTableName] @tableName = N'ReservationCalculationTypes', @entryName = N'ReservationCalculationType'</v>
      </c>
      <c r="P19" s="2" t="str">
        <f t="shared" si="11"/>
        <v>ReservationCalculationType</v>
      </c>
      <c r="Q19" s="3" t="str">
        <f t="shared" si="12"/>
        <v>ReservationCalculationTypes.LoadHub</v>
      </c>
      <c r="R19" s="3" t="str">
        <f t="shared" si="13"/>
        <v>EXEC [Integration].[sp_LoadHubByTableName] @tableName = N'ReservationCalculationTypes', @entryName = N'ReservationCalculationType'</v>
      </c>
    </row>
    <row r="20" spans="1:18" ht="114.75" x14ac:dyDescent="0.25">
      <c r="A20" s="2">
        <v>19</v>
      </c>
      <c r="B20" s="2" t="s">
        <v>21</v>
      </c>
      <c r="C20" s="2" t="s">
        <v>35</v>
      </c>
      <c r="D20" s="2" t="s">
        <v>39</v>
      </c>
      <c r="E20" s="2" t="str">
        <f t="shared" si="0"/>
        <v>DocumentParameterValues.LoadStage</v>
      </c>
      <c r="F20" s="2" t="str">
        <f t="shared" si="1"/>
        <v>EXEC [Integration].[sp_GetExtractionPeriod] @tableName = N'Stage.DocumentParameterValues'</v>
      </c>
      <c r="G20" s="2" t="str">
        <f t="shared" si="2"/>
        <v>User::dtLSE_DocumentParameterValues</v>
      </c>
      <c r="H20" s="2" t="str">
        <f t="shared" si="3"/>
        <v>User::dtCE_DocumentParameterValues</v>
      </c>
      <c r="I20" s="2" t="str">
        <f t="shared" si="4"/>
        <v>LoadStageDocumentParameterValues</v>
      </c>
      <c r="J20" s="2" t="str">
        <f t="shared" si="5"/>
        <v>GetDocumentParameterValues</v>
      </c>
      <c r="K20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[dbo].[DocumentParameterValues] AS src
OUTER APPLY (SELECT MIN(L.ActionDate) AS [_CreateDate], MAX(L.ActionDate) AS [_ActionDate]
FROM [log].[DocumentParameterValues] AS L
WHERE L.LoggedEntityGID = src.gid GROUP BY L.LoggedEntityGID) AS lg) AS MainData
WHERE MainData.[_ActionDate] &gt; @LastExecutionDateTime AND MainData.[_ActionDate] &lt;= @CurentExecutionDateTime</v>
      </c>
      <c r="L20" s="2" t="str">
        <f t="shared" si="7"/>
        <v>LoadStageDocumentParameterValues</v>
      </c>
      <c r="M20" s="3" t="str">
        <f t="shared" si="8"/>
        <v>UPDATE Integration.PackageExecutions
SET LastSuccessfulExtractionDatetime = CurrentExtractionDateTime,
Message = 'success'
WHERE
TableName = 'Stage.DocumentParameterValues'</v>
      </c>
      <c r="N20" s="3" t="str">
        <f t="shared" si="9"/>
        <v>DECLARE @tableName NVARCHAR(250) = N'Stage.DocumentParameterValues';
DECLARE @userName NVARCHAR(250) = N'ORANTA\bezvershuk_do'
EXEC [Integration].[sp_InsertTableForMonitoring] @tableName, @userName</v>
      </c>
      <c r="O20" s="2" t="str">
        <f t="shared" si="10"/>
        <v>EXEC [Integration].[sp_CreateHubByTableName] @tableName = N'DocumentParameterValues', @entryName = N'DocumentParameterValue'</v>
      </c>
      <c r="P20" s="2" t="str">
        <f t="shared" si="11"/>
        <v>DocumentParameterValue</v>
      </c>
      <c r="Q20" s="3" t="str">
        <f t="shared" si="12"/>
        <v>DocumentParameterValues.LoadHub</v>
      </c>
      <c r="R20" s="3" t="str">
        <f t="shared" si="13"/>
        <v>EXEC [Integration].[sp_LoadHubByTableName] @tableName = N'DocumentParameterValues', @entryName = N'DocumentParameterValue'</v>
      </c>
    </row>
    <row r="21" spans="1:18" ht="114.75" x14ac:dyDescent="0.25">
      <c r="A21" s="2">
        <v>20</v>
      </c>
      <c r="B21" s="2" t="s">
        <v>40</v>
      </c>
      <c r="C21" s="2" t="s">
        <v>20</v>
      </c>
      <c r="D21" s="2" t="s">
        <v>41</v>
      </c>
      <c r="E21" s="2" t="str">
        <f t="shared" si="0"/>
        <v>Programs.LoadStage</v>
      </c>
      <c r="F21" s="2" t="str">
        <f t="shared" si="1"/>
        <v>EXEC [Integration].[sp_GetExtractionPeriod] @tableName = N'Stage.Programs'</v>
      </c>
      <c r="G21" s="2" t="str">
        <f t="shared" si="2"/>
        <v>User::dtLSE_Programs</v>
      </c>
      <c r="H21" s="2" t="str">
        <f t="shared" si="3"/>
        <v>User::dtCE_Programs</v>
      </c>
      <c r="I21" s="2" t="str">
        <f t="shared" si="4"/>
        <v>LoadStagePrograms</v>
      </c>
      <c r="J21" s="2" t="str">
        <f t="shared" si="5"/>
        <v>GetPrograms</v>
      </c>
      <c r="K21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[dbo].[Programs] AS src
OUTER APPLY (SELECT MIN(L.ActionDate) AS [_CreateDate], MAX(L.ActionDate) AS [_ActionDate]
FROM [log].[Programs] AS L
WHERE L.LoggedEntityGID = src.gid GROUP BY L.LoggedEntityGID) AS lg) AS MainData
WHERE MainData.[_ActionDate] &gt; @LastExecutionDateTime AND MainData.[_ActionDate] &lt;= @CurentExecutionDateTime</v>
      </c>
      <c r="L21" s="2" t="str">
        <f t="shared" si="7"/>
        <v>LoadStagePrograms</v>
      </c>
      <c r="M21" s="3" t="str">
        <f t="shared" si="8"/>
        <v>UPDATE Integration.PackageExecutions
SET LastSuccessfulExtractionDatetime = CurrentExtractionDateTime,
Message = 'success'
WHERE
TableName = 'Stage.Programs'</v>
      </c>
      <c r="N21" s="3" t="str">
        <f t="shared" si="9"/>
        <v>DECLARE @tableName NVARCHAR(250) = N'Stage.Programs';
DECLARE @userName NVARCHAR(250) = N'ORANTA\bezvershuk_do'
EXEC [Integration].[sp_InsertTableForMonitoring] @tableName, @userName</v>
      </c>
      <c r="O21" s="2" t="str">
        <f t="shared" si="10"/>
        <v>EXEC [Integration].[sp_CreateHubByTableName] @tableName = N'Programs', @entryName = N'Program'</v>
      </c>
      <c r="P21" s="2" t="str">
        <f t="shared" si="11"/>
        <v>Program</v>
      </c>
      <c r="Q21" s="3" t="str">
        <f t="shared" si="12"/>
        <v>Programs.LoadHub</v>
      </c>
      <c r="R21" s="3" t="str">
        <f t="shared" si="13"/>
        <v>EXEC [Integration].[sp_LoadHubByTableName] @tableName = N'Programs', @entryName = N'Program'</v>
      </c>
    </row>
    <row r="22" spans="1:18" ht="114.75" x14ac:dyDescent="0.25">
      <c r="A22" s="2">
        <v>21</v>
      </c>
      <c r="B22" s="2" t="s">
        <v>40</v>
      </c>
      <c r="C22" s="2" t="s">
        <v>20</v>
      </c>
      <c r="D22" s="2" t="s">
        <v>42</v>
      </c>
      <c r="E22" s="2" t="str">
        <f t="shared" si="0"/>
        <v>Branches.LoadStage</v>
      </c>
      <c r="F22" s="2" t="str">
        <f t="shared" si="1"/>
        <v>EXEC [Integration].[sp_GetExtractionPeriod] @tableName = N'Stage.Branches'</v>
      </c>
      <c r="G22" s="2" t="str">
        <f t="shared" si="2"/>
        <v>User::dtLSE_Branches</v>
      </c>
      <c r="H22" s="2" t="str">
        <f t="shared" si="3"/>
        <v>User::dtCE_Branches</v>
      </c>
      <c r="I22" s="2" t="str">
        <f t="shared" si="4"/>
        <v>LoadStageBranches</v>
      </c>
      <c r="J22" s="2" t="str">
        <f t="shared" si="5"/>
        <v>GetBranches</v>
      </c>
      <c r="K22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[dbo].[Branches] AS src
OUTER APPLY (SELECT MIN(L.ActionDate) AS [_CreateDate], MAX(L.ActionDate) AS [_ActionDate]
FROM [log].[Branches] AS L
WHERE L.LoggedEntityGID = src.gid GROUP BY L.LoggedEntityGID) AS lg) AS MainData
WHERE MainData.[_ActionDate] &gt; @LastExecutionDateTime AND MainData.[_ActionDate] &lt;= @CurentExecutionDateTime</v>
      </c>
      <c r="L22" s="2" t="str">
        <f t="shared" si="7"/>
        <v>LoadStageBranches</v>
      </c>
      <c r="M22" s="3" t="str">
        <f t="shared" si="8"/>
        <v>UPDATE Integration.PackageExecutions
SET LastSuccessfulExtractionDatetime = CurrentExtractionDateTime,
Message = 'success'
WHERE
TableName = 'Stage.Branches'</v>
      </c>
      <c r="N22" s="3" t="str">
        <f t="shared" si="9"/>
        <v>DECLARE @tableName NVARCHAR(250) = N'Stage.Branches';
DECLARE @userName NVARCHAR(250) = N'ORANTA\bezvershuk_do'
EXEC [Integration].[sp_InsertTableForMonitoring] @tableName, @userName</v>
      </c>
      <c r="O22" s="2" t="str">
        <f t="shared" si="10"/>
        <v>EXEC [Integration].[sp_CreateHubByTableName] @tableName = N'Branches', @entryName = N'Branche'</v>
      </c>
      <c r="P22" s="2" t="str">
        <f t="shared" si="11"/>
        <v>Branche</v>
      </c>
      <c r="Q22" s="3" t="str">
        <f t="shared" si="12"/>
        <v>Branches.LoadHub</v>
      </c>
      <c r="R22" s="3" t="str">
        <f t="shared" si="13"/>
        <v>EXEC [Integration].[sp_LoadHubByTableName] @tableName = N'Branches', @entryName = N'Branche'</v>
      </c>
    </row>
    <row r="23" spans="1:18" ht="114.75" x14ac:dyDescent="0.25">
      <c r="A23" s="2">
        <v>22</v>
      </c>
      <c r="B23" s="2" t="s">
        <v>40</v>
      </c>
      <c r="C23" s="2" t="s">
        <v>20</v>
      </c>
      <c r="D23" s="2" t="s">
        <v>43</v>
      </c>
      <c r="E23" s="2" t="str">
        <f t="shared" si="0"/>
        <v>InsuranceObjects.LoadStage</v>
      </c>
      <c r="F23" s="2" t="str">
        <f t="shared" si="1"/>
        <v>EXEC [Integration].[sp_GetExtractionPeriod] @tableName = N'Stage.InsuranceObjects'</v>
      </c>
      <c r="G23" s="2" t="str">
        <f t="shared" si="2"/>
        <v>User::dtLSE_InsuranceObjects</v>
      </c>
      <c r="H23" s="2" t="str">
        <f t="shared" si="3"/>
        <v>User::dtCE_InsuranceObjects</v>
      </c>
      <c r="I23" s="2" t="str">
        <f t="shared" si="4"/>
        <v>LoadStageInsuranceObjects</v>
      </c>
      <c r="J23" s="2" t="str">
        <f t="shared" si="5"/>
        <v>GetInsuranceObjects</v>
      </c>
      <c r="K23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[dbo].[InsuranceObjects] AS src
OUTER APPLY (SELECT MIN(L.ActionDate) AS [_CreateDate], MAX(L.ActionDate) AS [_ActionDate]
FROM [log].[InsuranceObjects] AS L
WHERE L.LoggedEntityGID = src.gid GROUP BY L.LoggedEntityGID) AS lg) AS MainData
WHERE MainData.[_ActionDate] &gt; @LastExecutionDateTime AND MainData.[_ActionDate] &lt;= @CurentExecutionDateTime</v>
      </c>
      <c r="L23" s="2" t="str">
        <f t="shared" si="7"/>
        <v>LoadStageInsuranceObjects</v>
      </c>
      <c r="M23" s="3" t="str">
        <f t="shared" si="8"/>
        <v>UPDATE Integration.PackageExecutions
SET LastSuccessfulExtractionDatetime = CurrentExtractionDateTime,
Message = 'success'
WHERE
TableName = 'Stage.InsuranceObjects'</v>
      </c>
      <c r="N23" s="3" t="str">
        <f t="shared" si="9"/>
        <v>DECLARE @tableName NVARCHAR(250) = N'Stage.InsuranceObjects';
DECLARE @userName NVARCHAR(250) = N'ORANTA\bezvershuk_do'
EXEC [Integration].[sp_InsertTableForMonitoring] @tableName, @userName</v>
      </c>
      <c r="O23" s="2" t="str">
        <f t="shared" si="10"/>
        <v>EXEC [Integration].[sp_CreateHubByTableName] @tableName = N'InsuranceObjects', @entryName = N'InsuranceObject'</v>
      </c>
      <c r="P23" s="2" t="str">
        <f t="shared" si="11"/>
        <v>InsuranceObject</v>
      </c>
      <c r="Q23" s="3" t="str">
        <f t="shared" si="12"/>
        <v>InsuranceObjects.LoadHub</v>
      </c>
      <c r="R23" s="3" t="str">
        <f t="shared" si="13"/>
        <v>EXEC [Integration].[sp_LoadHubByTableName] @tableName = N'InsuranceObjects', @entryName = N'InsuranceObject'</v>
      </c>
    </row>
    <row r="24" spans="1:18" ht="114.75" x14ac:dyDescent="0.25">
      <c r="A24" s="2">
        <v>23</v>
      </c>
      <c r="B24" s="2" t="s">
        <v>40</v>
      </c>
      <c r="C24" s="2" t="s">
        <v>35</v>
      </c>
      <c r="D24" s="2" t="s">
        <v>44</v>
      </c>
      <c r="E24" s="2" t="str">
        <f t="shared" si="0"/>
        <v>Risks.LoadStage</v>
      </c>
      <c r="F24" s="2" t="str">
        <f t="shared" si="1"/>
        <v>EXEC [Integration].[sp_GetExtractionPeriod] @tableName = N'Stage.Risks'</v>
      </c>
      <c r="G24" s="2" t="str">
        <f t="shared" si="2"/>
        <v>User::dtLSE_Risks</v>
      </c>
      <c r="H24" s="2" t="str">
        <f t="shared" si="3"/>
        <v>User::dtCE_Risks</v>
      </c>
      <c r="I24" s="2" t="str">
        <f t="shared" si="4"/>
        <v>LoadStageRisks</v>
      </c>
      <c r="J24" s="2" t="str">
        <f t="shared" si="5"/>
        <v>GetRisks</v>
      </c>
      <c r="K24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[dbo].[Risks] AS src
OUTER APPLY (SELECT MIN(L.ActionDate) AS [_CreateDate], MAX(L.ActionDate) AS [_ActionDate]
FROM [log].[Risks] AS L
WHERE L.LoggedEntityGID = src.gid GROUP BY L.LoggedEntityGID) AS lg) AS MainData
WHERE MainData.[_ActionDate] &gt; @LastExecutionDateTime AND MainData.[_ActionDate] &lt;= @CurentExecutionDateTime</v>
      </c>
      <c r="L24" s="2" t="str">
        <f t="shared" si="7"/>
        <v>LoadStageRisks</v>
      </c>
      <c r="M24" s="3" t="str">
        <f t="shared" si="8"/>
        <v>UPDATE Integration.PackageExecutions
SET LastSuccessfulExtractionDatetime = CurrentExtractionDateTime,
Message = 'success'
WHERE
TableName = 'Stage.Risks'</v>
      </c>
      <c r="N24" s="3" t="str">
        <f t="shared" si="9"/>
        <v>DECLARE @tableName NVARCHAR(250) = N'Stage.Risks';
DECLARE @userName NVARCHAR(250) = N'ORANTA\bezvershuk_do'
EXEC [Integration].[sp_InsertTableForMonitoring] @tableName, @userName</v>
      </c>
      <c r="O24" s="2" t="str">
        <f t="shared" si="10"/>
        <v>EXEC [Integration].[sp_CreateHubByTableName] @tableName = N'Risks', @entryName = N'Risk'</v>
      </c>
      <c r="P24" s="2" t="str">
        <f t="shared" si="11"/>
        <v>Risk</v>
      </c>
      <c r="Q24" s="3" t="str">
        <f t="shared" si="12"/>
        <v>Risks.LoadHub</v>
      </c>
      <c r="R24" s="3" t="str">
        <f t="shared" si="13"/>
        <v>EXEC [Integration].[sp_LoadHubByTableName] @tableName = N'Risks', @entryName = N'Risk'</v>
      </c>
    </row>
    <row r="25" spans="1:18" ht="114.75" x14ac:dyDescent="0.25">
      <c r="A25" s="2">
        <v>24</v>
      </c>
      <c r="B25" s="2" t="s">
        <v>40</v>
      </c>
      <c r="C25" s="2" t="s">
        <v>35</v>
      </c>
      <c r="D25" s="2" t="s">
        <v>45</v>
      </c>
      <c r="E25" s="2" t="str">
        <f t="shared" si="0"/>
        <v>ProgramTypes.LoadStage</v>
      </c>
      <c r="F25" s="2" t="str">
        <f t="shared" si="1"/>
        <v>EXEC [Integration].[sp_GetExtractionPeriod] @tableName = N'Stage.ProgramTypes'</v>
      </c>
      <c r="G25" s="2" t="str">
        <f t="shared" si="2"/>
        <v>User::dtLSE_ProgramTypes</v>
      </c>
      <c r="H25" s="2" t="str">
        <f t="shared" si="3"/>
        <v>User::dtCE_ProgramTypes</v>
      </c>
      <c r="I25" s="2" t="str">
        <f t="shared" si="4"/>
        <v>LoadStageProgramTypes</v>
      </c>
      <c r="J25" s="2" t="str">
        <f t="shared" si="5"/>
        <v>GetProgramTypes</v>
      </c>
      <c r="K25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[dbo].[ProgramTypes] AS src
OUTER APPLY (SELECT MIN(L.ActionDate) AS [_CreateDate], MAX(L.ActionDate) AS [_ActionDate]
FROM [log].[ProgramTypes] AS L
WHERE L.LoggedEntityGID = src.gid GROUP BY L.LoggedEntityGID) AS lg) AS MainData
WHERE MainData.[_ActionDate] &gt; @LastExecutionDateTime AND MainData.[_ActionDate] &lt;= @CurentExecutionDateTime</v>
      </c>
      <c r="L25" s="2" t="str">
        <f t="shared" si="7"/>
        <v>LoadStageProgramTypes</v>
      </c>
      <c r="M25" s="3" t="str">
        <f t="shared" si="8"/>
        <v>UPDATE Integration.PackageExecutions
SET LastSuccessfulExtractionDatetime = CurrentExtractionDateTime,
Message = 'success'
WHERE
TableName = 'Stage.ProgramTypes'</v>
      </c>
      <c r="N25" s="3" t="str">
        <f t="shared" si="9"/>
        <v>DECLARE @tableName NVARCHAR(250) = N'Stage.ProgramTypes';
DECLARE @userName NVARCHAR(250) = N'ORANTA\bezvershuk_do'
EXEC [Integration].[sp_InsertTableForMonitoring] @tableName, @userName</v>
      </c>
      <c r="O25" s="2" t="str">
        <f t="shared" si="10"/>
        <v>EXEC [Integration].[sp_CreateHubByTableName] @tableName = N'ProgramTypes', @entryName = N'ProgramType'</v>
      </c>
      <c r="P25" s="2" t="str">
        <f t="shared" si="11"/>
        <v>ProgramType</v>
      </c>
      <c r="Q25" s="3" t="str">
        <f t="shared" si="12"/>
        <v>ProgramTypes.LoadHub</v>
      </c>
      <c r="R25" s="3" t="str">
        <f t="shared" si="13"/>
        <v>EXEC [Integration].[sp_LoadHubByTableName] @tableName = N'ProgramTypes', @entryName = N'ProgramType'</v>
      </c>
    </row>
    <row r="26" spans="1:18" ht="114.75" x14ac:dyDescent="0.25">
      <c r="A26" s="2">
        <v>25</v>
      </c>
      <c r="B26" s="2" t="s">
        <v>40</v>
      </c>
      <c r="C26" s="2" t="s">
        <v>35</v>
      </c>
      <c r="D26" s="2" t="s">
        <v>46</v>
      </c>
      <c r="E26" s="2" t="str">
        <f t="shared" si="0"/>
        <v>InsuranceTypes.LoadStage</v>
      </c>
      <c r="F26" s="2" t="str">
        <f t="shared" si="1"/>
        <v>EXEC [Integration].[sp_GetExtractionPeriod] @tableName = N'Stage.InsuranceTypes'</v>
      </c>
      <c r="G26" s="2" t="str">
        <f t="shared" si="2"/>
        <v>User::dtLSE_InsuranceTypes</v>
      </c>
      <c r="H26" s="2" t="str">
        <f t="shared" si="3"/>
        <v>User::dtCE_InsuranceTypes</v>
      </c>
      <c r="I26" s="2" t="str">
        <f t="shared" si="4"/>
        <v>LoadStageInsuranceTypes</v>
      </c>
      <c r="J26" s="2" t="str">
        <f t="shared" si="5"/>
        <v>GetInsuranceTypes</v>
      </c>
      <c r="K26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[dbo].[InsuranceTypes] AS src
OUTER APPLY (SELECT MIN(L.ActionDate) AS [_CreateDate], MAX(L.ActionDate) AS [_ActionDate]
FROM [log].[InsuranceTypes] AS L
WHERE L.LoggedEntityGID = src.gid GROUP BY L.LoggedEntityGID) AS lg) AS MainData
WHERE MainData.[_ActionDate] &gt; @LastExecutionDateTime AND MainData.[_ActionDate] &lt;= @CurentExecutionDateTime</v>
      </c>
      <c r="L26" s="2" t="str">
        <f t="shared" si="7"/>
        <v>LoadStageInsuranceTypes</v>
      </c>
      <c r="M26" s="3" t="str">
        <f t="shared" si="8"/>
        <v>UPDATE Integration.PackageExecutions
SET LastSuccessfulExtractionDatetime = CurrentExtractionDateTime,
Message = 'success'
WHERE
TableName = 'Stage.InsuranceTypes'</v>
      </c>
      <c r="N26" s="3" t="str">
        <f t="shared" si="9"/>
        <v>DECLARE @tableName NVARCHAR(250) = N'Stage.InsuranceTypes';
DECLARE @userName NVARCHAR(250) = N'ORANTA\bezvershuk_do'
EXEC [Integration].[sp_InsertTableForMonitoring] @tableName, @userName</v>
      </c>
      <c r="O26" s="2" t="str">
        <f t="shared" si="10"/>
        <v>EXEC [Integration].[sp_CreateHubByTableName] @tableName = N'InsuranceTypes', @entryName = N'InsuranceType'</v>
      </c>
      <c r="P26" s="2" t="str">
        <f t="shared" si="11"/>
        <v>InsuranceType</v>
      </c>
      <c r="Q26" s="3" t="str">
        <f t="shared" si="12"/>
        <v>InsuranceTypes.LoadHub</v>
      </c>
      <c r="R26" s="3" t="str">
        <f t="shared" si="13"/>
        <v>EXEC [Integration].[sp_LoadHubByTableName] @tableName = N'InsuranceTypes', @entryName = N'InsuranceType'</v>
      </c>
    </row>
    <row r="27" spans="1:18" ht="114.75" x14ac:dyDescent="0.25">
      <c r="A27" s="2">
        <v>26</v>
      </c>
      <c r="B27" s="2" t="s">
        <v>47</v>
      </c>
      <c r="C27" s="2" t="s">
        <v>20</v>
      </c>
      <c r="D27" s="2" t="s">
        <v>48</v>
      </c>
      <c r="E27" s="2" t="str">
        <f t="shared" si="0"/>
        <v>Vehicles.LoadStage</v>
      </c>
      <c r="F27" s="2" t="str">
        <f t="shared" si="1"/>
        <v>EXEC [Integration].[sp_GetExtractionPeriod] @tableName = N'Stage.Vehicles'</v>
      </c>
      <c r="G27" s="2" t="str">
        <f t="shared" si="2"/>
        <v>User::dtLSE_Vehicles</v>
      </c>
      <c r="H27" s="2" t="str">
        <f t="shared" si="3"/>
        <v>User::dtCE_Vehicles</v>
      </c>
      <c r="I27" s="2" t="str">
        <f t="shared" si="4"/>
        <v>LoadStageVehicles</v>
      </c>
      <c r="J27" s="2" t="str">
        <f t="shared" si="5"/>
        <v>GetVehicles</v>
      </c>
      <c r="K27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[dbo].[Vehicles] AS src
OUTER APPLY (SELECT MIN(L.ActionDate) AS [_CreateDate], MAX(L.ActionDate) AS [_ActionDate]
FROM [log].[Vehicles] AS L
WHERE L.LoggedEntityGID = src.gid GROUP BY L.LoggedEntityGID) AS lg) AS MainData
WHERE MainData.[_ActionDate] &gt; @LastExecutionDateTime AND MainData.[_ActionDate] &lt;= @CurentExecutionDateTime</v>
      </c>
      <c r="L27" s="2" t="str">
        <f t="shared" si="7"/>
        <v>LoadStageVehicles</v>
      </c>
      <c r="M27" s="3" t="str">
        <f t="shared" si="8"/>
        <v>UPDATE Integration.PackageExecutions
SET LastSuccessfulExtractionDatetime = CurrentExtractionDateTime,
Message = 'success'
WHERE
TableName = 'Stage.Vehicles'</v>
      </c>
      <c r="N27" s="3" t="str">
        <f t="shared" si="9"/>
        <v>DECLARE @tableName NVARCHAR(250) = N'Stage.Vehicles';
DECLARE @userName NVARCHAR(250) = N'ORANTA\bezvershuk_do'
EXEC [Integration].[sp_InsertTableForMonitoring] @tableName, @userName</v>
      </c>
      <c r="O27" s="2" t="str">
        <f t="shared" si="10"/>
        <v>EXEC [Integration].[sp_CreateHubByTableName] @tableName = N'Vehicles', @entryName = N'Vehicle'</v>
      </c>
      <c r="P27" s="2" t="str">
        <f t="shared" si="11"/>
        <v>Vehicle</v>
      </c>
      <c r="Q27" s="3" t="str">
        <f t="shared" si="12"/>
        <v>Vehicles.LoadHub</v>
      </c>
      <c r="R27" s="3" t="str">
        <f t="shared" si="13"/>
        <v>EXEC [Integration].[sp_LoadHubByTableName] @tableName = N'Vehicles', @entryName = N'Vehicle'</v>
      </c>
    </row>
    <row r="28" spans="1:18" ht="114.75" x14ac:dyDescent="0.25">
      <c r="A28" s="2">
        <v>27</v>
      </c>
      <c r="B28" s="2" t="s">
        <v>47</v>
      </c>
      <c r="C28" s="2" t="s">
        <v>20</v>
      </c>
      <c r="D28" s="2" t="s">
        <v>49</v>
      </c>
      <c r="E28" s="2" t="str">
        <f t="shared" si="0"/>
        <v>Faces.LoadStage</v>
      </c>
      <c r="F28" s="2" t="str">
        <f t="shared" si="1"/>
        <v>EXEC [Integration].[sp_GetExtractionPeriod] @tableName = N'Stage.Faces'</v>
      </c>
      <c r="G28" s="2" t="str">
        <f t="shared" si="2"/>
        <v>User::dtLSE_Faces</v>
      </c>
      <c r="H28" s="2" t="str">
        <f t="shared" si="3"/>
        <v>User::dtCE_Faces</v>
      </c>
      <c r="I28" s="2" t="str">
        <f t="shared" si="4"/>
        <v>LoadStageFaces</v>
      </c>
      <c r="J28" s="2" t="str">
        <f t="shared" si="5"/>
        <v>GetFaces</v>
      </c>
      <c r="K28" s="3" t="str">
        <f t="shared" si="6"/>
        <v>DECLARE @LastExecutionDateTime DATETIME2 = ?;
DECLARE @CurentExecutionDateTime DATETIME2 = ?;
SELECT *
FROM (SELECT src.*, COALESCE(lg.[_CreateDate], CAST('20100101' AS date)) AS [_CreateDate], COALESCE(lg.[_ActionDate], CAST('20100101' AS date)) AS [_ActionDate]
FROM [dbo].[Faces] AS src
OUTER APPLY (SELECT MIN(L.ActionDate) AS [_CreateDate], MAX(L.ActionDate) AS [_ActionDate]
FROM [log].[Faces] AS L
WHERE L.LoggedEntityGID = src.gid GROUP BY L.LoggedEntityGID) AS lg) AS MainData
WHERE MainData.[_ActionDate] &gt; @LastExecutionDateTime AND MainData.[_ActionDate] &lt;= @CurentExecutionDateTime</v>
      </c>
      <c r="L28" s="2" t="str">
        <f t="shared" si="7"/>
        <v>LoadStageFaces</v>
      </c>
      <c r="M28" s="3" t="str">
        <f t="shared" si="8"/>
        <v>UPDATE Integration.PackageExecutions
SET LastSuccessfulExtractionDatetime = CurrentExtractionDateTime,
Message = 'success'
WHERE
TableName = 'Stage.Faces'</v>
      </c>
      <c r="N28" s="3" t="str">
        <f t="shared" si="9"/>
        <v>DECLARE @tableName NVARCHAR(250) = N'Stage.Faces';
DECLARE @userName NVARCHAR(250) = N'ORANTA\bezvershuk_do'
EXEC [Integration].[sp_InsertTableForMonitoring] @tableName, @userName</v>
      </c>
      <c r="O28" s="2" t="str">
        <f t="shared" si="10"/>
        <v>EXEC [Integration].[sp_CreateHubByTableName] @tableName = N'Faces', @entryName = N'Face'</v>
      </c>
      <c r="P28" s="2" t="str">
        <f t="shared" si="11"/>
        <v>Face</v>
      </c>
      <c r="Q28" s="3" t="str">
        <f t="shared" si="12"/>
        <v>Faces.LoadHub</v>
      </c>
      <c r="R28" s="3" t="str">
        <f t="shared" si="13"/>
        <v>EXEC [Integration].[sp_LoadHubByTableName] @tableName = N'Faces', @entryName = N'Face'</v>
      </c>
    </row>
  </sheetData>
  <autoFilter ref="A1:R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Безвершук Дмитро Олександрович</dc:creator>
  <cp:lastModifiedBy>Безвершук Дмитро Олександрович</cp:lastModifiedBy>
  <dcterms:created xsi:type="dcterms:W3CDTF">2021-09-22T07:35:14Z</dcterms:created>
  <dcterms:modified xsi:type="dcterms:W3CDTF">2021-11-03T08:45:15Z</dcterms:modified>
</cp:coreProperties>
</file>