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51200" windowHeight="2830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Working" sheetId="2" state="visible" r:id="rId2"/>
  </sheets>
  <definedNames/>
  <calcPr calcId="191029" fullCalcOnLoad="1" calcOnSave="0" concurrentCalc="0"/>
</workbook>
</file>

<file path=xl/styles.xml><?xml version="1.0" encoding="utf-8"?>
<styleSheet xmlns="http://schemas.openxmlformats.org/spreadsheetml/2006/main">
  <numFmts count="5">
    <numFmt numFmtId="164" formatCode="_(* #,##0_);_(* \(#,##0\);_(* &quot;-&quot;??_);_(@_)"/>
    <numFmt numFmtId="165" formatCode="0.0%"/>
    <numFmt numFmtId="166" formatCode="_(&quot;$&quot;* #,##0_);_(&quot;$&quot;* \(#,##0\);_(&quot;$&quot;* &quot;-&quot;??_);_(@_)"/>
    <numFmt numFmtId="167" formatCode="_(&quot;$&quot;* #,##0.00_);_(&quot;$&quot;* \(#,##0.00\);_(&quot;$&quot;* &quot;-&quot;??_);_(@_)"/>
    <numFmt numFmtId="168" formatCode="yyyy-mm-dd h:mm:ss"/>
  </numFmts>
  <fonts count="2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b val="1"/>
      <color rgb="FFFFFFFF"/>
      <sz val="14"/>
    </font>
    <font>
      <name val="Calibri"/>
      <family val="2"/>
      <b val="1"/>
      <sz val="10"/>
    </font>
    <font>
      <name val="Calibri"/>
      <family val="2"/>
      <b val="1"/>
      <i val="1"/>
      <sz val="10"/>
    </font>
    <font>
      <name val="Calibri"/>
      <family val="2"/>
      <i val="1"/>
      <sz val="10"/>
    </font>
    <font>
      <name val="Calibri"/>
      <family val="2"/>
      <b val="1"/>
      <i val="1"/>
      <color rgb="FF000000"/>
      <sz val="10"/>
    </font>
    <font>
      <name val="Calibri"/>
      <family val="2"/>
      <b val="1"/>
      <color rgb="FF000000"/>
      <sz val="10"/>
    </font>
    <font>
      <name val="Calibri"/>
      <family val="2"/>
      <i val="1"/>
      <color rgb="FF000000"/>
      <sz val="10"/>
    </font>
    <font>
      <name val="Calibri"/>
      <family val="2"/>
      <i val="1"/>
      <color theme="1" tint="0.499984740745262"/>
      <sz val="10"/>
    </font>
    <font>
      <name val="Calibri (Body)"/>
      <color theme="1"/>
      <sz val="9"/>
    </font>
    <font>
      <name val="Calibri (Body)"/>
      <b val="1"/>
      <color rgb="FFFFFFFF"/>
      <sz val="9"/>
    </font>
    <font>
      <name val="Calibri (Body)"/>
      <b val="1"/>
      <color theme="0"/>
      <sz val="9"/>
    </font>
    <font>
      <name val="Calibri (Body)"/>
      <b val="1"/>
      <sz val="9"/>
    </font>
    <font>
      <name val="Calibri (Body)"/>
      <b val="1"/>
      <i val="1"/>
      <sz val="9"/>
    </font>
    <font>
      <name val="Calibri (Body)"/>
      <i val="1"/>
      <sz val="9"/>
    </font>
    <font>
      <name val="Calibri (Body)"/>
      <b val="1"/>
      <i val="1"/>
      <color rgb="FF000000"/>
      <sz val="9"/>
    </font>
    <font>
      <name val="Calibri (Body)"/>
      <b val="1"/>
      <color rgb="FF000000"/>
      <sz val="9"/>
    </font>
    <font>
      <name val="Calibri (Body)"/>
      <i val="1"/>
      <color rgb="FF000000"/>
      <sz val="9"/>
    </font>
  </fonts>
  <fills count="11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000000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049989318521683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2" fillId="0" borderId="0"/>
    <xf numFmtId="43" fontId="2" fillId="0" borderId="0"/>
    <xf numFmtId="9" fontId="2" fillId="0" borderId="0"/>
    <xf numFmtId="44" fontId="2" fillId="0" borderId="0"/>
  </cellStyleXfs>
  <cellXfs count="149">
    <xf numFmtId="0" fontId="0" fillId="0" borderId="0" pivotButton="0" quotePrefix="0" xfId="0"/>
    <xf numFmtId="0" fontId="1" fillId="2" borderId="4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 wrapText="1"/>
    </xf>
    <xf numFmtId="0" fontId="1" fillId="2" borderId="0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164" fontId="0" fillId="3" borderId="4" pivotButton="0" quotePrefix="0" xfId="0"/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3" borderId="3" applyAlignment="1" pivotButton="0" quotePrefix="0" xfId="0">
      <alignment horizontal="center"/>
    </xf>
    <xf numFmtId="164" fontId="0" fillId="3" borderId="6" pivotButton="0" quotePrefix="0" xfId="0"/>
    <xf numFmtId="14" fontId="0" fillId="0" borderId="0" pivotButton="0" quotePrefix="0" xfId="0"/>
    <xf numFmtId="1" fontId="0" fillId="0" borderId="0" pivotButton="0" quotePrefix="0" xfId="0"/>
    <xf numFmtId="0" fontId="3" fillId="0" borderId="0" pivotButton="0" quotePrefix="0" xfId="0"/>
    <xf numFmtId="0" fontId="3" fillId="4" borderId="0" pivotButton="0" quotePrefix="0" xfId="0"/>
    <xf numFmtId="0" fontId="4" fillId="5" borderId="0" applyAlignment="1" pivotButton="0" quotePrefix="0" xfId="0">
      <alignment horizontal="center" vertical="center"/>
    </xf>
    <xf numFmtId="0" fontId="5" fillId="6" borderId="0" pivotButton="0" quotePrefix="0" xfId="0"/>
    <xf numFmtId="0" fontId="6" fillId="0" borderId="0" applyAlignment="1" pivotButton="0" quotePrefix="0" xfId="0">
      <alignment horizontal="left" wrapText="1"/>
    </xf>
    <xf numFmtId="0" fontId="6" fillId="7" borderId="0" applyAlignment="1" pivotButton="0" quotePrefix="0" xfId="0">
      <alignment horizontal="left" wrapText="1"/>
    </xf>
    <xf numFmtId="0" fontId="7" fillId="0" borderId="0" applyAlignment="1" pivotButton="0" quotePrefix="0" xfId="0">
      <alignment horizontal="left" vertical="center" wrapText="1" indent="1"/>
    </xf>
    <xf numFmtId="0" fontId="7" fillId="0" borderId="0" applyAlignment="1" pivotButton="0" quotePrefix="0" xfId="0">
      <alignment horizontal="left" wrapText="1" indent="1"/>
    </xf>
    <xf numFmtId="0" fontId="8" fillId="7" borderId="0" applyAlignment="1" pivotButton="0" quotePrefix="0" xfId="0">
      <alignment horizontal="left" wrapText="1"/>
    </xf>
    <xf numFmtId="0" fontId="9" fillId="6" borderId="0" pivotButton="0" quotePrefix="0" xfId="0"/>
    <xf numFmtId="0" fontId="10" fillId="0" borderId="0" applyAlignment="1" pivotButton="0" quotePrefix="0" xfId="0">
      <alignment horizontal="left" vertical="center" wrapText="1"/>
    </xf>
    <xf numFmtId="0" fontId="7" fillId="4" borderId="0" applyAlignment="1" pivotButton="0" quotePrefix="0" xfId="0">
      <alignment horizontal="left" vertical="center" wrapText="1" indent="1"/>
    </xf>
    <xf numFmtId="0" fontId="7" fillId="4" borderId="0" applyAlignment="1" pivotButton="0" quotePrefix="0" xfId="0">
      <alignment horizontal="left" wrapText="1" indent="1"/>
    </xf>
    <xf numFmtId="0" fontId="7" fillId="8" borderId="0" applyAlignment="1" pivotButton="0" quotePrefix="0" xfId="0">
      <alignment horizontal="left" vertical="center" wrapText="1" indent="1"/>
    </xf>
    <xf numFmtId="0" fontId="7" fillId="8" borderId="0" applyAlignment="1" pivotButton="0" quotePrefix="0" xfId="0">
      <alignment horizontal="left" wrapText="1" indent="1"/>
    </xf>
    <xf numFmtId="0" fontId="10" fillId="0" borderId="0" applyAlignment="1" pivotButton="0" quotePrefix="0" xfId="0">
      <alignment horizontal="left" vertical="center" wrapText="1" indent="1"/>
    </xf>
    <xf numFmtId="10" fontId="8" fillId="7" borderId="0" applyAlignment="1" pivotButton="0" quotePrefix="0" xfId="2">
      <alignment horizontal="left" wrapText="1"/>
    </xf>
    <xf numFmtId="0" fontId="8" fillId="7" borderId="0" applyAlignment="1" pivotButton="0" quotePrefix="0" xfId="0">
      <alignment horizontal="center" wrapText="1"/>
    </xf>
    <xf numFmtId="0" fontId="5" fillId="6" borderId="0" applyAlignment="1" pivotButton="0" quotePrefix="0" xfId="0">
      <alignment horizontal="center"/>
    </xf>
    <xf numFmtId="0" fontId="6" fillId="0" borderId="0" applyAlignment="1" pivotButton="0" quotePrefix="0" xfId="0">
      <alignment horizontal="center" wrapText="1"/>
    </xf>
    <xf numFmtId="0" fontId="6" fillId="7" borderId="0" applyAlignment="1" pivotButton="0" quotePrefix="0" xfId="0">
      <alignment horizontal="center" wrapText="1"/>
    </xf>
    <xf numFmtId="0" fontId="7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wrapText="1"/>
    </xf>
    <xf numFmtId="3" fontId="0" fillId="0" borderId="0" applyAlignment="1" pivotButton="0" quotePrefix="0" xfId="1">
      <alignment horizontal="center"/>
    </xf>
    <xf numFmtId="0" fontId="9" fillId="6" borderId="0" applyAlignment="1" pivotButton="0" quotePrefix="0" xfId="0">
      <alignment horizontal="center"/>
    </xf>
    <xf numFmtId="0" fontId="10" fillId="0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vertical="center" wrapText="1"/>
    </xf>
    <xf numFmtId="0" fontId="7" fillId="4" borderId="0" applyAlignment="1" pivotButton="0" quotePrefix="0" xfId="0">
      <alignment horizontal="center" wrapText="1"/>
    </xf>
    <xf numFmtId="0" fontId="7" fillId="8" borderId="0" applyAlignment="1" pivotButton="0" quotePrefix="0" xfId="0">
      <alignment horizontal="center" vertical="center" wrapText="1"/>
    </xf>
    <xf numFmtId="0" fontId="7" fillId="8" borderId="0" applyAlignment="1" pivotButton="0" quotePrefix="0" xfId="0">
      <alignment horizontal="center" wrapText="1"/>
    </xf>
    <xf numFmtId="0" fontId="8" fillId="9" borderId="0" applyAlignment="1" pivotButton="0" quotePrefix="0" xfId="0">
      <alignment horizontal="center" wrapText="1"/>
    </xf>
    <xf numFmtId="0" fontId="8" fillId="9" borderId="0" applyAlignment="1" pivotButton="0" quotePrefix="0" xfId="0">
      <alignment horizontal="left" wrapText="1"/>
    </xf>
    <xf numFmtId="0" fontId="8" fillId="10" borderId="0" applyAlignment="1" pivotButton="0" quotePrefix="0" xfId="0">
      <alignment horizontal="left" wrapText="1"/>
    </xf>
    <xf numFmtId="0" fontId="8" fillId="10" borderId="0" applyAlignment="1" pivotButton="0" quotePrefix="0" xfId="0">
      <alignment horizontal="center" wrapText="1"/>
    </xf>
    <xf numFmtId="164" fontId="0" fillId="0" borderId="4" pivotButton="0" quotePrefix="0" xfId="1"/>
    <xf numFmtId="164" fontId="0" fillId="0" borderId="0" pivotButton="0" quotePrefix="0" xfId="1"/>
    <xf numFmtId="164" fontId="8" fillId="7" borderId="4" applyAlignment="1" pivotButton="0" quotePrefix="0" xfId="1">
      <alignment wrapText="1"/>
    </xf>
    <xf numFmtId="164" fontId="8" fillId="7" borderId="0" applyAlignment="1" pivotButton="0" quotePrefix="0" xfId="1">
      <alignment wrapText="1"/>
    </xf>
    <xf numFmtId="3" fontId="8" fillId="7" borderId="0" applyAlignment="1" pivotButton="0" quotePrefix="0" xfId="0">
      <alignment horizontal="center" wrapText="1"/>
    </xf>
    <xf numFmtId="0" fontId="5" fillId="6" borderId="4" pivotButton="0" quotePrefix="0" xfId="0"/>
    <xf numFmtId="10" fontId="8" fillId="7" borderId="0" applyAlignment="1" pivotButton="0" quotePrefix="0" xfId="2">
      <alignment wrapText="1"/>
    </xf>
    <xf numFmtId="165" fontId="0" fillId="0" borderId="0" pivotButton="0" quotePrefix="0" xfId="0"/>
    <xf numFmtId="10" fontId="8" fillId="7" borderId="4" applyAlignment="1" pivotButton="0" quotePrefix="0" xfId="2">
      <alignment wrapText="1"/>
    </xf>
    <xf numFmtId="0" fontId="8" fillId="7" borderId="0" applyAlignment="1" pivotButton="0" quotePrefix="0" xfId="0">
      <alignment wrapText="1"/>
    </xf>
    <xf numFmtId="10" fontId="7" fillId="0" borderId="4" applyAlignment="1" pivotButton="0" quotePrefix="0" xfId="2">
      <alignment vertical="center" wrapText="1"/>
    </xf>
    <xf numFmtId="10" fontId="7" fillId="0" borderId="0" applyAlignment="1" pivotButton="0" quotePrefix="0" xfId="2">
      <alignment vertical="center" wrapText="1"/>
    </xf>
    <xf numFmtId="0" fontId="7" fillId="0" borderId="0" applyAlignment="1" pivotButton="0" quotePrefix="0" xfId="0">
      <alignment vertical="center" wrapText="1"/>
    </xf>
    <xf numFmtId="10" fontId="11" fillId="0" borderId="0" applyAlignment="1" pivotButton="0" quotePrefix="0" xfId="2">
      <alignment vertical="center"/>
    </xf>
    <xf numFmtId="0" fontId="7" fillId="0" borderId="0" applyAlignment="1" pivotButton="0" quotePrefix="0" xfId="0">
      <alignment wrapText="1"/>
    </xf>
    <xf numFmtId="0" fontId="7" fillId="0" borderId="4" applyAlignment="1" pivotButton="0" quotePrefix="0" xfId="0">
      <alignment vertical="center" wrapText="1"/>
    </xf>
    <xf numFmtId="9" fontId="7" fillId="0" borderId="0" applyAlignment="1" pivotButton="0" quotePrefix="0" xfId="2">
      <alignment vertical="center" wrapText="1"/>
    </xf>
    <xf numFmtId="165" fontId="7" fillId="0" borderId="4" applyAlignment="1" pivotButton="0" quotePrefix="0" xfId="2">
      <alignment vertical="center" wrapText="1"/>
    </xf>
    <xf numFmtId="165" fontId="7" fillId="0" borderId="0" applyAlignment="1" pivotButton="0" quotePrefix="0" xfId="2">
      <alignment vertical="center" wrapText="1"/>
    </xf>
    <xf numFmtId="0" fontId="8" fillId="7" borderId="4" applyAlignment="1" pivotButton="0" quotePrefix="0" xfId="0">
      <alignment wrapText="1"/>
    </xf>
    <xf numFmtId="0" fontId="9" fillId="6" borderId="4" pivotButton="0" quotePrefix="0" xfId="0"/>
    <xf numFmtId="164" fontId="8" fillId="9" borderId="4" applyAlignment="1" pivotButton="0" quotePrefix="0" xfId="1">
      <alignment wrapText="1"/>
    </xf>
    <xf numFmtId="164" fontId="8" fillId="9" borderId="0" applyAlignment="1" pivotButton="0" quotePrefix="0" xfId="1">
      <alignment wrapText="1"/>
    </xf>
    <xf numFmtId="0" fontId="7" fillId="0" borderId="0" applyAlignment="1" pivotButton="0" quotePrefix="0" xfId="0">
      <alignment vertical="center"/>
    </xf>
    <xf numFmtId="164" fontId="0" fillId="9" borderId="4" pivotButton="0" quotePrefix="0" xfId="1"/>
    <xf numFmtId="164" fontId="0" fillId="9" borderId="0" pivotButton="0" quotePrefix="0" xfId="1"/>
    <xf numFmtId="10" fontId="8" fillId="9" borderId="0" applyAlignment="1" pivotButton="0" quotePrefix="0" xfId="2">
      <alignment wrapText="1"/>
    </xf>
    <xf numFmtId="0" fontId="3" fillId="0" borderId="4" pivotButton="0" quotePrefix="0" xfId="0"/>
    <xf numFmtId="0" fontId="3" fillId="4" borderId="4" pivotButton="0" quotePrefix="0" xfId="0"/>
    <xf numFmtId="0" fontId="0" fillId="0" borderId="4" pivotButton="0" quotePrefix="0" xfId="0"/>
    <xf numFmtId="14" fontId="0" fillId="0" borderId="4" pivotButton="0" quotePrefix="0" xfId="0"/>
    <xf numFmtId="0" fontId="4" fillId="5" borderId="4" applyAlignment="1" pivotButton="0" quotePrefix="0" xfId="0">
      <alignment vertical="center"/>
    </xf>
    <xf numFmtId="0" fontId="4" fillId="5" borderId="0" applyAlignment="1" pivotButton="0" quotePrefix="0" xfId="0">
      <alignment vertical="center"/>
    </xf>
    <xf numFmtId="0" fontId="1" fillId="2" borderId="4" applyAlignment="1" pivotButton="0" quotePrefix="0" xfId="0">
      <alignment vertical="center" wrapText="1"/>
    </xf>
    <xf numFmtId="0" fontId="1" fillId="2" borderId="0" applyAlignment="1" pivotButton="0" quotePrefix="0" xfId="0">
      <alignment vertical="center" wrapText="1"/>
    </xf>
    <xf numFmtId="0" fontId="6" fillId="0" borderId="4" applyAlignment="1" pivotButton="0" quotePrefix="0" xfId="0">
      <alignment wrapText="1"/>
    </xf>
    <xf numFmtId="0" fontId="6" fillId="0" borderId="0" applyAlignment="1" pivotButton="0" quotePrefix="0" xfId="0">
      <alignment wrapText="1"/>
    </xf>
    <xf numFmtId="0" fontId="6" fillId="7" borderId="4" applyAlignment="1" pivotButton="0" quotePrefix="0" xfId="0">
      <alignment wrapText="1"/>
    </xf>
    <xf numFmtId="0" fontId="6" fillId="7" borderId="0" applyAlignment="1" pivotButton="0" quotePrefix="0" xfId="0">
      <alignment wrapText="1"/>
    </xf>
    <xf numFmtId="0" fontId="7" fillId="0" borderId="4" applyAlignment="1" pivotButton="0" quotePrefix="0" xfId="0">
      <alignment wrapText="1"/>
    </xf>
    <xf numFmtId="0" fontId="8" fillId="9" borderId="4" applyAlignment="1" pivotButton="0" quotePrefix="0" xfId="0">
      <alignment wrapText="1"/>
    </xf>
    <xf numFmtId="0" fontId="8" fillId="9" borderId="0" applyAlignment="1" pivotButton="0" quotePrefix="0" xfId="0">
      <alignment wrapText="1"/>
    </xf>
    <xf numFmtId="0" fontId="10" fillId="0" borderId="4" applyAlignment="1" pivotButton="0" quotePrefix="0" xfId="0">
      <alignment vertical="center" wrapText="1"/>
    </xf>
    <xf numFmtId="0" fontId="10" fillId="0" borderId="0" applyAlignment="1" pivotButton="0" quotePrefix="0" xfId="0">
      <alignment vertical="center" wrapText="1"/>
    </xf>
    <xf numFmtId="0" fontId="7" fillId="4" borderId="4" applyAlignment="1" pivotButton="0" quotePrefix="0" xfId="0">
      <alignment vertical="center" wrapText="1"/>
    </xf>
    <xf numFmtId="0" fontId="7" fillId="4" borderId="0" applyAlignment="1" pivotButton="0" quotePrefix="0" xfId="0">
      <alignment vertical="center" wrapText="1"/>
    </xf>
    <xf numFmtId="0" fontId="7" fillId="4" borderId="4" applyAlignment="1" pivotButton="0" quotePrefix="0" xfId="0">
      <alignment wrapText="1"/>
    </xf>
    <xf numFmtId="0" fontId="7" fillId="4" borderId="0" applyAlignment="1" pivotButton="0" quotePrefix="0" xfId="0">
      <alignment wrapText="1"/>
    </xf>
    <xf numFmtId="0" fontId="7" fillId="8" borderId="4" applyAlignment="1" pivotButton="0" quotePrefix="0" xfId="0">
      <alignment vertical="center" wrapText="1"/>
    </xf>
    <xf numFmtId="0" fontId="7" fillId="8" borderId="0" applyAlignment="1" pivotButton="0" quotePrefix="0" xfId="0">
      <alignment vertical="center" wrapText="1"/>
    </xf>
    <xf numFmtId="0" fontId="7" fillId="8" borderId="4" applyAlignment="1" pivotButton="0" quotePrefix="0" xfId="0">
      <alignment wrapText="1"/>
    </xf>
    <xf numFmtId="0" fontId="7" fillId="8" borderId="0" applyAlignment="1" pivotButton="0" quotePrefix="0" xfId="0">
      <alignment wrapText="1"/>
    </xf>
    <xf numFmtId="10" fontId="0" fillId="0" borderId="0" pivotButton="0" quotePrefix="0" xfId="0"/>
    <xf numFmtId="9" fontId="0" fillId="0" borderId="0" pivotButton="0" quotePrefix="0" xfId="0"/>
    <xf numFmtId="10" fontId="0" fillId="0" borderId="0" pivotButton="0" quotePrefix="0" xfId="2"/>
    <xf numFmtId="0" fontId="12" fillId="0" borderId="0" pivotButton="0" quotePrefix="0" xfId="0"/>
    <xf numFmtId="0" fontId="12" fillId="4" borderId="0" pivotButton="0" quotePrefix="0" xfId="0"/>
    <xf numFmtId="0" fontId="13" fillId="5" borderId="0" applyAlignment="1" pivotButton="0" quotePrefix="0" xfId="0">
      <alignment vertical="center"/>
    </xf>
    <xf numFmtId="0" fontId="14" fillId="2" borderId="0" applyAlignment="1" pivotButton="0" quotePrefix="0" xfId="0">
      <alignment vertical="center" wrapText="1"/>
    </xf>
    <xf numFmtId="0" fontId="15" fillId="6" borderId="0" pivotButton="0" quotePrefix="0" xfId="0"/>
    <xf numFmtId="0" fontId="16" fillId="0" borderId="0" applyAlignment="1" pivotButton="0" quotePrefix="0" xfId="0">
      <alignment wrapText="1"/>
    </xf>
    <xf numFmtId="0" fontId="16" fillId="7" borderId="0" applyAlignment="1" pivotButton="0" quotePrefix="0" xfId="0">
      <alignment wrapText="1"/>
    </xf>
    <xf numFmtId="0" fontId="17" fillId="0" borderId="0" applyAlignment="1" pivotButton="0" quotePrefix="0" xfId="0">
      <alignment vertical="center" wrapText="1"/>
    </xf>
    <xf numFmtId="0" fontId="17" fillId="0" borderId="0" applyAlignment="1" pivotButton="0" quotePrefix="0" xfId="0">
      <alignment wrapText="1"/>
    </xf>
    <xf numFmtId="0" fontId="18" fillId="7" borderId="0" applyAlignment="1" pivotButton="0" quotePrefix="0" xfId="0">
      <alignment wrapText="1"/>
    </xf>
    <xf numFmtId="164" fontId="8" fillId="7" borderId="4" applyAlignment="1" pivotButton="0" quotePrefix="0" xfId="0">
      <alignment wrapText="1"/>
    </xf>
    <xf numFmtId="164" fontId="8" fillId="7" borderId="0" applyAlignment="1" pivotButton="0" quotePrefix="0" xfId="0">
      <alignment wrapText="1"/>
    </xf>
    <xf numFmtId="10" fontId="18" fillId="7" borderId="0" applyAlignment="1" pivotButton="0" quotePrefix="0" xfId="0">
      <alignment wrapText="1"/>
    </xf>
    <xf numFmtId="165" fontId="12" fillId="0" borderId="0" pivotButton="0" quotePrefix="0" xfId="0"/>
    <xf numFmtId="10" fontId="8" fillId="7" borderId="4" applyAlignment="1" pivotButton="0" quotePrefix="0" xfId="0">
      <alignment wrapText="1"/>
    </xf>
    <xf numFmtId="10" fontId="8" fillId="7" borderId="0" applyAlignment="1" pivotButton="0" quotePrefix="0" xfId="0">
      <alignment wrapText="1"/>
    </xf>
    <xf numFmtId="10" fontId="7" fillId="0" borderId="0" applyAlignment="1" pivotButton="0" quotePrefix="0" xfId="2">
      <alignment vertical="center"/>
    </xf>
    <xf numFmtId="9" fontId="17" fillId="0" borderId="0" applyAlignment="1" pivotButton="0" quotePrefix="0" xfId="0">
      <alignment vertical="center" wrapText="1"/>
    </xf>
    <xf numFmtId="9" fontId="17" fillId="0" borderId="0" applyAlignment="1" pivotButton="0" quotePrefix="0" xfId="0">
      <alignment wrapText="1"/>
    </xf>
    <xf numFmtId="10" fontId="18" fillId="7" borderId="0" applyAlignment="1" pivotButton="0" quotePrefix="0" xfId="2">
      <alignment wrapText="1"/>
    </xf>
    <xf numFmtId="0" fontId="0" fillId="9" borderId="4" pivotButton="0" quotePrefix="0" xfId="1"/>
    <xf numFmtId="0" fontId="0" fillId="9" borderId="0" pivotButton="0" quotePrefix="0" xfId="1"/>
    <xf numFmtId="10" fontId="12" fillId="9" borderId="0" pivotButton="0" quotePrefix="0" xfId="0"/>
    <xf numFmtId="0" fontId="0" fillId="0" borderId="4" pivotButton="0" quotePrefix="0" xfId="1"/>
    <xf numFmtId="0" fontId="0" fillId="0" borderId="0" pivotButton="0" quotePrefix="0" xfId="1"/>
    <xf numFmtId="9" fontId="12" fillId="0" borderId="0" pivotButton="0" quotePrefix="0" xfId="0"/>
    <xf numFmtId="0" fontId="19" fillId="6" borderId="0" pivotButton="0" quotePrefix="0" xfId="0"/>
    <xf numFmtId="10" fontId="18" fillId="9" borderId="0" applyAlignment="1" pivotButton="0" quotePrefix="0" xfId="0">
      <alignment wrapText="1"/>
    </xf>
    <xf numFmtId="165" fontId="12" fillId="9" borderId="0" pivotButton="0" quotePrefix="0" xfId="0"/>
    <xf numFmtId="9" fontId="17" fillId="0" borderId="0" applyAlignment="1" pivotButton="0" quotePrefix="0" xfId="2">
      <alignment vertical="center" wrapText="1"/>
    </xf>
    <xf numFmtId="0" fontId="20" fillId="0" borderId="0" applyAlignment="1" pivotButton="0" quotePrefix="0" xfId="0">
      <alignment vertical="center" wrapText="1"/>
    </xf>
    <xf numFmtId="0" fontId="17" fillId="4" borderId="0" applyAlignment="1" pivotButton="0" quotePrefix="0" xfId="0">
      <alignment vertical="center" wrapText="1"/>
    </xf>
    <xf numFmtId="0" fontId="17" fillId="4" borderId="0" applyAlignment="1" pivotButton="0" quotePrefix="0" xfId="0">
      <alignment wrapText="1"/>
    </xf>
    <xf numFmtId="0" fontId="17" fillId="8" borderId="0" applyAlignment="1" pivotButton="0" quotePrefix="0" xfId="0">
      <alignment vertical="center" wrapText="1"/>
    </xf>
    <xf numFmtId="0" fontId="17" fillId="8" borderId="0" applyAlignment="1" pivotButton="0" quotePrefix="0" xfId="0">
      <alignment wrapText="1"/>
    </xf>
    <xf numFmtId="10" fontId="6" fillId="9" borderId="4" applyAlignment="1" pivotButton="0" quotePrefix="0" xfId="2">
      <alignment vertical="center" wrapText="1"/>
    </xf>
    <xf numFmtId="10" fontId="6" fillId="9" borderId="0" applyAlignment="1" pivotButton="0" quotePrefix="0" xfId="2">
      <alignment vertical="center" wrapText="1"/>
    </xf>
    <xf numFmtId="10" fontId="12" fillId="0" borderId="0" pivotButton="0" quotePrefix="0" xfId="0"/>
    <xf numFmtId="166" fontId="0" fillId="0" borderId="0" pivotButton="0" quotePrefix="0" xfId="3"/>
    <xf numFmtId="167" fontId="0" fillId="0" borderId="0" pivotButton="0" quotePrefix="0" xfId="0"/>
    <xf numFmtId="165" fontId="17" fillId="0" borderId="0" applyAlignment="1" pivotButton="0" quotePrefix="0" xfId="2">
      <alignment vertical="center" wrapText="1"/>
    </xf>
    <xf numFmtId="0" fontId="7" fillId="0" borderId="4" applyAlignment="1" pivotButton="0" quotePrefix="0" xfId="2">
      <alignment vertical="center" wrapText="1"/>
    </xf>
    <xf numFmtId="0" fontId="0" fillId="0" borderId="0" pivotButton="0" quotePrefix="0" xfId="0"/>
    <xf numFmtId="0" fontId="1" fillId="2" borderId="7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168" fontId="0" fillId="0" borderId="0" pivotButton="0" quotePrefix="0" xfId="0"/>
    <xf numFmtId="167" fontId="0" fillId="0" borderId="0" pivotButton="0" quotePrefix="0" xfId="0"/>
  </cellXfs>
  <cellStyles count="4">
    <cellStyle name="Normal" xfId="0" builtinId="0"/>
    <cellStyle name="Comma" xfId="1" builtinId="3"/>
    <cellStyle name="Percent" xfId="2" builtinId="5"/>
    <cellStyle name="Currency" xfId="3" builtin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0"/>
  <sheetViews>
    <sheetView workbookViewId="0">
      <selection activeCell="G1" sqref="G1:G1048576"/>
    </sheetView>
  </sheetViews>
  <sheetFormatPr baseColWidth="10" defaultRowHeight="15"/>
  <cols>
    <col width="10.83203125" customWidth="1" style="10" min="4" max="4"/>
    <col width="10.83203125" customWidth="1" style="10" min="6" max="7"/>
    <col width="10.83203125" customWidth="1" style="11" min="8" max="8"/>
    <col width="10.83203125" customWidth="1" style="10" min="9" max="11"/>
    <col width="10.83203125" customWidth="1" style="10" min="13" max="14"/>
    <col width="10.83203125" customWidth="1" style="10" min="16" max="20"/>
    <col width="10.83203125" customWidth="1" style="10" min="22" max="22"/>
    <col width="10.83203125" customWidth="1" style="10" min="24" max="24"/>
    <col width="10.83203125" customWidth="1" style="10" min="29" max="41"/>
  </cols>
  <sheetData>
    <row r="1">
      <c r="A1" t="inlineStr">
        <is>
          <t>region</t>
        </is>
      </c>
      <c r="B1" t="inlineStr">
        <is>
          <t>Country Code</t>
        </is>
      </c>
      <c r="C1" t="inlineStr">
        <is>
          <t>program</t>
        </is>
      </c>
      <c r="D1" s="10" t="inlineStr">
        <is>
          <t>Status</t>
        </is>
      </c>
      <c r="E1" t="inlineStr">
        <is>
          <t>SurveyRequest</t>
        </is>
      </c>
      <c r="F1" s="10" t="inlineStr">
        <is>
          <t>SurveyComplete</t>
        </is>
      </c>
      <c r="G1" s="10" t="inlineStr">
        <is>
          <t>WatedTrip</t>
        </is>
      </c>
      <c r="H1" s="11" t="inlineStr">
        <is>
          <t>AssetLoad</t>
        </is>
      </c>
      <c r="I1" s="10" t="inlineStr">
        <is>
          <t>Activation</t>
        </is>
      </c>
      <c r="J1" s="10" t="inlineStr">
        <is>
          <t>Decomm</t>
        </is>
      </c>
      <c r="K1" s="10" t="inlineStr">
        <is>
          <t>SurveyCycleTime</t>
        </is>
      </c>
      <c r="L1" t="inlineStr">
        <is>
          <t>InstallCycleTime</t>
        </is>
      </c>
      <c r="M1" s="10" t="inlineStr">
        <is>
          <t>e2eCycleTime</t>
        </is>
      </c>
    </row>
    <row r="2">
      <c r="A2" t="inlineStr">
        <is>
          <t>EU</t>
        </is>
      </c>
      <c r="B2" t="inlineStr">
        <is>
          <t>IT</t>
        </is>
      </c>
      <c r="C2" t="inlineStr">
        <is>
          <t>Locker</t>
        </is>
      </c>
      <c r="D2" s="10" t="inlineStr">
        <is>
          <t>Closed</t>
        </is>
      </c>
      <c r="E2" s="147" t="n">
        <v>45001.08333333334</v>
      </c>
      <c r="I2" s="10" t="n">
        <v>43087.66666666666</v>
      </c>
      <c r="J2" s="10" t="inlineStr">
        <is>
          <t>10/7/22 3:00</t>
        </is>
      </c>
    </row>
    <row r="3">
      <c r="A3" t="inlineStr">
        <is>
          <t>EU</t>
        </is>
      </c>
      <c r="B3" t="inlineStr">
        <is>
          <t>IT</t>
        </is>
      </c>
      <c r="C3" t="inlineStr">
        <is>
          <t>Locker</t>
        </is>
      </c>
      <c r="D3" s="10" t="inlineStr">
        <is>
          <t>Prepare property for installation</t>
        </is>
      </c>
      <c r="E3" s="147" t="n">
        <v>44441.04166666666</v>
      </c>
      <c r="F3" s="10" t="n">
        <v>45084.59444444445</v>
      </c>
      <c r="K3" s="10" t="n">
        <v>643</v>
      </c>
    </row>
    <row r="4">
      <c r="A4" t="inlineStr">
        <is>
          <t>EU</t>
        </is>
      </c>
      <c r="B4" t="inlineStr">
        <is>
          <t>ES</t>
        </is>
      </c>
      <c r="C4" t="inlineStr">
        <is>
          <t>Locker</t>
        </is>
      </c>
      <c r="D4" s="10" t="inlineStr">
        <is>
          <t>Activated</t>
        </is>
      </c>
      <c r="F4" s="10" t="n">
        <v>45008.43194444444</v>
      </c>
      <c r="H4" s="147" t="n">
        <v>45009</v>
      </c>
      <c r="I4" s="10" t="n">
        <v>45028.06805555556</v>
      </c>
      <c r="L4" t="n">
        <v>19</v>
      </c>
    </row>
    <row r="5">
      <c r="A5" t="inlineStr">
        <is>
          <t>EU</t>
        </is>
      </c>
      <c r="B5" t="inlineStr">
        <is>
          <t>DE</t>
        </is>
      </c>
      <c r="C5" t="inlineStr">
        <is>
          <t>Locker</t>
        </is>
      </c>
      <c r="D5" s="10" t="inlineStr">
        <is>
          <t>Activated</t>
        </is>
      </c>
      <c r="E5" s="147" t="n">
        <v>44216.04305555556</v>
      </c>
      <c r="H5" s="147" t="n">
        <v>44302</v>
      </c>
      <c r="I5" s="10" t="n">
        <v>44371.225</v>
      </c>
      <c r="L5" t="n">
        <v>69</v>
      </c>
      <c r="M5" s="10" t="n">
        <v>155</v>
      </c>
    </row>
    <row r="6">
      <c r="A6" t="inlineStr">
        <is>
          <t>EU</t>
        </is>
      </c>
      <c r="B6" t="inlineStr">
        <is>
          <t>GB</t>
        </is>
      </c>
      <c r="C6" t="inlineStr">
        <is>
          <t>Locker</t>
        </is>
      </c>
      <c r="D6" s="10" t="inlineStr">
        <is>
          <t>Activated</t>
        </is>
      </c>
      <c r="E6" s="147" t="n">
        <v>44018.91666666666</v>
      </c>
      <c r="F6" s="10" t="n">
        <v>44025.31319444445</v>
      </c>
      <c r="H6" s="147" t="n">
        <v>44032</v>
      </c>
      <c r="I6" s="10" t="n">
        <v>44041.66666666666</v>
      </c>
      <c r="K6" s="10" t="n">
        <v>6</v>
      </c>
      <c r="L6" t="n">
        <v>9</v>
      </c>
      <c r="M6" s="10" t="n">
        <v>22</v>
      </c>
    </row>
    <row r="7">
      <c r="A7" t="inlineStr">
        <is>
          <t>EU</t>
        </is>
      </c>
      <c r="B7" t="inlineStr">
        <is>
          <t>DE</t>
        </is>
      </c>
      <c r="C7" t="inlineStr">
        <is>
          <t>Apt Locker</t>
        </is>
      </c>
      <c r="D7" s="10" t="inlineStr">
        <is>
          <t>Activated</t>
        </is>
      </c>
      <c r="E7" s="147" t="n">
        <v>44527.04166666666</v>
      </c>
      <c r="F7" s="10" t="n">
        <v>44643.37152777778</v>
      </c>
      <c r="H7" s="147" t="n">
        <v>44643</v>
      </c>
      <c r="I7" s="10" t="n">
        <v>44650.30625</v>
      </c>
      <c r="K7" s="10" t="n">
        <v>116</v>
      </c>
      <c r="L7" t="n">
        <v>7</v>
      </c>
      <c r="M7" s="10" t="n">
        <v>123</v>
      </c>
    </row>
    <row r="8">
      <c r="A8" t="inlineStr">
        <is>
          <t>APAC</t>
        </is>
      </c>
      <c r="B8" t="inlineStr">
        <is>
          <t>AU</t>
        </is>
      </c>
      <c r="C8" t="inlineStr">
        <is>
          <t>Locker</t>
        </is>
      </c>
      <c r="D8" s="10" t="inlineStr">
        <is>
          <t>Closed</t>
        </is>
      </c>
      <c r="E8" s="147" t="n">
        <v>44899.20833333334</v>
      </c>
      <c r="F8" s="10" t="n">
        <v>44908.20833333334</v>
      </c>
      <c r="K8" s="10" t="n">
        <v>9</v>
      </c>
    </row>
    <row r="9">
      <c r="A9" t="inlineStr">
        <is>
          <t>NA</t>
        </is>
      </c>
      <c r="B9" t="inlineStr">
        <is>
          <t>US</t>
        </is>
      </c>
      <c r="C9" t="inlineStr">
        <is>
          <t>Locker</t>
        </is>
      </c>
      <c r="D9" s="10" t="inlineStr">
        <is>
          <t>Compliance Review</t>
        </is>
      </c>
      <c r="E9" s="147" t="n">
        <v>45083.86666666667</v>
      </c>
      <c r="F9" s="10" t="n">
        <v>45099.125</v>
      </c>
      <c r="H9" s="147" t="n">
        <v>44398</v>
      </c>
      <c r="I9" s="10" t="n">
        <v>44477.91666666666</v>
      </c>
      <c r="K9" s="10" t="n">
        <v>15</v>
      </c>
      <c r="L9" t="n">
        <v>79</v>
      </c>
    </row>
    <row r="10">
      <c r="A10" t="inlineStr">
        <is>
          <t>NA</t>
        </is>
      </c>
      <c r="B10" t="inlineStr">
        <is>
          <t>US</t>
        </is>
      </c>
      <c r="C10" t="inlineStr">
        <is>
          <t>Locker</t>
        </is>
      </c>
      <c r="D10" s="10" t="inlineStr">
        <is>
          <t>Closed</t>
        </is>
      </c>
      <c r="E10" s="147" t="n">
        <v>44200.91666666666</v>
      </c>
      <c r="F10" s="10" t="n">
        <v>44208.5</v>
      </c>
      <c r="K10" s="10" t="n">
        <v>7</v>
      </c>
    </row>
    <row r="11">
      <c r="A11" t="inlineStr">
        <is>
          <t>EU</t>
        </is>
      </c>
      <c r="B11" t="inlineStr">
        <is>
          <t>DE</t>
        </is>
      </c>
      <c r="C11" t="inlineStr">
        <is>
          <t>Locker</t>
        </is>
      </c>
      <c r="D11" s="10" t="inlineStr">
        <is>
          <t>Approve product configuration</t>
        </is>
      </c>
      <c r="E11" s="147" t="n">
        <v>45077.00069444445</v>
      </c>
      <c r="F11" s="10" t="n">
        <v>45071.125</v>
      </c>
    </row>
    <row r="12">
      <c r="A12" t="inlineStr">
        <is>
          <t>EU</t>
        </is>
      </c>
      <c r="B12" t="inlineStr">
        <is>
          <t>GB</t>
        </is>
      </c>
      <c r="C12" t="inlineStr">
        <is>
          <t>Locker</t>
        </is>
      </c>
      <c r="D12" s="10" t="inlineStr">
        <is>
          <t>Closed</t>
        </is>
      </c>
      <c r="E12" s="147" t="n">
        <v>43844</v>
      </c>
      <c r="F12" s="10" t="n">
        <v>43920.37916666667</v>
      </c>
      <c r="I12" s="10" t="n">
        <v>43985.66666666666</v>
      </c>
      <c r="J12" s="10" t="inlineStr">
        <is>
          <t>7/9/20 4:00</t>
        </is>
      </c>
      <c r="K12" s="10" t="n">
        <v>76</v>
      </c>
      <c r="M12" s="10" t="n">
        <v>141</v>
      </c>
    </row>
    <row r="13">
      <c r="A13" t="inlineStr">
        <is>
          <t>EU</t>
        </is>
      </c>
      <c r="B13" t="inlineStr">
        <is>
          <t>DE</t>
        </is>
      </c>
      <c r="C13" t="inlineStr">
        <is>
          <t>Locker</t>
        </is>
      </c>
      <c r="D13" s="10" t="inlineStr">
        <is>
          <t>Closed</t>
        </is>
      </c>
      <c r="E13" s="147" t="n">
        <v>44396.625</v>
      </c>
    </row>
    <row r="14">
      <c r="A14" t="inlineStr">
        <is>
          <t>EU</t>
        </is>
      </c>
      <c r="B14" t="inlineStr">
        <is>
          <t>IT</t>
        </is>
      </c>
      <c r="C14" t="inlineStr">
        <is>
          <t>Locker</t>
        </is>
      </c>
      <c r="D14" s="10" t="inlineStr">
        <is>
          <t>Wait for installation</t>
        </is>
      </c>
      <c r="E14" s="147" t="n">
        <v>45115</v>
      </c>
      <c r="F14" s="10" t="n">
        <v>45120.36944444444</v>
      </c>
      <c r="H14" s="147" t="n">
        <v>45124</v>
      </c>
      <c r="K14" s="10" t="n">
        <v>5</v>
      </c>
    </row>
    <row r="15">
      <c r="A15" t="inlineStr">
        <is>
          <t>EU</t>
        </is>
      </c>
      <c r="B15" t="inlineStr">
        <is>
          <t>IT</t>
        </is>
      </c>
      <c r="C15" t="inlineStr">
        <is>
          <t>Locker</t>
        </is>
      </c>
      <c r="D15" s="10" t="inlineStr">
        <is>
          <t>Prepare property for installation</t>
        </is>
      </c>
      <c r="E15" s="147" t="n">
        <v>44936.04166666666</v>
      </c>
      <c r="F15" s="10" t="n">
        <v>45084.6</v>
      </c>
      <c r="K15" s="10" t="n">
        <v>148</v>
      </c>
    </row>
    <row r="16">
      <c r="A16" t="inlineStr">
        <is>
          <t>EU</t>
        </is>
      </c>
      <c r="B16" t="inlineStr">
        <is>
          <t>ES</t>
        </is>
      </c>
      <c r="C16" t="inlineStr">
        <is>
          <t>Locker</t>
        </is>
      </c>
      <c r="D16" s="10" t="inlineStr">
        <is>
          <t>Activated</t>
        </is>
      </c>
      <c r="F16" s="10" t="n">
        <v>44978.225</v>
      </c>
      <c r="H16" s="147" t="n">
        <v>44998</v>
      </c>
      <c r="I16" s="10" t="n">
        <v>45019.13194444445</v>
      </c>
      <c r="L16" t="n">
        <v>21</v>
      </c>
    </row>
    <row r="17">
      <c r="A17" t="inlineStr">
        <is>
          <t>EU</t>
        </is>
      </c>
      <c r="B17" t="inlineStr">
        <is>
          <t>DE</t>
        </is>
      </c>
      <c r="C17" t="inlineStr">
        <is>
          <t>Locker</t>
        </is>
      </c>
      <c r="D17" s="10" t="inlineStr">
        <is>
          <t>Activated</t>
        </is>
      </c>
      <c r="E17" s="147" t="n">
        <v>44236.04305555556</v>
      </c>
      <c r="F17" s="10" t="n">
        <v>44278.34722222222</v>
      </c>
      <c r="H17" s="147" t="n">
        <v>44278</v>
      </c>
      <c r="I17" s="10" t="n">
        <v>44365.35763888889</v>
      </c>
      <c r="K17" s="10" t="n">
        <v>42</v>
      </c>
      <c r="L17" t="n">
        <v>87</v>
      </c>
      <c r="M17" s="10" t="n">
        <v>129</v>
      </c>
    </row>
    <row r="18">
      <c r="A18" t="inlineStr">
        <is>
          <t>EU</t>
        </is>
      </c>
      <c r="B18" t="inlineStr">
        <is>
          <t>GB</t>
        </is>
      </c>
      <c r="C18" t="inlineStr">
        <is>
          <t>Locker</t>
        </is>
      </c>
      <c r="D18" s="10" t="inlineStr">
        <is>
          <t>Activated</t>
        </is>
      </c>
      <c r="E18" s="147" t="n">
        <v>44134.91736111111</v>
      </c>
      <c r="F18" s="10" t="n">
        <v>44158.27777777778</v>
      </c>
      <c r="H18" s="147" t="n">
        <v>44175</v>
      </c>
      <c r="I18" s="10" t="n">
        <v>44200.66666666666</v>
      </c>
      <c r="K18" s="10" t="n">
        <v>23</v>
      </c>
      <c r="L18" t="n">
        <v>25</v>
      </c>
      <c r="M18" s="10" t="n">
        <v>65</v>
      </c>
    </row>
    <row r="19">
      <c r="A19" t="inlineStr">
        <is>
          <t>EU</t>
        </is>
      </c>
      <c r="B19" t="inlineStr">
        <is>
          <t>DE</t>
        </is>
      </c>
      <c r="C19" t="inlineStr">
        <is>
          <t>Apt Locker</t>
        </is>
      </c>
      <c r="D19" s="10" t="inlineStr">
        <is>
          <t>Activated</t>
        </is>
      </c>
      <c r="F19" s="10" t="n">
        <v>44526.29166666666</v>
      </c>
      <c r="H19" s="147" t="n">
        <v>44526</v>
      </c>
      <c r="I19" s="10" t="n">
        <v>44534.19375</v>
      </c>
      <c r="L19" t="n">
        <v>8</v>
      </c>
    </row>
    <row r="20">
      <c r="A20" t="inlineStr">
        <is>
          <t>APAC</t>
        </is>
      </c>
      <c r="B20" t="inlineStr">
        <is>
          <t>AU</t>
        </is>
      </c>
      <c r="C20" t="inlineStr">
        <is>
          <t>Locker</t>
        </is>
      </c>
      <c r="D20" s="10" t="inlineStr">
        <is>
          <t>Closed</t>
        </is>
      </c>
      <c r="E20" s="147" t="n">
        <v>44644.25</v>
      </c>
      <c r="F20" s="10" t="n">
        <v>44662.29166666666</v>
      </c>
      <c r="H20" s="147" t="n">
        <v>44643</v>
      </c>
      <c r="K20" s="10" t="n">
        <v>18</v>
      </c>
    </row>
    <row r="21">
      <c r="A21" t="inlineStr">
        <is>
          <t>NA</t>
        </is>
      </c>
      <c r="B21" t="inlineStr">
        <is>
          <t>US</t>
        </is>
      </c>
      <c r="C21" t="inlineStr">
        <is>
          <t>Locker</t>
        </is>
      </c>
      <c r="D21" s="10" t="inlineStr">
        <is>
          <t>Send approval forms</t>
        </is>
      </c>
      <c r="F21" s="10" t="n">
        <v>44739.5</v>
      </c>
      <c r="H21" s="147" t="n">
        <v>44391</v>
      </c>
      <c r="I21" s="10" t="n">
        <v>44437.91666666666</v>
      </c>
      <c r="L21" t="n">
        <v>46</v>
      </c>
    </row>
    <row r="22">
      <c r="A22" t="inlineStr">
        <is>
          <t>NA</t>
        </is>
      </c>
      <c r="B22" t="inlineStr">
        <is>
          <t>US</t>
        </is>
      </c>
      <c r="C22" t="inlineStr">
        <is>
          <t>Locker</t>
        </is>
      </c>
      <c r="D22" s="10" t="inlineStr">
        <is>
          <t>Closed</t>
        </is>
      </c>
      <c r="E22" s="147" t="n">
        <v>44200.91666666666</v>
      </c>
      <c r="F22" s="10" t="n">
        <v>44212.5</v>
      </c>
      <c r="K22" s="10" t="n">
        <v>11</v>
      </c>
    </row>
    <row r="23">
      <c r="A23" t="inlineStr">
        <is>
          <t>EU</t>
        </is>
      </c>
      <c r="B23" t="inlineStr">
        <is>
          <t>DE</t>
        </is>
      </c>
      <c r="C23" t="inlineStr">
        <is>
          <t>Locker</t>
        </is>
      </c>
      <c r="D23" s="10" t="inlineStr">
        <is>
          <t>Closed</t>
        </is>
      </c>
      <c r="E23" s="147" t="n">
        <v>44403.625</v>
      </c>
      <c r="F23" s="10" t="n">
        <v>44531.25347222222</v>
      </c>
      <c r="H23" s="147" t="n">
        <v>44531</v>
      </c>
      <c r="I23" s="10" t="n">
        <v>44545.15763888889</v>
      </c>
      <c r="J23" s="10" t="inlineStr">
        <is>
          <t>4/11/23 15:00</t>
        </is>
      </c>
      <c r="K23" s="10" t="n">
        <v>127</v>
      </c>
      <c r="L23" t="n">
        <v>14</v>
      </c>
      <c r="M23" s="10" t="n">
        <v>141</v>
      </c>
    </row>
    <row r="24">
      <c r="A24" t="inlineStr">
        <is>
          <t>EU</t>
        </is>
      </c>
      <c r="B24" t="inlineStr">
        <is>
          <t>GB</t>
        </is>
      </c>
      <c r="C24" t="inlineStr">
        <is>
          <t>Locker</t>
        </is>
      </c>
      <c r="D24" s="10" t="inlineStr">
        <is>
          <t>Activated</t>
        </is>
      </c>
      <c r="F24" s="10" t="n">
        <v>44771.37291666667</v>
      </c>
      <c r="H24" s="147" t="n">
        <v>44774</v>
      </c>
      <c r="I24" s="10" t="n">
        <v>44775.66666666666</v>
      </c>
      <c r="L24" t="n">
        <v>1</v>
      </c>
    </row>
    <row r="25">
      <c r="A25" t="inlineStr">
        <is>
          <t>EU</t>
        </is>
      </c>
      <c r="B25" t="inlineStr">
        <is>
          <t>DE</t>
        </is>
      </c>
      <c r="C25" t="inlineStr">
        <is>
          <t>Locker</t>
        </is>
      </c>
      <c r="D25" s="10" t="inlineStr">
        <is>
          <t>Closed</t>
        </is>
      </c>
      <c r="E25" s="147" t="n">
        <v>44396.625</v>
      </c>
    </row>
    <row r="26">
      <c r="A26" t="inlineStr">
        <is>
          <t>EU</t>
        </is>
      </c>
      <c r="B26" t="inlineStr">
        <is>
          <t>IT</t>
        </is>
      </c>
      <c r="C26" t="inlineStr">
        <is>
          <t>Locker</t>
        </is>
      </c>
      <c r="D26" s="10" t="inlineStr">
        <is>
          <t>Wait for consultation</t>
        </is>
      </c>
      <c r="E26" s="147" t="n">
        <v>45114.15486111111</v>
      </c>
    </row>
    <row r="27">
      <c r="A27" t="inlineStr">
        <is>
          <t>EU</t>
        </is>
      </c>
      <c r="B27" t="inlineStr">
        <is>
          <t>IT</t>
        </is>
      </c>
      <c r="C27" t="inlineStr">
        <is>
          <t>Locker</t>
        </is>
      </c>
      <c r="D27" s="10" t="inlineStr">
        <is>
          <t>Prepare property for installation</t>
        </is>
      </c>
      <c r="E27" s="147" t="n">
        <v>44721.04166666666</v>
      </c>
      <c r="F27" s="10" t="n">
        <v>45084.59791666667</v>
      </c>
      <c r="K27" s="10" t="n">
        <v>363</v>
      </c>
    </row>
    <row r="28">
      <c r="A28" t="inlineStr">
        <is>
          <t>EU</t>
        </is>
      </c>
      <c r="B28" t="inlineStr">
        <is>
          <t>ES</t>
        </is>
      </c>
      <c r="C28" t="inlineStr">
        <is>
          <t>Locker</t>
        </is>
      </c>
      <c r="D28" s="10" t="inlineStr">
        <is>
          <t>Activated</t>
        </is>
      </c>
      <c r="F28" s="10" t="n">
        <v>44978.225</v>
      </c>
      <c r="H28" s="147" t="n">
        <v>44998</v>
      </c>
      <c r="I28" s="10" t="n">
        <v>45019.13194444445</v>
      </c>
      <c r="L28" t="n">
        <v>21</v>
      </c>
    </row>
    <row r="29">
      <c r="A29" t="inlineStr">
        <is>
          <t>EU</t>
        </is>
      </c>
      <c r="B29" t="inlineStr">
        <is>
          <t>DE</t>
        </is>
      </c>
      <c r="C29" t="inlineStr">
        <is>
          <t>Locker</t>
        </is>
      </c>
      <c r="D29" s="10" t="inlineStr">
        <is>
          <t>Activated</t>
        </is>
      </c>
      <c r="E29" s="147" t="n">
        <v>44236.04305555556</v>
      </c>
      <c r="F29" s="10" t="n">
        <v>44377.21875</v>
      </c>
      <c r="H29" s="147" t="n">
        <v>44377</v>
      </c>
      <c r="I29" s="10" t="n">
        <v>44397.54166666666</v>
      </c>
      <c r="K29" s="10" t="n">
        <v>141</v>
      </c>
      <c r="L29" t="n">
        <v>20</v>
      </c>
      <c r="M29" s="10" t="n">
        <v>161</v>
      </c>
    </row>
    <row r="30">
      <c r="A30" t="inlineStr">
        <is>
          <t>EU</t>
        </is>
      </c>
      <c r="B30" t="inlineStr">
        <is>
          <t>GB</t>
        </is>
      </c>
      <c r="C30" t="inlineStr">
        <is>
          <t>Locker</t>
        </is>
      </c>
      <c r="D30" s="10" t="inlineStr">
        <is>
          <t>Activated</t>
        </is>
      </c>
      <c r="E30" s="147" t="n">
        <v>44018.91666666666</v>
      </c>
      <c r="F30" s="10" t="n">
        <v>44025.31319444445</v>
      </c>
      <c r="H30" s="147" t="n">
        <v>44039</v>
      </c>
      <c r="I30" s="10" t="n">
        <v>44042.66666666666</v>
      </c>
      <c r="K30" s="10" t="n">
        <v>6</v>
      </c>
      <c r="L30" t="n">
        <v>3</v>
      </c>
      <c r="M30" s="10" t="n">
        <v>23</v>
      </c>
    </row>
    <row r="31">
      <c r="A31" t="inlineStr">
        <is>
          <t>EU</t>
        </is>
      </c>
      <c r="B31" t="inlineStr">
        <is>
          <t>DE</t>
        </is>
      </c>
      <c r="C31" t="inlineStr">
        <is>
          <t>Locker</t>
        </is>
      </c>
      <c r="D31" s="10" t="inlineStr">
        <is>
          <t>Closed</t>
        </is>
      </c>
      <c r="E31" s="147" t="n">
        <v>44433.625</v>
      </c>
      <c r="F31" s="10" t="n">
        <v>44652.12986111111</v>
      </c>
      <c r="H31" s="147" t="n">
        <v>44652</v>
      </c>
      <c r="I31" s="10" t="n">
        <v>44652</v>
      </c>
      <c r="K31" s="10" t="n">
        <v>218</v>
      </c>
      <c r="M31" s="10" t="n">
        <v>218</v>
      </c>
    </row>
    <row r="32">
      <c r="A32" t="inlineStr">
        <is>
          <t>APAC</t>
        </is>
      </c>
      <c r="B32" t="inlineStr">
        <is>
          <t>AU</t>
        </is>
      </c>
      <c r="C32" t="inlineStr">
        <is>
          <t>Locker</t>
        </is>
      </c>
      <c r="D32" s="10" t="inlineStr">
        <is>
          <t>Activated</t>
        </is>
      </c>
      <c r="E32" s="147" t="n">
        <v>44620.20833333334</v>
      </c>
      <c r="F32" s="10" t="n">
        <v>44623.20833333334</v>
      </c>
      <c r="H32" s="147" t="n">
        <v>44624</v>
      </c>
      <c r="I32" s="10" t="n">
        <v>44852.75416666667</v>
      </c>
      <c r="J32" s="10" t="inlineStr">
        <is>
          <t>4/12/22</t>
        </is>
      </c>
      <c r="K32" s="10" t="n">
        <v>3</v>
      </c>
      <c r="L32" t="n">
        <v>228</v>
      </c>
      <c r="M32" s="10" t="n">
        <v>232</v>
      </c>
    </row>
    <row r="33">
      <c r="A33" t="inlineStr">
        <is>
          <t>NA</t>
        </is>
      </c>
      <c r="B33" t="inlineStr">
        <is>
          <t>US</t>
        </is>
      </c>
      <c r="C33" t="inlineStr">
        <is>
          <t>Locker</t>
        </is>
      </c>
      <c r="D33" s="10" t="inlineStr">
        <is>
          <t>Activated</t>
        </is>
      </c>
      <c r="E33" s="147" t="n">
        <v>44754.5</v>
      </c>
      <c r="F33" s="10" t="n">
        <v>44762.5</v>
      </c>
      <c r="H33" s="147" t="n">
        <v>44923</v>
      </c>
      <c r="I33" s="10" t="n">
        <v>44966.5</v>
      </c>
      <c r="K33" s="10" t="n">
        <v>8</v>
      </c>
      <c r="L33" t="n">
        <v>43</v>
      </c>
      <c r="M33" s="10" t="n">
        <v>212</v>
      </c>
    </row>
    <row r="34">
      <c r="A34" t="inlineStr">
        <is>
          <t>NA</t>
        </is>
      </c>
      <c r="B34" t="inlineStr">
        <is>
          <t>US</t>
        </is>
      </c>
      <c r="C34" t="inlineStr">
        <is>
          <t>Locker</t>
        </is>
      </c>
      <c r="D34" s="10" t="inlineStr">
        <is>
          <t>Closed</t>
        </is>
      </c>
      <c r="E34" s="147" t="n">
        <v>44543.91666666666</v>
      </c>
      <c r="F34" s="10" t="n">
        <v>44552.91666666666</v>
      </c>
      <c r="K34" s="10" t="n">
        <v>9</v>
      </c>
    </row>
    <row r="35">
      <c r="A35" t="inlineStr">
        <is>
          <t>EU</t>
        </is>
      </c>
      <c r="B35" t="inlineStr">
        <is>
          <t>DE</t>
        </is>
      </c>
      <c r="C35" t="inlineStr">
        <is>
          <t>Locker</t>
        </is>
      </c>
      <c r="D35" s="10" t="inlineStr">
        <is>
          <t>Closed</t>
        </is>
      </c>
      <c r="E35" s="147" t="n">
        <v>44320.625</v>
      </c>
      <c r="F35" s="10" t="n">
        <v>44421.15555555555</v>
      </c>
      <c r="H35" s="147" t="n">
        <v>44421</v>
      </c>
      <c r="I35" s="10" t="n">
        <v>44426.53055555555</v>
      </c>
      <c r="J35" s="10" t="inlineStr">
        <is>
          <t>6/14/23 15:00</t>
        </is>
      </c>
      <c r="K35" s="10" t="n">
        <v>100</v>
      </c>
      <c r="L35" t="n">
        <v>5</v>
      </c>
      <c r="M35" s="10" t="n">
        <v>105</v>
      </c>
    </row>
    <row r="36">
      <c r="A36" t="inlineStr">
        <is>
          <t>EU</t>
        </is>
      </c>
      <c r="B36" t="inlineStr">
        <is>
          <t>GB</t>
        </is>
      </c>
      <c r="C36" t="inlineStr">
        <is>
          <t>Locker</t>
        </is>
      </c>
      <c r="D36" s="10" t="inlineStr">
        <is>
          <t>Closed</t>
        </is>
      </c>
      <c r="E36" s="147" t="n">
        <v>44651.04166666666</v>
      </c>
      <c r="F36" s="10" t="n">
        <v>44658.31388888889</v>
      </c>
      <c r="K36" s="10" t="n">
        <v>7</v>
      </c>
    </row>
    <row r="37">
      <c r="A37" t="inlineStr">
        <is>
          <t>EU</t>
        </is>
      </c>
      <c r="B37" t="inlineStr">
        <is>
          <t>DE</t>
        </is>
      </c>
      <c r="C37" t="inlineStr">
        <is>
          <t>Locker</t>
        </is>
      </c>
      <c r="D37" s="10" t="inlineStr">
        <is>
          <t>Closed</t>
        </is>
      </c>
      <c r="E37" s="147" t="n">
        <v>44396.625</v>
      </c>
    </row>
    <row r="38">
      <c r="A38" t="inlineStr">
        <is>
          <t>EU</t>
        </is>
      </c>
      <c r="B38" t="inlineStr">
        <is>
          <t>IT</t>
        </is>
      </c>
      <c r="C38" t="inlineStr">
        <is>
          <t>Locker</t>
        </is>
      </c>
      <c r="D38" s="10" t="inlineStr">
        <is>
          <t>Wait for installation</t>
        </is>
      </c>
      <c r="E38" s="147" t="n">
        <v>45114.00069444445</v>
      </c>
      <c r="F38" s="10" t="n">
        <v>45118.29930555556</v>
      </c>
      <c r="H38" s="147" t="n">
        <v>45124</v>
      </c>
      <c r="K38" s="10" t="n">
        <v>4</v>
      </c>
    </row>
    <row r="39">
      <c r="A39" t="inlineStr">
        <is>
          <t>EU</t>
        </is>
      </c>
      <c r="B39" t="inlineStr">
        <is>
          <t>IT</t>
        </is>
      </c>
      <c r="C39" t="inlineStr">
        <is>
          <t>Locker</t>
        </is>
      </c>
      <c r="D39" s="10" t="inlineStr">
        <is>
          <t>Activated</t>
        </is>
      </c>
      <c r="E39" s="147" t="n">
        <v>44504.08472222222</v>
      </c>
      <c r="F39" s="10" t="n">
        <v>44525.36805555555</v>
      </c>
      <c r="H39" s="147" t="n">
        <v>44728</v>
      </c>
      <c r="I39" s="10" t="n">
        <v>44741.09236111111</v>
      </c>
      <c r="K39" s="10" t="n">
        <v>21</v>
      </c>
      <c r="L39" t="n">
        <v>13</v>
      </c>
      <c r="M39" s="10" t="n">
        <v>237</v>
      </c>
    </row>
    <row r="40">
      <c r="A40" t="inlineStr">
        <is>
          <t>EU</t>
        </is>
      </c>
      <c r="B40" t="inlineStr">
        <is>
          <t>ES</t>
        </is>
      </c>
      <c r="C40" t="inlineStr">
        <is>
          <t>Locker</t>
        </is>
      </c>
      <c r="D40" s="10" t="inlineStr">
        <is>
          <t>Activated</t>
        </is>
      </c>
      <c r="F40" s="10" t="n">
        <v>44978.225</v>
      </c>
      <c r="H40" s="147" t="n">
        <v>44998</v>
      </c>
      <c r="I40" s="10" t="n">
        <v>45021.15902777778</v>
      </c>
      <c r="L40" t="n">
        <v>23</v>
      </c>
    </row>
    <row r="41">
      <c r="A41" t="inlineStr">
        <is>
          <t>EU</t>
        </is>
      </c>
      <c r="B41" t="inlineStr">
        <is>
          <t>DE</t>
        </is>
      </c>
      <c r="C41" t="inlineStr">
        <is>
          <t>Locker</t>
        </is>
      </c>
      <c r="D41" s="10" t="inlineStr">
        <is>
          <t>Activated</t>
        </is>
      </c>
      <c r="E41" s="147" t="n">
        <v>44216.04305555556</v>
      </c>
      <c r="F41" s="10" t="n">
        <v>44294.94722222222</v>
      </c>
      <c r="H41" s="147" t="n">
        <v>44295</v>
      </c>
      <c r="I41" s="10" t="n">
        <v>44385.62916666667</v>
      </c>
      <c r="K41" s="10" t="n">
        <v>78</v>
      </c>
      <c r="L41" t="n">
        <v>90</v>
      </c>
      <c r="M41" s="10" t="n">
        <v>169</v>
      </c>
    </row>
    <row r="42">
      <c r="A42" t="inlineStr">
        <is>
          <t>EU</t>
        </is>
      </c>
      <c r="B42" t="inlineStr">
        <is>
          <t>GB</t>
        </is>
      </c>
      <c r="C42" t="inlineStr">
        <is>
          <t>Locker</t>
        </is>
      </c>
      <c r="D42" s="10" t="inlineStr">
        <is>
          <t>Activated</t>
        </is>
      </c>
      <c r="E42" s="147" t="n">
        <v>44261.04305555556</v>
      </c>
      <c r="H42" s="147" t="n">
        <v>44489</v>
      </c>
      <c r="I42" s="10" t="n">
        <v>44495.66666666666</v>
      </c>
      <c r="L42" t="n">
        <v>6</v>
      </c>
      <c r="M42" s="10" t="n">
        <v>234</v>
      </c>
    </row>
    <row r="43">
      <c r="A43" t="inlineStr">
        <is>
          <t>EU</t>
        </is>
      </c>
      <c r="B43" t="inlineStr">
        <is>
          <t>DE</t>
        </is>
      </c>
      <c r="C43" t="inlineStr">
        <is>
          <t>Apt Locker</t>
        </is>
      </c>
      <c r="D43" s="10" t="inlineStr">
        <is>
          <t>Activated</t>
        </is>
      </c>
      <c r="F43" s="10" t="n">
        <v>44652.13055555556</v>
      </c>
      <c r="H43" s="147" t="n">
        <v>44652</v>
      </c>
      <c r="I43" s="10" t="n">
        <v>44661.02152777778</v>
      </c>
      <c r="L43" t="n">
        <v>9</v>
      </c>
    </row>
    <row r="44">
      <c r="A44" t="inlineStr">
        <is>
          <t>APAC</t>
        </is>
      </c>
      <c r="B44" t="inlineStr">
        <is>
          <t>AU</t>
        </is>
      </c>
      <c r="C44" t="inlineStr">
        <is>
          <t>Locker</t>
        </is>
      </c>
      <c r="D44" s="10" t="inlineStr">
        <is>
          <t>Activated</t>
        </is>
      </c>
      <c r="E44" s="147" t="n">
        <v>44621.20833333334</v>
      </c>
      <c r="F44" s="10" t="n">
        <v>44624.20833333334</v>
      </c>
      <c r="H44" s="147" t="n">
        <v>44630</v>
      </c>
      <c r="I44" s="10" t="n">
        <v>44852.75416666667</v>
      </c>
      <c r="J44" s="10" t="inlineStr">
        <is>
          <t>3/23/22</t>
        </is>
      </c>
      <c r="K44" s="10" t="n">
        <v>3</v>
      </c>
      <c r="L44" t="n">
        <v>222</v>
      </c>
      <c r="M44" s="10" t="n">
        <v>231</v>
      </c>
    </row>
    <row r="45">
      <c r="A45" t="inlineStr">
        <is>
          <t>NA</t>
        </is>
      </c>
      <c r="B45" t="inlineStr">
        <is>
          <t>US</t>
        </is>
      </c>
      <c r="C45" t="inlineStr">
        <is>
          <t>Locker</t>
        </is>
      </c>
      <c r="D45" s="10" t="inlineStr">
        <is>
          <t>Closed</t>
        </is>
      </c>
      <c r="E45" s="147" t="n">
        <v>44272.91666666666</v>
      </c>
      <c r="F45" s="10" t="n">
        <v>44284.5</v>
      </c>
      <c r="K45" s="10" t="n">
        <v>11</v>
      </c>
    </row>
    <row r="46">
      <c r="A46" t="inlineStr">
        <is>
          <t>NA</t>
        </is>
      </c>
      <c r="B46" t="inlineStr">
        <is>
          <t>US</t>
        </is>
      </c>
      <c r="C46" t="inlineStr">
        <is>
          <t>Locker</t>
        </is>
      </c>
      <c r="D46" s="10" t="inlineStr">
        <is>
          <t>Set up software</t>
        </is>
      </c>
      <c r="E46" s="147" t="n">
        <v>44960.5</v>
      </c>
      <c r="F46" s="10" t="n">
        <v>44967.5</v>
      </c>
      <c r="H46" s="147" t="n">
        <v>45092</v>
      </c>
      <c r="I46" s="10" t="n">
        <v>45119</v>
      </c>
      <c r="K46" s="10" t="n">
        <v>7</v>
      </c>
      <c r="L46" t="n">
        <v>27</v>
      </c>
      <c r="M46" s="10" t="n">
        <v>158</v>
      </c>
    </row>
    <row r="47">
      <c r="A47" t="inlineStr">
        <is>
          <t>EU</t>
        </is>
      </c>
      <c r="B47" t="inlineStr">
        <is>
          <t>DE</t>
        </is>
      </c>
      <c r="C47" t="inlineStr">
        <is>
          <t>Locker</t>
        </is>
      </c>
      <c r="D47" s="10" t="inlineStr">
        <is>
          <t>Approve product configuration</t>
        </is>
      </c>
      <c r="E47" s="147" t="n">
        <v>45077.00069444445</v>
      </c>
      <c r="F47" s="10" t="n">
        <v>45079.125</v>
      </c>
      <c r="K47" s="10" t="n">
        <v>2</v>
      </c>
    </row>
    <row r="48">
      <c r="A48" t="inlineStr">
        <is>
          <t>EU</t>
        </is>
      </c>
      <c r="B48" t="inlineStr">
        <is>
          <t>GB</t>
        </is>
      </c>
      <c r="C48" t="inlineStr">
        <is>
          <t>Locker</t>
        </is>
      </c>
      <c r="D48" s="10" t="inlineStr">
        <is>
          <t>Closed</t>
        </is>
      </c>
      <c r="E48" s="147" t="n">
        <v>43915.91666666666</v>
      </c>
      <c r="F48" s="10" t="n">
        <v>43920.42638888889</v>
      </c>
      <c r="K48" s="10" t="n">
        <v>4</v>
      </c>
    </row>
    <row r="49">
      <c r="A49" t="inlineStr">
        <is>
          <t>EU</t>
        </is>
      </c>
      <c r="B49" t="inlineStr">
        <is>
          <t>DE</t>
        </is>
      </c>
      <c r="C49" t="inlineStr">
        <is>
          <t>Locker</t>
        </is>
      </c>
      <c r="D49" s="10" t="inlineStr">
        <is>
          <t>Closed</t>
        </is>
      </c>
      <c r="E49" s="147" t="n">
        <v>44396.625</v>
      </c>
    </row>
    <row r="50">
      <c r="A50" t="inlineStr">
        <is>
          <t>EU</t>
        </is>
      </c>
      <c r="B50" t="inlineStr">
        <is>
          <t>IT</t>
        </is>
      </c>
      <c r="C50" t="inlineStr">
        <is>
          <t>Locker</t>
        </is>
      </c>
      <c r="D50" s="10" t="inlineStr">
        <is>
          <t>Schedule consultation</t>
        </is>
      </c>
    </row>
    <row r="51">
      <c r="A51" t="inlineStr">
        <is>
          <t>EU</t>
        </is>
      </c>
      <c r="B51" t="inlineStr">
        <is>
          <t>IT</t>
        </is>
      </c>
      <c r="C51" t="inlineStr">
        <is>
          <t>Locker</t>
        </is>
      </c>
      <c r="D51" s="10" t="inlineStr">
        <is>
          <t>Activated</t>
        </is>
      </c>
      <c r="E51" s="147" t="n">
        <v>44407.07569444444</v>
      </c>
      <c r="F51" s="10" t="n">
        <v>44438.27222222222</v>
      </c>
      <c r="H51" s="147" t="n">
        <v>44442</v>
      </c>
      <c r="I51" s="10" t="n">
        <v>44481.38680555556</v>
      </c>
      <c r="K51" s="10" t="n">
        <v>31</v>
      </c>
      <c r="L51" t="n">
        <v>39</v>
      </c>
      <c r="M51" s="10" t="n">
        <v>74</v>
      </c>
    </row>
    <row r="52">
      <c r="A52" t="inlineStr">
        <is>
          <t>EU</t>
        </is>
      </c>
      <c r="B52" t="inlineStr">
        <is>
          <t>ES</t>
        </is>
      </c>
      <c r="C52" t="inlineStr">
        <is>
          <t>Locker</t>
        </is>
      </c>
      <c r="D52" s="10" t="inlineStr">
        <is>
          <t>Activated</t>
        </is>
      </c>
      <c r="F52" s="10" t="n">
        <v>44978.225</v>
      </c>
      <c r="H52" s="147" t="n">
        <v>44998</v>
      </c>
      <c r="I52" s="10" t="n">
        <v>45020.15833333333</v>
      </c>
      <c r="L52" t="n">
        <v>22</v>
      </c>
    </row>
    <row r="53">
      <c r="A53" t="inlineStr">
        <is>
          <t>EU</t>
        </is>
      </c>
      <c r="B53" t="inlineStr">
        <is>
          <t>DE</t>
        </is>
      </c>
      <c r="C53" t="inlineStr">
        <is>
          <t>Locker</t>
        </is>
      </c>
      <c r="D53" s="10" t="inlineStr">
        <is>
          <t>Activated</t>
        </is>
      </c>
      <c r="E53" s="147" t="n">
        <v>44236.04305555556</v>
      </c>
      <c r="F53" s="10" t="n">
        <v>44294.94722222222</v>
      </c>
      <c r="H53" s="147" t="n">
        <v>44295</v>
      </c>
      <c r="I53" s="10" t="n">
        <v>44385.35277777778</v>
      </c>
      <c r="K53" s="10" t="n">
        <v>58</v>
      </c>
      <c r="L53" t="n">
        <v>90</v>
      </c>
      <c r="M53" s="10" t="n">
        <v>149</v>
      </c>
    </row>
    <row r="54">
      <c r="A54" t="inlineStr">
        <is>
          <t>EU</t>
        </is>
      </c>
      <c r="B54" t="inlineStr">
        <is>
          <t>GB</t>
        </is>
      </c>
      <c r="C54" t="inlineStr">
        <is>
          <t>Locker</t>
        </is>
      </c>
      <c r="D54" s="10" t="inlineStr">
        <is>
          <t>Activated</t>
        </is>
      </c>
      <c r="E54" s="147" t="n">
        <v>44273.08402777778</v>
      </c>
      <c r="H54" s="147" t="n">
        <v>44489</v>
      </c>
      <c r="I54" s="10" t="n">
        <v>44504.70833333334</v>
      </c>
      <c r="L54" t="n">
        <v>15</v>
      </c>
      <c r="M54" s="10" t="n">
        <v>231</v>
      </c>
    </row>
    <row r="55">
      <c r="A55" t="inlineStr">
        <is>
          <t>EU</t>
        </is>
      </c>
      <c r="B55" t="inlineStr">
        <is>
          <t>DE</t>
        </is>
      </c>
      <c r="C55" t="inlineStr">
        <is>
          <t>Apt Locker</t>
        </is>
      </c>
      <c r="D55" s="10" t="inlineStr">
        <is>
          <t>Activated</t>
        </is>
      </c>
      <c r="F55" s="10" t="n">
        <v>44634.61458333334</v>
      </c>
      <c r="H55" s="147" t="n">
        <v>44635</v>
      </c>
      <c r="I55" s="10" t="n">
        <v>44637.02569444444</v>
      </c>
      <c r="L55" t="n">
        <v>2</v>
      </c>
    </row>
    <row r="56">
      <c r="A56" t="inlineStr">
        <is>
          <t>APAC</t>
        </is>
      </c>
      <c r="B56" t="inlineStr">
        <is>
          <t>AU</t>
        </is>
      </c>
      <c r="C56" t="inlineStr">
        <is>
          <t>Locker</t>
        </is>
      </c>
      <c r="D56" s="10" t="inlineStr">
        <is>
          <t>Closed</t>
        </is>
      </c>
      <c r="E56" s="147" t="n">
        <v>44606.20833333334</v>
      </c>
      <c r="F56" s="10" t="n">
        <v>44616.20833333334</v>
      </c>
      <c r="K56" s="10" t="n">
        <v>10</v>
      </c>
    </row>
    <row r="57">
      <c r="A57" t="inlineStr">
        <is>
          <t>NA</t>
        </is>
      </c>
      <c r="B57" t="inlineStr">
        <is>
          <t>US</t>
        </is>
      </c>
      <c r="C57" t="inlineStr">
        <is>
          <t>Locker</t>
        </is>
      </c>
      <c r="D57" s="10" t="inlineStr">
        <is>
          <t>Closed</t>
        </is>
      </c>
      <c r="E57" s="147" t="n">
        <v>44272.91666666666</v>
      </c>
      <c r="F57" s="10" t="n">
        <v>44286.5</v>
      </c>
      <c r="K57" s="10" t="n">
        <v>13</v>
      </c>
    </row>
    <row r="58">
      <c r="A58" t="inlineStr">
        <is>
          <t>NA</t>
        </is>
      </c>
      <c r="B58" t="inlineStr">
        <is>
          <t>US</t>
        </is>
      </c>
      <c r="C58" t="inlineStr">
        <is>
          <t>Locker</t>
        </is>
      </c>
      <c r="D58" s="10" t="inlineStr">
        <is>
          <t>Closed</t>
        </is>
      </c>
      <c r="E58" s="147" t="n">
        <v>44522.91666666666</v>
      </c>
      <c r="F58" s="10" t="n">
        <v>44539.91666666666</v>
      </c>
      <c r="K58" s="10" t="n">
        <v>17</v>
      </c>
    </row>
    <row r="59">
      <c r="A59" t="inlineStr">
        <is>
          <t>EU</t>
        </is>
      </c>
      <c r="B59" t="inlineStr">
        <is>
          <t>DE</t>
        </is>
      </c>
      <c r="C59" t="inlineStr">
        <is>
          <t>Locker</t>
        </is>
      </c>
      <c r="D59" s="10" t="inlineStr">
        <is>
          <t>Activated</t>
        </is>
      </c>
      <c r="E59" s="147" t="n">
        <v>44698.04166666666</v>
      </c>
      <c r="F59" s="10" t="n">
        <v>45001.28333333333</v>
      </c>
      <c r="H59" s="147" t="n">
        <v>45001</v>
      </c>
      <c r="I59" s="10" t="n">
        <v>45043.20694444444</v>
      </c>
      <c r="K59" s="10" t="n">
        <v>303</v>
      </c>
      <c r="L59" t="n">
        <v>42</v>
      </c>
      <c r="M59" s="10" t="n">
        <v>345</v>
      </c>
    </row>
    <row r="60">
      <c r="A60" t="inlineStr">
        <is>
          <t>EU</t>
        </is>
      </c>
      <c r="B60" t="inlineStr">
        <is>
          <t>GB</t>
        </is>
      </c>
      <c r="C60" t="inlineStr">
        <is>
          <t>Locker</t>
        </is>
      </c>
      <c r="D60" s="10" t="inlineStr">
        <is>
          <t>Closed</t>
        </is>
      </c>
      <c r="E60" s="147" t="n">
        <v>43915.91666666666</v>
      </c>
      <c r="F60" s="10" t="n">
        <v>43920.42638888889</v>
      </c>
      <c r="K60" s="10" t="n">
        <v>4</v>
      </c>
    </row>
    <row r="61">
      <c r="A61" t="inlineStr">
        <is>
          <t>EU</t>
        </is>
      </c>
      <c r="B61" t="inlineStr">
        <is>
          <t>DE</t>
        </is>
      </c>
      <c r="C61" t="inlineStr">
        <is>
          <t>Locker</t>
        </is>
      </c>
      <c r="D61" s="10" t="inlineStr">
        <is>
          <t>Closed</t>
        </is>
      </c>
      <c r="E61" s="147" t="n">
        <v>44396.625</v>
      </c>
    </row>
    <row r="62">
      <c r="A62" t="inlineStr">
        <is>
          <t>EU</t>
        </is>
      </c>
      <c r="B62" t="inlineStr">
        <is>
          <t>IT</t>
        </is>
      </c>
      <c r="C62" t="inlineStr">
        <is>
          <t>Locker</t>
        </is>
      </c>
      <c r="D62" s="10" t="inlineStr">
        <is>
          <t>Wait for consultation</t>
        </is>
      </c>
      <c r="E62" s="147" t="n">
        <v>45122</v>
      </c>
    </row>
    <row r="63">
      <c r="A63" t="inlineStr">
        <is>
          <t>EU</t>
        </is>
      </c>
      <c r="B63" t="inlineStr">
        <is>
          <t>IT</t>
        </is>
      </c>
      <c r="C63" t="inlineStr">
        <is>
          <t>Locker</t>
        </is>
      </c>
      <c r="D63" s="10" t="inlineStr">
        <is>
          <t>Activated</t>
        </is>
      </c>
      <c r="E63" s="147" t="n">
        <v>43685.06527777778</v>
      </c>
      <c r="F63" s="10" t="n">
        <v>44034.41875</v>
      </c>
      <c r="H63" s="147" t="n">
        <v>44431</v>
      </c>
      <c r="I63" s="10" t="n">
        <v>44482.40625</v>
      </c>
      <c r="K63" s="10" t="n">
        <v>349</v>
      </c>
      <c r="L63" t="n">
        <v>51</v>
      </c>
      <c r="M63" s="10" t="n">
        <v>797</v>
      </c>
    </row>
    <row r="64">
      <c r="A64" t="inlineStr">
        <is>
          <t>EU</t>
        </is>
      </c>
      <c r="B64" t="inlineStr">
        <is>
          <t>ES</t>
        </is>
      </c>
      <c r="C64" t="inlineStr">
        <is>
          <t>Locker</t>
        </is>
      </c>
      <c r="D64" s="10" t="inlineStr">
        <is>
          <t>Activated</t>
        </is>
      </c>
      <c r="E64" s="147" t="n">
        <v>45034.75</v>
      </c>
      <c r="F64" s="10" t="n">
        <v>45070.14583333334</v>
      </c>
      <c r="H64" s="147" t="n">
        <v>45071</v>
      </c>
      <c r="I64" s="10" t="n">
        <v>45086.15138888889</v>
      </c>
      <c r="K64" s="10" t="n">
        <v>35</v>
      </c>
      <c r="L64" t="n">
        <v>15</v>
      </c>
      <c r="M64" s="10" t="n">
        <v>51</v>
      </c>
    </row>
    <row r="65">
      <c r="A65" t="inlineStr">
        <is>
          <t>EU</t>
        </is>
      </c>
      <c r="B65" t="inlineStr">
        <is>
          <t>DE</t>
        </is>
      </c>
      <c r="C65" t="inlineStr">
        <is>
          <t>Locker</t>
        </is>
      </c>
      <c r="D65" s="10" t="inlineStr">
        <is>
          <t>Activated</t>
        </is>
      </c>
      <c r="E65" s="147" t="n">
        <v>44216.04305555556</v>
      </c>
      <c r="F65" s="10" t="n">
        <v>44294.94722222222</v>
      </c>
      <c r="H65" s="147" t="n">
        <v>44295</v>
      </c>
      <c r="I65" s="10" t="n">
        <v>44335.54513888889</v>
      </c>
      <c r="K65" s="10" t="n">
        <v>78</v>
      </c>
      <c r="L65" t="n">
        <v>40</v>
      </c>
      <c r="M65" s="10" t="n">
        <v>119</v>
      </c>
    </row>
    <row r="66">
      <c r="A66" t="inlineStr">
        <is>
          <t>EU</t>
        </is>
      </c>
      <c r="B66" t="inlineStr">
        <is>
          <t>GB</t>
        </is>
      </c>
      <c r="C66" t="inlineStr">
        <is>
          <t>Locker</t>
        </is>
      </c>
      <c r="D66" s="10" t="inlineStr">
        <is>
          <t>Activated</t>
        </is>
      </c>
      <c r="E66" s="147" t="n">
        <v>44218.04236111111</v>
      </c>
      <c r="F66" s="10" t="n">
        <v>44243.11875</v>
      </c>
      <c r="H66" s="147" t="n">
        <v>44329</v>
      </c>
      <c r="I66" s="10" t="n">
        <v>44343.66666666666</v>
      </c>
      <c r="K66" s="10" t="n">
        <v>25</v>
      </c>
      <c r="L66" t="n">
        <v>14</v>
      </c>
      <c r="M66" s="10" t="n">
        <v>125</v>
      </c>
    </row>
    <row r="67">
      <c r="A67" t="inlineStr">
        <is>
          <t>EU</t>
        </is>
      </c>
      <c r="B67" t="inlineStr">
        <is>
          <t>DE</t>
        </is>
      </c>
      <c r="C67" t="inlineStr">
        <is>
          <t>Apt Locker</t>
        </is>
      </c>
      <c r="D67" s="10" t="inlineStr">
        <is>
          <t>Activated</t>
        </is>
      </c>
      <c r="F67" s="10" t="n">
        <v>44634.61458333334</v>
      </c>
      <c r="H67" s="147" t="n">
        <v>44635</v>
      </c>
      <c r="I67" s="10" t="n">
        <v>44639.14236111111</v>
      </c>
      <c r="L67" t="n">
        <v>4</v>
      </c>
    </row>
    <row r="68">
      <c r="A68" t="inlineStr">
        <is>
          <t>APAC</t>
        </is>
      </c>
      <c r="B68" t="inlineStr">
        <is>
          <t>AU</t>
        </is>
      </c>
      <c r="C68" t="inlineStr">
        <is>
          <t>Locker</t>
        </is>
      </c>
      <c r="D68" s="10" t="inlineStr">
        <is>
          <t>Activated</t>
        </is>
      </c>
      <c r="E68" s="147" t="n">
        <v>44606.20833333334</v>
      </c>
      <c r="F68" s="10" t="n">
        <v>44615.20833333334</v>
      </c>
      <c r="H68" s="147" t="n">
        <v>44663</v>
      </c>
      <c r="I68" s="10" t="n">
        <v>44852.75416666667</v>
      </c>
      <c r="J68" s="10" t="inlineStr">
        <is>
          <t>5/4/22</t>
        </is>
      </c>
      <c r="K68" s="10" t="n">
        <v>9</v>
      </c>
      <c r="L68" t="n">
        <v>189</v>
      </c>
      <c r="M68" s="10" t="n">
        <v>246</v>
      </c>
    </row>
    <row r="69">
      <c r="A69" t="inlineStr">
        <is>
          <t>NA</t>
        </is>
      </c>
      <c r="B69" t="inlineStr">
        <is>
          <t>US</t>
        </is>
      </c>
      <c r="C69" t="inlineStr">
        <is>
          <t>Locker</t>
        </is>
      </c>
      <c r="D69" s="10" t="inlineStr">
        <is>
          <t>Closed</t>
        </is>
      </c>
      <c r="E69" s="147" t="n">
        <v>44272.91666666666</v>
      </c>
      <c r="F69" s="10" t="n">
        <v>44291.5</v>
      </c>
      <c r="K69" s="10" t="n">
        <v>18</v>
      </c>
    </row>
    <row r="70">
      <c r="A70" t="inlineStr">
        <is>
          <t>NA</t>
        </is>
      </c>
      <c r="B70" t="inlineStr">
        <is>
          <t>US</t>
        </is>
      </c>
      <c r="C70" t="inlineStr">
        <is>
          <t>Locker</t>
        </is>
      </c>
      <c r="D70" s="10" t="inlineStr">
        <is>
          <t>Closed</t>
        </is>
      </c>
      <c r="E70" s="147" t="n">
        <v>44537.91666666666</v>
      </c>
      <c r="F70" s="10" t="n">
        <v>44553.91666666666</v>
      </c>
      <c r="K70" s="10" t="n">
        <v>16</v>
      </c>
    </row>
    <row r="71">
      <c r="A71" t="inlineStr">
        <is>
          <t>EU</t>
        </is>
      </c>
      <c r="B71" t="inlineStr">
        <is>
          <t>DE</t>
        </is>
      </c>
      <c r="C71" t="inlineStr">
        <is>
          <t>Locker</t>
        </is>
      </c>
      <c r="D71" s="10" t="inlineStr">
        <is>
          <t>Closed</t>
        </is>
      </c>
      <c r="E71" s="147" t="n">
        <v>44727.04583333333</v>
      </c>
      <c r="F71" s="10" t="n">
        <v>44746.225</v>
      </c>
      <c r="H71" s="147" t="n">
        <v>44775</v>
      </c>
      <c r="I71" s="10" t="n">
        <v>44791.2875</v>
      </c>
      <c r="J71" s="10" t="inlineStr">
        <is>
          <t>3/29/23 15:00</t>
        </is>
      </c>
      <c r="K71" s="10" t="n">
        <v>19</v>
      </c>
      <c r="L71" t="n">
        <v>16</v>
      </c>
      <c r="M71" s="10" t="n">
        <v>64</v>
      </c>
    </row>
    <row r="72">
      <c r="A72" t="inlineStr">
        <is>
          <t>EU</t>
        </is>
      </c>
      <c r="B72" t="inlineStr">
        <is>
          <t>GB</t>
        </is>
      </c>
      <c r="C72" t="inlineStr">
        <is>
          <t>Locker</t>
        </is>
      </c>
      <c r="D72" s="10" t="inlineStr">
        <is>
          <t>Closed</t>
        </is>
      </c>
      <c r="E72" s="147" t="n">
        <v>43915.91666666666</v>
      </c>
      <c r="F72" s="10" t="n">
        <v>43920.42638888889</v>
      </c>
      <c r="K72" s="10" t="n">
        <v>4</v>
      </c>
    </row>
    <row r="73">
      <c r="A73" t="inlineStr">
        <is>
          <t>EU</t>
        </is>
      </c>
      <c r="B73" t="inlineStr">
        <is>
          <t>DE</t>
        </is>
      </c>
      <c r="C73" t="inlineStr">
        <is>
          <t>Locker</t>
        </is>
      </c>
      <c r="D73" s="10" t="inlineStr">
        <is>
          <t>Closed</t>
        </is>
      </c>
      <c r="E73" s="147" t="n">
        <v>44397.34722222222</v>
      </c>
    </row>
    <row r="74">
      <c r="A74" t="inlineStr">
        <is>
          <t>EU</t>
        </is>
      </c>
      <c r="B74" t="inlineStr">
        <is>
          <t>IT</t>
        </is>
      </c>
      <c r="C74" t="inlineStr">
        <is>
          <t>Locker</t>
        </is>
      </c>
      <c r="D74" s="10" t="inlineStr">
        <is>
          <t>Wait for consultation</t>
        </is>
      </c>
      <c r="E74" s="147" t="n">
        <v>45122</v>
      </c>
    </row>
    <row r="75">
      <c r="A75" t="inlineStr">
        <is>
          <t>EU</t>
        </is>
      </c>
      <c r="B75" t="inlineStr">
        <is>
          <t>IT</t>
        </is>
      </c>
      <c r="C75" t="inlineStr">
        <is>
          <t>Locker</t>
        </is>
      </c>
      <c r="D75" s="10" t="inlineStr">
        <is>
          <t>Activated</t>
        </is>
      </c>
      <c r="E75" s="147" t="n">
        <v>44504.08472222222</v>
      </c>
      <c r="F75" s="10" t="n">
        <v>44628.08402777778</v>
      </c>
      <c r="H75" s="147" t="n">
        <v>44889</v>
      </c>
      <c r="I75" s="10" t="n">
        <v>44911.08194444444</v>
      </c>
      <c r="K75" s="10" t="n">
        <v>123</v>
      </c>
      <c r="L75" t="n">
        <v>22</v>
      </c>
      <c r="M75" s="10" t="n">
        <v>406</v>
      </c>
    </row>
    <row r="76">
      <c r="A76" t="inlineStr">
        <is>
          <t>EU</t>
        </is>
      </c>
      <c r="B76" t="inlineStr">
        <is>
          <t>ES</t>
        </is>
      </c>
      <c r="C76" t="inlineStr">
        <is>
          <t>Locker</t>
        </is>
      </c>
      <c r="D76" s="10" t="inlineStr">
        <is>
          <t>Activated</t>
        </is>
      </c>
      <c r="F76" s="10" t="n">
        <v>45008.43194444444</v>
      </c>
      <c r="H76" s="147" t="n">
        <v>45008</v>
      </c>
      <c r="I76" s="10" t="n">
        <v>45029.11597222222</v>
      </c>
      <c r="L76" t="n">
        <v>21</v>
      </c>
    </row>
    <row r="77">
      <c r="A77" t="inlineStr">
        <is>
          <t>EU</t>
        </is>
      </c>
      <c r="B77" t="inlineStr">
        <is>
          <t>DE</t>
        </is>
      </c>
      <c r="C77" t="inlineStr">
        <is>
          <t>Locker</t>
        </is>
      </c>
      <c r="D77" s="10" t="inlineStr">
        <is>
          <t>Activated</t>
        </is>
      </c>
      <c r="E77" s="147" t="n">
        <v>44216.04305555556</v>
      </c>
      <c r="F77" s="10" t="n">
        <v>44278.34722222222</v>
      </c>
      <c r="H77" s="147" t="n">
        <v>44278</v>
      </c>
      <c r="I77" s="10" t="n">
        <v>44344.59583333333</v>
      </c>
      <c r="K77" s="10" t="n">
        <v>62</v>
      </c>
      <c r="L77" t="n">
        <v>66</v>
      </c>
      <c r="M77" s="10" t="n">
        <v>128</v>
      </c>
    </row>
    <row r="78">
      <c r="A78" t="inlineStr">
        <is>
          <t>EU</t>
        </is>
      </c>
      <c r="B78" t="inlineStr">
        <is>
          <t>GB</t>
        </is>
      </c>
      <c r="C78" t="inlineStr">
        <is>
          <t>Locker</t>
        </is>
      </c>
      <c r="D78" s="10" t="inlineStr">
        <is>
          <t>Closed</t>
        </is>
      </c>
      <c r="E78" s="147" t="n">
        <v>44218.04236111111</v>
      </c>
      <c r="F78" s="10" t="n">
        <v>44243.11875</v>
      </c>
      <c r="H78" s="147" t="n">
        <v>44329</v>
      </c>
      <c r="I78" s="10" t="n">
        <v>44340.66666666666</v>
      </c>
      <c r="J78" s="10" t="inlineStr">
        <is>
          <t>3/20/23 17:00</t>
        </is>
      </c>
      <c r="K78" s="10" t="n">
        <v>25</v>
      </c>
      <c r="L78" t="n">
        <v>11</v>
      </c>
      <c r="M78" s="10" t="n">
        <v>122</v>
      </c>
    </row>
    <row r="79">
      <c r="A79" t="inlineStr">
        <is>
          <t>EU</t>
        </is>
      </c>
      <c r="B79" t="inlineStr">
        <is>
          <t>DE</t>
        </is>
      </c>
      <c r="C79" t="inlineStr">
        <is>
          <t>Apt Locker</t>
        </is>
      </c>
      <c r="D79" s="10" t="inlineStr">
        <is>
          <t>Activated</t>
        </is>
      </c>
      <c r="F79" s="10" t="n">
        <v>44634.61458333334</v>
      </c>
      <c r="H79" s="147" t="n">
        <v>44635</v>
      </c>
      <c r="I79" s="10" t="n">
        <v>44639.14236111111</v>
      </c>
      <c r="L79" t="n">
        <v>4</v>
      </c>
    </row>
    <row r="80">
      <c r="A80" t="inlineStr">
        <is>
          <t>APAC</t>
        </is>
      </c>
      <c r="B80" t="inlineStr">
        <is>
          <t>AU</t>
        </is>
      </c>
      <c r="C80" t="inlineStr">
        <is>
          <t>Locker</t>
        </is>
      </c>
      <c r="D80" s="10" t="inlineStr">
        <is>
          <t>Closed</t>
        </is>
      </c>
      <c r="E80" s="147" t="n">
        <v>44606.20833333334</v>
      </c>
      <c r="F80" s="10" t="n">
        <v>44614.20833333334</v>
      </c>
      <c r="K80" s="10" t="n">
        <v>8</v>
      </c>
    </row>
    <row r="81">
      <c r="A81" t="inlineStr">
        <is>
          <t>NA</t>
        </is>
      </c>
      <c r="B81" t="inlineStr">
        <is>
          <t>US</t>
        </is>
      </c>
      <c r="C81" t="inlineStr">
        <is>
          <t>Locker</t>
        </is>
      </c>
      <c r="D81" s="10" t="inlineStr">
        <is>
          <t>Closed</t>
        </is>
      </c>
      <c r="E81" s="147" t="n">
        <v>44272.91666666666</v>
      </c>
      <c r="F81" s="10" t="n">
        <v>44277.5</v>
      </c>
      <c r="K81" s="10" t="n">
        <v>4</v>
      </c>
    </row>
    <row r="82">
      <c r="A82" t="inlineStr">
        <is>
          <t>NA</t>
        </is>
      </c>
      <c r="B82" t="inlineStr">
        <is>
          <t>US</t>
        </is>
      </c>
      <c r="C82" t="inlineStr">
        <is>
          <t>Locker</t>
        </is>
      </c>
      <c r="D82" s="10" t="inlineStr">
        <is>
          <t>Activated</t>
        </is>
      </c>
      <c r="E82" s="147" t="n">
        <v>44960.5</v>
      </c>
      <c r="F82" s="10" t="n">
        <v>44970.5</v>
      </c>
      <c r="H82" s="147" t="n">
        <v>45092</v>
      </c>
      <c r="I82" s="10" t="n">
        <v>45120.125</v>
      </c>
      <c r="K82" s="10" t="n">
        <v>10</v>
      </c>
      <c r="L82" t="n">
        <v>28</v>
      </c>
      <c r="M82" s="10" t="n">
        <v>159</v>
      </c>
    </row>
    <row r="83">
      <c r="A83" t="inlineStr">
        <is>
          <t>EU</t>
        </is>
      </c>
      <c r="B83" t="inlineStr">
        <is>
          <t>DE</t>
        </is>
      </c>
      <c r="C83" t="inlineStr">
        <is>
          <t>Locker</t>
        </is>
      </c>
      <c r="D83" s="10" t="inlineStr">
        <is>
          <t>Activated</t>
        </is>
      </c>
      <c r="E83" s="147" t="n">
        <v>44705.04305555556</v>
      </c>
      <c r="F83" s="10" t="n">
        <v>44981.125</v>
      </c>
      <c r="H83" s="147" t="n">
        <v>45069</v>
      </c>
      <c r="I83" s="10" t="n">
        <v>45079.22152777778</v>
      </c>
      <c r="K83" s="10" t="n">
        <v>276</v>
      </c>
      <c r="L83" t="n">
        <v>10</v>
      </c>
      <c r="M83" s="10" t="n">
        <v>374</v>
      </c>
    </row>
    <row r="84">
      <c r="A84" t="inlineStr">
        <is>
          <t>EU</t>
        </is>
      </c>
      <c r="B84" t="inlineStr">
        <is>
          <t>GB</t>
        </is>
      </c>
      <c r="C84" t="inlineStr">
        <is>
          <t>Locker</t>
        </is>
      </c>
      <c r="D84" s="10" t="inlineStr">
        <is>
          <t>Closed</t>
        </is>
      </c>
      <c r="E84" s="147" t="n">
        <v>44231.35555555556</v>
      </c>
      <c r="F84" s="10" t="n">
        <v>44263.42708333334</v>
      </c>
      <c r="K84" s="10" t="n">
        <v>32</v>
      </c>
    </row>
    <row r="85">
      <c r="A85" t="inlineStr">
        <is>
          <t>EU</t>
        </is>
      </c>
      <c r="B85" t="inlineStr">
        <is>
          <t>DE</t>
        </is>
      </c>
      <c r="C85" t="inlineStr">
        <is>
          <t>Locker</t>
        </is>
      </c>
      <c r="D85" s="10" t="inlineStr">
        <is>
          <t>Closed</t>
        </is>
      </c>
      <c r="E85" s="147" t="n">
        <v>44396.625</v>
      </c>
    </row>
    <row r="86">
      <c r="A86" t="inlineStr">
        <is>
          <t>EU</t>
        </is>
      </c>
      <c r="B86" t="inlineStr">
        <is>
          <t>IT</t>
        </is>
      </c>
      <c r="C86" t="inlineStr">
        <is>
          <t>Locker</t>
        </is>
      </c>
      <c r="D86" s="10" t="inlineStr">
        <is>
          <t>Wait for consultation</t>
        </is>
      </c>
      <c r="E86" s="147" t="n">
        <v>45122</v>
      </c>
    </row>
    <row r="87">
      <c r="A87" t="inlineStr">
        <is>
          <t>EU</t>
        </is>
      </c>
      <c r="B87" t="inlineStr">
        <is>
          <t>IT</t>
        </is>
      </c>
      <c r="C87" t="inlineStr">
        <is>
          <t>Locker</t>
        </is>
      </c>
      <c r="D87" s="10" t="inlineStr">
        <is>
          <t>Activated</t>
        </is>
      </c>
      <c r="E87" s="147" t="n">
        <v>43637.16458333333</v>
      </c>
      <c r="F87" s="10" t="n">
        <v>44034.41875</v>
      </c>
      <c r="H87" s="147" t="n">
        <v>44536</v>
      </c>
      <c r="I87" s="10" t="n">
        <v>44620.43888888889</v>
      </c>
      <c r="K87" s="10" t="n">
        <v>397</v>
      </c>
      <c r="L87" t="n">
        <v>84</v>
      </c>
      <c r="M87" s="10" t="n">
        <v>983</v>
      </c>
    </row>
    <row r="88">
      <c r="A88" t="inlineStr">
        <is>
          <t>EU</t>
        </is>
      </c>
      <c r="B88" t="inlineStr">
        <is>
          <t>ES</t>
        </is>
      </c>
      <c r="C88" t="inlineStr">
        <is>
          <t>Locker</t>
        </is>
      </c>
      <c r="D88" s="10" t="inlineStr">
        <is>
          <t>Activated</t>
        </is>
      </c>
      <c r="E88" s="147" t="n">
        <v>45042.75</v>
      </c>
      <c r="F88" s="10" t="n">
        <v>45043.40416666667</v>
      </c>
      <c r="H88" s="147" t="n">
        <v>45075</v>
      </c>
      <c r="I88" s="10" t="n">
        <v>45093.32847222222</v>
      </c>
      <c r="K88" s="10" t="n">
        <v>0</v>
      </c>
      <c r="L88" t="n">
        <v>18</v>
      </c>
      <c r="M88" s="10" t="n">
        <v>50</v>
      </c>
    </row>
    <row r="89">
      <c r="A89" t="inlineStr">
        <is>
          <t>EU</t>
        </is>
      </c>
      <c r="B89" t="inlineStr">
        <is>
          <t>DE</t>
        </is>
      </c>
      <c r="C89" t="inlineStr">
        <is>
          <t>Locker</t>
        </is>
      </c>
      <c r="D89" s="10" t="inlineStr">
        <is>
          <t>Activated</t>
        </is>
      </c>
      <c r="E89" s="147" t="n">
        <v>44216.04305555556</v>
      </c>
      <c r="F89" s="10" t="n">
        <v>44278.34722222222</v>
      </c>
      <c r="H89" s="147" t="n">
        <v>44278</v>
      </c>
      <c r="I89" s="10" t="n">
        <v>44304.95347222222</v>
      </c>
      <c r="K89" s="10" t="n">
        <v>62</v>
      </c>
      <c r="L89" t="n">
        <v>26</v>
      </c>
      <c r="M89" s="10" t="n">
        <v>88</v>
      </c>
    </row>
    <row r="90">
      <c r="A90" t="inlineStr">
        <is>
          <t>EU</t>
        </is>
      </c>
      <c r="B90" t="inlineStr">
        <is>
          <t>GB</t>
        </is>
      </c>
      <c r="C90" t="inlineStr">
        <is>
          <t>Locker</t>
        </is>
      </c>
      <c r="D90" s="10" t="inlineStr">
        <is>
          <t>Activated</t>
        </is>
      </c>
      <c r="E90" s="147" t="n">
        <v>44218.04236111111</v>
      </c>
      <c r="F90" s="10" t="n">
        <v>44241.51527777778</v>
      </c>
      <c r="H90" s="147" t="n">
        <v>44391</v>
      </c>
      <c r="I90" s="10" t="n">
        <v>44432.66666666666</v>
      </c>
      <c r="K90" s="10" t="n">
        <v>23</v>
      </c>
      <c r="L90" t="n">
        <v>41</v>
      </c>
      <c r="M90" s="10" t="n">
        <v>214</v>
      </c>
    </row>
    <row r="91">
      <c r="A91" t="inlineStr">
        <is>
          <t>EU</t>
        </is>
      </c>
      <c r="B91" t="inlineStr">
        <is>
          <t>DE</t>
        </is>
      </c>
      <c r="C91" t="inlineStr">
        <is>
          <t>Apt Locker</t>
        </is>
      </c>
      <c r="D91" s="10" t="inlineStr">
        <is>
          <t>Activated</t>
        </is>
      </c>
      <c r="F91" s="10" t="n">
        <v>44634.61458333334</v>
      </c>
      <c r="H91" s="147" t="n">
        <v>44635</v>
      </c>
      <c r="I91" s="10" t="n">
        <v>44639.14236111111</v>
      </c>
      <c r="L91" t="n">
        <v>4</v>
      </c>
    </row>
    <row r="92">
      <c r="A92" t="inlineStr">
        <is>
          <t>APAC</t>
        </is>
      </c>
      <c r="B92" t="inlineStr">
        <is>
          <t>AU</t>
        </is>
      </c>
      <c r="C92" t="inlineStr">
        <is>
          <t>Locker</t>
        </is>
      </c>
      <c r="D92" s="10" t="inlineStr">
        <is>
          <t>Closed</t>
        </is>
      </c>
      <c r="E92" s="147" t="n">
        <v>44606.20833333334</v>
      </c>
      <c r="F92" s="10" t="n">
        <v>44608.20833333334</v>
      </c>
      <c r="H92" s="147" t="n">
        <v>44609</v>
      </c>
      <c r="K92" s="10" t="n">
        <v>2</v>
      </c>
    </row>
    <row r="93">
      <c r="A93" t="inlineStr">
        <is>
          <t>NA</t>
        </is>
      </c>
      <c r="B93" t="inlineStr">
        <is>
          <t>US</t>
        </is>
      </c>
      <c r="C93" t="inlineStr">
        <is>
          <t>Locker</t>
        </is>
      </c>
      <c r="D93" s="10" t="inlineStr">
        <is>
          <t>Closed</t>
        </is>
      </c>
      <c r="E93" s="147" t="n">
        <v>44272.91666666666</v>
      </c>
      <c r="F93" s="10" t="n">
        <v>44289.5</v>
      </c>
      <c r="K93" s="10" t="n">
        <v>16</v>
      </c>
    </row>
    <row r="94">
      <c r="A94" t="inlineStr">
        <is>
          <t>NA</t>
        </is>
      </c>
      <c r="B94" t="inlineStr">
        <is>
          <t>US</t>
        </is>
      </c>
      <c r="C94" t="inlineStr">
        <is>
          <t>Locker</t>
        </is>
      </c>
      <c r="D94" s="10" t="inlineStr">
        <is>
          <t>Closed</t>
        </is>
      </c>
      <c r="E94" s="147" t="n">
        <v>44461.91666666666</v>
      </c>
      <c r="F94" s="10" t="n">
        <v>44472.5</v>
      </c>
      <c r="K94" s="10" t="n">
        <v>10</v>
      </c>
    </row>
    <row r="95">
      <c r="A95" t="inlineStr">
        <is>
          <t>EU</t>
        </is>
      </c>
      <c r="B95" t="inlineStr">
        <is>
          <t>DE</t>
        </is>
      </c>
      <c r="C95" t="inlineStr">
        <is>
          <t>Locker</t>
        </is>
      </c>
      <c r="D95" s="10" t="inlineStr">
        <is>
          <t>Closed</t>
        </is>
      </c>
      <c r="E95" s="147" t="n">
        <v>44783.04236111111</v>
      </c>
      <c r="F95" s="10" t="n">
        <v>44869.32777777778</v>
      </c>
      <c r="H95" s="147" t="n">
        <v>44869</v>
      </c>
      <c r="I95" s="10" t="n">
        <v>44875.21597222222</v>
      </c>
      <c r="J95" s="10" t="inlineStr">
        <is>
          <t>5/25/23 15:00</t>
        </is>
      </c>
      <c r="K95" s="10" t="n">
        <v>86</v>
      </c>
      <c r="L95" t="n">
        <v>6</v>
      </c>
      <c r="M95" s="10" t="n">
        <v>92</v>
      </c>
    </row>
    <row r="96">
      <c r="A96" t="inlineStr">
        <is>
          <t>EU</t>
        </is>
      </c>
      <c r="B96" t="inlineStr">
        <is>
          <t>GB</t>
        </is>
      </c>
      <c r="C96" t="inlineStr">
        <is>
          <t>Locker</t>
        </is>
      </c>
      <c r="D96" s="10" t="inlineStr">
        <is>
          <t>Closed</t>
        </is>
      </c>
      <c r="E96" s="147" t="n">
        <v>44231.35555555556</v>
      </c>
      <c r="F96" s="10" t="n">
        <v>44263.42708333334</v>
      </c>
      <c r="K96" s="10" t="n">
        <v>32</v>
      </c>
    </row>
    <row r="97">
      <c r="A97" t="inlineStr">
        <is>
          <t>EU</t>
        </is>
      </c>
      <c r="B97" t="inlineStr">
        <is>
          <t>DE</t>
        </is>
      </c>
      <c r="C97" t="inlineStr">
        <is>
          <t>Locker</t>
        </is>
      </c>
      <c r="D97" s="10" t="inlineStr">
        <is>
          <t>Closed</t>
        </is>
      </c>
      <c r="E97" s="147" t="n">
        <v>44396.625</v>
      </c>
    </row>
    <row r="98">
      <c r="A98" t="inlineStr">
        <is>
          <t>EU</t>
        </is>
      </c>
      <c r="B98" t="inlineStr">
        <is>
          <t>IT</t>
        </is>
      </c>
      <c r="C98" t="inlineStr">
        <is>
          <t>Locker</t>
        </is>
      </c>
      <c r="D98" s="10" t="inlineStr">
        <is>
          <t>Wait for consultation</t>
        </is>
      </c>
      <c r="E98" s="147" t="n">
        <v>45122</v>
      </c>
    </row>
    <row r="99">
      <c r="A99" t="inlineStr">
        <is>
          <t>EU</t>
        </is>
      </c>
      <c r="B99" t="inlineStr">
        <is>
          <t>IT</t>
        </is>
      </c>
      <c r="C99" t="inlineStr">
        <is>
          <t>Locker</t>
        </is>
      </c>
      <c r="D99" s="10" t="inlineStr">
        <is>
          <t>Activated</t>
        </is>
      </c>
      <c r="E99" s="147" t="n">
        <v>43637.16458333333</v>
      </c>
      <c r="F99" s="10" t="n">
        <v>43923.05138888889</v>
      </c>
      <c r="I99" s="10" t="n">
        <v>44817.03263888889</v>
      </c>
      <c r="J99" s="10" t="inlineStr">
        <is>
          <t>12/22/21 3:00</t>
        </is>
      </c>
      <c r="K99" s="10" t="n">
        <v>285</v>
      </c>
      <c r="M99" s="10" t="n">
        <v>1179</v>
      </c>
    </row>
    <row r="100">
      <c r="A100" t="inlineStr">
        <is>
          <t>EU</t>
        </is>
      </c>
      <c r="B100" t="inlineStr">
        <is>
          <t>ES</t>
        </is>
      </c>
      <c r="C100" t="inlineStr">
        <is>
          <t>Locker</t>
        </is>
      </c>
      <c r="D100" s="10" t="inlineStr">
        <is>
          <t>Activated</t>
        </is>
      </c>
      <c r="E100" s="147" t="n">
        <v>45042.75</v>
      </c>
      <c r="F100" s="10" t="n">
        <v>45043.40416666667</v>
      </c>
      <c r="H100" s="147" t="n">
        <v>45049</v>
      </c>
      <c r="I100" s="10" t="n">
        <v>45057.04027777778</v>
      </c>
      <c r="K100" s="10" t="n">
        <v>0</v>
      </c>
      <c r="L100" t="n">
        <v>8</v>
      </c>
      <c r="M100" s="10" t="n">
        <v>14</v>
      </c>
    </row>
    <row r="101">
      <c r="A101" t="inlineStr">
        <is>
          <t>EU</t>
        </is>
      </c>
      <c r="B101" t="inlineStr">
        <is>
          <t>DE</t>
        </is>
      </c>
      <c r="C101" t="inlineStr">
        <is>
          <t>Locker</t>
        </is>
      </c>
      <c r="D101" s="10" t="inlineStr">
        <is>
          <t>Activated</t>
        </is>
      </c>
      <c r="E101" s="147" t="n">
        <v>44216.04305555556</v>
      </c>
      <c r="F101" s="10" t="n">
        <v>44294.94722222222</v>
      </c>
      <c r="H101" s="147" t="n">
        <v>44295</v>
      </c>
      <c r="I101" s="10" t="n">
        <v>44335.13541666666</v>
      </c>
      <c r="K101" s="10" t="n">
        <v>78</v>
      </c>
      <c r="L101" t="n">
        <v>40</v>
      </c>
      <c r="M101" s="10" t="n">
        <v>119</v>
      </c>
    </row>
    <row r="102">
      <c r="A102" t="inlineStr">
        <is>
          <t>EU</t>
        </is>
      </c>
      <c r="B102" t="inlineStr">
        <is>
          <t>GB</t>
        </is>
      </c>
      <c r="C102" t="inlineStr">
        <is>
          <t>Locker</t>
        </is>
      </c>
      <c r="D102" s="10" t="inlineStr">
        <is>
          <t>Closed</t>
        </is>
      </c>
      <c r="E102" s="147" t="n">
        <v>44218.04236111111</v>
      </c>
      <c r="F102" s="10" t="n">
        <v>44241.51527777778</v>
      </c>
      <c r="H102" s="147" t="n">
        <v>44329</v>
      </c>
      <c r="I102" s="10" t="n">
        <v>44343.66666666666</v>
      </c>
      <c r="J102" s="10" t="inlineStr">
        <is>
          <t>3/28/23 16:00</t>
        </is>
      </c>
      <c r="K102" s="10" t="n">
        <v>23</v>
      </c>
      <c r="L102" t="n">
        <v>14</v>
      </c>
      <c r="M102" s="10" t="n">
        <v>125</v>
      </c>
    </row>
    <row r="103">
      <c r="A103" t="inlineStr">
        <is>
          <t>EU</t>
        </is>
      </c>
      <c r="B103" t="inlineStr">
        <is>
          <t>DE</t>
        </is>
      </c>
      <c r="C103" t="inlineStr">
        <is>
          <t>Apt Locker</t>
        </is>
      </c>
      <c r="D103" s="10" t="inlineStr">
        <is>
          <t>Activated</t>
        </is>
      </c>
      <c r="F103" s="10" t="n">
        <v>44634.61458333334</v>
      </c>
      <c r="H103" s="147" t="n">
        <v>44635</v>
      </c>
      <c r="I103" s="10" t="n">
        <v>44639.14236111111</v>
      </c>
      <c r="L103" t="n">
        <v>4</v>
      </c>
    </row>
    <row r="104">
      <c r="A104" t="inlineStr">
        <is>
          <t>APAC</t>
        </is>
      </c>
      <c r="B104" t="inlineStr">
        <is>
          <t>AU</t>
        </is>
      </c>
      <c r="C104" t="inlineStr">
        <is>
          <t>Locker</t>
        </is>
      </c>
      <c r="D104" s="10" t="inlineStr">
        <is>
          <t>Activated</t>
        </is>
      </c>
      <c r="E104" s="147" t="n">
        <v>44606.20833333334</v>
      </c>
      <c r="F104" s="10" t="n">
        <v>44615.20833333334</v>
      </c>
      <c r="H104" s="147" t="n">
        <v>44663</v>
      </c>
      <c r="I104" s="10" t="n">
        <v>44852.75416666667</v>
      </c>
      <c r="J104" s="10" t="inlineStr">
        <is>
          <t>5/5/22</t>
        </is>
      </c>
      <c r="K104" s="10" t="n">
        <v>9</v>
      </c>
      <c r="L104" t="n">
        <v>189</v>
      </c>
      <c r="M104" s="10" t="n">
        <v>246</v>
      </c>
    </row>
    <row r="105">
      <c r="A105" t="inlineStr">
        <is>
          <t>NA</t>
        </is>
      </c>
      <c r="B105" t="inlineStr">
        <is>
          <t>US</t>
        </is>
      </c>
      <c r="C105" t="inlineStr">
        <is>
          <t>Locker</t>
        </is>
      </c>
      <c r="D105" s="10" t="inlineStr">
        <is>
          <t>Closed</t>
        </is>
      </c>
      <c r="E105" s="147" t="n">
        <v>44272.91666666666</v>
      </c>
      <c r="F105" s="10" t="n">
        <v>44284.5</v>
      </c>
      <c r="K105" s="10" t="n">
        <v>11</v>
      </c>
    </row>
    <row r="106">
      <c r="A106" t="inlineStr">
        <is>
          <t>NA</t>
        </is>
      </c>
      <c r="B106" t="inlineStr">
        <is>
          <t>US</t>
        </is>
      </c>
      <c r="C106" t="inlineStr">
        <is>
          <t>Locker</t>
        </is>
      </c>
      <c r="D106" s="10" t="inlineStr">
        <is>
          <t>Closed</t>
        </is>
      </c>
      <c r="E106" s="147" t="n">
        <v>44960.5</v>
      </c>
      <c r="F106" s="10" t="n">
        <v>44972.5</v>
      </c>
      <c r="K106" s="10" t="n">
        <v>12</v>
      </c>
    </row>
    <row r="107">
      <c r="A107" t="inlineStr">
        <is>
          <t>EU</t>
        </is>
      </c>
      <c r="B107" t="inlineStr">
        <is>
          <t>DE</t>
        </is>
      </c>
      <c r="C107" t="inlineStr">
        <is>
          <t>Locker</t>
        </is>
      </c>
      <c r="D107" s="10" t="inlineStr">
        <is>
          <t>Closed</t>
        </is>
      </c>
      <c r="E107" s="147" t="n">
        <v>44290.625</v>
      </c>
      <c r="F107" s="10" t="n">
        <v>44349.34375</v>
      </c>
      <c r="H107" s="147" t="n">
        <v>44349</v>
      </c>
      <c r="I107" s="10" t="n">
        <v>44359.10555555556</v>
      </c>
      <c r="J107" s="10" t="inlineStr">
        <is>
          <t>5/29/23 15:00</t>
        </is>
      </c>
      <c r="K107" s="10" t="n">
        <v>58</v>
      </c>
      <c r="L107" t="n">
        <v>10</v>
      </c>
      <c r="M107" s="10" t="n">
        <v>68</v>
      </c>
    </row>
    <row r="108">
      <c r="A108" t="inlineStr">
        <is>
          <t>EU</t>
        </is>
      </c>
      <c r="B108" t="inlineStr">
        <is>
          <t>GB</t>
        </is>
      </c>
      <c r="C108" t="inlineStr">
        <is>
          <t>Locker</t>
        </is>
      </c>
      <c r="D108" s="10" t="inlineStr">
        <is>
          <t>Closed</t>
        </is>
      </c>
      <c r="E108" s="147" t="n">
        <v>44231.35555555556</v>
      </c>
      <c r="F108" s="10" t="n">
        <v>44257.33611111111</v>
      </c>
      <c r="K108" s="10" t="n">
        <v>25</v>
      </c>
    </row>
    <row r="109">
      <c r="A109" t="inlineStr">
        <is>
          <t>EU</t>
        </is>
      </c>
      <c r="B109" t="inlineStr">
        <is>
          <t>DE</t>
        </is>
      </c>
      <c r="C109" t="inlineStr">
        <is>
          <t>Locker</t>
        </is>
      </c>
      <c r="D109" s="10" t="inlineStr">
        <is>
          <t>Closed</t>
        </is>
      </c>
      <c r="E109" s="147" t="n">
        <v>44396.625</v>
      </c>
    </row>
    <row r="110">
      <c r="A110" t="inlineStr">
        <is>
          <t>EU</t>
        </is>
      </c>
      <c r="B110" t="inlineStr">
        <is>
          <t>IT</t>
        </is>
      </c>
      <c r="C110" t="inlineStr">
        <is>
          <t>Locker</t>
        </is>
      </c>
      <c r="D110" s="10" t="inlineStr">
        <is>
          <t>Wait for consultation</t>
        </is>
      </c>
      <c r="E110" s="147" t="n">
        <v>45122</v>
      </c>
    </row>
    <row r="111">
      <c r="A111" t="inlineStr">
        <is>
          <t>EU</t>
        </is>
      </c>
      <c r="B111" t="inlineStr">
        <is>
          <t>IT</t>
        </is>
      </c>
      <c r="C111" t="inlineStr">
        <is>
          <t>Locker</t>
        </is>
      </c>
      <c r="D111" s="10" t="inlineStr">
        <is>
          <t>Prepare property for installation</t>
        </is>
      </c>
      <c r="E111" s="147" t="n">
        <v>44685.04166666666</v>
      </c>
      <c r="F111" s="10" t="n">
        <v>45084.59791666667</v>
      </c>
      <c r="K111" s="10" t="n">
        <v>399</v>
      </c>
    </row>
    <row r="112">
      <c r="A112" t="inlineStr">
        <is>
          <t>EU</t>
        </is>
      </c>
      <c r="B112" t="inlineStr">
        <is>
          <t>ES</t>
        </is>
      </c>
      <c r="C112" t="inlineStr">
        <is>
          <t>Locker</t>
        </is>
      </c>
      <c r="D112" s="10" t="inlineStr">
        <is>
          <t>Activated</t>
        </is>
      </c>
      <c r="E112" s="147" t="n">
        <v>45042.75</v>
      </c>
      <c r="F112" s="10" t="n">
        <v>45043.40416666667</v>
      </c>
      <c r="H112" s="147" t="n">
        <v>45049</v>
      </c>
      <c r="I112" s="10" t="n">
        <v>45056.04722222222</v>
      </c>
      <c r="K112" s="10" t="n">
        <v>0</v>
      </c>
      <c r="L112" t="n">
        <v>7</v>
      </c>
      <c r="M112" s="10" t="n">
        <v>13</v>
      </c>
    </row>
    <row r="113">
      <c r="A113" t="inlineStr">
        <is>
          <t>EU</t>
        </is>
      </c>
      <c r="B113" t="inlineStr">
        <is>
          <t>DE</t>
        </is>
      </c>
      <c r="C113" t="inlineStr">
        <is>
          <t>Locker</t>
        </is>
      </c>
      <c r="D113" s="10" t="inlineStr">
        <is>
          <t>Activated</t>
        </is>
      </c>
      <c r="E113" s="147" t="n">
        <v>44216.04305555556</v>
      </c>
      <c r="F113" s="10" t="n">
        <v>44278.34722222222</v>
      </c>
      <c r="H113" s="147" t="n">
        <v>44278</v>
      </c>
      <c r="I113" s="10" t="n">
        <v>44304.93263888889</v>
      </c>
      <c r="K113" s="10" t="n">
        <v>62</v>
      </c>
      <c r="L113" t="n">
        <v>26</v>
      </c>
      <c r="M113" s="10" t="n">
        <v>88</v>
      </c>
    </row>
    <row r="114">
      <c r="A114" t="inlineStr">
        <is>
          <t>EU</t>
        </is>
      </c>
      <c r="B114" t="inlineStr">
        <is>
          <t>GB</t>
        </is>
      </c>
      <c r="C114" t="inlineStr">
        <is>
          <t>Locker</t>
        </is>
      </c>
      <c r="D114" s="10" t="inlineStr">
        <is>
          <t>Activated</t>
        </is>
      </c>
      <c r="E114" s="147" t="n">
        <v>44218.04236111111</v>
      </c>
      <c r="F114" s="10" t="n">
        <v>44238.23819444444</v>
      </c>
      <c r="H114" s="147" t="n">
        <v>44329</v>
      </c>
      <c r="I114" s="10" t="n">
        <v>44339.66666666666</v>
      </c>
      <c r="K114" s="10" t="n">
        <v>20</v>
      </c>
      <c r="L114" t="n">
        <v>10</v>
      </c>
      <c r="M114" s="10" t="n">
        <v>121</v>
      </c>
    </row>
    <row r="115">
      <c r="A115" t="inlineStr">
        <is>
          <t>EU</t>
        </is>
      </c>
      <c r="B115" t="inlineStr">
        <is>
          <t>DE</t>
        </is>
      </c>
      <c r="C115" t="inlineStr">
        <is>
          <t>Apt Locker</t>
        </is>
      </c>
      <c r="D115" s="10" t="inlineStr">
        <is>
          <t>Set up software</t>
        </is>
      </c>
      <c r="F115" s="10" t="n">
        <v>45056.16736111111</v>
      </c>
      <c r="H115" s="147" t="n">
        <v>45077</v>
      </c>
    </row>
    <row r="116">
      <c r="A116" t="inlineStr">
        <is>
          <t>APAC</t>
        </is>
      </c>
      <c r="B116" t="inlineStr">
        <is>
          <t>AU</t>
        </is>
      </c>
      <c r="C116" t="inlineStr">
        <is>
          <t>Locker</t>
        </is>
      </c>
      <c r="D116" s="10" t="inlineStr">
        <is>
          <t>Closed</t>
        </is>
      </c>
      <c r="E116" s="147" t="n">
        <v>44606.20833333334</v>
      </c>
      <c r="F116" s="10" t="n">
        <v>44615.20833333334</v>
      </c>
      <c r="K116" s="10" t="n">
        <v>9</v>
      </c>
    </row>
    <row r="117">
      <c r="A117" t="inlineStr">
        <is>
          <t>NA</t>
        </is>
      </c>
      <c r="B117" t="inlineStr">
        <is>
          <t>US</t>
        </is>
      </c>
      <c r="C117" t="inlineStr">
        <is>
          <t>Locker</t>
        </is>
      </c>
      <c r="D117" s="10" t="inlineStr">
        <is>
          <t>Closed</t>
        </is>
      </c>
      <c r="E117" s="147" t="n">
        <v>44272.91666666666</v>
      </c>
      <c r="F117" s="10" t="n">
        <v>44277.5</v>
      </c>
      <c r="K117" s="10" t="n">
        <v>4</v>
      </c>
    </row>
    <row r="118">
      <c r="A118" t="inlineStr">
        <is>
          <t>NA</t>
        </is>
      </c>
      <c r="B118" t="inlineStr">
        <is>
          <t>US</t>
        </is>
      </c>
      <c r="C118" t="inlineStr">
        <is>
          <t>Locker</t>
        </is>
      </c>
      <c r="D118" s="10" t="inlineStr">
        <is>
          <t>Activated</t>
        </is>
      </c>
      <c r="E118" s="147" t="n">
        <v>44960.5</v>
      </c>
      <c r="F118" s="10" t="n">
        <v>44970.5</v>
      </c>
      <c r="H118" s="147" t="n">
        <v>45092</v>
      </c>
      <c r="I118" s="10" t="n">
        <v>45118.125</v>
      </c>
      <c r="K118" s="10" t="n">
        <v>10</v>
      </c>
      <c r="L118" t="n">
        <v>26</v>
      </c>
      <c r="M118" s="10" t="n">
        <v>157</v>
      </c>
    </row>
    <row r="119">
      <c r="A119" t="inlineStr">
        <is>
          <t>EU</t>
        </is>
      </c>
      <c r="B119" t="inlineStr">
        <is>
          <t>DE</t>
        </is>
      </c>
      <c r="C119" t="inlineStr">
        <is>
          <t>Locker</t>
        </is>
      </c>
      <c r="D119" s="10" t="inlineStr">
        <is>
          <t>Closed</t>
        </is>
      </c>
      <c r="E119" s="147" t="n">
        <v>44336.625</v>
      </c>
      <c r="F119" s="10" t="n">
        <v>44421.15763888889</v>
      </c>
      <c r="H119" s="147" t="n">
        <v>44421</v>
      </c>
      <c r="I119" s="10" t="n">
        <v>44426.53055555555</v>
      </c>
      <c r="J119" s="10" t="inlineStr">
        <is>
          <t>5/23/23 15:00</t>
        </is>
      </c>
      <c r="K119" s="10" t="n">
        <v>84</v>
      </c>
      <c r="L119" t="n">
        <v>5</v>
      </c>
      <c r="M119" s="10" t="n">
        <v>89</v>
      </c>
    </row>
    <row r="120">
      <c r="A120" t="inlineStr">
        <is>
          <t>EU</t>
        </is>
      </c>
      <c r="B120" t="inlineStr">
        <is>
          <t>GB</t>
        </is>
      </c>
      <c r="C120" t="inlineStr">
        <is>
          <t>Locker</t>
        </is>
      </c>
      <c r="D120" s="10" t="inlineStr">
        <is>
          <t>Closed</t>
        </is>
      </c>
      <c r="E120" s="147" t="n">
        <v>44231.35555555556</v>
      </c>
      <c r="F120" s="10" t="n">
        <v>44257.33888888889</v>
      </c>
      <c r="K120" s="10" t="n">
        <v>25</v>
      </c>
    </row>
    <row r="121">
      <c r="A121" t="inlineStr">
        <is>
          <t>EU</t>
        </is>
      </c>
      <c r="B121" t="inlineStr">
        <is>
          <t>DE</t>
        </is>
      </c>
      <c r="C121" t="inlineStr">
        <is>
          <t>Locker</t>
        </is>
      </c>
      <c r="D121" s="10" t="inlineStr">
        <is>
          <t>Closed</t>
        </is>
      </c>
      <c r="E121" s="147" t="n">
        <v>44396.625</v>
      </c>
    </row>
    <row r="122">
      <c r="A122" t="inlineStr">
        <is>
          <t>EU</t>
        </is>
      </c>
      <c r="B122" t="inlineStr">
        <is>
          <t>IT</t>
        </is>
      </c>
      <c r="C122" t="inlineStr">
        <is>
          <t>Locker</t>
        </is>
      </c>
      <c r="D122" s="10" t="inlineStr">
        <is>
          <t>Wait for consultation</t>
        </is>
      </c>
      <c r="E122" s="147" t="n">
        <v>45122</v>
      </c>
    </row>
    <row r="123">
      <c r="A123" t="inlineStr">
        <is>
          <t>EU</t>
        </is>
      </c>
      <c r="B123" t="inlineStr">
        <is>
          <t>IT</t>
        </is>
      </c>
      <c r="C123" t="inlineStr">
        <is>
          <t>Locker</t>
        </is>
      </c>
      <c r="D123" s="10" t="inlineStr">
        <is>
          <t>Prepare property for installation</t>
        </is>
      </c>
      <c r="E123" s="147" t="n">
        <v>44754.04166666666</v>
      </c>
      <c r="F123" s="10" t="n">
        <v>45084.59791666667</v>
      </c>
      <c r="K123" s="10" t="n">
        <v>330</v>
      </c>
    </row>
    <row r="124">
      <c r="A124" t="inlineStr">
        <is>
          <t>EU</t>
        </is>
      </c>
      <c r="B124" t="inlineStr">
        <is>
          <t>ES</t>
        </is>
      </c>
      <c r="C124" t="inlineStr">
        <is>
          <t>Locker</t>
        </is>
      </c>
      <c r="D124" s="10" t="inlineStr">
        <is>
          <t>Schedule installation</t>
        </is>
      </c>
      <c r="E124" s="147" t="n">
        <v>45042.75</v>
      </c>
      <c r="F124" s="10" t="n">
        <v>45043.40416666667</v>
      </c>
      <c r="H124" s="147" t="n">
        <v>45075</v>
      </c>
      <c r="K124" s="10" t="n">
        <v>0</v>
      </c>
    </row>
    <row r="125">
      <c r="A125" t="inlineStr">
        <is>
          <t>EU</t>
        </is>
      </c>
      <c r="B125" t="inlineStr">
        <is>
          <t>DE</t>
        </is>
      </c>
      <c r="C125" t="inlineStr">
        <is>
          <t>Locker</t>
        </is>
      </c>
      <c r="D125" s="10" t="inlineStr">
        <is>
          <t>Activated</t>
        </is>
      </c>
      <c r="E125" s="147" t="n">
        <v>44216.04305555556</v>
      </c>
      <c r="F125" s="10" t="n">
        <v>44278.34722222222</v>
      </c>
      <c r="H125" s="147" t="n">
        <v>44278</v>
      </c>
      <c r="I125" s="10" t="n">
        <v>44312.47152777778</v>
      </c>
      <c r="K125" s="10" t="n">
        <v>62</v>
      </c>
      <c r="L125" t="n">
        <v>34</v>
      </c>
      <c r="M125" s="10" t="n">
        <v>96</v>
      </c>
    </row>
    <row r="126">
      <c r="A126" t="inlineStr">
        <is>
          <t>EU</t>
        </is>
      </c>
      <c r="B126" t="inlineStr">
        <is>
          <t>GB</t>
        </is>
      </c>
      <c r="C126" t="inlineStr">
        <is>
          <t>Locker</t>
        </is>
      </c>
      <c r="D126" s="10" t="inlineStr">
        <is>
          <t>Activated</t>
        </is>
      </c>
      <c r="E126" s="147" t="n">
        <v>44440.04236111111</v>
      </c>
      <c r="F126" s="10" t="n">
        <v>44456.18333333333</v>
      </c>
      <c r="H126" s="147" t="n">
        <v>44670</v>
      </c>
      <c r="I126" s="10" t="n">
        <v>44670.66666666666</v>
      </c>
      <c r="K126" s="10" t="n">
        <v>16</v>
      </c>
      <c r="L126" t="n">
        <v>0</v>
      </c>
      <c r="M126" s="10" t="n">
        <v>230</v>
      </c>
    </row>
    <row r="127">
      <c r="A127" t="inlineStr">
        <is>
          <t>EU</t>
        </is>
      </c>
      <c r="B127" t="inlineStr">
        <is>
          <t>DE</t>
        </is>
      </c>
      <c r="C127" t="inlineStr">
        <is>
          <t>Locker</t>
        </is>
      </c>
      <c r="D127" s="10" t="inlineStr">
        <is>
          <t>Activated</t>
        </is>
      </c>
      <c r="E127" s="147" t="n">
        <v>44115.625</v>
      </c>
      <c r="F127" s="10" t="n">
        <v>44127.37083333333</v>
      </c>
      <c r="I127" s="10" t="n">
        <v>44242.44513888889</v>
      </c>
      <c r="K127" s="10" t="n">
        <v>11</v>
      </c>
      <c r="M127" s="10" t="n">
        <v>126</v>
      </c>
    </row>
    <row r="128">
      <c r="A128" t="inlineStr">
        <is>
          <t>APAC</t>
        </is>
      </c>
      <c r="B128" t="inlineStr">
        <is>
          <t>AU</t>
        </is>
      </c>
      <c r="C128" t="inlineStr">
        <is>
          <t>Locker</t>
        </is>
      </c>
      <c r="D128" s="10" t="inlineStr">
        <is>
          <t>Activated</t>
        </is>
      </c>
      <c r="E128" s="147" t="n">
        <v>44606.20833333334</v>
      </c>
      <c r="F128" s="10" t="n">
        <v>44615.20833333334</v>
      </c>
      <c r="H128" s="147" t="n">
        <v>44663</v>
      </c>
      <c r="I128" s="10" t="n">
        <v>44852.75416666667</v>
      </c>
      <c r="J128" s="10" t="inlineStr">
        <is>
          <t>5/5/22</t>
        </is>
      </c>
      <c r="K128" s="10" t="n">
        <v>9</v>
      </c>
      <c r="L128" t="n">
        <v>189</v>
      </c>
      <c r="M128" s="10" t="n">
        <v>246</v>
      </c>
    </row>
    <row r="129">
      <c r="A129" t="inlineStr">
        <is>
          <t>NA</t>
        </is>
      </c>
      <c r="B129" t="inlineStr">
        <is>
          <t>US</t>
        </is>
      </c>
      <c r="C129" t="inlineStr">
        <is>
          <t>Locker</t>
        </is>
      </c>
      <c r="D129" s="10" t="inlineStr">
        <is>
          <t>Closed</t>
        </is>
      </c>
      <c r="E129" s="147" t="n">
        <v>44272.91666666666</v>
      </c>
      <c r="F129" s="10" t="n">
        <v>44287.5</v>
      </c>
      <c r="K129" s="10" t="n">
        <v>14</v>
      </c>
    </row>
    <row r="130">
      <c r="A130" t="inlineStr">
        <is>
          <t>NA</t>
        </is>
      </c>
      <c r="B130" t="inlineStr">
        <is>
          <t>US</t>
        </is>
      </c>
      <c r="C130" t="inlineStr">
        <is>
          <t>Locker</t>
        </is>
      </c>
      <c r="D130" s="10" t="inlineStr">
        <is>
          <t>Approve product configuration</t>
        </is>
      </c>
      <c r="E130" s="147" t="n">
        <v>44960.5</v>
      </c>
      <c r="F130" s="10" t="n">
        <v>44987.5</v>
      </c>
      <c r="K130" s="10" t="n">
        <v>27</v>
      </c>
    </row>
    <row r="131">
      <c r="A131" t="inlineStr">
        <is>
          <t>EU</t>
        </is>
      </c>
      <c r="B131" t="inlineStr">
        <is>
          <t>DE</t>
        </is>
      </c>
      <c r="C131" t="inlineStr">
        <is>
          <t>Locker</t>
        </is>
      </c>
      <c r="D131" s="10" t="inlineStr">
        <is>
          <t>Closed</t>
        </is>
      </c>
      <c r="E131" s="147" t="n">
        <v>44229.625</v>
      </c>
      <c r="F131" s="10" t="n">
        <v>44362.02986111111</v>
      </c>
      <c r="H131" s="147" t="n">
        <v>44362</v>
      </c>
      <c r="I131" s="10" t="n">
        <v>44385.62916666667</v>
      </c>
      <c r="J131" s="10" t="inlineStr">
        <is>
          <t>7/10/23 15:00</t>
        </is>
      </c>
      <c r="K131" s="10" t="n">
        <v>132</v>
      </c>
      <c r="L131" t="n">
        <v>23</v>
      </c>
      <c r="M131" s="10" t="n">
        <v>156</v>
      </c>
    </row>
    <row r="132">
      <c r="A132" t="inlineStr">
        <is>
          <t>EU</t>
        </is>
      </c>
      <c r="B132" t="inlineStr">
        <is>
          <t>GB</t>
        </is>
      </c>
      <c r="C132" t="inlineStr">
        <is>
          <t>Locker</t>
        </is>
      </c>
      <c r="D132" s="10" t="inlineStr">
        <is>
          <t>Closed</t>
        </is>
      </c>
      <c r="E132" s="147" t="n">
        <v>43941.91666666666</v>
      </c>
      <c r="F132" s="10" t="n">
        <v>44040.575</v>
      </c>
      <c r="K132" s="10" t="n">
        <v>98</v>
      </c>
    </row>
    <row r="133">
      <c r="A133" t="inlineStr">
        <is>
          <t>EU</t>
        </is>
      </c>
      <c r="B133" t="inlineStr">
        <is>
          <t>DE</t>
        </is>
      </c>
      <c r="C133" t="inlineStr">
        <is>
          <t>Locker</t>
        </is>
      </c>
      <c r="D133" s="10" t="inlineStr">
        <is>
          <t>Closed</t>
        </is>
      </c>
      <c r="E133" s="147" t="n">
        <v>44396.625</v>
      </c>
    </row>
    <row r="134">
      <c r="A134" t="inlineStr">
        <is>
          <t>EU</t>
        </is>
      </c>
      <c r="B134" t="inlineStr">
        <is>
          <t>IT</t>
        </is>
      </c>
      <c r="C134" t="inlineStr">
        <is>
          <t>Locker</t>
        </is>
      </c>
      <c r="D134" s="10" t="inlineStr">
        <is>
          <t>Send approval forms</t>
        </is>
      </c>
      <c r="E134" s="147" t="n">
        <v>45112</v>
      </c>
      <c r="F134" s="10" t="n">
        <v>45121.11736111111</v>
      </c>
      <c r="K134" s="10" t="n">
        <v>9</v>
      </c>
    </row>
    <row r="135">
      <c r="A135" t="inlineStr">
        <is>
          <t>EU</t>
        </is>
      </c>
      <c r="B135" t="inlineStr">
        <is>
          <t>IT</t>
        </is>
      </c>
      <c r="C135" t="inlineStr">
        <is>
          <t>Locker</t>
        </is>
      </c>
      <c r="D135" s="10" t="inlineStr">
        <is>
          <t>Prepare property for installation</t>
        </is>
      </c>
      <c r="E135" s="147" t="n">
        <v>44720.04166666666</v>
      </c>
      <c r="F135" s="10" t="n">
        <v>45084.59791666667</v>
      </c>
      <c r="K135" s="10" t="n">
        <v>364</v>
      </c>
    </row>
    <row r="136">
      <c r="A136" t="inlineStr">
        <is>
          <t>EU</t>
        </is>
      </c>
      <c r="B136" t="inlineStr">
        <is>
          <t>ES</t>
        </is>
      </c>
      <c r="C136" t="inlineStr">
        <is>
          <t>Locker</t>
        </is>
      </c>
      <c r="D136" s="10" t="inlineStr">
        <is>
          <t>Activated</t>
        </is>
      </c>
      <c r="E136" s="147" t="n">
        <v>45055.20833333334</v>
      </c>
      <c r="F136" s="10" t="n">
        <v>45056.36736111111</v>
      </c>
      <c r="H136" s="147" t="n">
        <v>45057</v>
      </c>
      <c r="I136" s="10" t="n">
        <v>45084.34583333333</v>
      </c>
      <c r="K136" s="10" t="n">
        <v>1</v>
      </c>
      <c r="L136" t="n">
        <v>27</v>
      </c>
      <c r="M136" s="10" t="n">
        <v>29</v>
      </c>
    </row>
    <row r="137">
      <c r="A137" t="inlineStr">
        <is>
          <t>EU</t>
        </is>
      </c>
      <c r="B137" t="inlineStr">
        <is>
          <t>DE</t>
        </is>
      </c>
      <c r="C137" t="inlineStr">
        <is>
          <t>Locker</t>
        </is>
      </c>
      <c r="D137" s="10" t="inlineStr">
        <is>
          <t>Closed</t>
        </is>
      </c>
      <c r="E137" s="147" t="n">
        <v>44236.04305555556</v>
      </c>
      <c r="F137" s="10" t="n">
        <v>44294.94722222222</v>
      </c>
      <c r="H137" s="147" t="n">
        <v>44295</v>
      </c>
      <c r="K137" s="10" t="n">
        <v>58</v>
      </c>
    </row>
    <row r="138">
      <c r="A138" t="inlineStr">
        <is>
          <t>EU</t>
        </is>
      </c>
      <c r="B138" t="inlineStr">
        <is>
          <t>GB</t>
        </is>
      </c>
      <c r="C138" t="inlineStr">
        <is>
          <t>Locker</t>
        </is>
      </c>
      <c r="D138" s="10" t="inlineStr">
        <is>
          <t>Decommissioned</t>
        </is>
      </c>
      <c r="E138" s="147" t="n">
        <v>44218.04236111111</v>
      </c>
      <c r="F138" s="10" t="n">
        <v>44243.11875</v>
      </c>
      <c r="H138" s="147" t="n">
        <v>44329</v>
      </c>
      <c r="I138" s="10" t="n">
        <v>44343.66666666666</v>
      </c>
      <c r="J138" s="10" t="inlineStr">
        <is>
          <t>3/26/23 16:00</t>
        </is>
      </c>
      <c r="K138" s="10" t="n">
        <v>25</v>
      </c>
      <c r="L138" t="n">
        <v>14</v>
      </c>
      <c r="M138" s="10" t="n">
        <v>125</v>
      </c>
    </row>
    <row r="139">
      <c r="A139" t="inlineStr">
        <is>
          <t>EU</t>
        </is>
      </c>
      <c r="B139" t="inlineStr">
        <is>
          <t>DE</t>
        </is>
      </c>
      <c r="C139" t="inlineStr">
        <is>
          <t>Locker</t>
        </is>
      </c>
      <c r="D139" s="10" t="inlineStr">
        <is>
          <t>Activated</t>
        </is>
      </c>
      <c r="E139" s="147" t="n">
        <v>44115.625</v>
      </c>
      <c r="F139" s="10" t="n">
        <v>44172.40416666667</v>
      </c>
      <c r="I139" s="10" t="n">
        <v>44206.53472222222</v>
      </c>
      <c r="K139" s="10" t="n">
        <v>56</v>
      </c>
      <c r="M139" s="10" t="n">
        <v>90</v>
      </c>
    </row>
    <row r="140">
      <c r="A140" t="inlineStr">
        <is>
          <t>APAC</t>
        </is>
      </c>
      <c r="B140" t="inlineStr">
        <is>
          <t>AU</t>
        </is>
      </c>
      <c r="C140" t="inlineStr">
        <is>
          <t>Locker</t>
        </is>
      </c>
      <c r="D140" s="10" t="inlineStr">
        <is>
          <t>Activated</t>
        </is>
      </c>
      <c r="E140" s="147" t="n">
        <v>44812.29166666666</v>
      </c>
      <c r="F140" s="10" t="n">
        <v>44816.29166666666</v>
      </c>
      <c r="H140" s="147" t="n">
        <v>44838</v>
      </c>
      <c r="I140" s="10" t="n">
        <v>44865.79375</v>
      </c>
      <c r="J140" s="10" t="inlineStr">
        <is>
          <t>10/12/22</t>
        </is>
      </c>
      <c r="K140" s="10" t="n">
        <v>4</v>
      </c>
      <c r="L140" t="n">
        <v>27</v>
      </c>
      <c r="M140" s="10" t="n">
        <v>53</v>
      </c>
    </row>
    <row r="141">
      <c r="A141" t="inlineStr">
        <is>
          <t>NA</t>
        </is>
      </c>
      <c r="B141" t="inlineStr">
        <is>
          <t>US</t>
        </is>
      </c>
      <c r="C141" t="inlineStr">
        <is>
          <t>Locker</t>
        </is>
      </c>
      <c r="D141" s="10" t="inlineStr">
        <is>
          <t>Closed</t>
        </is>
      </c>
      <c r="E141" s="147" t="n">
        <v>44272.91666666666</v>
      </c>
      <c r="F141" s="10" t="n">
        <v>44277.5</v>
      </c>
      <c r="K141" s="10" t="n">
        <v>4</v>
      </c>
    </row>
    <row r="142">
      <c r="A142" t="inlineStr">
        <is>
          <t>NA</t>
        </is>
      </c>
      <c r="B142" t="inlineStr">
        <is>
          <t>US</t>
        </is>
      </c>
      <c r="C142" t="inlineStr">
        <is>
          <t>Locker</t>
        </is>
      </c>
      <c r="D142" s="10" t="inlineStr">
        <is>
          <t>Send approval forms</t>
        </is>
      </c>
      <c r="E142" s="147" t="n">
        <v>44873.5</v>
      </c>
      <c r="F142" s="10" t="n">
        <v>44881.5</v>
      </c>
      <c r="K142" s="10" t="n">
        <v>8</v>
      </c>
    </row>
    <row r="143">
      <c r="A143" t="inlineStr">
        <is>
          <t>EU</t>
        </is>
      </c>
      <c r="B143" t="inlineStr">
        <is>
          <t>DE</t>
        </is>
      </c>
      <c r="C143" t="inlineStr">
        <is>
          <t>Locker</t>
        </is>
      </c>
      <c r="D143" s="10" t="inlineStr">
        <is>
          <t>Approve product configuration</t>
        </is>
      </c>
      <c r="E143" s="147" t="n">
        <v>45077.00069444445</v>
      </c>
      <c r="F143" s="10" t="n">
        <v>45092.34791666667</v>
      </c>
      <c r="K143" s="10" t="n">
        <v>15</v>
      </c>
    </row>
    <row r="144">
      <c r="A144" t="inlineStr">
        <is>
          <t>EU</t>
        </is>
      </c>
      <c r="B144" t="inlineStr">
        <is>
          <t>GB</t>
        </is>
      </c>
      <c r="C144" t="inlineStr">
        <is>
          <t>Locker</t>
        </is>
      </c>
      <c r="D144" s="10" t="inlineStr">
        <is>
          <t>Closed</t>
        </is>
      </c>
      <c r="E144" s="147" t="n">
        <v>43941.91666666666</v>
      </c>
      <c r="F144" s="10" t="n">
        <v>44040.575</v>
      </c>
      <c r="K144" s="10" t="n">
        <v>98</v>
      </c>
    </row>
    <row r="145">
      <c r="A145" t="inlineStr">
        <is>
          <t>EU</t>
        </is>
      </c>
      <c r="B145" t="inlineStr">
        <is>
          <t>DE</t>
        </is>
      </c>
      <c r="C145" t="inlineStr">
        <is>
          <t>Locker</t>
        </is>
      </c>
      <c r="D145" s="10" t="inlineStr">
        <is>
          <t>Closed</t>
        </is>
      </c>
      <c r="E145" s="147" t="n">
        <v>44396.625</v>
      </c>
    </row>
    <row r="146">
      <c r="A146" t="inlineStr">
        <is>
          <t>EU</t>
        </is>
      </c>
      <c r="B146" t="inlineStr">
        <is>
          <t>IT</t>
        </is>
      </c>
      <c r="C146" t="inlineStr">
        <is>
          <t>Locker</t>
        </is>
      </c>
      <c r="D146" s="10" t="inlineStr">
        <is>
          <t>Send approval forms</t>
        </is>
      </c>
      <c r="E146" s="147" t="n">
        <v>45112</v>
      </c>
      <c r="F146" s="10" t="n">
        <v>45121.11736111111</v>
      </c>
      <c r="K146" s="10" t="n">
        <v>9</v>
      </c>
    </row>
    <row r="147">
      <c r="A147" t="inlineStr">
        <is>
          <t>EU</t>
        </is>
      </c>
      <c r="B147" t="inlineStr">
        <is>
          <t>IT</t>
        </is>
      </c>
      <c r="C147" t="inlineStr">
        <is>
          <t>Locker</t>
        </is>
      </c>
      <c r="D147" s="10" t="inlineStr">
        <is>
          <t>Closed</t>
        </is>
      </c>
      <c r="E147" s="147" t="n">
        <v>44170.04236111111</v>
      </c>
      <c r="F147" s="10" t="n">
        <v>44204.42013888889</v>
      </c>
      <c r="H147" s="147" t="n">
        <v>44286</v>
      </c>
      <c r="I147" s="10" t="n">
        <v>44377.38472222222</v>
      </c>
      <c r="J147" s="10" t="inlineStr">
        <is>
          <t>12/1/22 3:00</t>
        </is>
      </c>
      <c r="K147" s="10" t="n">
        <v>34</v>
      </c>
      <c r="L147" t="n">
        <v>91</v>
      </c>
      <c r="M147" s="10" t="n">
        <v>207</v>
      </c>
    </row>
    <row r="148">
      <c r="A148" t="inlineStr">
        <is>
          <t>EU</t>
        </is>
      </c>
      <c r="B148" t="inlineStr">
        <is>
          <t>ES</t>
        </is>
      </c>
      <c r="C148" t="inlineStr">
        <is>
          <t>Locker</t>
        </is>
      </c>
      <c r="D148" s="10" t="inlineStr">
        <is>
          <t>Activated</t>
        </is>
      </c>
      <c r="E148" s="147" t="n">
        <v>45021.75</v>
      </c>
      <c r="F148" s="10" t="n">
        <v>45033.30833333333</v>
      </c>
      <c r="H148" s="147" t="n">
        <v>45034</v>
      </c>
      <c r="I148" s="10" t="n">
        <v>45043.08888888889</v>
      </c>
      <c r="K148" s="10" t="n">
        <v>11</v>
      </c>
      <c r="L148" t="n">
        <v>9</v>
      </c>
      <c r="M148" s="10" t="n">
        <v>21</v>
      </c>
    </row>
    <row r="149">
      <c r="A149" t="inlineStr">
        <is>
          <t>EU</t>
        </is>
      </c>
      <c r="B149" t="inlineStr">
        <is>
          <t>DE</t>
        </is>
      </c>
      <c r="C149" t="inlineStr">
        <is>
          <t>Locker</t>
        </is>
      </c>
      <c r="D149" s="10" t="inlineStr">
        <is>
          <t>Activated</t>
        </is>
      </c>
      <c r="E149" s="147" t="n">
        <v>44216.04305555556</v>
      </c>
      <c r="F149" s="10" t="n">
        <v>44278.34722222222</v>
      </c>
      <c r="H149" s="147" t="n">
        <v>44278</v>
      </c>
      <c r="I149" s="10" t="n">
        <v>44330.02777777778</v>
      </c>
      <c r="K149" s="10" t="n">
        <v>62</v>
      </c>
      <c r="L149" t="n">
        <v>52</v>
      </c>
      <c r="M149" s="10" t="n">
        <v>113</v>
      </c>
    </row>
    <row r="150">
      <c r="A150" t="inlineStr">
        <is>
          <t>EU</t>
        </is>
      </c>
      <c r="B150" t="inlineStr">
        <is>
          <t>GB</t>
        </is>
      </c>
      <c r="C150" t="inlineStr">
        <is>
          <t>Locker</t>
        </is>
      </c>
      <c r="D150" s="10" t="inlineStr">
        <is>
          <t>Closed</t>
        </is>
      </c>
      <c r="E150" s="147" t="n">
        <v>44218.04236111111</v>
      </c>
      <c r="F150" s="10" t="n">
        <v>44244.10069444445</v>
      </c>
      <c r="H150" s="147" t="n">
        <v>44329</v>
      </c>
      <c r="I150" s="10" t="n">
        <v>44343.66666666666</v>
      </c>
      <c r="J150" s="10" t="inlineStr">
        <is>
          <t>3/27/23 16:00</t>
        </is>
      </c>
      <c r="K150" s="10" t="n">
        <v>26</v>
      </c>
      <c r="L150" t="n">
        <v>14</v>
      </c>
      <c r="M150" s="10" t="n">
        <v>125</v>
      </c>
    </row>
    <row r="151">
      <c r="A151" t="inlineStr">
        <is>
          <t>EU</t>
        </is>
      </c>
      <c r="B151" t="inlineStr">
        <is>
          <t>DE</t>
        </is>
      </c>
      <c r="C151" t="inlineStr">
        <is>
          <t>Locker</t>
        </is>
      </c>
      <c r="D151" s="10" t="inlineStr">
        <is>
          <t>Activated</t>
        </is>
      </c>
      <c r="E151" s="147" t="n">
        <v>44064.91736111111</v>
      </c>
      <c r="F151" s="10" t="n">
        <v>44126.32847222222</v>
      </c>
      <c r="I151" s="10" t="n">
        <v>44136.54930555556</v>
      </c>
      <c r="K151" s="10" t="n">
        <v>61</v>
      </c>
      <c r="M151" s="10" t="n">
        <v>71</v>
      </c>
    </row>
    <row r="152">
      <c r="A152" t="inlineStr">
        <is>
          <t>APAC</t>
        </is>
      </c>
      <c r="B152" t="inlineStr">
        <is>
          <t>AU</t>
        </is>
      </c>
      <c r="C152" t="inlineStr">
        <is>
          <t>Locker</t>
        </is>
      </c>
      <c r="D152" s="10" t="inlineStr">
        <is>
          <t>Closed</t>
        </is>
      </c>
      <c r="E152" s="147" t="n">
        <v>44830.29166666666</v>
      </c>
      <c r="F152" s="10" t="n">
        <v>44833.29166666666</v>
      </c>
      <c r="K152" s="10" t="n">
        <v>3</v>
      </c>
    </row>
    <row r="153">
      <c r="A153" t="inlineStr">
        <is>
          <t>NA</t>
        </is>
      </c>
      <c r="B153" t="inlineStr">
        <is>
          <t>US</t>
        </is>
      </c>
      <c r="C153" t="inlineStr">
        <is>
          <t>Locker</t>
        </is>
      </c>
      <c r="D153" s="10" t="inlineStr">
        <is>
          <t>Closed</t>
        </is>
      </c>
      <c r="E153" s="147" t="n">
        <v>44272.91666666666</v>
      </c>
      <c r="F153" s="10" t="n">
        <v>44285.5</v>
      </c>
      <c r="K153" s="10" t="n">
        <v>12</v>
      </c>
    </row>
    <row r="154">
      <c r="A154" t="inlineStr">
        <is>
          <t>NA</t>
        </is>
      </c>
      <c r="B154" t="inlineStr">
        <is>
          <t>CA</t>
        </is>
      </c>
      <c r="C154" t="inlineStr">
        <is>
          <t>Locker</t>
        </is>
      </c>
      <c r="D154" s="10" t="inlineStr">
        <is>
          <t>Approve product configuration</t>
        </is>
      </c>
      <c r="E154" s="147" t="n">
        <v>44797.5</v>
      </c>
      <c r="F154" s="10" t="n">
        <v>44825.5</v>
      </c>
      <c r="K154" s="10" t="n">
        <v>28</v>
      </c>
    </row>
    <row r="155">
      <c r="A155" t="inlineStr">
        <is>
          <t>EU</t>
        </is>
      </c>
      <c r="B155" t="inlineStr">
        <is>
          <t>DE</t>
        </is>
      </c>
      <c r="C155" t="inlineStr">
        <is>
          <t>Locker</t>
        </is>
      </c>
      <c r="D155" s="10" t="inlineStr">
        <is>
          <t>Closed</t>
        </is>
      </c>
      <c r="E155" s="147" t="n">
        <v>44290.625</v>
      </c>
      <c r="F155" s="10" t="n">
        <v>44349.34027777778</v>
      </c>
      <c r="H155" s="147" t="n">
        <v>44349</v>
      </c>
      <c r="I155" s="10" t="n">
        <v>44357.07638888889</v>
      </c>
      <c r="J155" s="10" t="inlineStr">
        <is>
          <t>6/27/23 15:00</t>
        </is>
      </c>
      <c r="K155" s="10" t="n">
        <v>58</v>
      </c>
      <c r="L155" t="n">
        <v>8</v>
      </c>
      <c r="M155" s="10" t="n">
        <v>66</v>
      </c>
    </row>
    <row r="156">
      <c r="A156" t="inlineStr">
        <is>
          <t>EU</t>
        </is>
      </c>
      <c r="B156" t="inlineStr">
        <is>
          <t>GB</t>
        </is>
      </c>
      <c r="C156" t="inlineStr">
        <is>
          <t>Locker</t>
        </is>
      </c>
      <c r="D156" s="10" t="inlineStr">
        <is>
          <t>Closed</t>
        </is>
      </c>
      <c r="E156" s="147" t="n">
        <v>43941.91666666666</v>
      </c>
      <c r="F156" s="10" t="n">
        <v>43998.59097222222</v>
      </c>
      <c r="K156" s="10" t="n">
        <v>56</v>
      </c>
    </row>
    <row r="157">
      <c r="A157" t="inlineStr">
        <is>
          <t>EU</t>
        </is>
      </c>
      <c r="B157" t="inlineStr">
        <is>
          <t>DE</t>
        </is>
      </c>
      <c r="C157" t="inlineStr">
        <is>
          <t>Locker</t>
        </is>
      </c>
      <c r="D157" s="10" t="inlineStr">
        <is>
          <t>Closed</t>
        </is>
      </c>
      <c r="E157" s="147" t="n">
        <v>44396.625</v>
      </c>
    </row>
    <row r="158">
      <c r="A158" t="inlineStr">
        <is>
          <t>EU</t>
        </is>
      </c>
      <c r="B158" t="inlineStr">
        <is>
          <t>IT</t>
        </is>
      </c>
      <c r="C158" t="inlineStr">
        <is>
          <t>Locker</t>
        </is>
      </c>
      <c r="D158" s="10" t="inlineStr">
        <is>
          <t>Approve product configuration</t>
        </is>
      </c>
      <c r="E158" s="147" t="n">
        <v>45114.00069444445</v>
      </c>
      <c r="F158" s="10" t="n">
        <v>45120.36944444444</v>
      </c>
      <c r="K158" s="10" t="n">
        <v>6</v>
      </c>
    </row>
    <row r="159">
      <c r="A159" t="inlineStr">
        <is>
          <t>EU</t>
        </is>
      </c>
      <c r="B159" t="inlineStr">
        <is>
          <t>IT</t>
        </is>
      </c>
      <c r="C159" t="inlineStr">
        <is>
          <t>Locker</t>
        </is>
      </c>
      <c r="D159" s="10" t="inlineStr">
        <is>
          <t>Activated</t>
        </is>
      </c>
      <c r="E159" s="147" t="n">
        <v>43601.46736111111</v>
      </c>
      <c r="F159" s="10" t="n">
        <v>44046.14166666667</v>
      </c>
      <c r="I159" s="10" t="n">
        <v>44126.425</v>
      </c>
      <c r="K159" s="10" t="n">
        <v>444</v>
      </c>
      <c r="M159" s="10" t="n">
        <v>524</v>
      </c>
    </row>
    <row r="160">
      <c r="A160" t="inlineStr">
        <is>
          <t>EU</t>
        </is>
      </c>
      <c r="B160" t="inlineStr">
        <is>
          <t>ES</t>
        </is>
      </c>
      <c r="C160" t="inlineStr">
        <is>
          <t>Locker</t>
        </is>
      </c>
      <c r="D160" s="10" t="inlineStr">
        <is>
          <t>Prepare property for installation</t>
        </is>
      </c>
      <c r="E160" s="147" t="n">
        <v>45070</v>
      </c>
      <c r="F160" s="10" t="n">
        <v>45070.21805555555</v>
      </c>
      <c r="H160" s="147" t="n">
        <v>45075</v>
      </c>
      <c r="J160" s="10" t="inlineStr">
        <is>
          <t>6/25/23 17:00</t>
        </is>
      </c>
      <c r="K160" s="10" t="n">
        <v>0</v>
      </c>
    </row>
    <row r="161">
      <c r="A161" t="inlineStr">
        <is>
          <t>EU</t>
        </is>
      </c>
      <c r="B161" t="inlineStr">
        <is>
          <t>DE</t>
        </is>
      </c>
      <c r="C161" t="inlineStr">
        <is>
          <t>Locker</t>
        </is>
      </c>
      <c r="D161" s="10" t="inlineStr">
        <is>
          <t>Activated</t>
        </is>
      </c>
      <c r="E161" s="147" t="n">
        <v>44216.04305555556</v>
      </c>
      <c r="F161" s="10" t="n">
        <v>44278.34722222222</v>
      </c>
      <c r="H161" s="147" t="n">
        <v>44278</v>
      </c>
      <c r="I161" s="10" t="n">
        <v>44369.41597222222</v>
      </c>
      <c r="K161" s="10" t="n">
        <v>62</v>
      </c>
      <c r="L161" t="n">
        <v>91</v>
      </c>
      <c r="M161" s="10" t="n">
        <v>153</v>
      </c>
    </row>
    <row r="162">
      <c r="A162" t="inlineStr">
        <is>
          <t>EU</t>
        </is>
      </c>
      <c r="B162" t="inlineStr">
        <is>
          <t>GB</t>
        </is>
      </c>
      <c r="C162" t="inlineStr">
        <is>
          <t>Locker</t>
        </is>
      </c>
      <c r="D162" s="10" t="inlineStr">
        <is>
          <t>Activated</t>
        </is>
      </c>
      <c r="E162" s="147" t="n">
        <v>44218.04236111111</v>
      </c>
      <c r="F162" s="10" t="n">
        <v>44243.11875</v>
      </c>
      <c r="H162" s="147" t="n">
        <v>44349</v>
      </c>
      <c r="I162" s="10" t="n">
        <v>44364.66666666666</v>
      </c>
      <c r="K162" s="10" t="n">
        <v>25</v>
      </c>
      <c r="L162" t="n">
        <v>15</v>
      </c>
      <c r="M162" s="10" t="n">
        <v>146</v>
      </c>
    </row>
    <row r="163">
      <c r="A163" t="inlineStr">
        <is>
          <t>EU</t>
        </is>
      </c>
      <c r="B163" t="inlineStr">
        <is>
          <t>DE</t>
        </is>
      </c>
      <c r="C163" t="inlineStr">
        <is>
          <t>Locker</t>
        </is>
      </c>
      <c r="D163" s="10" t="inlineStr">
        <is>
          <t>Closed</t>
        </is>
      </c>
      <c r="F163" s="10" t="n">
        <v>44484.16458333333</v>
      </c>
      <c r="H163" s="147" t="n">
        <v>44484</v>
      </c>
    </row>
    <row r="164">
      <c r="A164" t="inlineStr">
        <is>
          <t>APAC</t>
        </is>
      </c>
      <c r="B164" t="inlineStr">
        <is>
          <t>AU</t>
        </is>
      </c>
      <c r="C164" t="inlineStr">
        <is>
          <t>Locker</t>
        </is>
      </c>
      <c r="D164" s="10" t="inlineStr">
        <is>
          <t>Activated</t>
        </is>
      </c>
      <c r="E164" s="147" t="n">
        <v>44830.29166666666</v>
      </c>
      <c r="F164" s="10" t="n">
        <v>44839.25</v>
      </c>
      <c r="H164" s="147" t="n">
        <v>44854</v>
      </c>
      <c r="I164" s="10" t="n">
        <v>44887.60972222222</v>
      </c>
      <c r="K164" s="10" t="n">
        <v>8</v>
      </c>
      <c r="L164" t="n">
        <v>33</v>
      </c>
      <c r="M164" s="10" t="n">
        <v>57</v>
      </c>
    </row>
    <row r="165">
      <c r="A165" t="inlineStr">
        <is>
          <t>NA</t>
        </is>
      </c>
      <c r="B165" t="inlineStr">
        <is>
          <t>US</t>
        </is>
      </c>
      <c r="C165" t="inlineStr">
        <is>
          <t>Locker</t>
        </is>
      </c>
      <c r="D165" s="10" t="inlineStr">
        <is>
          <t>Closed</t>
        </is>
      </c>
      <c r="E165" s="147" t="n">
        <v>44272.91666666666</v>
      </c>
      <c r="F165" s="10" t="n">
        <v>44286.5</v>
      </c>
      <c r="K165" s="10" t="n">
        <v>13</v>
      </c>
    </row>
    <row r="166">
      <c r="A166" t="inlineStr">
        <is>
          <t>NA</t>
        </is>
      </c>
      <c r="B166" t="inlineStr">
        <is>
          <t>CA</t>
        </is>
      </c>
      <c r="C166" t="inlineStr">
        <is>
          <t>Locker</t>
        </is>
      </c>
      <c r="D166" s="10" t="inlineStr">
        <is>
          <t>Approve product configuration</t>
        </is>
      </c>
      <c r="E166" s="147" t="n">
        <v>44797.5</v>
      </c>
      <c r="F166" s="10" t="n">
        <v>44825.5</v>
      </c>
      <c r="K166" s="10" t="n">
        <v>28</v>
      </c>
    </row>
    <row r="167">
      <c r="A167" t="inlineStr">
        <is>
          <t>EU</t>
        </is>
      </c>
      <c r="B167" t="inlineStr">
        <is>
          <t>DE</t>
        </is>
      </c>
      <c r="C167" t="inlineStr">
        <is>
          <t>Locker</t>
        </is>
      </c>
      <c r="D167" s="10" t="inlineStr">
        <is>
          <t>Closed</t>
        </is>
      </c>
      <c r="E167" s="147" t="n">
        <v>44367.625</v>
      </c>
      <c r="F167" s="10" t="n">
        <v>44452.01944444444</v>
      </c>
      <c r="H167" s="147" t="n">
        <v>44453</v>
      </c>
      <c r="I167" s="10" t="n">
        <v>44455.11805555555</v>
      </c>
      <c r="J167" s="10" t="inlineStr">
        <is>
          <t>5/4/23 15:00</t>
        </is>
      </c>
      <c r="K167" s="10" t="n">
        <v>84</v>
      </c>
      <c r="L167" t="n">
        <v>2</v>
      </c>
      <c r="M167" s="10" t="n">
        <v>87</v>
      </c>
    </row>
    <row r="168">
      <c r="A168" t="inlineStr">
        <is>
          <t>EU</t>
        </is>
      </c>
      <c r="B168" t="inlineStr">
        <is>
          <t>GB</t>
        </is>
      </c>
      <c r="C168" t="inlineStr">
        <is>
          <t>Locker</t>
        </is>
      </c>
      <c r="D168" s="10" t="inlineStr">
        <is>
          <t>Closed</t>
        </is>
      </c>
      <c r="E168" s="147" t="n">
        <v>44231.35555555556</v>
      </c>
      <c r="F168" s="10" t="n">
        <v>44263.42708333334</v>
      </c>
      <c r="K168" s="10" t="n">
        <v>32</v>
      </c>
    </row>
    <row r="169">
      <c r="A169" t="inlineStr">
        <is>
          <t>EU</t>
        </is>
      </c>
      <c r="B169" t="inlineStr">
        <is>
          <t>DE</t>
        </is>
      </c>
      <c r="C169" t="inlineStr">
        <is>
          <t>Locker</t>
        </is>
      </c>
      <c r="D169" s="10" t="inlineStr">
        <is>
          <t>Closed</t>
        </is>
      </c>
      <c r="E169" s="147" t="n">
        <v>44396.625</v>
      </c>
    </row>
    <row r="170">
      <c r="A170" t="inlineStr">
        <is>
          <t>EU</t>
        </is>
      </c>
      <c r="B170" t="inlineStr">
        <is>
          <t>IT</t>
        </is>
      </c>
      <c r="C170" t="inlineStr">
        <is>
          <t>Locker</t>
        </is>
      </c>
      <c r="D170" s="10" t="inlineStr">
        <is>
          <t>Approve product configuration</t>
        </is>
      </c>
      <c r="E170" s="147" t="n">
        <v>45114.00069444445</v>
      </c>
      <c r="F170" s="10" t="n">
        <v>45120.36944444444</v>
      </c>
      <c r="K170" s="10" t="n">
        <v>6</v>
      </c>
    </row>
    <row r="171">
      <c r="A171" t="inlineStr">
        <is>
          <t>EU</t>
        </is>
      </c>
      <c r="B171" t="inlineStr">
        <is>
          <t>IT</t>
        </is>
      </c>
      <c r="C171" t="inlineStr">
        <is>
          <t>Locker</t>
        </is>
      </c>
      <c r="D171" s="10" t="inlineStr">
        <is>
          <t>Activated</t>
        </is>
      </c>
      <c r="E171" s="147" t="n">
        <v>43601.46736111111</v>
      </c>
      <c r="F171" s="10" t="n">
        <v>43923.05138888889</v>
      </c>
      <c r="I171" s="10" t="n">
        <v>44060.31180555555</v>
      </c>
      <c r="K171" s="10" t="n">
        <v>321</v>
      </c>
      <c r="M171" s="10" t="n">
        <v>458</v>
      </c>
    </row>
    <row r="172">
      <c r="A172" t="inlineStr">
        <is>
          <t>EU</t>
        </is>
      </c>
      <c r="B172" t="inlineStr">
        <is>
          <t>ES</t>
        </is>
      </c>
      <c r="C172" t="inlineStr">
        <is>
          <t>Locker</t>
        </is>
      </c>
      <c r="D172" s="10" t="inlineStr">
        <is>
          <t>Activated</t>
        </is>
      </c>
      <c r="E172" s="147" t="n">
        <v>45084</v>
      </c>
      <c r="F172" s="10" t="n">
        <v>45084.58541666667</v>
      </c>
      <c r="H172" s="147" t="n">
        <v>45084</v>
      </c>
      <c r="I172" s="10" t="n">
        <v>45096.24166666667</v>
      </c>
      <c r="K172" s="10" t="n">
        <v>0</v>
      </c>
      <c r="L172" t="n">
        <v>12</v>
      </c>
      <c r="M172" s="10" t="n">
        <v>12</v>
      </c>
    </row>
    <row r="173">
      <c r="A173" t="inlineStr">
        <is>
          <t>EU</t>
        </is>
      </c>
      <c r="B173" t="inlineStr">
        <is>
          <t>DE</t>
        </is>
      </c>
      <c r="C173" t="inlineStr">
        <is>
          <t>Locker</t>
        </is>
      </c>
      <c r="D173" s="10" t="inlineStr">
        <is>
          <t>Activated</t>
        </is>
      </c>
      <c r="E173" s="147" t="n">
        <v>44216.04305555556</v>
      </c>
      <c r="F173" s="10" t="n">
        <v>44294.94722222222</v>
      </c>
      <c r="H173" s="147" t="n">
        <v>44295</v>
      </c>
      <c r="I173" s="10" t="n">
        <v>44336.56666666667</v>
      </c>
      <c r="K173" s="10" t="n">
        <v>78</v>
      </c>
      <c r="L173" t="n">
        <v>41</v>
      </c>
      <c r="M173" s="10" t="n">
        <v>120</v>
      </c>
    </row>
    <row r="174">
      <c r="A174" t="inlineStr">
        <is>
          <t>EU</t>
        </is>
      </c>
      <c r="B174" t="inlineStr">
        <is>
          <t>GB</t>
        </is>
      </c>
      <c r="C174" t="inlineStr">
        <is>
          <t>Locker</t>
        </is>
      </c>
      <c r="D174" s="10" t="inlineStr">
        <is>
          <t>Activated</t>
        </is>
      </c>
      <c r="E174" s="147" t="n">
        <v>44218.04236111111</v>
      </c>
      <c r="F174" s="10" t="n">
        <v>44236.3625</v>
      </c>
      <c r="H174" s="147" t="n">
        <v>44391</v>
      </c>
      <c r="I174" s="10" t="n">
        <v>44392.66666666666</v>
      </c>
      <c r="K174" s="10" t="n">
        <v>18</v>
      </c>
      <c r="L174" t="n">
        <v>1</v>
      </c>
      <c r="M174" s="10" t="n">
        <v>174</v>
      </c>
    </row>
    <row r="175">
      <c r="A175" t="inlineStr">
        <is>
          <t>EU</t>
        </is>
      </c>
      <c r="B175" t="inlineStr">
        <is>
          <t>DE</t>
        </is>
      </c>
      <c r="C175" t="inlineStr">
        <is>
          <t>Locker</t>
        </is>
      </c>
      <c r="D175" s="10" t="inlineStr">
        <is>
          <t>Activated</t>
        </is>
      </c>
      <c r="E175" s="147" t="n">
        <v>44228.625</v>
      </c>
      <c r="F175" s="10" t="n">
        <v>44314.36388888889</v>
      </c>
      <c r="H175" s="147" t="n">
        <v>44314</v>
      </c>
      <c r="I175" s="10" t="n">
        <v>44337.35902777778</v>
      </c>
      <c r="K175" s="10" t="n">
        <v>85</v>
      </c>
      <c r="L175" t="n">
        <v>23</v>
      </c>
      <c r="M175" s="10" t="n">
        <v>108</v>
      </c>
    </row>
    <row r="176">
      <c r="A176" t="inlineStr">
        <is>
          <t>APAC</t>
        </is>
      </c>
      <c r="B176" t="inlineStr">
        <is>
          <t>AU</t>
        </is>
      </c>
      <c r="C176" t="inlineStr">
        <is>
          <t>Locker</t>
        </is>
      </c>
      <c r="D176" s="10" t="inlineStr">
        <is>
          <t>Activated</t>
        </is>
      </c>
      <c r="E176" s="147" t="n">
        <v>44814.29166666666</v>
      </c>
      <c r="F176" s="10" t="n">
        <v>44816.29166666666</v>
      </c>
      <c r="H176" s="147" t="n">
        <v>44820</v>
      </c>
      <c r="I176" s="10" t="n">
        <v>44853.64583333334</v>
      </c>
      <c r="J176" s="10" t="inlineStr">
        <is>
          <t>9/29/22</t>
        </is>
      </c>
      <c r="K176" s="10" t="n">
        <v>2</v>
      </c>
      <c r="L176" t="n">
        <v>33</v>
      </c>
      <c r="M176" s="10" t="n">
        <v>39</v>
      </c>
    </row>
    <row r="177">
      <c r="A177" t="inlineStr">
        <is>
          <t>NA</t>
        </is>
      </c>
      <c r="B177" t="inlineStr">
        <is>
          <t>US</t>
        </is>
      </c>
      <c r="C177" t="inlineStr">
        <is>
          <t>Locker</t>
        </is>
      </c>
      <c r="D177" s="10" t="inlineStr">
        <is>
          <t>Closed</t>
        </is>
      </c>
      <c r="E177" s="147" t="n">
        <v>44272.91666666666</v>
      </c>
      <c r="F177" s="10" t="n">
        <v>44284.5</v>
      </c>
      <c r="K177" s="10" t="n">
        <v>11</v>
      </c>
    </row>
    <row r="178">
      <c r="A178" t="inlineStr">
        <is>
          <t>NA</t>
        </is>
      </c>
      <c r="B178" t="inlineStr">
        <is>
          <t>CA</t>
        </is>
      </c>
      <c r="C178" t="inlineStr">
        <is>
          <t>Locker</t>
        </is>
      </c>
      <c r="D178" s="10" t="inlineStr">
        <is>
          <t>Approve product configuration</t>
        </is>
      </c>
      <c r="E178" s="147" t="n">
        <v>44797.5</v>
      </c>
      <c r="F178" s="10" t="n">
        <v>44825.5</v>
      </c>
      <c r="K178" s="10" t="n">
        <v>28</v>
      </c>
    </row>
    <row r="179">
      <c r="A179" t="inlineStr">
        <is>
          <t>EU</t>
        </is>
      </c>
      <c r="B179" t="inlineStr">
        <is>
          <t>DE</t>
        </is>
      </c>
      <c r="C179" t="inlineStr">
        <is>
          <t>Locker</t>
        </is>
      </c>
      <c r="D179" s="10" t="inlineStr">
        <is>
          <t>Review installation guide and configure product</t>
        </is>
      </c>
      <c r="E179" s="147" t="n">
        <v>45114.00069444445</v>
      </c>
      <c r="F179" s="10" t="n">
        <v>45118.625</v>
      </c>
      <c r="K179" s="10" t="n">
        <v>4</v>
      </c>
    </row>
    <row r="180">
      <c r="A180" t="inlineStr">
        <is>
          <t>EU</t>
        </is>
      </c>
      <c r="B180" t="inlineStr">
        <is>
          <t>GB</t>
        </is>
      </c>
      <c r="C180" t="inlineStr">
        <is>
          <t>Locker</t>
        </is>
      </c>
      <c r="D180" s="10" t="inlineStr">
        <is>
          <t>Closed</t>
        </is>
      </c>
      <c r="E180" s="147" t="n">
        <v>43941.91666666666</v>
      </c>
      <c r="F180" s="10" t="n">
        <v>43963.43680555555</v>
      </c>
      <c r="K180" s="10" t="n">
        <v>21</v>
      </c>
    </row>
    <row r="181">
      <c r="A181" t="inlineStr">
        <is>
          <t>EU</t>
        </is>
      </c>
      <c r="B181" t="inlineStr">
        <is>
          <t>DE</t>
        </is>
      </c>
      <c r="C181" t="inlineStr">
        <is>
          <t>Locker</t>
        </is>
      </c>
      <c r="D181" s="10" t="inlineStr">
        <is>
          <t>Closed</t>
        </is>
      </c>
      <c r="E181" s="147" t="n">
        <v>44396.625</v>
      </c>
    </row>
    <row r="182">
      <c r="A182" t="inlineStr">
        <is>
          <t>EU</t>
        </is>
      </c>
      <c r="B182" t="inlineStr">
        <is>
          <t>IT</t>
        </is>
      </c>
      <c r="C182" t="inlineStr">
        <is>
          <t>Locker</t>
        </is>
      </c>
      <c r="D182" s="10" t="inlineStr">
        <is>
          <t>Wait for consultation</t>
        </is>
      </c>
      <c r="E182" s="147" t="n">
        <v>45114.15486111111</v>
      </c>
    </row>
    <row r="183">
      <c r="A183" t="inlineStr">
        <is>
          <t>EU</t>
        </is>
      </c>
      <c r="B183" t="inlineStr">
        <is>
          <t>IT</t>
        </is>
      </c>
      <c r="C183" t="inlineStr">
        <is>
          <t>Locker</t>
        </is>
      </c>
      <c r="D183" s="10" t="inlineStr">
        <is>
          <t>Closed</t>
        </is>
      </c>
      <c r="E183" s="147" t="n">
        <v>44380.11041666667</v>
      </c>
      <c r="F183" s="10" t="n">
        <v>44385.37916666667</v>
      </c>
      <c r="K183" s="10" t="n">
        <v>5</v>
      </c>
    </row>
    <row r="184">
      <c r="A184" t="inlineStr">
        <is>
          <t>EU</t>
        </is>
      </c>
      <c r="B184" t="inlineStr">
        <is>
          <t>ES</t>
        </is>
      </c>
      <c r="C184" t="inlineStr">
        <is>
          <t>Locker</t>
        </is>
      </c>
      <c r="D184" s="10" t="inlineStr">
        <is>
          <t>Activated</t>
        </is>
      </c>
      <c r="F184" s="10" t="n">
        <v>45082.29166666666</v>
      </c>
      <c r="H184" s="147" t="n">
        <v>45083</v>
      </c>
      <c r="I184" s="10" t="n">
        <v>45092.17430555556</v>
      </c>
      <c r="L184" t="n">
        <v>9</v>
      </c>
    </row>
    <row r="185">
      <c r="A185" t="inlineStr">
        <is>
          <t>EU</t>
        </is>
      </c>
      <c r="B185" t="inlineStr">
        <is>
          <t>DE</t>
        </is>
      </c>
      <c r="C185" t="inlineStr">
        <is>
          <t>Locker</t>
        </is>
      </c>
      <c r="D185" s="10" t="inlineStr">
        <is>
          <t>Activated</t>
        </is>
      </c>
      <c r="E185" s="147" t="n">
        <v>44236.04305555556</v>
      </c>
      <c r="F185" s="10" t="n">
        <v>44377.21875</v>
      </c>
      <c r="H185" s="147" t="n">
        <v>44377</v>
      </c>
      <c r="I185" s="10" t="n">
        <v>44397.54166666666</v>
      </c>
      <c r="K185" s="10" t="n">
        <v>141</v>
      </c>
      <c r="L185" t="n">
        <v>20</v>
      </c>
      <c r="M185" s="10" t="n">
        <v>161</v>
      </c>
    </row>
    <row r="186">
      <c r="A186" t="inlineStr">
        <is>
          <t>EU</t>
        </is>
      </c>
      <c r="B186" t="inlineStr">
        <is>
          <t>GB</t>
        </is>
      </c>
      <c r="C186" t="inlineStr">
        <is>
          <t>Locker</t>
        </is>
      </c>
      <c r="D186" s="10" t="inlineStr">
        <is>
          <t>Closed</t>
        </is>
      </c>
      <c r="E186" s="147" t="n">
        <v>44218.04236111111</v>
      </c>
      <c r="F186" s="10" t="n">
        <v>44236.3625</v>
      </c>
      <c r="H186" s="147" t="n">
        <v>44329</v>
      </c>
      <c r="I186" s="10" t="n">
        <v>44343.66666666666</v>
      </c>
      <c r="J186" s="10" t="inlineStr">
        <is>
          <t>3/28/23 16:00</t>
        </is>
      </c>
      <c r="K186" s="10" t="n">
        <v>18</v>
      </c>
      <c r="L186" t="n">
        <v>14</v>
      </c>
      <c r="M186" s="10" t="n">
        <v>125</v>
      </c>
    </row>
    <row r="187">
      <c r="A187" t="inlineStr">
        <is>
          <t>EU</t>
        </is>
      </c>
      <c r="B187" t="inlineStr">
        <is>
          <t>DE</t>
        </is>
      </c>
      <c r="C187" t="inlineStr">
        <is>
          <t>Locker</t>
        </is>
      </c>
      <c r="D187" s="10" t="inlineStr">
        <is>
          <t>Closed</t>
        </is>
      </c>
      <c r="E187" s="147" t="n">
        <v>44228.625</v>
      </c>
    </row>
    <row r="188">
      <c r="A188" t="inlineStr">
        <is>
          <t>APAC</t>
        </is>
      </c>
      <c r="B188" t="inlineStr">
        <is>
          <t>AU</t>
        </is>
      </c>
      <c r="C188" t="inlineStr">
        <is>
          <t>Locker</t>
        </is>
      </c>
      <c r="D188" s="10" t="inlineStr">
        <is>
          <t>Closed</t>
        </is>
      </c>
      <c r="E188" s="147" t="n">
        <v>44812.29166666666</v>
      </c>
      <c r="F188" s="10" t="n">
        <v>44816.29166666666</v>
      </c>
      <c r="K188" s="10" t="n">
        <v>4</v>
      </c>
    </row>
    <row r="189">
      <c r="A189" t="inlineStr">
        <is>
          <t>NA</t>
        </is>
      </c>
      <c r="B189" t="inlineStr">
        <is>
          <t>US</t>
        </is>
      </c>
      <c r="C189" t="inlineStr">
        <is>
          <t>Locker</t>
        </is>
      </c>
      <c r="D189" s="10" t="inlineStr">
        <is>
          <t>Closed</t>
        </is>
      </c>
      <c r="E189" s="147" t="n">
        <v>44272.91666666666</v>
      </c>
      <c r="F189" s="10" t="n">
        <v>44288.5</v>
      </c>
      <c r="K189" s="10" t="n">
        <v>15</v>
      </c>
    </row>
    <row r="190">
      <c r="A190" t="inlineStr">
        <is>
          <t>NA</t>
        </is>
      </c>
      <c r="B190" t="inlineStr">
        <is>
          <t>US</t>
        </is>
      </c>
      <c r="C190" t="inlineStr">
        <is>
          <t>Locker</t>
        </is>
      </c>
      <c r="D190" s="10" t="inlineStr">
        <is>
          <t>Wait for installation</t>
        </is>
      </c>
      <c r="E190" s="147" t="n">
        <v>45103.125</v>
      </c>
      <c r="F190" s="10" t="n">
        <v>45105.125</v>
      </c>
      <c r="H190" s="147" t="n">
        <v>45119</v>
      </c>
      <c r="I190" s="10" t="n">
        <v>45133</v>
      </c>
      <c r="K190" s="10" t="n">
        <v>2</v>
      </c>
      <c r="L190" t="n">
        <v>14</v>
      </c>
      <c r="M190" s="10" t="n">
        <v>29</v>
      </c>
    </row>
    <row r="191">
      <c r="A191" t="inlineStr">
        <is>
          <t>EU</t>
        </is>
      </c>
      <c r="B191" t="inlineStr">
        <is>
          <t>DE</t>
        </is>
      </c>
      <c r="C191" t="inlineStr">
        <is>
          <t>Locker</t>
        </is>
      </c>
      <c r="D191" s="10" t="inlineStr">
        <is>
          <t>Closed</t>
        </is>
      </c>
      <c r="E191" s="147" t="n">
        <v>44396.625</v>
      </c>
      <c r="F191" s="10" t="n">
        <v>44491.16944444444</v>
      </c>
      <c r="H191" s="147" t="n">
        <v>44491</v>
      </c>
      <c r="I191" s="10" t="n">
        <v>44508.24166666667</v>
      </c>
      <c r="J191" s="10" t="inlineStr">
        <is>
          <t>7/18/23 15:00</t>
        </is>
      </c>
      <c r="K191" s="10" t="n">
        <v>94</v>
      </c>
      <c r="L191" t="n">
        <v>17</v>
      </c>
      <c r="M191" s="10" t="n">
        <v>111</v>
      </c>
    </row>
    <row r="192">
      <c r="A192" t="inlineStr">
        <is>
          <t>EU</t>
        </is>
      </c>
      <c r="B192" t="inlineStr">
        <is>
          <t>GB</t>
        </is>
      </c>
      <c r="C192" t="inlineStr">
        <is>
          <t>Locker</t>
        </is>
      </c>
      <c r="D192" s="10" t="inlineStr">
        <is>
          <t>Closed</t>
        </is>
      </c>
      <c r="E192" s="147" t="n">
        <v>44231.34791666667</v>
      </c>
      <c r="F192" s="10" t="n">
        <v>44244.25625</v>
      </c>
      <c r="K192" s="10" t="n">
        <v>12</v>
      </c>
    </row>
    <row r="193">
      <c r="A193" t="inlineStr">
        <is>
          <t>EU</t>
        </is>
      </c>
      <c r="B193" t="inlineStr">
        <is>
          <t>DE</t>
        </is>
      </c>
      <c r="C193" t="inlineStr">
        <is>
          <t>Locker</t>
        </is>
      </c>
      <c r="D193" s="10" t="inlineStr">
        <is>
          <t>Closed</t>
        </is>
      </c>
      <c r="E193" s="147" t="n">
        <v>44396.625</v>
      </c>
    </row>
    <row r="194">
      <c r="A194" t="inlineStr">
        <is>
          <t>EU</t>
        </is>
      </c>
      <c r="B194" t="inlineStr">
        <is>
          <t>IT</t>
        </is>
      </c>
      <c r="C194" t="inlineStr">
        <is>
          <t>Locker</t>
        </is>
      </c>
      <c r="D194" s="10" t="inlineStr">
        <is>
          <t>Wait for consultation</t>
        </is>
      </c>
      <c r="E194" s="147" t="n">
        <v>45114.15486111111</v>
      </c>
    </row>
    <row r="195">
      <c r="A195" t="inlineStr">
        <is>
          <t>EU</t>
        </is>
      </c>
      <c r="B195" t="inlineStr">
        <is>
          <t>IT</t>
        </is>
      </c>
      <c r="C195" t="inlineStr">
        <is>
          <t>Locker</t>
        </is>
      </c>
      <c r="D195" s="10" t="inlineStr">
        <is>
          <t>Prepare property for installation</t>
        </is>
      </c>
      <c r="E195" s="147" t="n">
        <v>44936.04166666666</v>
      </c>
      <c r="F195" s="10" t="n">
        <v>45084.60208333333</v>
      </c>
      <c r="K195" s="10" t="n">
        <v>148</v>
      </c>
    </row>
    <row r="196">
      <c r="A196" t="inlineStr">
        <is>
          <t>EU</t>
        </is>
      </c>
      <c r="B196" t="inlineStr">
        <is>
          <t>ES</t>
        </is>
      </c>
      <c r="C196" t="inlineStr">
        <is>
          <t>Locker</t>
        </is>
      </c>
      <c r="D196" s="10" t="inlineStr">
        <is>
          <t>Activated</t>
        </is>
      </c>
      <c r="E196" s="147" t="n">
        <v>45066</v>
      </c>
      <c r="F196" s="10" t="n">
        <v>45070.14583333334</v>
      </c>
      <c r="H196" s="147" t="n">
        <v>45071</v>
      </c>
      <c r="I196" s="10" t="n">
        <v>45086.10277777778</v>
      </c>
      <c r="K196" s="10" t="n">
        <v>4</v>
      </c>
      <c r="L196" t="n">
        <v>15</v>
      </c>
      <c r="M196" s="10" t="n">
        <v>20</v>
      </c>
    </row>
    <row r="197">
      <c r="A197" t="inlineStr">
        <is>
          <t>EU</t>
        </is>
      </c>
      <c r="B197" t="inlineStr">
        <is>
          <t>DE</t>
        </is>
      </c>
      <c r="C197" t="inlineStr">
        <is>
          <t>Locker</t>
        </is>
      </c>
      <c r="D197" s="10" t="inlineStr">
        <is>
          <t>Activated</t>
        </is>
      </c>
      <c r="E197" s="147" t="n">
        <v>44324.04236111111</v>
      </c>
      <c r="F197" s="10" t="n">
        <v>44377.21875</v>
      </c>
      <c r="H197" s="147" t="n">
        <v>44377</v>
      </c>
      <c r="I197" s="10" t="n">
        <v>44399.08472222222</v>
      </c>
      <c r="K197" s="10" t="n">
        <v>53</v>
      </c>
      <c r="L197" t="n">
        <v>22</v>
      </c>
      <c r="M197" s="10" t="n">
        <v>75</v>
      </c>
    </row>
    <row r="198">
      <c r="A198" t="inlineStr">
        <is>
          <t>EU</t>
        </is>
      </c>
      <c r="B198" t="inlineStr">
        <is>
          <t>GB</t>
        </is>
      </c>
      <c r="C198" t="inlineStr">
        <is>
          <t>Locker</t>
        </is>
      </c>
      <c r="D198" s="10" t="inlineStr">
        <is>
          <t>Activated</t>
        </is>
      </c>
      <c r="E198" s="147" t="n">
        <v>44218.04236111111</v>
      </c>
      <c r="F198" s="10" t="n">
        <v>44241.51527777778</v>
      </c>
      <c r="H198" s="147" t="n">
        <v>44329</v>
      </c>
      <c r="I198" s="10" t="n">
        <v>44340.66666666666</v>
      </c>
      <c r="K198" s="10" t="n">
        <v>23</v>
      </c>
      <c r="L198" t="n">
        <v>11</v>
      </c>
      <c r="M198" s="10" t="n">
        <v>122</v>
      </c>
    </row>
    <row r="199">
      <c r="A199" t="inlineStr">
        <is>
          <t>EU</t>
        </is>
      </c>
      <c r="B199" t="inlineStr">
        <is>
          <t>DE</t>
        </is>
      </c>
      <c r="C199" t="inlineStr">
        <is>
          <t>Locker</t>
        </is>
      </c>
      <c r="D199" s="10" t="inlineStr">
        <is>
          <t>Closed</t>
        </is>
      </c>
      <c r="E199" s="147" t="n">
        <v>44228.625</v>
      </c>
    </row>
    <row r="200">
      <c r="A200" t="inlineStr">
        <is>
          <t>APAC</t>
        </is>
      </c>
      <c r="B200" t="inlineStr">
        <is>
          <t>AU</t>
        </is>
      </c>
      <c r="C200" t="inlineStr">
        <is>
          <t>Locker</t>
        </is>
      </c>
      <c r="D200" s="10" t="inlineStr">
        <is>
          <t>Closed</t>
        </is>
      </c>
      <c r="E200" s="147" t="n">
        <v>44761.29166666666</v>
      </c>
      <c r="F200" s="10" t="n">
        <v>44766.29166666666</v>
      </c>
      <c r="K200" s="10" t="n">
        <v>5</v>
      </c>
    </row>
    <row r="201">
      <c r="A201" t="inlineStr">
        <is>
          <t>NA</t>
        </is>
      </c>
      <c r="B201" t="inlineStr">
        <is>
          <t>US</t>
        </is>
      </c>
      <c r="C201" t="inlineStr">
        <is>
          <t>Locker</t>
        </is>
      </c>
      <c r="D201" s="10" t="inlineStr">
        <is>
          <t>Closed</t>
        </is>
      </c>
      <c r="E201" s="147" t="n">
        <v>44272.91666666666</v>
      </c>
      <c r="F201" s="10" t="n">
        <v>44286.5</v>
      </c>
      <c r="K201" s="10" t="n">
        <v>13</v>
      </c>
    </row>
    <row r="202">
      <c r="A202" t="inlineStr">
        <is>
          <t>NA</t>
        </is>
      </c>
      <c r="B202" t="inlineStr">
        <is>
          <t>US</t>
        </is>
      </c>
      <c r="C202" t="inlineStr">
        <is>
          <t>Locker</t>
        </is>
      </c>
      <c r="D202" s="10" t="inlineStr">
        <is>
          <t>Activated</t>
        </is>
      </c>
      <c r="E202" s="147" t="n">
        <v>44960.5</v>
      </c>
      <c r="F202" s="10" t="n">
        <v>44972.5</v>
      </c>
      <c r="H202" s="147" t="n">
        <v>45092</v>
      </c>
      <c r="I202" s="10" t="n">
        <v>45114.125</v>
      </c>
      <c r="K202" s="10" t="n">
        <v>12</v>
      </c>
      <c r="L202" t="n">
        <v>22</v>
      </c>
      <c r="M202" s="10" t="n">
        <v>153</v>
      </c>
    </row>
    <row r="203">
      <c r="A203" t="inlineStr">
        <is>
          <t>EU</t>
        </is>
      </c>
      <c r="B203" t="inlineStr">
        <is>
          <t>DE</t>
        </is>
      </c>
      <c r="C203" t="inlineStr">
        <is>
          <t>Locker</t>
        </is>
      </c>
      <c r="D203" s="10" t="inlineStr">
        <is>
          <t>Approve product configuration</t>
        </is>
      </c>
      <c r="E203" s="147" t="n">
        <v>45077.00069444445</v>
      </c>
      <c r="F203" s="10" t="n">
        <v>45076.125</v>
      </c>
    </row>
    <row r="204">
      <c r="A204" t="inlineStr">
        <is>
          <t>EU</t>
        </is>
      </c>
      <c r="B204" t="inlineStr">
        <is>
          <t>GB</t>
        </is>
      </c>
      <c r="C204" t="inlineStr">
        <is>
          <t>Locker</t>
        </is>
      </c>
      <c r="D204" s="10" t="inlineStr">
        <is>
          <t>Closed</t>
        </is>
      </c>
      <c r="E204" s="147" t="n">
        <v>43941.91666666666</v>
      </c>
      <c r="F204" s="10" t="n">
        <v>43994.65347222222</v>
      </c>
      <c r="K204" s="10" t="n">
        <v>52</v>
      </c>
    </row>
    <row r="205">
      <c r="A205" t="inlineStr">
        <is>
          <t>EU</t>
        </is>
      </c>
      <c r="B205" t="inlineStr">
        <is>
          <t>DE</t>
        </is>
      </c>
      <c r="C205" t="inlineStr">
        <is>
          <t>Locker</t>
        </is>
      </c>
      <c r="D205" s="10" t="inlineStr">
        <is>
          <t>Closed</t>
        </is>
      </c>
      <c r="E205" s="147" t="n">
        <v>44396.625</v>
      </c>
    </row>
    <row r="206">
      <c r="A206" t="inlineStr">
        <is>
          <t>EU</t>
        </is>
      </c>
      <c r="B206" t="inlineStr">
        <is>
          <t>IT</t>
        </is>
      </c>
      <c r="C206" t="inlineStr">
        <is>
          <t>Locker</t>
        </is>
      </c>
      <c r="D206" s="10" t="inlineStr">
        <is>
          <t>Wait for consultation</t>
        </is>
      </c>
      <c r="E206" s="147" t="n">
        <v>45114.15486111111</v>
      </c>
    </row>
    <row r="207">
      <c r="A207" t="inlineStr">
        <is>
          <t>EU</t>
        </is>
      </c>
      <c r="B207" t="inlineStr">
        <is>
          <t>IT</t>
        </is>
      </c>
      <c r="C207" t="inlineStr">
        <is>
          <t>Locker</t>
        </is>
      </c>
      <c r="D207" s="10" t="inlineStr">
        <is>
          <t>Activated</t>
        </is>
      </c>
      <c r="E207" s="147" t="n">
        <v>43741.45208333333</v>
      </c>
      <c r="F207" s="10" t="n">
        <v>43818.43611111111</v>
      </c>
      <c r="I207" s="10" t="n">
        <v>43819.17013888889</v>
      </c>
      <c r="K207" s="10" t="n">
        <v>76</v>
      </c>
      <c r="M207" s="10" t="n">
        <v>77</v>
      </c>
    </row>
    <row r="208">
      <c r="A208" t="inlineStr">
        <is>
          <t>EU</t>
        </is>
      </c>
      <c r="B208" t="inlineStr">
        <is>
          <t>ES</t>
        </is>
      </c>
      <c r="C208" t="inlineStr">
        <is>
          <t>Locker</t>
        </is>
      </c>
      <c r="D208" s="10" t="inlineStr">
        <is>
          <t>Activated</t>
        </is>
      </c>
      <c r="E208" s="147" t="n">
        <v>45030.75</v>
      </c>
      <c r="F208" s="10" t="n">
        <v>45033.30833333333</v>
      </c>
      <c r="H208" s="147" t="n">
        <v>45034</v>
      </c>
      <c r="I208" s="10" t="n">
        <v>45036.11666666667</v>
      </c>
      <c r="K208" s="10" t="n">
        <v>2</v>
      </c>
      <c r="L208" t="n">
        <v>2</v>
      </c>
      <c r="M208" s="10" t="n">
        <v>5</v>
      </c>
    </row>
    <row r="209">
      <c r="A209" t="inlineStr">
        <is>
          <t>EU</t>
        </is>
      </c>
      <c r="B209" t="inlineStr">
        <is>
          <t>DE</t>
        </is>
      </c>
      <c r="C209" t="inlineStr">
        <is>
          <t>Locker</t>
        </is>
      </c>
      <c r="D209" s="10" t="inlineStr">
        <is>
          <t>Activated</t>
        </is>
      </c>
      <c r="E209" s="147" t="n">
        <v>44236.04305555556</v>
      </c>
      <c r="F209" s="10" t="n">
        <v>44294.94722222222</v>
      </c>
      <c r="H209" s="147" t="n">
        <v>44295</v>
      </c>
      <c r="I209" s="10" t="n">
        <v>44337.35902777778</v>
      </c>
      <c r="K209" s="10" t="n">
        <v>58</v>
      </c>
      <c r="L209" t="n">
        <v>42</v>
      </c>
      <c r="M209" s="10" t="n">
        <v>101</v>
      </c>
    </row>
    <row r="210">
      <c r="A210" t="inlineStr">
        <is>
          <t>EU</t>
        </is>
      </c>
      <c r="B210" t="inlineStr">
        <is>
          <t>GB</t>
        </is>
      </c>
      <c r="C210" t="inlineStr">
        <is>
          <t>Locker</t>
        </is>
      </c>
      <c r="D210" s="10" t="inlineStr">
        <is>
          <t>Activated</t>
        </is>
      </c>
      <c r="E210" s="147" t="n">
        <v>44218.04236111111</v>
      </c>
      <c r="F210" s="10" t="n">
        <v>44249.14375</v>
      </c>
      <c r="H210" s="147" t="n">
        <v>44391</v>
      </c>
      <c r="I210" s="10" t="n">
        <v>44391.66666666666</v>
      </c>
      <c r="K210" s="10" t="n">
        <v>31</v>
      </c>
      <c r="L210" t="n">
        <v>0</v>
      </c>
      <c r="M210" s="10" t="n">
        <v>173</v>
      </c>
    </row>
    <row r="211">
      <c r="A211" t="inlineStr">
        <is>
          <t>EU</t>
        </is>
      </c>
      <c r="B211" t="inlineStr">
        <is>
          <t>DE</t>
        </is>
      </c>
      <c r="C211" t="inlineStr">
        <is>
          <t>Locker</t>
        </is>
      </c>
      <c r="D211" s="10" t="inlineStr">
        <is>
          <t>Closed</t>
        </is>
      </c>
      <c r="E211" s="147" t="n">
        <v>44199.625</v>
      </c>
      <c r="F211" s="10" t="n">
        <v>44188.40416666667</v>
      </c>
    </row>
    <row r="212">
      <c r="A212" t="inlineStr">
        <is>
          <t>APAC</t>
        </is>
      </c>
      <c r="B212" t="inlineStr">
        <is>
          <t>AU</t>
        </is>
      </c>
      <c r="C212" t="inlineStr">
        <is>
          <t>Locker</t>
        </is>
      </c>
      <c r="D212" s="10" t="inlineStr">
        <is>
          <t>Activated</t>
        </is>
      </c>
      <c r="E212" s="147" t="n">
        <v>44735.29166666666</v>
      </c>
      <c r="F212" s="10" t="n">
        <v>44747.29166666666</v>
      </c>
      <c r="H212" s="147" t="n">
        <v>44838</v>
      </c>
      <c r="I212" s="10" t="n">
        <v>44869.73125</v>
      </c>
      <c r="J212" s="10" t="inlineStr">
        <is>
          <t>10/31/22</t>
        </is>
      </c>
      <c r="K212" s="10" t="n">
        <v>12</v>
      </c>
      <c r="L212" t="n">
        <v>31</v>
      </c>
      <c r="M212" s="10" t="n">
        <v>134</v>
      </c>
    </row>
    <row r="213">
      <c r="A213" t="inlineStr">
        <is>
          <t>NA</t>
        </is>
      </c>
      <c r="B213" t="inlineStr">
        <is>
          <t>US</t>
        </is>
      </c>
      <c r="C213" t="inlineStr">
        <is>
          <t>Locker</t>
        </is>
      </c>
      <c r="D213" s="10" t="inlineStr">
        <is>
          <t>Closed</t>
        </is>
      </c>
      <c r="E213" s="147" t="n">
        <v>44272.91666666666</v>
      </c>
      <c r="F213" s="10" t="n">
        <v>44277.5</v>
      </c>
      <c r="K213" s="10" t="n">
        <v>4</v>
      </c>
    </row>
    <row r="214">
      <c r="A214" t="inlineStr">
        <is>
          <t>NA</t>
        </is>
      </c>
      <c r="B214" t="inlineStr">
        <is>
          <t>CA</t>
        </is>
      </c>
      <c r="C214" t="inlineStr">
        <is>
          <t>Locker</t>
        </is>
      </c>
      <c r="D214" s="10" t="inlineStr">
        <is>
          <t>Closed</t>
        </is>
      </c>
      <c r="E214" s="147" t="n">
        <v>44797.5</v>
      </c>
      <c r="F214" s="10" t="n">
        <v>44825.5</v>
      </c>
      <c r="K214" s="10" t="n">
        <v>28</v>
      </c>
    </row>
    <row r="215">
      <c r="A215" t="inlineStr">
        <is>
          <t>EU</t>
        </is>
      </c>
      <c r="B215" t="inlineStr">
        <is>
          <t>DE</t>
        </is>
      </c>
      <c r="C215" t="inlineStr">
        <is>
          <t>Locker</t>
        </is>
      </c>
      <c r="D215" s="10" t="inlineStr">
        <is>
          <t>Closed</t>
        </is>
      </c>
      <c r="E215" s="147" t="n">
        <v>44315.625</v>
      </c>
      <c r="F215" s="10" t="n">
        <v>44369.09236111111</v>
      </c>
      <c r="H215" s="147" t="n">
        <v>44369</v>
      </c>
      <c r="I215" s="10" t="n">
        <v>44373.0875</v>
      </c>
      <c r="J215" s="10" t="inlineStr">
        <is>
          <t>5/22/23 15:00</t>
        </is>
      </c>
      <c r="K215" s="10" t="n">
        <v>53</v>
      </c>
      <c r="L215" t="n">
        <v>4</v>
      </c>
      <c r="M215" s="10" t="n">
        <v>57</v>
      </c>
    </row>
    <row r="216">
      <c r="A216" t="inlineStr">
        <is>
          <t>EU</t>
        </is>
      </c>
      <c r="B216" t="inlineStr">
        <is>
          <t>GB</t>
        </is>
      </c>
      <c r="C216" t="inlineStr">
        <is>
          <t>Locker</t>
        </is>
      </c>
      <c r="D216" s="10" t="inlineStr">
        <is>
          <t>Closed</t>
        </is>
      </c>
      <c r="E216" s="147" t="n">
        <v>43941.91666666666</v>
      </c>
      <c r="F216" s="10" t="n">
        <v>44014.57986111111</v>
      </c>
      <c r="K216" s="10" t="n">
        <v>72</v>
      </c>
    </row>
    <row r="217">
      <c r="A217" t="inlineStr">
        <is>
          <t>EU</t>
        </is>
      </c>
      <c r="B217" t="inlineStr">
        <is>
          <t>DE</t>
        </is>
      </c>
      <c r="C217" t="inlineStr">
        <is>
          <t>Locker</t>
        </is>
      </c>
      <c r="D217" s="10" t="inlineStr">
        <is>
          <t>Closed</t>
        </is>
      </c>
      <c r="E217" s="147" t="n">
        <v>44396.625</v>
      </c>
    </row>
    <row r="218">
      <c r="A218" t="inlineStr">
        <is>
          <t>EU</t>
        </is>
      </c>
      <c r="B218" t="inlineStr">
        <is>
          <t>IT</t>
        </is>
      </c>
      <c r="C218" t="inlineStr">
        <is>
          <t>Locker</t>
        </is>
      </c>
      <c r="D218" s="10" t="inlineStr">
        <is>
          <t>Wait for consultation</t>
        </is>
      </c>
      <c r="E218" s="147" t="n">
        <v>45114.15486111111</v>
      </c>
    </row>
    <row r="219">
      <c r="A219" t="inlineStr">
        <is>
          <t>EU</t>
        </is>
      </c>
      <c r="B219" t="inlineStr">
        <is>
          <t>IT</t>
        </is>
      </c>
      <c r="C219" t="inlineStr">
        <is>
          <t>Locker</t>
        </is>
      </c>
      <c r="D219" s="10" t="inlineStr">
        <is>
          <t>Activated</t>
        </is>
      </c>
      <c r="E219" s="147" t="n">
        <v>43749.49444444444</v>
      </c>
      <c r="F219" s="10" t="n">
        <v>43804.10069444445</v>
      </c>
      <c r="I219" s="10" t="n">
        <v>44083.34097222222</v>
      </c>
      <c r="K219" s="10" t="n">
        <v>54</v>
      </c>
      <c r="M219" s="10" t="n">
        <v>333</v>
      </c>
    </row>
    <row r="220">
      <c r="A220" t="inlineStr">
        <is>
          <t>EU</t>
        </is>
      </c>
      <c r="B220" t="inlineStr">
        <is>
          <t>ES</t>
        </is>
      </c>
      <c r="C220" t="inlineStr">
        <is>
          <t>Locker</t>
        </is>
      </c>
      <c r="D220" s="10" t="inlineStr">
        <is>
          <t>Activated</t>
        </is>
      </c>
      <c r="F220" s="10" t="n">
        <v>45034.37430555555</v>
      </c>
      <c r="H220" s="147" t="n">
        <v>45036</v>
      </c>
      <c r="I220" s="10" t="n">
        <v>45053.99791666667</v>
      </c>
      <c r="L220" t="n">
        <v>17</v>
      </c>
    </row>
    <row r="221">
      <c r="A221" t="inlineStr">
        <is>
          <t>EU</t>
        </is>
      </c>
      <c r="B221" t="inlineStr">
        <is>
          <t>DE</t>
        </is>
      </c>
      <c r="C221" t="inlineStr">
        <is>
          <t>Locker</t>
        </is>
      </c>
      <c r="D221" s="10" t="inlineStr">
        <is>
          <t>Closed</t>
        </is>
      </c>
      <c r="E221" s="147" t="n">
        <v>44244.625</v>
      </c>
      <c r="F221" s="10" t="n">
        <v>44377.21875</v>
      </c>
      <c r="H221" s="147" t="n">
        <v>44377</v>
      </c>
      <c r="I221" s="10" t="n">
        <v>44399</v>
      </c>
      <c r="K221" s="10" t="n">
        <v>132</v>
      </c>
      <c r="L221" t="n">
        <v>22</v>
      </c>
      <c r="M221" s="10" t="n">
        <v>154</v>
      </c>
    </row>
    <row r="222">
      <c r="A222" t="inlineStr">
        <is>
          <t>EU</t>
        </is>
      </c>
      <c r="B222" t="inlineStr">
        <is>
          <t>GB</t>
        </is>
      </c>
      <c r="C222" t="inlineStr">
        <is>
          <t>Locker</t>
        </is>
      </c>
      <c r="D222" s="10" t="inlineStr">
        <is>
          <t>Closed</t>
        </is>
      </c>
      <c r="E222" s="147" t="n">
        <v>44218.04236111111</v>
      </c>
      <c r="F222" s="10" t="n">
        <v>44243.11875</v>
      </c>
      <c r="H222" s="147" t="n">
        <v>44329</v>
      </c>
      <c r="K222" s="10" t="n">
        <v>25</v>
      </c>
    </row>
    <row r="223">
      <c r="A223" t="inlineStr">
        <is>
          <t>EU</t>
        </is>
      </c>
      <c r="B223" t="inlineStr">
        <is>
          <t>DE</t>
        </is>
      </c>
      <c r="C223" t="inlineStr">
        <is>
          <t>Locker</t>
        </is>
      </c>
      <c r="D223" s="10" t="inlineStr">
        <is>
          <t>Closed</t>
        </is>
      </c>
      <c r="E223" s="147" t="n">
        <v>44115.625</v>
      </c>
      <c r="F223" s="10" t="n">
        <v>44126.33541666667</v>
      </c>
      <c r="I223" s="10" t="n">
        <v>44239.34236111111</v>
      </c>
      <c r="J223" s="10" t="inlineStr">
        <is>
          <t>9/28/22 15:00</t>
        </is>
      </c>
      <c r="K223" s="10" t="n">
        <v>10</v>
      </c>
      <c r="M223" s="10" t="n">
        <v>123</v>
      </c>
    </row>
    <row r="224">
      <c r="A224" t="inlineStr">
        <is>
          <t>APAC</t>
        </is>
      </c>
      <c r="B224" t="inlineStr">
        <is>
          <t>AU</t>
        </is>
      </c>
      <c r="C224" t="inlineStr">
        <is>
          <t>Locker</t>
        </is>
      </c>
      <c r="D224" s="10" t="inlineStr">
        <is>
          <t>Activated</t>
        </is>
      </c>
      <c r="E224" s="147" t="n">
        <v>44753.29166666666</v>
      </c>
      <c r="F224" s="10" t="n">
        <v>44759.29166666666</v>
      </c>
      <c r="H224" s="147" t="n">
        <v>44838</v>
      </c>
      <c r="I224" s="10" t="n">
        <v>44852.75416666667</v>
      </c>
      <c r="J224" s="10" t="inlineStr">
        <is>
          <t>10/12/22</t>
        </is>
      </c>
      <c r="K224" s="10" t="n">
        <v>6</v>
      </c>
      <c r="L224" t="n">
        <v>14</v>
      </c>
      <c r="M224" s="10" t="n">
        <v>99</v>
      </c>
    </row>
    <row r="225">
      <c r="A225" t="inlineStr">
        <is>
          <t>NA</t>
        </is>
      </c>
      <c r="B225" t="inlineStr">
        <is>
          <t>US</t>
        </is>
      </c>
      <c r="C225" t="inlineStr">
        <is>
          <t>Locker</t>
        </is>
      </c>
      <c r="D225" s="10" t="inlineStr">
        <is>
          <t>Closed</t>
        </is>
      </c>
      <c r="E225" s="147" t="n">
        <v>44272.91666666666</v>
      </c>
      <c r="F225" s="10" t="n">
        <v>44285.5</v>
      </c>
      <c r="K225" s="10" t="n">
        <v>12</v>
      </c>
    </row>
    <row r="226">
      <c r="A226" t="inlineStr">
        <is>
          <t>NA</t>
        </is>
      </c>
      <c r="B226" t="inlineStr">
        <is>
          <t>CA</t>
        </is>
      </c>
      <c r="C226" t="inlineStr">
        <is>
          <t>Locker</t>
        </is>
      </c>
      <c r="D226" s="10" t="inlineStr">
        <is>
          <t>Approve product configuration</t>
        </is>
      </c>
      <c r="E226" s="147" t="n">
        <v>44797.5</v>
      </c>
      <c r="F226" s="10" t="n">
        <v>44825.5</v>
      </c>
      <c r="K226" s="10" t="n">
        <v>28</v>
      </c>
    </row>
    <row r="227">
      <c r="A227" t="inlineStr">
        <is>
          <t>EU</t>
        </is>
      </c>
      <c r="B227" t="inlineStr">
        <is>
          <t>DE</t>
        </is>
      </c>
      <c r="C227" t="inlineStr">
        <is>
          <t>Locker</t>
        </is>
      </c>
      <c r="D227" s="10" t="inlineStr">
        <is>
          <t>Activated</t>
        </is>
      </c>
      <c r="F227" s="10" t="n">
        <v>45112.625</v>
      </c>
      <c r="I227" s="10" t="n">
        <v>43608.70833333334</v>
      </c>
    </row>
    <row r="228">
      <c r="A228" t="inlineStr">
        <is>
          <t>EU</t>
        </is>
      </c>
      <c r="B228" t="inlineStr">
        <is>
          <t>GB</t>
        </is>
      </c>
      <c r="C228" t="inlineStr">
        <is>
          <t>Locker</t>
        </is>
      </c>
      <c r="D228" s="10" t="inlineStr">
        <is>
          <t>Closed</t>
        </is>
      </c>
      <c r="E228" s="147" t="n">
        <v>43941.91666666666</v>
      </c>
    </row>
    <row r="229">
      <c r="A229" t="inlineStr">
        <is>
          <t>EU</t>
        </is>
      </c>
      <c r="B229" t="inlineStr">
        <is>
          <t>DE</t>
        </is>
      </c>
      <c r="C229" t="inlineStr">
        <is>
          <t>Locker</t>
        </is>
      </c>
      <c r="D229" s="10" t="inlineStr">
        <is>
          <t>Closed</t>
        </is>
      </c>
      <c r="E229" s="147" t="n">
        <v>44396.625</v>
      </c>
    </row>
    <row r="230">
      <c r="A230" t="inlineStr">
        <is>
          <t>EU</t>
        </is>
      </c>
      <c r="B230" t="inlineStr">
        <is>
          <t>IT</t>
        </is>
      </c>
      <c r="C230" t="inlineStr">
        <is>
          <t>Locker</t>
        </is>
      </c>
      <c r="D230" s="10" t="inlineStr">
        <is>
          <t>Wait for consultation</t>
        </is>
      </c>
      <c r="E230" s="147" t="n">
        <v>45118</v>
      </c>
    </row>
    <row r="231">
      <c r="A231" t="inlineStr">
        <is>
          <t>EU</t>
        </is>
      </c>
      <c r="B231" t="inlineStr">
        <is>
          <t>IT</t>
        </is>
      </c>
      <c r="C231" t="inlineStr">
        <is>
          <t>Locker</t>
        </is>
      </c>
      <c r="D231" s="10" t="inlineStr">
        <is>
          <t>Activated</t>
        </is>
      </c>
      <c r="E231" s="147" t="n">
        <v>43741.45208333333</v>
      </c>
      <c r="F231" s="10" t="n">
        <v>43804.1</v>
      </c>
      <c r="I231" s="10" t="n">
        <v>44224.40625</v>
      </c>
      <c r="K231" s="10" t="n">
        <v>62</v>
      </c>
      <c r="M231" s="10" t="n">
        <v>482</v>
      </c>
    </row>
    <row r="232">
      <c r="A232" t="inlineStr">
        <is>
          <t>EU</t>
        </is>
      </c>
      <c r="B232" t="inlineStr">
        <is>
          <t>ES</t>
        </is>
      </c>
      <c r="C232" t="inlineStr">
        <is>
          <t>Locker</t>
        </is>
      </c>
      <c r="D232" s="10" t="inlineStr">
        <is>
          <t>Activated</t>
        </is>
      </c>
      <c r="F232" s="10" t="n">
        <v>45034.37430555555</v>
      </c>
      <c r="I232" s="10" t="n">
        <v>45105.06805555556</v>
      </c>
    </row>
    <row r="233">
      <c r="A233" t="inlineStr">
        <is>
          <t>EU</t>
        </is>
      </c>
      <c r="B233" t="inlineStr">
        <is>
          <t>DE</t>
        </is>
      </c>
      <c r="C233" t="inlineStr">
        <is>
          <t>Locker</t>
        </is>
      </c>
      <c r="D233" s="10" t="inlineStr">
        <is>
          <t>Activated</t>
        </is>
      </c>
      <c r="E233" s="147" t="n">
        <v>44216.04305555556</v>
      </c>
      <c r="F233" s="10" t="n">
        <v>44294.94722222222</v>
      </c>
      <c r="H233" s="147" t="n">
        <v>44295</v>
      </c>
      <c r="I233" s="10" t="n">
        <v>44347.21388888889</v>
      </c>
      <c r="K233" s="10" t="n">
        <v>78</v>
      </c>
      <c r="L233" t="n">
        <v>52</v>
      </c>
      <c r="M233" s="10" t="n">
        <v>131</v>
      </c>
    </row>
    <row r="234">
      <c r="A234" t="inlineStr">
        <is>
          <t>EU</t>
        </is>
      </c>
      <c r="B234" t="inlineStr">
        <is>
          <t>GB</t>
        </is>
      </c>
      <c r="C234" t="inlineStr">
        <is>
          <t>Locker</t>
        </is>
      </c>
      <c r="D234" s="10" t="inlineStr">
        <is>
          <t>Closed</t>
        </is>
      </c>
      <c r="E234" s="147" t="n">
        <v>44218.04236111111</v>
      </c>
      <c r="F234" s="10" t="n">
        <v>44241.51527777778</v>
      </c>
      <c r="H234" s="147" t="n">
        <v>44329</v>
      </c>
      <c r="I234" s="10" t="n">
        <v>44343.33125</v>
      </c>
      <c r="J234" s="10" t="inlineStr">
        <is>
          <t>7/13/22 4:00</t>
        </is>
      </c>
      <c r="K234" s="10" t="n">
        <v>23</v>
      </c>
      <c r="L234" t="n">
        <v>14</v>
      </c>
      <c r="M234" s="10" t="n">
        <v>125</v>
      </c>
    </row>
    <row r="235">
      <c r="A235" t="inlineStr">
        <is>
          <t>EU</t>
        </is>
      </c>
      <c r="B235" t="inlineStr">
        <is>
          <t>DE</t>
        </is>
      </c>
      <c r="C235" t="inlineStr">
        <is>
          <t>Locker</t>
        </is>
      </c>
      <c r="D235" s="10" t="inlineStr">
        <is>
          <t>Closed</t>
        </is>
      </c>
      <c r="E235" s="147" t="n">
        <v>44199.625</v>
      </c>
      <c r="F235" s="10" t="n">
        <v>44188.40902777778</v>
      </c>
      <c r="I235" s="10" t="n">
        <v>44260.44444444445</v>
      </c>
      <c r="J235" s="10" t="inlineStr">
        <is>
          <t>8/23/22 15:00</t>
        </is>
      </c>
      <c r="M235" s="10" t="n">
        <v>60</v>
      </c>
    </row>
    <row r="236">
      <c r="A236" t="inlineStr">
        <is>
          <t>APAC</t>
        </is>
      </c>
      <c r="B236" t="inlineStr">
        <is>
          <t>AU</t>
        </is>
      </c>
      <c r="C236" t="inlineStr">
        <is>
          <t>Locker</t>
        </is>
      </c>
      <c r="D236" s="10" t="inlineStr">
        <is>
          <t>Closed</t>
        </is>
      </c>
      <c r="E236" s="147" t="n">
        <v>44797.29166666666</v>
      </c>
      <c r="F236" s="10" t="n">
        <v>44812.29166666666</v>
      </c>
      <c r="K236" s="10" t="n">
        <v>15</v>
      </c>
    </row>
    <row r="237">
      <c r="A237" t="inlineStr">
        <is>
          <t>NA</t>
        </is>
      </c>
      <c r="B237" t="inlineStr">
        <is>
          <t>US</t>
        </is>
      </c>
      <c r="C237" t="inlineStr">
        <is>
          <t>Locker</t>
        </is>
      </c>
      <c r="D237" s="10" t="inlineStr">
        <is>
          <t>Activated</t>
        </is>
      </c>
      <c r="E237" s="147" t="n">
        <v>44754.5</v>
      </c>
      <c r="F237" s="10" t="n">
        <v>44763.5</v>
      </c>
      <c r="H237" s="147" t="n">
        <v>45056</v>
      </c>
      <c r="I237" s="10" t="n">
        <v>45078.125</v>
      </c>
      <c r="K237" s="10" t="n">
        <v>9</v>
      </c>
      <c r="L237" t="n">
        <v>22</v>
      </c>
      <c r="M237" s="10" t="n">
        <v>323</v>
      </c>
    </row>
    <row r="238">
      <c r="A238" t="inlineStr">
        <is>
          <t>NA</t>
        </is>
      </c>
      <c r="B238" t="inlineStr">
        <is>
          <t>US</t>
        </is>
      </c>
      <c r="C238" t="inlineStr">
        <is>
          <t>Locker</t>
        </is>
      </c>
      <c r="D238" s="10" t="inlineStr">
        <is>
          <t>Prepare property for installation</t>
        </is>
      </c>
      <c r="E238" s="147" t="n">
        <v>44929.5</v>
      </c>
      <c r="F238" s="10" t="n">
        <v>44936.5</v>
      </c>
      <c r="K238" s="10" t="n">
        <v>7</v>
      </c>
    </row>
    <row r="239">
      <c r="A239" t="inlineStr">
        <is>
          <t>EU</t>
        </is>
      </c>
      <c r="B239" t="inlineStr">
        <is>
          <t>DE</t>
        </is>
      </c>
      <c r="C239" t="inlineStr">
        <is>
          <t>Locker</t>
        </is>
      </c>
      <c r="D239" s="10" t="inlineStr">
        <is>
          <t>Approve product configuration</t>
        </is>
      </c>
      <c r="E239" s="147" t="n">
        <v>45077.00069444445</v>
      </c>
      <c r="F239" s="10" t="n">
        <v>45072.125</v>
      </c>
    </row>
    <row r="240">
      <c r="A240" t="inlineStr">
        <is>
          <t>EU</t>
        </is>
      </c>
      <c r="B240" t="inlineStr">
        <is>
          <t>GB</t>
        </is>
      </c>
      <c r="C240" t="inlineStr">
        <is>
          <t>Locker</t>
        </is>
      </c>
      <c r="D240" s="10" t="inlineStr">
        <is>
          <t>Closed</t>
        </is>
      </c>
      <c r="E240" s="147" t="n">
        <v>43941.91666666666</v>
      </c>
      <c r="F240" s="10" t="n">
        <v>43994.65347222222</v>
      </c>
      <c r="K240" s="10" t="n">
        <v>52</v>
      </c>
    </row>
    <row r="241">
      <c r="A241" t="inlineStr">
        <is>
          <t>EU</t>
        </is>
      </c>
      <c r="B241" t="inlineStr">
        <is>
          <t>DE</t>
        </is>
      </c>
      <c r="C241" t="inlineStr">
        <is>
          <t>Locker</t>
        </is>
      </c>
      <c r="D241" s="10" t="inlineStr">
        <is>
          <t>Closed</t>
        </is>
      </c>
      <c r="E241" s="147" t="n">
        <v>44396.625</v>
      </c>
    </row>
    <row r="242">
      <c r="A242" t="inlineStr">
        <is>
          <t>EU</t>
        </is>
      </c>
      <c r="B242" t="inlineStr">
        <is>
          <t>IT</t>
        </is>
      </c>
      <c r="C242" t="inlineStr">
        <is>
          <t>Locker</t>
        </is>
      </c>
      <c r="D242" s="10" t="inlineStr">
        <is>
          <t>Wait for consultation</t>
        </is>
      </c>
      <c r="E242" s="147" t="n">
        <v>45118</v>
      </c>
    </row>
    <row r="243">
      <c r="A243" t="inlineStr">
        <is>
          <t>EU</t>
        </is>
      </c>
      <c r="B243" t="inlineStr">
        <is>
          <t>IT</t>
        </is>
      </c>
      <c r="C243" t="inlineStr">
        <is>
          <t>Locker</t>
        </is>
      </c>
      <c r="D243" s="10" t="inlineStr">
        <is>
          <t>Activated</t>
        </is>
      </c>
      <c r="E243" s="147" t="n">
        <v>44264.04236111111</v>
      </c>
      <c r="F243" s="10" t="n">
        <v>44306.36597222222</v>
      </c>
      <c r="H243" s="147" t="n">
        <v>44340</v>
      </c>
      <c r="I243" s="10" t="n">
        <v>44365.33472222222</v>
      </c>
      <c r="K243" s="10" t="n">
        <v>42</v>
      </c>
      <c r="L243" t="n">
        <v>25</v>
      </c>
      <c r="M243" s="10" t="n">
        <v>101</v>
      </c>
    </row>
    <row r="244">
      <c r="A244" t="inlineStr">
        <is>
          <t>EU</t>
        </is>
      </c>
      <c r="B244" t="inlineStr">
        <is>
          <t>ES</t>
        </is>
      </c>
      <c r="C244" t="inlineStr">
        <is>
          <t>Locker</t>
        </is>
      </c>
      <c r="D244" s="10" t="inlineStr">
        <is>
          <t>Approve product configuration</t>
        </is>
      </c>
      <c r="F244" s="10" t="n">
        <v>45034.37430555555</v>
      </c>
      <c r="H244" s="147" t="n">
        <v>45036</v>
      </c>
    </row>
    <row r="245">
      <c r="A245" t="inlineStr">
        <is>
          <t>EU</t>
        </is>
      </c>
      <c r="B245" t="inlineStr">
        <is>
          <t>DE</t>
        </is>
      </c>
      <c r="C245" t="inlineStr">
        <is>
          <t>Locker</t>
        </is>
      </c>
      <c r="D245" s="10" t="inlineStr">
        <is>
          <t>Activated</t>
        </is>
      </c>
      <c r="E245" s="147" t="n">
        <v>44236.04305555556</v>
      </c>
      <c r="F245" s="10" t="n">
        <v>44278.34722222222</v>
      </c>
      <c r="H245" s="147" t="n">
        <v>44278</v>
      </c>
      <c r="I245" s="10" t="n">
        <v>44315.53055555555</v>
      </c>
      <c r="K245" s="10" t="n">
        <v>42</v>
      </c>
      <c r="L245" t="n">
        <v>37</v>
      </c>
      <c r="M245" s="10" t="n">
        <v>79</v>
      </c>
    </row>
    <row r="246">
      <c r="A246" t="inlineStr">
        <is>
          <t>EU</t>
        </is>
      </c>
      <c r="B246" t="inlineStr">
        <is>
          <t>GB</t>
        </is>
      </c>
      <c r="C246" t="inlineStr">
        <is>
          <t>Locker</t>
        </is>
      </c>
      <c r="D246" s="10" t="inlineStr">
        <is>
          <t>Activated</t>
        </is>
      </c>
      <c r="E246" s="147" t="n">
        <v>44218.04236111111</v>
      </c>
      <c r="F246" s="10" t="n">
        <v>44243.11875</v>
      </c>
      <c r="H246" s="147" t="n">
        <v>44329</v>
      </c>
      <c r="I246" s="10" t="n">
        <v>44343.66666666666</v>
      </c>
      <c r="K246" s="10" t="n">
        <v>25</v>
      </c>
      <c r="L246" t="n">
        <v>14</v>
      </c>
      <c r="M246" s="10" t="n">
        <v>125</v>
      </c>
    </row>
    <row r="247">
      <c r="A247" t="inlineStr">
        <is>
          <t>EU</t>
        </is>
      </c>
      <c r="B247" t="inlineStr">
        <is>
          <t>DE</t>
        </is>
      </c>
      <c r="C247" t="inlineStr">
        <is>
          <t>Locker</t>
        </is>
      </c>
      <c r="D247" s="10" t="inlineStr">
        <is>
          <t>Activated</t>
        </is>
      </c>
      <c r="E247" s="147" t="n">
        <v>44300.625</v>
      </c>
      <c r="F247" s="10" t="n">
        <v>44302.16597222222</v>
      </c>
      <c r="H247" s="147" t="n">
        <v>44302</v>
      </c>
      <c r="I247" s="10" t="n">
        <v>44325.93680555555</v>
      </c>
      <c r="K247" s="10" t="n">
        <v>1</v>
      </c>
      <c r="L247" t="n">
        <v>23</v>
      </c>
      <c r="M247" s="10" t="n">
        <v>25</v>
      </c>
    </row>
    <row r="248">
      <c r="A248" t="inlineStr">
        <is>
          <t>APAC</t>
        </is>
      </c>
      <c r="B248" t="inlineStr">
        <is>
          <t>AU</t>
        </is>
      </c>
      <c r="C248" t="inlineStr">
        <is>
          <t>Locker</t>
        </is>
      </c>
      <c r="D248" s="10" t="inlineStr">
        <is>
          <t>Activated</t>
        </is>
      </c>
      <c r="E248" s="147" t="n">
        <v>44817.29166666666</v>
      </c>
      <c r="F248" s="10" t="n">
        <v>44819.29166666666</v>
      </c>
      <c r="H248" s="147" t="n">
        <v>44911</v>
      </c>
      <c r="I248" s="10" t="n">
        <v>44949.00138888889</v>
      </c>
      <c r="K248" s="10" t="n">
        <v>2</v>
      </c>
      <c r="L248" t="n">
        <v>38</v>
      </c>
      <c r="M248" s="10" t="n">
        <v>131</v>
      </c>
    </row>
    <row r="249">
      <c r="A249" t="inlineStr">
        <is>
          <t>NA</t>
        </is>
      </c>
      <c r="B249" t="inlineStr">
        <is>
          <t>US</t>
        </is>
      </c>
      <c r="C249" t="inlineStr">
        <is>
          <t>Locker</t>
        </is>
      </c>
      <c r="D249" s="10" t="inlineStr">
        <is>
          <t>Closed</t>
        </is>
      </c>
      <c r="E249" s="147" t="n">
        <v>44409.91666666666</v>
      </c>
      <c r="F249" s="10" t="n">
        <v>44410.91666666666</v>
      </c>
      <c r="K249" s="10" t="n">
        <v>1</v>
      </c>
    </row>
    <row r="250">
      <c r="A250" t="inlineStr">
        <is>
          <t>NA</t>
        </is>
      </c>
      <c r="B250" t="inlineStr">
        <is>
          <t>US</t>
        </is>
      </c>
      <c r="C250" t="inlineStr">
        <is>
          <t>Locker</t>
        </is>
      </c>
      <c r="D250" s="10" t="inlineStr">
        <is>
          <t>Activated</t>
        </is>
      </c>
      <c r="E250" s="147" t="n">
        <v>44883.5</v>
      </c>
      <c r="F250" s="10" t="n">
        <v>44893.5</v>
      </c>
      <c r="H250" s="147" t="n">
        <v>44902</v>
      </c>
      <c r="I250" s="10" t="n">
        <v>44938.16666666666</v>
      </c>
      <c r="K250" s="10" t="n">
        <v>10</v>
      </c>
      <c r="L250" t="n">
        <v>36</v>
      </c>
      <c r="M250" s="10" t="n">
        <v>54</v>
      </c>
    </row>
    <row r="251">
      <c r="A251" t="inlineStr">
        <is>
          <t>EU</t>
        </is>
      </c>
      <c r="B251" t="inlineStr">
        <is>
          <t>DE</t>
        </is>
      </c>
      <c r="C251" t="inlineStr">
        <is>
          <t>Locker</t>
        </is>
      </c>
      <c r="D251" s="10" t="inlineStr">
        <is>
          <t>Approve product configuration</t>
        </is>
      </c>
      <c r="E251" s="147" t="n">
        <v>45077.00069444445</v>
      </c>
      <c r="F251" s="10" t="n">
        <v>45071.125</v>
      </c>
    </row>
    <row r="252">
      <c r="A252" t="inlineStr">
        <is>
          <t>EU</t>
        </is>
      </c>
      <c r="B252" t="inlineStr">
        <is>
          <t>GB</t>
        </is>
      </c>
      <c r="C252" t="inlineStr">
        <is>
          <t>Locker</t>
        </is>
      </c>
      <c r="D252" s="10" t="inlineStr">
        <is>
          <t>Closed</t>
        </is>
      </c>
      <c r="E252" s="147" t="n">
        <v>43941.91666666666</v>
      </c>
    </row>
    <row r="253">
      <c r="A253" t="inlineStr">
        <is>
          <t>EU</t>
        </is>
      </c>
      <c r="B253" t="inlineStr">
        <is>
          <t>DE</t>
        </is>
      </c>
      <c r="C253" t="inlineStr">
        <is>
          <t>Locker</t>
        </is>
      </c>
      <c r="D253" s="10" t="inlineStr">
        <is>
          <t>Closed</t>
        </is>
      </c>
      <c r="E253" s="147" t="n">
        <v>44396.625</v>
      </c>
    </row>
    <row r="254">
      <c r="A254" t="inlineStr">
        <is>
          <t>EU</t>
        </is>
      </c>
      <c r="B254" t="inlineStr">
        <is>
          <t>IT</t>
        </is>
      </c>
      <c r="C254" t="inlineStr">
        <is>
          <t>Locker</t>
        </is>
      </c>
      <c r="D254" s="10" t="inlineStr">
        <is>
          <t>Send approval forms</t>
        </is>
      </c>
      <c r="E254" s="147" t="n">
        <v>45115</v>
      </c>
      <c r="F254" s="10" t="n">
        <v>45121.11736111111</v>
      </c>
      <c r="K254" s="10" t="n">
        <v>6</v>
      </c>
    </row>
    <row r="255">
      <c r="A255" t="inlineStr">
        <is>
          <t>EU</t>
        </is>
      </c>
      <c r="B255" t="inlineStr">
        <is>
          <t>IT</t>
        </is>
      </c>
      <c r="C255" t="inlineStr">
        <is>
          <t>Locker</t>
        </is>
      </c>
      <c r="D255" s="10" t="inlineStr">
        <is>
          <t>Activated</t>
        </is>
      </c>
      <c r="E255" s="147" t="n">
        <v>44459.04166666666</v>
      </c>
      <c r="F255" s="10" t="n">
        <v>44484.37083333333</v>
      </c>
      <c r="H255" s="147" t="n">
        <v>44963</v>
      </c>
      <c r="I255" s="10" t="n">
        <v>44967.38472222222</v>
      </c>
      <c r="K255" s="10" t="n">
        <v>25</v>
      </c>
      <c r="L255" t="n">
        <v>4</v>
      </c>
      <c r="M255" s="10" t="n">
        <v>508</v>
      </c>
    </row>
    <row r="256">
      <c r="A256" t="inlineStr">
        <is>
          <t>EU</t>
        </is>
      </c>
      <c r="B256" t="inlineStr">
        <is>
          <t>ES</t>
        </is>
      </c>
      <c r="C256" t="inlineStr">
        <is>
          <t>Locker</t>
        </is>
      </c>
      <c r="D256" s="10" t="inlineStr">
        <is>
          <t>Activated</t>
        </is>
      </c>
      <c r="F256" s="10" t="n">
        <v>45034.37430555555</v>
      </c>
      <c r="H256" s="147" t="n">
        <v>45075</v>
      </c>
      <c r="I256" s="10" t="n">
        <v>45096.22152777778</v>
      </c>
      <c r="L256" t="n">
        <v>21</v>
      </c>
    </row>
    <row r="257">
      <c r="A257" t="inlineStr">
        <is>
          <t>EU</t>
        </is>
      </c>
      <c r="B257" t="inlineStr">
        <is>
          <t>DE</t>
        </is>
      </c>
      <c r="C257" t="inlineStr">
        <is>
          <t>Locker</t>
        </is>
      </c>
      <c r="D257" s="10" t="inlineStr">
        <is>
          <t>Activated</t>
        </is>
      </c>
      <c r="E257" s="147" t="n">
        <v>44216.04305555556</v>
      </c>
      <c r="F257" s="10" t="n">
        <v>44294.94722222222</v>
      </c>
      <c r="H257" s="147" t="n">
        <v>44295</v>
      </c>
      <c r="I257" s="10" t="n">
        <v>44342.59930555556</v>
      </c>
      <c r="K257" s="10" t="n">
        <v>78</v>
      </c>
      <c r="L257" t="n">
        <v>47</v>
      </c>
      <c r="M257" s="10" t="n">
        <v>126</v>
      </c>
    </row>
    <row r="258">
      <c r="A258" t="inlineStr">
        <is>
          <t>EU</t>
        </is>
      </c>
      <c r="B258" t="inlineStr">
        <is>
          <t>GB</t>
        </is>
      </c>
      <c r="C258" t="inlineStr">
        <is>
          <t>Locker</t>
        </is>
      </c>
      <c r="D258" s="10" t="inlineStr">
        <is>
          <t>Decommissioned</t>
        </is>
      </c>
      <c r="E258" s="147" t="n">
        <v>44218.04236111111</v>
      </c>
      <c r="F258" s="10" t="n">
        <v>44243.11875</v>
      </c>
      <c r="H258" s="147" t="n">
        <v>44329</v>
      </c>
      <c r="I258" s="10" t="n">
        <v>44342.66666666666</v>
      </c>
      <c r="J258" s="10" t="inlineStr">
        <is>
          <t>3/29/23 16:00</t>
        </is>
      </c>
      <c r="K258" s="10" t="n">
        <v>25</v>
      </c>
      <c r="L258" t="n">
        <v>13</v>
      </c>
      <c r="M258" s="10" t="n">
        <v>124</v>
      </c>
    </row>
    <row r="259">
      <c r="A259" t="inlineStr">
        <is>
          <t>EU</t>
        </is>
      </c>
      <c r="B259" t="inlineStr">
        <is>
          <t>DE</t>
        </is>
      </c>
      <c r="C259" t="inlineStr">
        <is>
          <t>Locker</t>
        </is>
      </c>
      <c r="D259" s="10" t="inlineStr">
        <is>
          <t>Closed</t>
        </is>
      </c>
      <c r="E259" s="147" t="n">
        <v>44300.625</v>
      </c>
      <c r="F259" s="10" t="n">
        <v>44321.57916666667</v>
      </c>
      <c r="H259" s="147" t="n">
        <v>44321</v>
      </c>
      <c r="I259" s="10" t="n">
        <v>44330.44444444445</v>
      </c>
      <c r="J259" s="10" t="inlineStr">
        <is>
          <t>6/23/22 15:00</t>
        </is>
      </c>
      <c r="K259" s="10" t="n">
        <v>20</v>
      </c>
      <c r="L259" t="n">
        <v>9</v>
      </c>
      <c r="M259" s="10" t="n">
        <v>29</v>
      </c>
    </row>
    <row r="260">
      <c r="A260" t="inlineStr">
        <is>
          <t>APAC</t>
        </is>
      </c>
      <c r="B260" t="inlineStr">
        <is>
          <t>AU</t>
        </is>
      </c>
      <c r="C260" t="inlineStr">
        <is>
          <t>Locker</t>
        </is>
      </c>
      <c r="D260" s="10" t="inlineStr">
        <is>
          <t>Activated</t>
        </is>
      </c>
      <c r="E260" s="147" t="n">
        <v>44735.29166666666</v>
      </c>
      <c r="F260" s="10" t="n">
        <v>44745.29166666666</v>
      </c>
      <c r="H260" s="147" t="n">
        <v>44796</v>
      </c>
      <c r="I260" s="10" t="n">
        <v>44852.75416666667</v>
      </c>
      <c r="J260" s="10" t="inlineStr">
        <is>
          <t>9/5/22</t>
        </is>
      </c>
      <c r="K260" s="10" t="n">
        <v>10</v>
      </c>
      <c r="L260" t="n">
        <v>56</v>
      </c>
      <c r="M260" s="10" t="n">
        <v>117</v>
      </c>
    </row>
    <row r="261">
      <c r="A261" t="inlineStr">
        <is>
          <t>NA</t>
        </is>
      </c>
      <c r="B261" t="inlineStr">
        <is>
          <t>US</t>
        </is>
      </c>
      <c r="C261" t="inlineStr">
        <is>
          <t>Locker</t>
        </is>
      </c>
      <c r="D261" s="10" t="inlineStr">
        <is>
          <t>Closed</t>
        </is>
      </c>
      <c r="E261" s="147" t="n">
        <v>44409.91666666666</v>
      </c>
      <c r="F261" s="10" t="n">
        <v>44412.91666666666</v>
      </c>
      <c r="K261" s="10" t="n">
        <v>3</v>
      </c>
    </row>
    <row r="262">
      <c r="A262" t="inlineStr">
        <is>
          <t>NA</t>
        </is>
      </c>
      <c r="B262" t="inlineStr">
        <is>
          <t>US</t>
        </is>
      </c>
      <c r="C262" t="inlineStr">
        <is>
          <t>Locker</t>
        </is>
      </c>
      <c r="D262" s="10" t="inlineStr">
        <is>
          <t>Closed</t>
        </is>
      </c>
      <c r="E262" s="147" t="n">
        <v>44948.5</v>
      </c>
      <c r="F262" s="10" t="n">
        <v>44950.5</v>
      </c>
      <c r="G262" s="10" t="n">
        <v>44950.5</v>
      </c>
      <c r="K262" s="10" t="n">
        <v>2</v>
      </c>
    </row>
    <row r="263">
      <c r="A263" t="inlineStr">
        <is>
          <t>EU</t>
        </is>
      </c>
      <c r="B263" t="inlineStr">
        <is>
          <t>DE</t>
        </is>
      </c>
      <c r="C263" t="inlineStr">
        <is>
          <t>Locker</t>
        </is>
      </c>
      <c r="D263" s="10" t="inlineStr">
        <is>
          <t>Wait for installation</t>
        </is>
      </c>
      <c r="F263" s="10" t="n">
        <v>45107.27291666667</v>
      </c>
      <c r="H263" s="147" t="n">
        <v>45110</v>
      </c>
      <c r="I263" s="10" t="n">
        <v>45128</v>
      </c>
      <c r="L263" t="n">
        <v>18</v>
      </c>
    </row>
    <row r="264">
      <c r="A264" t="inlineStr">
        <is>
          <t>EU</t>
        </is>
      </c>
      <c r="B264" t="inlineStr">
        <is>
          <t>GB</t>
        </is>
      </c>
      <c r="C264" t="inlineStr">
        <is>
          <t>Locker</t>
        </is>
      </c>
      <c r="D264" s="10" t="inlineStr">
        <is>
          <t>Closed</t>
        </is>
      </c>
      <c r="E264" s="147" t="n">
        <v>43941.91666666666</v>
      </c>
      <c r="F264" s="10" t="n">
        <v>43986.3625</v>
      </c>
      <c r="K264" s="10" t="n">
        <v>44</v>
      </c>
    </row>
    <row r="265">
      <c r="A265" t="inlineStr">
        <is>
          <t>EU</t>
        </is>
      </c>
      <c r="B265" t="inlineStr">
        <is>
          <t>DE</t>
        </is>
      </c>
      <c r="C265" t="inlineStr">
        <is>
          <t>Locker</t>
        </is>
      </c>
      <c r="D265" s="10" t="inlineStr">
        <is>
          <t>Closed</t>
        </is>
      </c>
      <c r="E265" s="147" t="n">
        <v>44396.625</v>
      </c>
    </row>
    <row r="266">
      <c r="A266" t="inlineStr">
        <is>
          <t>EU</t>
        </is>
      </c>
      <c r="B266" t="inlineStr">
        <is>
          <t>IT</t>
        </is>
      </c>
      <c r="C266" t="inlineStr">
        <is>
          <t>Locker</t>
        </is>
      </c>
      <c r="D266" s="10" t="inlineStr">
        <is>
          <t>Activated</t>
        </is>
      </c>
      <c r="E266" s="147" t="n">
        <v>44870.08402777778</v>
      </c>
      <c r="F266" s="10" t="n">
        <v>44876.32638888889</v>
      </c>
      <c r="H266" s="147" t="n">
        <v>44898</v>
      </c>
      <c r="I266" s="10" t="n">
        <v>44910.03125</v>
      </c>
      <c r="K266" s="10" t="n">
        <v>6</v>
      </c>
      <c r="L266" t="n">
        <v>12</v>
      </c>
      <c r="M266" s="10" t="n">
        <v>39</v>
      </c>
    </row>
    <row r="267">
      <c r="A267" t="inlineStr">
        <is>
          <t>EU</t>
        </is>
      </c>
      <c r="B267" t="inlineStr">
        <is>
          <t>IT</t>
        </is>
      </c>
      <c r="C267" t="inlineStr">
        <is>
          <t>Locker</t>
        </is>
      </c>
      <c r="D267" s="10" t="inlineStr">
        <is>
          <t>Activated</t>
        </is>
      </c>
      <c r="E267" s="147" t="n">
        <v>43412.66666666666</v>
      </c>
      <c r="F267" s="10" t="n">
        <v>43496.66666666666</v>
      </c>
      <c r="I267" s="10" t="n">
        <v>43552.70833333334</v>
      </c>
      <c r="K267" s="10" t="n">
        <v>84</v>
      </c>
      <c r="M267" s="10" t="n">
        <v>140</v>
      </c>
    </row>
    <row r="268">
      <c r="A268" t="inlineStr">
        <is>
          <t>EU</t>
        </is>
      </c>
      <c r="B268" t="inlineStr">
        <is>
          <t>ES</t>
        </is>
      </c>
      <c r="C268" t="inlineStr">
        <is>
          <t>Locker</t>
        </is>
      </c>
      <c r="D268" s="10" t="inlineStr">
        <is>
          <t>Approve product configuration</t>
        </is>
      </c>
      <c r="F268" s="10" t="n">
        <v>45034.37430555555</v>
      </c>
      <c r="H268" s="147" t="n">
        <v>45036</v>
      </c>
    </row>
    <row r="269">
      <c r="A269" t="inlineStr">
        <is>
          <t>EU</t>
        </is>
      </c>
      <c r="B269" t="inlineStr">
        <is>
          <t>DE</t>
        </is>
      </c>
      <c r="C269" t="inlineStr">
        <is>
          <t>Locker</t>
        </is>
      </c>
      <c r="D269" s="10" t="inlineStr">
        <is>
          <t>Activated</t>
        </is>
      </c>
      <c r="E269" s="147" t="n">
        <v>44216.04305555556</v>
      </c>
      <c r="F269" s="10" t="n">
        <v>44294.94722222222</v>
      </c>
      <c r="H269" s="147" t="n">
        <v>44295</v>
      </c>
      <c r="I269" s="10" t="n">
        <v>44347.21388888889</v>
      </c>
      <c r="K269" s="10" t="n">
        <v>78</v>
      </c>
      <c r="L269" t="n">
        <v>52</v>
      </c>
      <c r="M269" s="10" t="n">
        <v>131</v>
      </c>
    </row>
    <row r="270">
      <c r="A270" t="inlineStr">
        <is>
          <t>EU</t>
        </is>
      </c>
      <c r="B270" t="inlineStr">
        <is>
          <t>GB</t>
        </is>
      </c>
      <c r="C270" t="inlineStr">
        <is>
          <t>Locker</t>
        </is>
      </c>
      <c r="D270" s="10" t="inlineStr">
        <is>
          <t>Activated</t>
        </is>
      </c>
      <c r="E270" s="147" t="n">
        <v>44218.04236111111</v>
      </c>
      <c r="F270" s="10" t="n">
        <v>44249.14375</v>
      </c>
      <c r="H270" s="147" t="n">
        <v>44350</v>
      </c>
      <c r="I270" s="10" t="n">
        <v>44356.66666666666</v>
      </c>
      <c r="K270" s="10" t="n">
        <v>31</v>
      </c>
      <c r="L270" t="n">
        <v>6</v>
      </c>
      <c r="M270" s="10" t="n">
        <v>138</v>
      </c>
    </row>
    <row r="271">
      <c r="A271" t="inlineStr">
        <is>
          <t>EU</t>
        </is>
      </c>
      <c r="B271" t="inlineStr">
        <is>
          <t>DE</t>
        </is>
      </c>
      <c r="C271" t="inlineStr">
        <is>
          <t>Locker</t>
        </is>
      </c>
      <c r="D271" s="10" t="inlineStr">
        <is>
          <t>Closed</t>
        </is>
      </c>
      <c r="E271" s="147" t="n">
        <v>44242.625</v>
      </c>
      <c r="F271" s="10" t="n">
        <v>44243.31388888889</v>
      </c>
      <c r="H271" s="147" t="n">
        <v>44243</v>
      </c>
      <c r="I271" s="10" t="n">
        <v>44304.95347222222</v>
      </c>
      <c r="J271" s="10" t="inlineStr">
        <is>
          <t>6/1/22 15:00</t>
        </is>
      </c>
      <c r="K271" s="10" t="n">
        <v>0</v>
      </c>
      <c r="L271" t="n">
        <v>61</v>
      </c>
      <c r="M271" s="10" t="n">
        <v>62</v>
      </c>
    </row>
    <row r="272">
      <c r="A272" t="inlineStr">
        <is>
          <t>APAC</t>
        </is>
      </c>
      <c r="B272" t="inlineStr">
        <is>
          <t>AU</t>
        </is>
      </c>
      <c r="C272" t="inlineStr">
        <is>
          <t>Locker</t>
        </is>
      </c>
      <c r="D272" s="10" t="inlineStr">
        <is>
          <t>Closed</t>
        </is>
      </c>
      <c r="E272" s="147" t="n">
        <v>44735.29166666666</v>
      </c>
      <c r="F272" s="10" t="n">
        <v>44747.29166666666</v>
      </c>
      <c r="K272" s="10" t="n">
        <v>12</v>
      </c>
    </row>
    <row r="273">
      <c r="A273" t="inlineStr">
        <is>
          <t>NA</t>
        </is>
      </c>
      <c r="B273" t="inlineStr">
        <is>
          <t>US</t>
        </is>
      </c>
      <c r="C273" t="inlineStr">
        <is>
          <t>Locker</t>
        </is>
      </c>
      <c r="D273" s="10" t="inlineStr">
        <is>
          <t>Closed</t>
        </is>
      </c>
      <c r="E273" s="147" t="n">
        <v>44409.91666666666</v>
      </c>
      <c r="F273" s="10" t="n">
        <v>44441.91666666666</v>
      </c>
      <c r="K273" s="10" t="n">
        <v>32</v>
      </c>
    </row>
    <row r="274">
      <c r="A274" t="inlineStr">
        <is>
          <t>NA</t>
        </is>
      </c>
      <c r="B274" t="inlineStr">
        <is>
          <t>US</t>
        </is>
      </c>
      <c r="C274" t="inlineStr">
        <is>
          <t>Locker</t>
        </is>
      </c>
      <c r="D274" s="10" t="inlineStr">
        <is>
          <t>Activated</t>
        </is>
      </c>
      <c r="F274" s="10" t="n">
        <v>45029.125</v>
      </c>
      <c r="H274" s="147" t="n">
        <v>45084</v>
      </c>
      <c r="I274" s="10" t="n">
        <v>45099.125</v>
      </c>
      <c r="L274" t="n">
        <v>15</v>
      </c>
    </row>
    <row r="275">
      <c r="A275" t="inlineStr">
        <is>
          <t>EU</t>
        </is>
      </c>
      <c r="B275" t="inlineStr">
        <is>
          <t>DE</t>
        </is>
      </c>
      <c r="C275" t="inlineStr">
        <is>
          <t>Locker</t>
        </is>
      </c>
      <c r="D275" s="10" t="inlineStr">
        <is>
          <t>Closed</t>
        </is>
      </c>
      <c r="I275" s="10" t="n">
        <v>43431.66666666666</v>
      </c>
    </row>
    <row r="276">
      <c r="A276" t="inlineStr">
        <is>
          <t>EU</t>
        </is>
      </c>
      <c r="B276" t="inlineStr">
        <is>
          <t>GB</t>
        </is>
      </c>
      <c r="C276" t="inlineStr">
        <is>
          <t>Locker</t>
        </is>
      </c>
      <c r="D276" s="10" t="inlineStr">
        <is>
          <t>Closed</t>
        </is>
      </c>
      <c r="E276" s="147" t="n">
        <v>43929.91666666666</v>
      </c>
      <c r="F276" s="10" t="n">
        <v>43930.29513888889</v>
      </c>
      <c r="K276" s="10" t="n">
        <v>0</v>
      </c>
    </row>
    <row r="277">
      <c r="A277" t="inlineStr">
        <is>
          <t>EU</t>
        </is>
      </c>
      <c r="B277" t="inlineStr">
        <is>
          <t>DE</t>
        </is>
      </c>
      <c r="C277" t="inlineStr">
        <is>
          <t>Locker</t>
        </is>
      </c>
      <c r="D277" s="10" t="inlineStr">
        <is>
          <t>Closed</t>
        </is>
      </c>
      <c r="E277" s="147" t="n">
        <v>44396.625</v>
      </c>
    </row>
    <row r="278">
      <c r="A278" t="inlineStr">
        <is>
          <t>EU</t>
        </is>
      </c>
      <c r="B278" t="inlineStr">
        <is>
          <t>IT</t>
        </is>
      </c>
      <c r="C278" t="inlineStr">
        <is>
          <t>Locker</t>
        </is>
      </c>
      <c r="D278" s="10" t="inlineStr">
        <is>
          <t>Activated</t>
        </is>
      </c>
      <c r="E278" s="147" t="n">
        <v>44870.08402777778</v>
      </c>
      <c r="F278" s="10" t="n">
        <v>44880.42708333334</v>
      </c>
      <c r="H278" s="147" t="n">
        <v>44898</v>
      </c>
      <c r="I278" s="10" t="n">
        <v>44908.31944444445</v>
      </c>
      <c r="K278" s="10" t="n">
        <v>10</v>
      </c>
      <c r="L278" t="n">
        <v>10</v>
      </c>
      <c r="M278" s="10" t="n">
        <v>38</v>
      </c>
    </row>
    <row r="279">
      <c r="A279" t="inlineStr">
        <is>
          <t>EU</t>
        </is>
      </c>
      <c r="B279" t="inlineStr">
        <is>
          <t>IT</t>
        </is>
      </c>
      <c r="C279" t="inlineStr">
        <is>
          <t>Locker</t>
        </is>
      </c>
      <c r="D279" s="10" t="inlineStr">
        <is>
          <t>Prepare property for installation</t>
        </is>
      </c>
      <c r="E279" s="147" t="n">
        <v>44607.04166666666</v>
      </c>
      <c r="F279" s="10" t="n">
        <v>45084.59722222222</v>
      </c>
      <c r="K279" s="10" t="n">
        <v>477</v>
      </c>
    </row>
    <row r="280">
      <c r="A280" t="inlineStr">
        <is>
          <t>EU</t>
        </is>
      </c>
      <c r="B280" t="inlineStr">
        <is>
          <t>ES</t>
        </is>
      </c>
      <c r="C280" t="inlineStr">
        <is>
          <t>Locker</t>
        </is>
      </c>
      <c r="D280" s="10" t="inlineStr">
        <is>
          <t>Activated</t>
        </is>
      </c>
      <c r="E280" s="147" t="n">
        <v>45035.75</v>
      </c>
      <c r="F280" s="10" t="n">
        <v>45049.24444444444</v>
      </c>
      <c r="H280" s="147" t="n">
        <v>45056</v>
      </c>
      <c r="I280" s="10" t="n">
        <v>45077.14444444444</v>
      </c>
      <c r="K280" s="10" t="n">
        <v>13</v>
      </c>
      <c r="L280" t="n">
        <v>21</v>
      </c>
      <c r="M280" s="10" t="n">
        <v>41</v>
      </c>
    </row>
    <row r="281">
      <c r="A281" t="inlineStr">
        <is>
          <t>EU</t>
        </is>
      </c>
      <c r="B281" t="inlineStr">
        <is>
          <t>DE</t>
        </is>
      </c>
      <c r="C281" t="inlineStr">
        <is>
          <t>Locker</t>
        </is>
      </c>
      <c r="D281" s="10" t="inlineStr">
        <is>
          <t>Activated</t>
        </is>
      </c>
      <c r="E281" s="147" t="n">
        <v>44502.66666666666</v>
      </c>
      <c r="F281" s="10" t="n">
        <v>44531.25347222222</v>
      </c>
      <c r="H281" s="147" t="n">
        <v>44531</v>
      </c>
      <c r="I281" s="10" t="n">
        <v>44550.10069444445</v>
      </c>
      <c r="K281" s="10" t="n">
        <v>28</v>
      </c>
      <c r="L281" t="n">
        <v>19</v>
      </c>
      <c r="M281" s="10" t="n">
        <v>47</v>
      </c>
    </row>
    <row r="282">
      <c r="A282" t="inlineStr">
        <is>
          <t>EU</t>
        </is>
      </c>
      <c r="B282" t="inlineStr">
        <is>
          <t>GB</t>
        </is>
      </c>
      <c r="C282" t="inlineStr">
        <is>
          <t>Locker</t>
        </is>
      </c>
      <c r="D282" s="10" t="inlineStr">
        <is>
          <t>Activated</t>
        </is>
      </c>
      <c r="E282" s="147" t="n">
        <v>44218.04236111111</v>
      </c>
      <c r="F282" s="10" t="n">
        <v>44236.3625</v>
      </c>
      <c r="H282" s="147" t="n">
        <v>44329</v>
      </c>
      <c r="I282" s="10" t="n">
        <v>44335.66666666666</v>
      </c>
      <c r="K282" s="10" t="n">
        <v>18</v>
      </c>
      <c r="L282" t="n">
        <v>6</v>
      </c>
      <c r="M282" s="10" t="n">
        <v>117</v>
      </c>
    </row>
    <row r="283">
      <c r="A283" t="inlineStr">
        <is>
          <t>EU</t>
        </is>
      </c>
      <c r="B283" t="inlineStr">
        <is>
          <t>DE</t>
        </is>
      </c>
      <c r="C283" t="inlineStr">
        <is>
          <t>Locker</t>
        </is>
      </c>
      <c r="D283" s="10" t="inlineStr">
        <is>
          <t>Activated</t>
        </is>
      </c>
      <c r="E283" s="147" t="n">
        <v>44242.625</v>
      </c>
      <c r="F283" s="10" t="n">
        <v>44243.31388888889</v>
      </c>
      <c r="H283" s="147" t="n">
        <v>44243</v>
      </c>
      <c r="I283" s="10" t="n">
        <v>44330.44444444445</v>
      </c>
      <c r="K283" s="10" t="n">
        <v>0</v>
      </c>
      <c r="L283" t="n">
        <v>87</v>
      </c>
      <c r="M283" s="10" t="n">
        <v>87</v>
      </c>
    </row>
    <row r="284">
      <c r="A284" t="inlineStr">
        <is>
          <t>APAC</t>
        </is>
      </c>
      <c r="B284" t="inlineStr">
        <is>
          <t>AU</t>
        </is>
      </c>
      <c r="C284" t="inlineStr">
        <is>
          <t>Locker</t>
        </is>
      </c>
      <c r="D284" s="10" t="inlineStr">
        <is>
          <t>Closed</t>
        </is>
      </c>
      <c r="E284" s="147" t="n">
        <v>44773.29166666666</v>
      </c>
      <c r="F284" s="10" t="n">
        <v>44775.29166666666</v>
      </c>
      <c r="K284" s="10" t="n">
        <v>2</v>
      </c>
    </row>
    <row r="285">
      <c r="A285" t="inlineStr">
        <is>
          <t>NA</t>
        </is>
      </c>
      <c r="B285" t="inlineStr">
        <is>
          <t>US</t>
        </is>
      </c>
      <c r="C285" t="inlineStr">
        <is>
          <t>Locker</t>
        </is>
      </c>
      <c r="D285" s="10" t="inlineStr">
        <is>
          <t>Closed</t>
        </is>
      </c>
      <c r="E285" s="147" t="n">
        <v>44409.91666666666</v>
      </c>
      <c r="F285" s="10" t="n">
        <v>44412.91666666666</v>
      </c>
      <c r="K285" s="10" t="n">
        <v>3</v>
      </c>
    </row>
    <row r="286">
      <c r="A286" t="inlineStr">
        <is>
          <t>NA</t>
        </is>
      </c>
      <c r="B286" t="inlineStr">
        <is>
          <t>US</t>
        </is>
      </c>
      <c r="C286" t="inlineStr">
        <is>
          <t>Locker</t>
        </is>
      </c>
      <c r="D286" s="10" t="inlineStr">
        <is>
          <t>Closed</t>
        </is>
      </c>
      <c r="F286" s="10" t="n">
        <v>44987.5</v>
      </c>
    </row>
    <row r="287">
      <c r="A287" t="inlineStr">
        <is>
          <t>EU</t>
        </is>
      </c>
      <c r="B287" t="inlineStr">
        <is>
          <t>DE</t>
        </is>
      </c>
      <c r="C287" t="inlineStr">
        <is>
          <t>Locker</t>
        </is>
      </c>
      <c r="D287" s="10" t="inlineStr">
        <is>
          <t>Closed</t>
        </is>
      </c>
      <c r="E287" s="147" t="n">
        <v>45050.35416666666</v>
      </c>
      <c r="F287" s="10" t="n">
        <v>45048.625</v>
      </c>
    </row>
    <row r="288">
      <c r="A288" t="inlineStr">
        <is>
          <t>EU</t>
        </is>
      </c>
      <c r="B288" t="inlineStr">
        <is>
          <t>GB</t>
        </is>
      </c>
      <c r="C288" t="inlineStr">
        <is>
          <t>Locker</t>
        </is>
      </c>
      <c r="D288" s="10" t="inlineStr">
        <is>
          <t>Closed</t>
        </is>
      </c>
      <c r="E288" s="147" t="n">
        <v>43929.91666666666</v>
      </c>
      <c r="F288" s="10" t="n">
        <v>44331.51736111111</v>
      </c>
      <c r="K288" s="10" t="n">
        <v>401</v>
      </c>
    </row>
    <row r="289">
      <c r="A289" t="inlineStr">
        <is>
          <t>EU</t>
        </is>
      </c>
      <c r="B289" t="inlineStr">
        <is>
          <t>DE</t>
        </is>
      </c>
      <c r="C289" t="inlineStr">
        <is>
          <t>Locker</t>
        </is>
      </c>
      <c r="D289" s="10" t="inlineStr">
        <is>
          <t>Closed</t>
        </is>
      </c>
      <c r="E289" s="147" t="n">
        <v>44396.625</v>
      </c>
    </row>
    <row r="290">
      <c r="A290" t="inlineStr">
        <is>
          <t>EU</t>
        </is>
      </c>
      <c r="B290" t="inlineStr">
        <is>
          <t>IT</t>
        </is>
      </c>
      <c r="C290" t="inlineStr">
        <is>
          <t>Locker</t>
        </is>
      </c>
      <c r="D290" s="10" t="inlineStr">
        <is>
          <t>Activated</t>
        </is>
      </c>
      <c r="E290" s="147" t="n">
        <v>44870.08402777778</v>
      </c>
      <c r="F290" s="10" t="n">
        <v>44876.32638888889</v>
      </c>
      <c r="H290" s="147" t="n">
        <v>44898</v>
      </c>
      <c r="I290" s="10" t="n">
        <v>44910.03125</v>
      </c>
      <c r="K290" s="10" t="n">
        <v>6</v>
      </c>
      <c r="L290" t="n">
        <v>12</v>
      </c>
      <c r="M290" s="10" t="n">
        <v>39</v>
      </c>
    </row>
    <row r="291">
      <c r="A291" t="inlineStr">
        <is>
          <t>EU</t>
        </is>
      </c>
      <c r="B291" t="inlineStr">
        <is>
          <t>IT</t>
        </is>
      </c>
      <c r="C291" t="inlineStr">
        <is>
          <t>Locker</t>
        </is>
      </c>
      <c r="D291" s="10" t="inlineStr">
        <is>
          <t>Prepare property for installation</t>
        </is>
      </c>
      <c r="E291" s="147" t="n">
        <v>44936.04166666666</v>
      </c>
      <c r="F291" s="10" t="n">
        <v>45084.60208333333</v>
      </c>
      <c r="K291" s="10" t="n">
        <v>148</v>
      </c>
    </row>
    <row r="292">
      <c r="A292" t="inlineStr">
        <is>
          <t>EU</t>
        </is>
      </c>
      <c r="B292" t="inlineStr">
        <is>
          <t>ES</t>
        </is>
      </c>
      <c r="C292" t="inlineStr">
        <is>
          <t>Locker</t>
        </is>
      </c>
      <c r="D292" s="10" t="inlineStr">
        <is>
          <t>Activated</t>
        </is>
      </c>
      <c r="E292" s="147" t="n">
        <v>45035.75</v>
      </c>
      <c r="F292" s="10" t="n">
        <v>45049.24444444444</v>
      </c>
      <c r="H292" s="147" t="n">
        <v>45069</v>
      </c>
      <c r="I292" s="10" t="n">
        <v>45083.17222222222</v>
      </c>
      <c r="K292" s="10" t="n">
        <v>13</v>
      </c>
      <c r="L292" t="n">
        <v>14</v>
      </c>
      <c r="M292" s="10" t="n">
        <v>47</v>
      </c>
    </row>
    <row r="293">
      <c r="A293" t="inlineStr">
        <is>
          <t>EU</t>
        </is>
      </c>
      <c r="B293" t="inlineStr">
        <is>
          <t>DE</t>
        </is>
      </c>
      <c r="C293" t="inlineStr">
        <is>
          <t>Locker</t>
        </is>
      </c>
      <c r="D293" s="10" t="inlineStr">
        <is>
          <t>Activated</t>
        </is>
      </c>
      <c r="E293" s="147" t="n">
        <v>44236.04305555556</v>
      </c>
      <c r="F293" s="10" t="n">
        <v>44294.94722222222</v>
      </c>
      <c r="H293" s="147" t="n">
        <v>44295</v>
      </c>
      <c r="I293" s="10" t="n">
        <v>44312.47152777778</v>
      </c>
      <c r="K293" s="10" t="n">
        <v>58</v>
      </c>
      <c r="L293" t="n">
        <v>17</v>
      </c>
      <c r="M293" s="10" t="n">
        <v>76</v>
      </c>
    </row>
    <row r="294">
      <c r="A294" t="inlineStr">
        <is>
          <t>EU</t>
        </is>
      </c>
      <c r="B294" t="inlineStr">
        <is>
          <t>GB</t>
        </is>
      </c>
      <c r="C294" t="inlineStr">
        <is>
          <t>Locker</t>
        </is>
      </c>
      <c r="D294" s="10" t="inlineStr">
        <is>
          <t>Activated</t>
        </is>
      </c>
      <c r="E294" s="147" t="n">
        <v>44218.04236111111</v>
      </c>
      <c r="F294" s="10" t="n">
        <v>44238.23819444444</v>
      </c>
      <c r="H294" s="147" t="n">
        <v>44329</v>
      </c>
      <c r="I294" s="10" t="n">
        <v>44341.66666666666</v>
      </c>
      <c r="K294" s="10" t="n">
        <v>20</v>
      </c>
      <c r="L294" t="n">
        <v>12</v>
      </c>
      <c r="M294" s="10" t="n">
        <v>123</v>
      </c>
    </row>
    <row r="295">
      <c r="A295" t="inlineStr">
        <is>
          <t>EU</t>
        </is>
      </c>
      <c r="B295" t="inlineStr">
        <is>
          <t>DE</t>
        </is>
      </c>
      <c r="C295" t="inlineStr">
        <is>
          <t>Locker</t>
        </is>
      </c>
      <c r="D295" s="10" t="inlineStr">
        <is>
          <t>Activated</t>
        </is>
      </c>
      <c r="E295" s="147" t="n">
        <v>44300.625</v>
      </c>
      <c r="F295" s="10" t="n">
        <v>44302.16597222222</v>
      </c>
      <c r="H295" s="147" t="n">
        <v>44302</v>
      </c>
      <c r="I295" s="10" t="n">
        <v>44325.93680555555</v>
      </c>
      <c r="K295" s="10" t="n">
        <v>1</v>
      </c>
      <c r="L295" t="n">
        <v>23</v>
      </c>
      <c r="M295" s="10" t="n">
        <v>25</v>
      </c>
    </row>
    <row r="296">
      <c r="A296" t="inlineStr">
        <is>
          <t>APAC</t>
        </is>
      </c>
      <c r="B296" t="inlineStr">
        <is>
          <t>AU</t>
        </is>
      </c>
      <c r="C296" t="inlineStr">
        <is>
          <t>Locker</t>
        </is>
      </c>
      <c r="D296" s="10" t="inlineStr">
        <is>
          <t>Closed</t>
        </is>
      </c>
      <c r="E296" s="147" t="n">
        <v>44761.29166666666</v>
      </c>
      <c r="F296" s="10" t="n">
        <v>44762.29166666666</v>
      </c>
      <c r="K296" s="10" t="n">
        <v>1</v>
      </c>
    </row>
    <row r="297">
      <c r="A297" t="inlineStr">
        <is>
          <t>NA</t>
        </is>
      </c>
      <c r="B297" t="inlineStr">
        <is>
          <t>US</t>
        </is>
      </c>
      <c r="C297" t="inlineStr">
        <is>
          <t>Locker</t>
        </is>
      </c>
      <c r="D297" s="10" t="inlineStr">
        <is>
          <t>Closed</t>
        </is>
      </c>
      <c r="E297" s="147" t="n">
        <v>44409.91666666666</v>
      </c>
      <c r="F297" s="10" t="n">
        <v>44419.91666666666</v>
      </c>
      <c r="K297" s="10" t="n">
        <v>10</v>
      </c>
    </row>
    <row r="298">
      <c r="A298" t="inlineStr">
        <is>
          <t>NA</t>
        </is>
      </c>
      <c r="B298" t="inlineStr">
        <is>
          <t>US</t>
        </is>
      </c>
      <c r="C298" t="inlineStr">
        <is>
          <t>Locker</t>
        </is>
      </c>
      <c r="D298" s="10" t="inlineStr">
        <is>
          <t>Closed</t>
        </is>
      </c>
      <c r="E298" s="147" t="n">
        <v>44677.5</v>
      </c>
      <c r="F298" s="10" t="n">
        <v>44689.5</v>
      </c>
      <c r="K298" s="10" t="n">
        <v>12</v>
      </c>
    </row>
    <row r="299">
      <c r="A299" t="inlineStr">
        <is>
          <t>EU</t>
        </is>
      </c>
      <c r="B299" t="inlineStr">
        <is>
          <t>DE</t>
        </is>
      </c>
      <c r="C299" t="inlineStr">
        <is>
          <t>Locker</t>
        </is>
      </c>
      <c r="D299" s="10" t="inlineStr">
        <is>
          <t>Closed</t>
        </is>
      </c>
      <c r="E299" s="147" t="n">
        <v>44974.04166666666</v>
      </c>
      <c r="F299" s="10" t="n">
        <v>44985.125</v>
      </c>
      <c r="K299" s="10" t="n">
        <v>11</v>
      </c>
    </row>
    <row r="300">
      <c r="A300" t="inlineStr">
        <is>
          <t>EU</t>
        </is>
      </c>
      <c r="B300" t="inlineStr">
        <is>
          <t>GB</t>
        </is>
      </c>
      <c r="C300" t="inlineStr">
        <is>
          <t>Locker</t>
        </is>
      </c>
      <c r="D300" s="10" t="inlineStr">
        <is>
          <t>Closed</t>
        </is>
      </c>
      <c r="E300" s="147" t="n">
        <v>44793.04166666666</v>
      </c>
      <c r="F300" s="10" t="n">
        <v>44824.23333333333</v>
      </c>
      <c r="K300" s="10" t="n">
        <v>31</v>
      </c>
    </row>
    <row r="301">
      <c r="A301" t="inlineStr">
        <is>
          <t>EU</t>
        </is>
      </c>
      <c r="B301" t="inlineStr">
        <is>
          <t>DE</t>
        </is>
      </c>
      <c r="C301" t="inlineStr">
        <is>
          <t>Locker</t>
        </is>
      </c>
      <c r="D301" s="10" t="inlineStr">
        <is>
          <t>Closed</t>
        </is>
      </c>
      <c r="E301" s="147" t="n">
        <v>44396.625</v>
      </c>
    </row>
    <row r="302">
      <c r="A302" t="inlineStr">
        <is>
          <t>EU</t>
        </is>
      </c>
      <c r="B302" t="inlineStr">
        <is>
          <t>IT</t>
        </is>
      </c>
      <c r="C302" t="inlineStr">
        <is>
          <t>Locker</t>
        </is>
      </c>
      <c r="D302" s="10" t="inlineStr">
        <is>
          <t>Activated</t>
        </is>
      </c>
      <c r="E302" s="147" t="n">
        <v>44870.08402777778</v>
      </c>
      <c r="F302" s="10" t="n">
        <v>44876.32638888889</v>
      </c>
      <c r="H302" s="147" t="n">
        <v>45028</v>
      </c>
      <c r="I302" s="10" t="n">
        <v>45042.06805555556</v>
      </c>
      <c r="K302" s="10" t="n">
        <v>6</v>
      </c>
      <c r="L302" t="n">
        <v>14</v>
      </c>
      <c r="M302" s="10" t="n">
        <v>171</v>
      </c>
    </row>
    <row r="303">
      <c r="A303" t="inlineStr">
        <is>
          <t>EU</t>
        </is>
      </c>
      <c r="B303" t="inlineStr">
        <is>
          <t>IT</t>
        </is>
      </c>
      <c r="C303" t="inlineStr">
        <is>
          <t>Locker</t>
        </is>
      </c>
      <c r="D303" s="10" t="inlineStr">
        <is>
          <t>Activated</t>
        </is>
      </c>
      <c r="E303" s="147" t="n">
        <v>44463.04236111111</v>
      </c>
      <c r="F303" s="10" t="n">
        <v>44484.37013888889</v>
      </c>
      <c r="H303" s="147" t="n">
        <v>44704</v>
      </c>
      <c r="I303" s="10" t="n">
        <v>44735.11041666667</v>
      </c>
      <c r="K303" s="10" t="n">
        <v>21</v>
      </c>
      <c r="L303" t="n">
        <v>31</v>
      </c>
      <c r="M303" s="10" t="n">
        <v>272</v>
      </c>
    </row>
    <row r="304">
      <c r="A304" t="inlineStr">
        <is>
          <t>EU</t>
        </is>
      </c>
      <c r="B304" t="inlineStr">
        <is>
          <t>ES</t>
        </is>
      </c>
      <c r="C304" t="inlineStr">
        <is>
          <t>Locker</t>
        </is>
      </c>
      <c r="D304" s="10" t="inlineStr">
        <is>
          <t>Activated</t>
        </is>
      </c>
      <c r="E304" s="147" t="n">
        <v>45035.75</v>
      </c>
      <c r="F304" s="10" t="n">
        <v>45049.24444444444</v>
      </c>
      <c r="H304" s="147" t="n">
        <v>45056</v>
      </c>
      <c r="I304" s="10" t="n">
        <v>45084.16527777778</v>
      </c>
      <c r="K304" s="10" t="n">
        <v>13</v>
      </c>
      <c r="L304" t="n">
        <v>28</v>
      </c>
      <c r="M304" s="10" t="n">
        <v>48</v>
      </c>
    </row>
    <row r="305">
      <c r="A305" t="inlineStr">
        <is>
          <t>EU</t>
        </is>
      </c>
      <c r="B305" t="inlineStr">
        <is>
          <t>DE</t>
        </is>
      </c>
      <c r="C305" t="inlineStr">
        <is>
          <t>Locker</t>
        </is>
      </c>
      <c r="D305" s="10" t="inlineStr">
        <is>
          <t>Activated</t>
        </is>
      </c>
      <c r="E305" s="147" t="n">
        <v>44236.04305555556</v>
      </c>
      <c r="F305" s="10" t="n">
        <v>44294.94722222222</v>
      </c>
      <c r="H305" s="147" t="n">
        <v>44295</v>
      </c>
      <c r="I305" s="10" t="n">
        <v>44385.27152777778</v>
      </c>
      <c r="K305" s="10" t="n">
        <v>58</v>
      </c>
      <c r="L305" t="n">
        <v>90</v>
      </c>
      <c r="M305" s="10" t="n">
        <v>149</v>
      </c>
    </row>
    <row r="306">
      <c r="A306" t="inlineStr">
        <is>
          <t>EU</t>
        </is>
      </c>
      <c r="B306" t="inlineStr">
        <is>
          <t>GB</t>
        </is>
      </c>
      <c r="C306" t="inlineStr">
        <is>
          <t>Locker</t>
        </is>
      </c>
      <c r="D306" s="10" t="inlineStr">
        <is>
          <t>Closed</t>
        </is>
      </c>
      <c r="E306" s="147" t="n">
        <v>44229.04236111111</v>
      </c>
      <c r="F306" s="10" t="n">
        <v>44249.11805555555</v>
      </c>
      <c r="K306" s="10" t="n">
        <v>20</v>
      </c>
    </row>
    <row r="307">
      <c r="A307" t="inlineStr">
        <is>
          <t>EU</t>
        </is>
      </c>
      <c r="B307" t="inlineStr">
        <is>
          <t>DE</t>
        </is>
      </c>
      <c r="C307" t="inlineStr">
        <is>
          <t>Locker</t>
        </is>
      </c>
      <c r="D307" s="10" t="inlineStr">
        <is>
          <t>Activated</t>
        </is>
      </c>
      <c r="E307" s="147" t="n">
        <v>44300.625</v>
      </c>
      <c r="F307" s="10" t="n">
        <v>44302.16597222222</v>
      </c>
      <c r="H307" s="147" t="n">
        <v>44302</v>
      </c>
      <c r="I307" s="10" t="n">
        <v>44325.93680555555</v>
      </c>
      <c r="K307" s="10" t="n">
        <v>1</v>
      </c>
      <c r="L307" t="n">
        <v>23</v>
      </c>
      <c r="M307" s="10" t="n">
        <v>25</v>
      </c>
    </row>
    <row r="308">
      <c r="A308" t="inlineStr">
        <is>
          <t>APAC</t>
        </is>
      </c>
      <c r="B308" t="inlineStr">
        <is>
          <t>AU</t>
        </is>
      </c>
      <c r="C308" t="inlineStr">
        <is>
          <t>Locker</t>
        </is>
      </c>
      <c r="D308" s="10" t="inlineStr">
        <is>
          <t>Activated</t>
        </is>
      </c>
      <c r="E308" s="147" t="n">
        <v>44735.29166666666</v>
      </c>
      <c r="F308" s="10" t="n">
        <v>44746.29166666666</v>
      </c>
      <c r="H308" s="147" t="n">
        <v>44820</v>
      </c>
      <c r="I308" s="10" t="n">
        <v>44873.52986111111</v>
      </c>
      <c r="J308" s="10" t="inlineStr">
        <is>
          <t>11/1/22</t>
        </is>
      </c>
      <c r="K308" s="10" t="n">
        <v>11</v>
      </c>
      <c r="L308" t="n">
        <v>53</v>
      </c>
      <c r="M308" s="10" t="n">
        <v>138</v>
      </c>
    </row>
    <row r="309">
      <c r="A309" t="inlineStr">
        <is>
          <t>NA</t>
        </is>
      </c>
      <c r="B309" t="inlineStr">
        <is>
          <t>US</t>
        </is>
      </c>
      <c r="C309" t="inlineStr">
        <is>
          <t>Locker</t>
        </is>
      </c>
      <c r="D309" s="10" t="inlineStr">
        <is>
          <t>Closed</t>
        </is>
      </c>
      <c r="E309" s="147" t="n">
        <v>44409.91666666666</v>
      </c>
      <c r="F309" s="10" t="n">
        <v>44420.91666666666</v>
      </c>
      <c r="K309" s="10" t="n">
        <v>11</v>
      </c>
    </row>
    <row r="310">
      <c r="A310" t="inlineStr">
        <is>
          <t>NA</t>
        </is>
      </c>
      <c r="B310" t="inlineStr">
        <is>
          <t>US</t>
        </is>
      </c>
      <c r="C310" t="inlineStr">
        <is>
          <t>Locker</t>
        </is>
      </c>
      <c r="D310" s="10" t="inlineStr">
        <is>
          <t>Closed</t>
        </is>
      </c>
      <c r="E310" s="147" t="n">
        <v>44837.5</v>
      </c>
      <c r="F310" s="10" t="n">
        <v>44963.5</v>
      </c>
      <c r="K310" s="10" t="n">
        <v>126</v>
      </c>
    </row>
    <row r="311">
      <c r="A311" t="inlineStr">
        <is>
          <t>EU</t>
        </is>
      </c>
      <c r="B311" t="inlineStr">
        <is>
          <t>DE</t>
        </is>
      </c>
      <c r="C311" t="inlineStr">
        <is>
          <t>Locker</t>
        </is>
      </c>
      <c r="D311" s="10" t="inlineStr">
        <is>
          <t>Closed</t>
        </is>
      </c>
      <c r="E311" s="147" t="n">
        <v>44974.04166666666</v>
      </c>
      <c r="F311" s="10" t="n">
        <v>44980.125</v>
      </c>
      <c r="K311" s="10" t="n">
        <v>6</v>
      </c>
    </row>
    <row r="312">
      <c r="A312" t="inlineStr">
        <is>
          <t>EU</t>
        </is>
      </c>
      <c r="B312" t="inlineStr">
        <is>
          <t>GB</t>
        </is>
      </c>
      <c r="C312" t="inlineStr">
        <is>
          <t>Locker</t>
        </is>
      </c>
      <c r="D312" s="10" t="inlineStr">
        <is>
          <t>Closed</t>
        </is>
      </c>
      <c r="E312" s="147" t="n">
        <v>44624.04166666666</v>
      </c>
    </row>
    <row r="313">
      <c r="A313" t="inlineStr">
        <is>
          <t>EU</t>
        </is>
      </c>
      <c r="B313" t="inlineStr">
        <is>
          <t>DE</t>
        </is>
      </c>
      <c r="C313" t="inlineStr">
        <is>
          <t>Locker</t>
        </is>
      </c>
      <c r="D313" s="10" t="inlineStr">
        <is>
          <t>Closed</t>
        </is>
      </c>
      <c r="E313" s="147" t="n">
        <v>44396.625</v>
      </c>
    </row>
    <row r="314">
      <c r="A314" t="inlineStr">
        <is>
          <t>EU</t>
        </is>
      </c>
      <c r="B314" t="inlineStr">
        <is>
          <t>IT</t>
        </is>
      </c>
      <c r="C314" t="inlineStr">
        <is>
          <t>Locker</t>
        </is>
      </c>
      <c r="D314" s="10" t="inlineStr">
        <is>
          <t>Closed</t>
        </is>
      </c>
      <c r="E314" s="147" t="n">
        <v>44869.08333333334</v>
      </c>
      <c r="F314" s="10" t="n">
        <v>44873.31875</v>
      </c>
      <c r="K314" s="10" t="n">
        <v>4</v>
      </c>
    </row>
    <row r="315">
      <c r="A315" t="inlineStr">
        <is>
          <t>EU</t>
        </is>
      </c>
      <c r="B315" t="inlineStr">
        <is>
          <t>IT</t>
        </is>
      </c>
      <c r="C315" t="inlineStr">
        <is>
          <t>Locker</t>
        </is>
      </c>
      <c r="D315" s="10" t="inlineStr">
        <is>
          <t>Activated</t>
        </is>
      </c>
      <c r="E315" s="147" t="n">
        <v>43601.46736111111</v>
      </c>
      <c r="I315" s="10" t="n">
        <v>44004.37152777778</v>
      </c>
      <c r="M315" s="10" t="n">
        <v>402</v>
      </c>
    </row>
    <row r="316">
      <c r="A316" t="inlineStr">
        <is>
          <t>EU</t>
        </is>
      </c>
      <c r="B316" t="inlineStr">
        <is>
          <t>ES</t>
        </is>
      </c>
      <c r="C316" t="inlineStr">
        <is>
          <t>Locker</t>
        </is>
      </c>
      <c r="D316" s="10" t="inlineStr">
        <is>
          <t>Activated</t>
        </is>
      </c>
      <c r="E316" s="147" t="n">
        <v>45035.75</v>
      </c>
      <c r="F316" s="10" t="n">
        <v>45049.24444444444</v>
      </c>
      <c r="H316" s="147" t="n">
        <v>45069</v>
      </c>
      <c r="I316" s="10" t="n">
        <v>45085.06111111111</v>
      </c>
      <c r="K316" s="10" t="n">
        <v>13</v>
      </c>
      <c r="L316" t="n">
        <v>16</v>
      </c>
      <c r="M316" s="10" t="n">
        <v>49</v>
      </c>
    </row>
    <row r="317">
      <c r="A317" t="inlineStr">
        <is>
          <t>EU</t>
        </is>
      </c>
      <c r="B317" t="inlineStr">
        <is>
          <t>DE</t>
        </is>
      </c>
      <c r="C317" t="inlineStr">
        <is>
          <t>Locker</t>
        </is>
      </c>
      <c r="D317" s="10" t="inlineStr">
        <is>
          <t>Activated</t>
        </is>
      </c>
      <c r="E317" s="147" t="n">
        <v>44502.66666666666</v>
      </c>
      <c r="F317" s="10" t="n">
        <v>44531.25347222222</v>
      </c>
      <c r="H317" s="147" t="n">
        <v>44531</v>
      </c>
      <c r="I317" s="10" t="n">
        <v>44539.48125</v>
      </c>
      <c r="K317" s="10" t="n">
        <v>28</v>
      </c>
      <c r="L317" t="n">
        <v>8</v>
      </c>
      <c r="M317" s="10" t="n">
        <v>36</v>
      </c>
    </row>
    <row r="318">
      <c r="A318" t="inlineStr">
        <is>
          <t>EU</t>
        </is>
      </c>
      <c r="B318" t="inlineStr">
        <is>
          <t>GB</t>
        </is>
      </c>
      <c r="C318" t="inlineStr">
        <is>
          <t>Locker</t>
        </is>
      </c>
      <c r="D318" s="10" t="inlineStr">
        <is>
          <t>Activated</t>
        </is>
      </c>
      <c r="E318" s="147" t="n">
        <v>43872.875</v>
      </c>
      <c r="F318" s="10" t="n">
        <v>44141.36597222222</v>
      </c>
      <c r="H318" s="147" t="n">
        <v>44141</v>
      </c>
      <c r="I318" s="10" t="n">
        <v>44150.66666666666</v>
      </c>
      <c r="K318" s="10" t="n">
        <v>268</v>
      </c>
      <c r="L318" t="n">
        <v>9</v>
      </c>
      <c r="M318" s="10" t="n">
        <v>277</v>
      </c>
    </row>
    <row r="319">
      <c r="A319" t="inlineStr">
        <is>
          <t>EU</t>
        </is>
      </c>
      <c r="B319" t="inlineStr">
        <is>
          <t>DE</t>
        </is>
      </c>
      <c r="C319" t="inlineStr">
        <is>
          <t>Locker</t>
        </is>
      </c>
      <c r="D319" s="10" t="inlineStr">
        <is>
          <t>Activated</t>
        </is>
      </c>
      <c r="E319" s="147" t="n">
        <v>44300.625</v>
      </c>
      <c r="F319" s="10" t="n">
        <v>44302.16597222222</v>
      </c>
      <c r="H319" s="147" t="n">
        <v>44302</v>
      </c>
      <c r="I319" s="10" t="n">
        <v>44315.53194444445</v>
      </c>
      <c r="K319" s="10" t="n">
        <v>1</v>
      </c>
      <c r="L319" t="n">
        <v>13</v>
      </c>
      <c r="M319" s="10" t="n">
        <v>14</v>
      </c>
    </row>
    <row r="320">
      <c r="A320" t="inlineStr">
        <is>
          <t>APAC</t>
        </is>
      </c>
      <c r="B320" t="inlineStr">
        <is>
          <t>AU</t>
        </is>
      </c>
      <c r="C320" t="inlineStr">
        <is>
          <t>Locker</t>
        </is>
      </c>
      <c r="D320" s="10" t="inlineStr">
        <is>
          <t>Activated</t>
        </is>
      </c>
      <c r="E320" s="147" t="n">
        <v>44754.29166666666</v>
      </c>
      <c r="F320" s="10" t="n">
        <v>44755.29166666666</v>
      </c>
      <c r="H320" s="147" t="n">
        <v>44810</v>
      </c>
      <c r="I320" s="10" t="n">
        <v>44852.75416666667</v>
      </c>
      <c r="J320" s="10" t="inlineStr">
        <is>
          <t>9/23/22</t>
        </is>
      </c>
      <c r="K320" s="10" t="n">
        <v>1</v>
      </c>
      <c r="L320" t="n">
        <v>42</v>
      </c>
      <c r="M320" s="10" t="n">
        <v>98</v>
      </c>
    </row>
    <row r="321">
      <c r="A321" t="inlineStr">
        <is>
          <t>NA</t>
        </is>
      </c>
      <c r="B321" t="inlineStr">
        <is>
          <t>US</t>
        </is>
      </c>
      <c r="C321" t="inlineStr">
        <is>
          <t>Locker</t>
        </is>
      </c>
      <c r="D321" s="10" t="inlineStr">
        <is>
          <t>Closed</t>
        </is>
      </c>
      <c r="E321" s="147" t="n">
        <v>44409.91666666666</v>
      </c>
      <c r="F321" s="10" t="n">
        <v>44427.91666666666</v>
      </c>
      <c r="K321" s="10" t="n">
        <v>18</v>
      </c>
    </row>
    <row r="322">
      <c r="A322" t="inlineStr">
        <is>
          <t>NA</t>
        </is>
      </c>
      <c r="B322" t="inlineStr">
        <is>
          <t>US</t>
        </is>
      </c>
      <c r="C322" t="inlineStr">
        <is>
          <t>Locker</t>
        </is>
      </c>
      <c r="D322" s="10" t="inlineStr">
        <is>
          <t>Activated</t>
        </is>
      </c>
      <c r="E322" s="147" t="n">
        <v>44865.5</v>
      </c>
      <c r="F322" s="10" t="n">
        <v>44867.5</v>
      </c>
      <c r="H322" s="147" t="n">
        <v>45056</v>
      </c>
      <c r="I322" s="10" t="n">
        <v>45070.125</v>
      </c>
      <c r="K322" s="10" t="n">
        <v>2</v>
      </c>
      <c r="L322" t="n">
        <v>14</v>
      </c>
      <c r="M322" s="10" t="n">
        <v>204</v>
      </c>
    </row>
    <row r="323">
      <c r="A323" t="inlineStr">
        <is>
          <t>EU</t>
        </is>
      </c>
      <c r="B323" t="inlineStr">
        <is>
          <t>DE</t>
        </is>
      </c>
      <c r="C323" t="inlineStr">
        <is>
          <t>Locker</t>
        </is>
      </c>
      <c r="D323" s="10" t="inlineStr">
        <is>
          <t>Closed</t>
        </is>
      </c>
      <c r="E323" s="147" t="n">
        <v>45020.75</v>
      </c>
      <c r="F323" s="10" t="n">
        <v>45009.16666666666</v>
      </c>
    </row>
    <row r="324">
      <c r="A324" t="inlineStr">
        <is>
          <t>EU</t>
        </is>
      </c>
      <c r="B324" t="inlineStr">
        <is>
          <t>GB</t>
        </is>
      </c>
      <c r="C324" t="inlineStr">
        <is>
          <t>Locker</t>
        </is>
      </c>
      <c r="D324" s="10" t="inlineStr">
        <is>
          <t>Activated</t>
        </is>
      </c>
      <c r="I324" s="10" t="n">
        <v>43790.66666666666</v>
      </c>
    </row>
    <row r="325">
      <c r="A325" t="inlineStr">
        <is>
          <t>EU</t>
        </is>
      </c>
      <c r="B325" t="inlineStr">
        <is>
          <t>DE</t>
        </is>
      </c>
      <c r="C325" t="inlineStr">
        <is>
          <t>Locker</t>
        </is>
      </c>
      <c r="D325" s="10" t="inlineStr">
        <is>
          <t>Closed</t>
        </is>
      </c>
      <c r="E325" s="147" t="n">
        <v>44396.625</v>
      </c>
    </row>
    <row r="326">
      <c r="A326" t="inlineStr">
        <is>
          <t>EU</t>
        </is>
      </c>
      <c r="B326" t="inlineStr">
        <is>
          <t>IT</t>
        </is>
      </c>
      <c r="C326" t="inlineStr">
        <is>
          <t>Apt Locker</t>
        </is>
      </c>
      <c r="D326" s="10" t="inlineStr">
        <is>
          <t>Closed</t>
        </is>
      </c>
      <c r="E326" s="147" t="n">
        <v>44873.04166666666</v>
      </c>
    </row>
    <row r="327">
      <c r="A327" t="inlineStr">
        <is>
          <t>EU</t>
        </is>
      </c>
      <c r="B327" t="inlineStr">
        <is>
          <t>IT</t>
        </is>
      </c>
      <c r="C327" t="inlineStr">
        <is>
          <t>Locker</t>
        </is>
      </c>
      <c r="D327" s="10" t="inlineStr">
        <is>
          <t>Activated</t>
        </is>
      </c>
      <c r="E327" s="147" t="n">
        <v>43647.24791666667</v>
      </c>
      <c r="I327" s="10" t="n">
        <v>43884.32152777778</v>
      </c>
      <c r="M327" s="10" t="n">
        <v>237</v>
      </c>
    </row>
    <row r="328">
      <c r="A328" t="inlineStr">
        <is>
          <t>EU</t>
        </is>
      </c>
      <c r="B328" t="inlineStr">
        <is>
          <t>ES</t>
        </is>
      </c>
      <c r="C328" t="inlineStr">
        <is>
          <t>Locker</t>
        </is>
      </c>
      <c r="D328" s="10" t="inlineStr">
        <is>
          <t>Activated</t>
        </is>
      </c>
      <c r="E328" s="147" t="n">
        <v>45035.75</v>
      </c>
      <c r="F328" s="10" t="n">
        <v>45049.24444444444</v>
      </c>
      <c r="H328" s="147" t="n">
        <v>45056</v>
      </c>
      <c r="I328" s="10" t="n">
        <v>45090.10277777778</v>
      </c>
      <c r="K328" s="10" t="n">
        <v>13</v>
      </c>
      <c r="L328" t="n">
        <v>34</v>
      </c>
      <c r="M328" s="10" t="n">
        <v>54</v>
      </c>
    </row>
    <row r="329">
      <c r="A329" t="inlineStr">
        <is>
          <t>EU</t>
        </is>
      </c>
      <c r="B329" t="inlineStr">
        <is>
          <t>DE</t>
        </is>
      </c>
      <c r="C329" t="inlineStr">
        <is>
          <t>Locker</t>
        </is>
      </c>
      <c r="D329" s="10" t="inlineStr">
        <is>
          <t>Activated</t>
        </is>
      </c>
      <c r="E329" s="147" t="n">
        <v>44216.04305555556</v>
      </c>
      <c r="F329" s="10" t="n">
        <v>44294.94722222222</v>
      </c>
      <c r="H329" s="147" t="n">
        <v>44295</v>
      </c>
      <c r="I329" s="10" t="n">
        <v>44314.50277777778</v>
      </c>
      <c r="K329" s="10" t="n">
        <v>78</v>
      </c>
      <c r="L329" t="n">
        <v>19</v>
      </c>
      <c r="M329" s="10" t="n">
        <v>98</v>
      </c>
    </row>
    <row r="330">
      <c r="A330" t="inlineStr">
        <is>
          <t>EU</t>
        </is>
      </c>
      <c r="B330" t="inlineStr">
        <is>
          <t>GB</t>
        </is>
      </c>
      <c r="C330" t="inlineStr">
        <is>
          <t>Locker</t>
        </is>
      </c>
      <c r="D330" s="10" t="inlineStr">
        <is>
          <t>Closed</t>
        </is>
      </c>
      <c r="E330" s="147" t="n">
        <v>44218.04236111111</v>
      </c>
      <c r="F330" s="10" t="n">
        <v>44249.14375</v>
      </c>
      <c r="H330" s="147" t="n">
        <v>44329</v>
      </c>
      <c r="I330" s="10" t="n">
        <v>44355.27430555555</v>
      </c>
      <c r="J330" s="10" t="inlineStr">
        <is>
          <t>9/9/21 4:00</t>
        </is>
      </c>
      <c r="K330" s="10" t="n">
        <v>31</v>
      </c>
      <c r="L330" t="n">
        <v>26</v>
      </c>
      <c r="M330" s="10" t="n">
        <v>137</v>
      </c>
    </row>
    <row r="331">
      <c r="A331" t="inlineStr">
        <is>
          <t>EU</t>
        </is>
      </c>
      <c r="B331" t="inlineStr">
        <is>
          <t>DE</t>
        </is>
      </c>
      <c r="C331" t="inlineStr">
        <is>
          <t>Locker</t>
        </is>
      </c>
      <c r="D331" s="10" t="inlineStr">
        <is>
          <t>Closed</t>
        </is>
      </c>
      <c r="E331" s="147" t="n">
        <v>44300.625</v>
      </c>
      <c r="F331" s="10" t="n">
        <v>44302.16597222222</v>
      </c>
      <c r="H331" s="147" t="n">
        <v>44302</v>
      </c>
      <c r="I331" s="10" t="n">
        <v>44315.53194444445</v>
      </c>
      <c r="J331" s="10" t="inlineStr">
        <is>
          <t>8/2/21 15:00</t>
        </is>
      </c>
      <c r="K331" s="10" t="n">
        <v>1</v>
      </c>
      <c r="L331" t="n">
        <v>13</v>
      </c>
      <c r="M331" s="10" t="n">
        <v>14</v>
      </c>
    </row>
    <row r="332">
      <c r="A332" t="inlineStr">
        <is>
          <t>APAC</t>
        </is>
      </c>
      <c r="B332" t="inlineStr">
        <is>
          <t>AU</t>
        </is>
      </c>
      <c r="C332" t="inlineStr">
        <is>
          <t>Locker</t>
        </is>
      </c>
      <c r="D332" s="10" t="inlineStr">
        <is>
          <t>Activated</t>
        </is>
      </c>
      <c r="E332" s="147" t="n">
        <v>44721.29166666666</v>
      </c>
      <c r="F332" s="10" t="n">
        <v>44732.29166666666</v>
      </c>
      <c r="H332" s="147" t="n">
        <v>44747</v>
      </c>
      <c r="I332" s="10" t="n">
        <v>44865.77916666667</v>
      </c>
      <c r="J332" s="10" t="inlineStr">
        <is>
          <t>8/18/22</t>
        </is>
      </c>
      <c r="K332" s="10" t="n">
        <v>11</v>
      </c>
      <c r="L332" t="n">
        <v>118</v>
      </c>
      <c r="M332" s="10" t="n">
        <v>144</v>
      </c>
    </row>
    <row r="333">
      <c r="A333" t="inlineStr">
        <is>
          <t>NA</t>
        </is>
      </c>
      <c r="B333" t="inlineStr">
        <is>
          <t>US</t>
        </is>
      </c>
      <c r="C333" t="inlineStr">
        <is>
          <t>Locker</t>
        </is>
      </c>
      <c r="D333" s="10" t="inlineStr">
        <is>
          <t>Closed</t>
        </is>
      </c>
      <c r="E333" s="147" t="n">
        <v>44409.91666666666</v>
      </c>
      <c r="F333" s="10" t="n">
        <v>44413.91666666666</v>
      </c>
      <c r="K333" s="10" t="n">
        <v>4</v>
      </c>
    </row>
    <row r="334">
      <c r="A334" t="inlineStr">
        <is>
          <t>NA</t>
        </is>
      </c>
      <c r="B334" t="inlineStr">
        <is>
          <t>US</t>
        </is>
      </c>
      <c r="C334" t="inlineStr">
        <is>
          <t>Locker</t>
        </is>
      </c>
      <c r="D334" s="10" t="inlineStr">
        <is>
          <t>Activated</t>
        </is>
      </c>
      <c r="F334" s="10" t="n">
        <v>44978.5</v>
      </c>
      <c r="H334" s="147" t="n">
        <v>45042</v>
      </c>
      <c r="I334" s="10" t="n">
        <v>45085.125</v>
      </c>
      <c r="L334" t="n">
        <v>43</v>
      </c>
    </row>
    <row r="335">
      <c r="A335" t="inlineStr">
        <is>
          <t>EU</t>
        </is>
      </c>
      <c r="B335" t="inlineStr">
        <is>
          <t>DE</t>
        </is>
      </c>
      <c r="C335" t="inlineStr">
        <is>
          <t>Locker</t>
        </is>
      </c>
      <c r="D335" s="10" t="inlineStr">
        <is>
          <t>Closed</t>
        </is>
      </c>
      <c r="E335" s="147" t="n">
        <v>44974.04166666666</v>
      </c>
      <c r="F335" s="10" t="n">
        <v>44977.125</v>
      </c>
      <c r="K335" s="10" t="n">
        <v>3</v>
      </c>
    </row>
    <row r="336">
      <c r="A336" t="inlineStr">
        <is>
          <t>EU</t>
        </is>
      </c>
      <c r="B336" t="inlineStr">
        <is>
          <t>GB</t>
        </is>
      </c>
      <c r="C336" t="inlineStr">
        <is>
          <t>Locker</t>
        </is>
      </c>
      <c r="D336" s="10" t="inlineStr">
        <is>
          <t>Activated</t>
        </is>
      </c>
      <c r="I336" s="10" t="n">
        <v>43713.66666666666</v>
      </c>
    </row>
    <row r="337">
      <c r="A337" t="inlineStr">
        <is>
          <t>EU</t>
        </is>
      </c>
      <c r="B337" t="inlineStr">
        <is>
          <t>DE</t>
        </is>
      </c>
      <c r="C337" t="inlineStr">
        <is>
          <t>Locker</t>
        </is>
      </c>
      <c r="D337" s="10" t="inlineStr">
        <is>
          <t>Closed</t>
        </is>
      </c>
      <c r="E337" s="147" t="n">
        <v>44396.625</v>
      </c>
    </row>
    <row r="338">
      <c r="A338" t="inlineStr">
        <is>
          <t>EU</t>
        </is>
      </c>
      <c r="B338" t="inlineStr">
        <is>
          <t>IT</t>
        </is>
      </c>
      <c r="C338" t="inlineStr">
        <is>
          <t>Locker</t>
        </is>
      </c>
      <c r="D338" s="10" t="inlineStr">
        <is>
          <t>Activated</t>
        </is>
      </c>
      <c r="E338" s="147" t="n">
        <v>44898.04166666666</v>
      </c>
      <c r="F338" s="10" t="n">
        <v>44918.06875</v>
      </c>
      <c r="H338" s="147" t="n">
        <v>44924</v>
      </c>
      <c r="I338" s="10" t="n">
        <v>44938.38888888889</v>
      </c>
      <c r="K338" s="10" t="n">
        <v>20</v>
      </c>
      <c r="L338" t="n">
        <v>14</v>
      </c>
      <c r="M338" s="10" t="n">
        <v>40</v>
      </c>
    </row>
    <row r="339">
      <c r="A339" t="inlineStr">
        <is>
          <t>EU</t>
        </is>
      </c>
      <c r="B339" t="inlineStr">
        <is>
          <t>IT</t>
        </is>
      </c>
      <c r="C339" t="inlineStr">
        <is>
          <t>Locker</t>
        </is>
      </c>
      <c r="D339" s="10" t="inlineStr">
        <is>
          <t>Activated</t>
        </is>
      </c>
      <c r="E339" s="147" t="n">
        <v>43633.39444444444</v>
      </c>
      <c r="H339" s="147" t="n">
        <v>43775</v>
      </c>
      <c r="I339" s="10" t="n">
        <v>43801.02083333334</v>
      </c>
      <c r="L339" t="n">
        <v>26</v>
      </c>
      <c r="M339" s="10" t="n">
        <v>167</v>
      </c>
    </row>
    <row r="340">
      <c r="A340" t="inlineStr">
        <is>
          <t>EU</t>
        </is>
      </c>
      <c r="B340" t="inlineStr">
        <is>
          <t>ES</t>
        </is>
      </c>
      <c r="C340" t="inlineStr">
        <is>
          <t>Locker</t>
        </is>
      </c>
      <c r="D340" s="10" t="inlineStr">
        <is>
          <t>Activated</t>
        </is>
      </c>
      <c r="E340" s="147" t="n">
        <v>45035.75</v>
      </c>
      <c r="F340" s="10" t="n">
        <v>45049.24444444444</v>
      </c>
      <c r="H340" s="147" t="n">
        <v>45069</v>
      </c>
      <c r="I340" s="10" t="n">
        <v>45083.05416666667</v>
      </c>
      <c r="K340" s="10" t="n">
        <v>13</v>
      </c>
      <c r="L340" t="n">
        <v>14</v>
      </c>
      <c r="M340" s="10" t="n">
        <v>47</v>
      </c>
    </row>
    <row r="341">
      <c r="A341" t="inlineStr">
        <is>
          <t>EU</t>
        </is>
      </c>
      <c r="B341" t="inlineStr">
        <is>
          <t>DE</t>
        </is>
      </c>
      <c r="C341" t="inlineStr">
        <is>
          <t>Locker</t>
        </is>
      </c>
      <c r="D341" s="10" t="inlineStr">
        <is>
          <t>Activated</t>
        </is>
      </c>
      <c r="E341" s="147" t="n">
        <v>44216.04305555556</v>
      </c>
      <c r="F341" s="10" t="n">
        <v>44278.34722222222</v>
      </c>
      <c r="H341" s="147" t="n">
        <v>44278</v>
      </c>
      <c r="I341" s="10" t="n">
        <v>44306.99861111111</v>
      </c>
      <c r="K341" s="10" t="n">
        <v>62</v>
      </c>
      <c r="L341" t="n">
        <v>28</v>
      </c>
      <c r="M341" s="10" t="n">
        <v>90</v>
      </c>
    </row>
    <row r="342">
      <c r="A342" t="inlineStr">
        <is>
          <t>EU</t>
        </is>
      </c>
      <c r="B342" t="inlineStr">
        <is>
          <t>GB</t>
        </is>
      </c>
      <c r="C342" t="inlineStr">
        <is>
          <t>Locker</t>
        </is>
      </c>
      <c r="D342" s="10" t="inlineStr">
        <is>
          <t>Closed</t>
        </is>
      </c>
      <c r="E342" s="147" t="n">
        <v>44218.04236111111</v>
      </c>
      <c r="F342" s="10" t="n">
        <v>44241.51527777778</v>
      </c>
      <c r="H342" s="147" t="n">
        <v>44329</v>
      </c>
      <c r="I342" s="10" t="n">
        <v>44341.66666666666</v>
      </c>
      <c r="J342" s="10" t="inlineStr">
        <is>
          <t>3/26/23 16:00</t>
        </is>
      </c>
      <c r="K342" s="10" t="n">
        <v>23</v>
      </c>
      <c r="L342" t="n">
        <v>12</v>
      </c>
      <c r="M342" s="10" t="n">
        <v>123</v>
      </c>
    </row>
    <row r="343">
      <c r="A343" t="inlineStr">
        <is>
          <t>EU</t>
        </is>
      </c>
      <c r="B343" t="inlineStr">
        <is>
          <t>DE</t>
        </is>
      </c>
      <c r="C343" t="inlineStr">
        <is>
          <t>Locker</t>
        </is>
      </c>
      <c r="D343" s="10" t="inlineStr">
        <is>
          <t>Activated</t>
        </is>
      </c>
      <c r="E343" s="147" t="n">
        <v>44300.625</v>
      </c>
      <c r="F343" s="10" t="n">
        <v>44302.16597222222</v>
      </c>
      <c r="H343" s="147" t="n">
        <v>44302</v>
      </c>
      <c r="I343" s="10" t="n">
        <v>44325.9375</v>
      </c>
      <c r="K343" s="10" t="n">
        <v>1</v>
      </c>
      <c r="L343" t="n">
        <v>23</v>
      </c>
      <c r="M343" s="10" t="n">
        <v>25</v>
      </c>
    </row>
    <row r="344">
      <c r="A344" t="inlineStr">
        <is>
          <t>APAC</t>
        </is>
      </c>
      <c r="B344" t="inlineStr">
        <is>
          <t>AU</t>
        </is>
      </c>
      <c r="C344" t="inlineStr">
        <is>
          <t>Locker</t>
        </is>
      </c>
      <c r="D344" s="10" t="inlineStr">
        <is>
          <t>Closed</t>
        </is>
      </c>
      <c r="E344" s="147" t="n">
        <v>44867.25</v>
      </c>
      <c r="F344" s="10" t="n">
        <v>44871.20833333334</v>
      </c>
      <c r="K344" s="10" t="n">
        <v>3</v>
      </c>
    </row>
    <row r="345">
      <c r="A345" t="inlineStr">
        <is>
          <t>NA</t>
        </is>
      </c>
      <c r="B345" t="inlineStr">
        <is>
          <t>US</t>
        </is>
      </c>
      <c r="C345" t="inlineStr">
        <is>
          <t>Locker</t>
        </is>
      </c>
      <c r="D345" s="10" t="inlineStr">
        <is>
          <t>Closed</t>
        </is>
      </c>
      <c r="E345" s="147" t="n">
        <v>44409.91666666666</v>
      </c>
      <c r="F345" s="10" t="n">
        <v>44418.91666666666</v>
      </c>
      <c r="K345" s="10" t="n">
        <v>9</v>
      </c>
    </row>
    <row r="346">
      <c r="A346" t="inlineStr">
        <is>
          <t>NA</t>
        </is>
      </c>
      <c r="B346" t="inlineStr">
        <is>
          <t>US</t>
        </is>
      </c>
      <c r="C346" t="inlineStr">
        <is>
          <t>Locker</t>
        </is>
      </c>
      <c r="D346" s="10" t="inlineStr">
        <is>
          <t>Approve product configuration</t>
        </is>
      </c>
      <c r="E346" s="147" t="n">
        <v>44872.5</v>
      </c>
      <c r="F346" s="10" t="n">
        <v>44880.5</v>
      </c>
      <c r="K346" s="10" t="n">
        <v>8</v>
      </c>
    </row>
    <row r="347">
      <c r="A347" t="inlineStr">
        <is>
          <t>EU</t>
        </is>
      </c>
      <c r="B347" t="inlineStr">
        <is>
          <t>DE</t>
        </is>
      </c>
      <c r="C347" t="inlineStr">
        <is>
          <t>Locker</t>
        </is>
      </c>
      <c r="D347" s="10" t="inlineStr">
        <is>
          <t>Closed</t>
        </is>
      </c>
    </row>
    <row r="348">
      <c r="A348" t="inlineStr">
        <is>
          <t>EU</t>
        </is>
      </c>
      <c r="B348" t="inlineStr">
        <is>
          <t>GB</t>
        </is>
      </c>
      <c r="C348" t="inlineStr">
        <is>
          <t>Locker</t>
        </is>
      </c>
      <c r="D348" s="10" t="inlineStr">
        <is>
          <t>Activated</t>
        </is>
      </c>
      <c r="E348" s="147" t="n">
        <v>44651.04166666666</v>
      </c>
      <c r="F348" s="10" t="n">
        <v>44658.31388888889</v>
      </c>
      <c r="H348" s="147" t="n">
        <v>44663</v>
      </c>
      <c r="I348" s="10" t="n">
        <v>44677.66666666666</v>
      </c>
      <c r="K348" s="10" t="n">
        <v>7</v>
      </c>
      <c r="L348" t="n">
        <v>14</v>
      </c>
      <c r="M348" s="10" t="n">
        <v>26</v>
      </c>
    </row>
    <row r="349">
      <c r="A349" t="inlineStr">
        <is>
          <t>EU</t>
        </is>
      </c>
      <c r="B349" t="inlineStr">
        <is>
          <t>DE</t>
        </is>
      </c>
      <c r="C349" t="inlineStr">
        <is>
          <t>Locker</t>
        </is>
      </c>
      <c r="D349" s="10" t="inlineStr">
        <is>
          <t>Closed</t>
        </is>
      </c>
      <c r="E349" s="147" t="n">
        <v>44396.625</v>
      </c>
    </row>
    <row r="350">
      <c r="A350" t="inlineStr">
        <is>
          <t>EU</t>
        </is>
      </c>
      <c r="B350" t="inlineStr">
        <is>
          <t>IT</t>
        </is>
      </c>
      <c r="C350" t="inlineStr">
        <is>
          <t>Locker</t>
        </is>
      </c>
      <c r="D350" s="10" t="inlineStr">
        <is>
          <t>Activated</t>
        </is>
      </c>
      <c r="E350" s="147" t="n">
        <v>44897.04166666666</v>
      </c>
      <c r="F350" s="10" t="n">
        <v>44909.10208333333</v>
      </c>
      <c r="H350" s="147" t="n">
        <v>45040</v>
      </c>
      <c r="I350" s="10" t="n">
        <v>45056.33472222222</v>
      </c>
      <c r="K350" s="10" t="n">
        <v>12</v>
      </c>
      <c r="L350" t="n">
        <v>16</v>
      </c>
      <c r="M350" s="10" t="n">
        <v>159</v>
      </c>
    </row>
    <row r="351">
      <c r="A351" t="inlineStr">
        <is>
          <t>EU</t>
        </is>
      </c>
      <c r="B351" t="inlineStr">
        <is>
          <t>IT</t>
        </is>
      </c>
      <c r="C351" t="inlineStr">
        <is>
          <t>Locker</t>
        </is>
      </c>
      <c r="D351" s="10" t="inlineStr">
        <is>
          <t>Activated</t>
        </is>
      </c>
      <c r="E351" s="147" t="n">
        <v>43637.16458333333</v>
      </c>
      <c r="F351" s="10" t="n">
        <v>43804.10069444445</v>
      </c>
      <c r="I351" s="10" t="n">
        <v>43963.46041666667</v>
      </c>
      <c r="K351" s="10" t="n">
        <v>166</v>
      </c>
      <c r="M351" s="10" t="n">
        <v>326</v>
      </c>
    </row>
    <row r="352">
      <c r="A352" t="inlineStr">
        <is>
          <t>EU</t>
        </is>
      </c>
      <c r="B352" t="inlineStr">
        <is>
          <t>ES</t>
        </is>
      </c>
      <c r="C352" t="inlineStr">
        <is>
          <t>Locker</t>
        </is>
      </c>
      <c r="D352" s="10" t="inlineStr">
        <is>
          <t>Activated</t>
        </is>
      </c>
      <c r="E352" s="147" t="n">
        <v>45035.75</v>
      </c>
      <c r="F352" s="10" t="n">
        <v>45049.24444444444</v>
      </c>
      <c r="H352" s="147" t="n">
        <v>45069</v>
      </c>
      <c r="I352" s="10" t="n">
        <v>45083.14444444444</v>
      </c>
      <c r="K352" s="10" t="n">
        <v>13</v>
      </c>
      <c r="L352" t="n">
        <v>14</v>
      </c>
      <c r="M352" s="10" t="n">
        <v>47</v>
      </c>
    </row>
    <row r="353">
      <c r="A353" t="inlineStr">
        <is>
          <t>EU</t>
        </is>
      </c>
      <c r="B353" t="inlineStr">
        <is>
          <t>DE</t>
        </is>
      </c>
      <c r="C353" t="inlineStr">
        <is>
          <t>Locker</t>
        </is>
      </c>
      <c r="D353" s="10" t="inlineStr">
        <is>
          <t>Activated</t>
        </is>
      </c>
      <c r="E353" s="147" t="n">
        <v>44324.04236111111</v>
      </c>
      <c r="F353" s="10" t="n">
        <v>44377.21875</v>
      </c>
      <c r="H353" s="147" t="n">
        <v>44377</v>
      </c>
      <c r="I353" s="10" t="n">
        <v>44392.15694444445</v>
      </c>
      <c r="K353" s="10" t="n">
        <v>53</v>
      </c>
      <c r="L353" t="n">
        <v>15</v>
      </c>
      <c r="M353" s="10" t="n">
        <v>68</v>
      </c>
    </row>
    <row r="354">
      <c r="A354" t="inlineStr">
        <is>
          <t>EU</t>
        </is>
      </c>
      <c r="B354" t="inlineStr">
        <is>
          <t>GB</t>
        </is>
      </c>
      <c r="C354" t="inlineStr">
        <is>
          <t>Locker</t>
        </is>
      </c>
      <c r="D354" s="10" t="inlineStr">
        <is>
          <t>Closed</t>
        </is>
      </c>
      <c r="E354" s="147" t="n">
        <v>44218.04236111111</v>
      </c>
      <c r="F354" s="10" t="n">
        <v>44243.11875</v>
      </c>
      <c r="H354" s="147" t="n">
        <v>44329</v>
      </c>
      <c r="I354" s="10" t="n">
        <v>44462.66666666666</v>
      </c>
      <c r="J354" s="10" t="inlineStr">
        <is>
          <t>3/23/23 17:00</t>
        </is>
      </c>
      <c r="K354" s="10" t="n">
        <v>25</v>
      </c>
      <c r="L354" t="n">
        <v>133</v>
      </c>
      <c r="M354" s="10" t="n">
        <v>244</v>
      </c>
    </row>
    <row r="355">
      <c r="A355" t="inlineStr">
        <is>
          <t>EU</t>
        </is>
      </c>
      <c r="B355" t="inlineStr">
        <is>
          <t>DE</t>
        </is>
      </c>
      <c r="C355" t="inlineStr">
        <is>
          <t>Locker</t>
        </is>
      </c>
      <c r="D355" s="10" t="inlineStr">
        <is>
          <t>Closed</t>
        </is>
      </c>
      <c r="E355" s="147" t="n">
        <v>44173.625</v>
      </c>
      <c r="F355" s="10" t="n">
        <v>44123.04652777778</v>
      </c>
      <c r="I355" s="10" t="n">
        <v>44188</v>
      </c>
      <c r="J355" s="10" t="inlineStr">
        <is>
          <t>6/16/21 15:00</t>
        </is>
      </c>
      <c r="M355" s="10" t="n">
        <v>14</v>
      </c>
    </row>
    <row r="356">
      <c r="A356" t="inlineStr">
        <is>
          <t>APAC</t>
        </is>
      </c>
      <c r="B356" t="inlineStr">
        <is>
          <t>AU</t>
        </is>
      </c>
      <c r="C356" t="inlineStr">
        <is>
          <t>Locker</t>
        </is>
      </c>
      <c r="D356" s="10" t="inlineStr">
        <is>
          <t>Closed</t>
        </is>
      </c>
      <c r="E356" s="147" t="n">
        <v>44761.29166666666</v>
      </c>
      <c r="F356" s="10" t="n">
        <v>44766.29166666666</v>
      </c>
      <c r="K356" s="10" t="n">
        <v>5</v>
      </c>
    </row>
    <row r="357">
      <c r="A357" t="inlineStr">
        <is>
          <t>NA</t>
        </is>
      </c>
      <c r="B357" t="inlineStr">
        <is>
          <t>US</t>
        </is>
      </c>
      <c r="C357" t="inlineStr">
        <is>
          <t>Locker</t>
        </is>
      </c>
      <c r="D357" s="10" t="inlineStr">
        <is>
          <t>Closed</t>
        </is>
      </c>
      <c r="E357" s="147" t="n">
        <v>44409.91666666666</v>
      </c>
      <c r="F357" s="10" t="n">
        <v>44413.91666666666</v>
      </c>
      <c r="K357" s="10" t="n">
        <v>4</v>
      </c>
    </row>
    <row r="358">
      <c r="A358" t="inlineStr">
        <is>
          <t>NA</t>
        </is>
      </c>
      <c r="B358" t="inlineStr">
        <is>
          <t>US</t>
        </is>
      </c>
      <c r="C358" t="inlineStr">
        <is>
          <t>Locker</t>
        </is>
      </c>
      <c r="D358" s="10" t="inlineStr">
        <is>
          <t>Approve product configuration</t>
        </is>
      </c>
      <c r="E358" s="147" t="n">
        <v>44872.5</v>
      </c>
      <c r="F358" s="10" t="n">
        <v>44880.5</v>
      </c>
      <c r="K358" s="10" t="n">
        <v>8</v>
      </c>
    </row>
    <row r="359">
      <c r="A359" t="inlineStr">
        <is>
          <t>EU</t>
        </is>
      </c>
      <c r="B359" t="inlineStr">
        <is>
          <t>DE</t>
        </is>
      </c>
      <c r="C359" t="inlineStr">
        <is>
          <t>Locker</t>
        </is>
      </c>
      <c r="D359" s="10" t="inlineStr">
        <is>
          <t>Activated</t>
        </is>
      </c>
      <c r="F359" s="10" t="n">
        <v>45092.32222222222</v>
      </c>
      <c r="H359" s="147" t="n">
        <v>45097</v>
      </c>
      <c r="I359" s="10" t="n">
        <v>45103.2</v>
      </c>
      <c r="L359" t="n">
        <v>6</v>
      </c>
    </row>
    <row r="360">
      <c r="A360" t="inlineStr">
        <is>
          <t>EU</t>
        </is>
      </c>
      <c r="B360" t="inlineStr">
        <is>
          <t>GB</t>
        </is>
      </c>
      <c r="C360" t="inlineStr">
        <is>
          <t>Locker</t>
        </is>
      </c>
      <c r="D360" s="10" t="inlineStr">
        <is>
          <t>Activated</t>
        </is>
      </c>
      <c r="I360" s="10" t="n">
        <v>43553.70833333334</v>
      </c>
    </row>
    <row r="361">
      <c r="A361" t="inlineStr">
        <is>
          <t>EU</t>
        </is>
      </c>
      <c r="B361" t="inlineStr">
        <is>
          <t>DE</t>
        </is>
      </c>
      <c r="C361" t="inlineStr">
        <is>
          <t>Locker</t>
        </is>
      </c>
      <c r="D361" s="10" t="inlineStr">
        <is>
          <t>Closed</t>
        </is>
      </c>
      <c r="E361" s="147" t="n">
        <v>44396.625</v>
      </c>
    </row>
    <row r="362">
      <c r="A362" t="inlineStr">
        <is>
          <t>EU</t>
        </is>
      </c>
      <c r="B362" t="inlineStr">
        <is>
          <t>IT</t>
        </is>
      </c>
      <c r="C362" t="inlineStr">
        <is>
          <t>Locker</t>
        </is>
      </c>
      <c r="D362" s="10" t="inlineStr">
        <is>
          <t>Activated</t>
        </is>
      </c>
      <c r="E362" s="147" t="n">
        <v>44609.04166666666</v>
      </c>
      <c r="F362" s="10" t="n">
        <v>44622.15555555555</v>
      </c>
      <c r="H362" s="147" t="n">
        <v>44628</v>
      </c>
      <c r="I362" s="10" t="n">
        <v>44651.43680555555</v>
      </c>
      <c r="K362" s="10" t="n">
        <v>13</v>
      </c>
      <c r="L362" t="n">
        <v>23</v>
      </c>
      <c r="M362" s="10" t="n">
        <v>42</v>
      </c>
    </row>
    <row r="363">
      <c r="A363" t="inlineStr">
        <is>
          <t>EU</t>
        </is>
      </c>
      <c r="B363" t="inlineStr">
        <is>
          <t>IT</t>
        </is>
      </c>
      <c r="C363" t="inlineStr">
        <is>
          <t>Locker</t>
        </is>
      </c>
      <c r="D363" s="10" t="inlineStr">
        <is>
          <t>Activated</t>
        </is>
      </c>
      <c r="E363" s="147" t="n">
        <v>44659.04166666666</v>
      </c>
      <c r="F363" s="10" t="n">
        <v>44672.18333333333</v>
      </c>
      <c r="I363" s="10" t="n">
        <v>44834.37222222222</v>
      </c>
      <c r="K363" s="10" t="n">
        <v>13</v>
      </c>
      <c r="M363" s="10" t="n">
        <v>175</v>
      </c>
    </row>
    <row r="364">
      <c r="A364" t="inlineStr">
        <is>
          <t>EU</t>
        </is>
      </c>
      <c r="B364" t="inlineStr">
        <is>
          <t>ES</t>
        </is>
      </c>
      <c r="C364" t="inlineStr">
        <is>
          <t>Locker</t>
        </is>
      </c>
      <c r="D364" s="10" t="inlineStr">
        <is>
          <t>Activated</t>
        </is>
      </c>
      <c r="E364" s="147" t="n">
        <v>45035.75</v>
      </c>
      <c r="F364" s="10" t="n">
        <v>45049.24444444444</v>
      </c>
      <c r="H364" s="147" t="n">
        <v>45069</v>
      </c>
      <c r="I364" s="10" t="n">
        <v>45085.13055555556</v>
      </c>
      <c r="K364" s="10" t="n">
        <v>13</v>
      </c>
      <c r="L364" t="n">
        <v>16</v>
      </c>
      <c r="M364" s="10" t="n">
        <v>49</v>
      </c>
    </row>
    <row r="365">
      <c r="A365" t="inlineStr">
        <is>
          <t>EU</t>
        </is>
      </c>
      <c r="B365" t="inlineStr">
        <is>
          <t>DE</t>
        </is>
      </c>
      <c r="C365" t="inlineStr">
        <is>
          <t>Locker</t>
        </is>
      </c>
      <c r="D365" s="10" t="inlineStr">
        <is>
          <t>Activated</t>
        </is>
      </c>
      <c r="E365" s="147" t="n">
        <v>44236.04305555556</v>
      </c>
      <c r="F365" s="10" t="n">
        <v>44294.94722222222</v>
      </c>
      <c r="H365" s="147" t="n">
        <v>44295</v>
      </c>
      <c r="I365" s="10" t="n">
        <v>44620.31805555556</v>
      </c>
      <c r="K365" s="10" t="n">
        <v>58</v>
      </c>
      <c r="L365" t="n">
        <v>325</v>
      </c>
      <c r="M365" s="10" t="n">
        <v>384</v>
      </c>
    </row>
    <row r="366">
      <c r="A366" t="inlineStr">
        <is>
          <t>EU</t>
        </is>
      </c>
      <c r="B366" t="inlineStr">
        <is>
          <t>GB</t>
        </is>
      </c>
      <c r="C366" t="inlineStr">
        <is>
          <t>Locker</t>
        </is>
      </c>
      <c r="D366" s="10" t="inlineStr">
        <is>
          <t>Activated</t>
        </is>
      </c>
      <c r="E366" s="147" t="n">
        <v>44218.04236111111</v>
      </c>
      <c r="F366" s="10" t="n">
        <v>44249.14375</v>
      </c>
      <c r="H366" s="147" t="n">
        <v>44484</v>
      </c>
      <c r="I366" s="10" t="n">
        <v>44487.66666666666</v>
      </c>
      <c r="K366" s="10" t="n">
        <v>31</v>
      </c>
      <c r="L366" t="n">
        <v>3</v>
      </c>
      <c r="M366" s="10" t="n">
        <v>269</v>
      </c>
    </row>
    <row r="367">
      <c r="A367" t="inlineStr">
        <is>
          <t>EU</t>
        </is>
      </c>
      <c r="B367" t="inlineStr">
        <is>
          <t>DE</t>
        </is>
      </c>
      <c r="C367" t="inlineStr">
        <is>
          <t>Locker</t>
        </is>
      </c>
      <c r="D367" s="10" t="inlineStr">
        <is>
          <t>Activated</t>
        </is>
      </c>
      <c r="E367" s="147" t="n">
        <v>44064.91736111111</v>
      </c>
      <c r="F367" s="10" t="n">
        <v>44123.35277777778</v>
      </c>
      <c r="I367" s="10" t="n">
        <v>44128.42777777778</v>
      </c>
      <c r="K367" s="10" t="n">
        <v>58</v>
      </c>
      <c r="M367" s="10" t="n">
        <v>63</v>
      </c>
    </row>
    <row r="368">
      <c r="A368" t="inlineStr">
        <is>
          <t>APAC</t>
        </is>
      </c>
      <c r="B368" t="inlineStr">
        <is>
          <t>AU</t>
        </is>
      </c>
      <c r="C368" t="inlineStr">
        <is>
          <t>Locker</t>
        </is>
      </c>
      <c r="D368" s="10" t="inlineStr">
        <is>
          <t>Activated</t>
        </is>
      </c>
      <c r="E368" s="147" t="n">
        <v>44878.20833333334</v>
      </c>
      <c r="F368" s="10" t="n">
        <v>44880.20833333334</v>
      </c>
      <c r="H368" s="147" t="n">
        <v>44910</v>
      </c>
      <c r="I368" s="10" t="n">
        <v>44958.78055555555</v>
      </c>
      <c r="K368" s="10" t="n">
        <v>2</v>
      </c>
      <c r="L368" t="n">
        <v>48</v>
      </c>
      <c r="M368" s="10" t="n">
        <v>80</v>
      </c>
    </row>
    <row r="369">
      <c r="A369" t="inlineStr">
        <is>
          <t>NA</t>
        </is>
      </c>
      <c r="B369" t="inlineStr">
        <is>
          <t>US</t>
        </is>
      </c>
      <c r="C369" t="inlineStr">
        <is>
          <t>Locker</t>
        </is>
      </c>
      <c r="D369" s="10" t="inlineStr">
        <is>
          <t>Closed</t>
        </is>
      </c>
      <c r="E369" s="147" t="n">
        <v>44409.91666666666</v>
      </c>
      <c r="F369" s="10" t="n">
        <v>44412.91666666666</v>
      </c>
      <c r="K369" s="10" t="n">
        <v>3</v>
      </c>
    </row>
    <row r="370">
      <c r="A370" t="inlineStr">
        <is>
          <t>NA</t>
        </is>
      </c>
      <c r="B370" t="inlineStr">
        <is>
          <t>US</t>
        </is>
      </c>
      <c r="C370" t="inlineStr">
        <is>
          <t>Locker</t>
        </is>
      </c>
      <c r="D370" s="10" t="inlineStr">
        <is>
          <t>Approve product configuration</t>
        </is>
      </c>
      <c r="E370" s="147" t="n">
        <v>44872.5</v>
      </c>
      <c r="F370" s="10" t="n">
        <v>44880.5</v>
      </c>
      <c r="K370" s="10" t="n">
        <v>8</v>
      </c>
    </row>
    <row r="371">
      <c r="A371" t="inlineStr">
        <is>
          <t>EU</t>
        </is>
      </c>
      <c r="B371" t="inlineStr">
        <is>
          <t>DE</t>
        </is>
      </c>
      <c r="C371" t="inlineStr">
        <is>
          <t>Locker</t>
        </is>
      </c>
      <c r="D371" s="10" t="inlineStr">
        <is>
          <t>Closed</t>
        </is>
      </c>
      <c r="E371" s="147" t="n">
        <v>44995.04236111111</v>
      </c>
    </row>
    <row r="372">
      <c r="A372" t="inlineStr">
        <is>
          <t>EU</t>
        </is>
      </c>
      <c r="B372" t="inlineStr">
        <is>
          <t>GB</t>
        </is>
      </c>
      <c r="C372" t="inlineStr">
        <is>
          <t>Locker</t>
        </is>
      </c>
      <c r="D372" s="10" t="inlineStr">
        <is>
          <t>Activated</t>
        </is>
      </c>
      <c r="I372" s="10" t="n">
        <v>43817.66666666666</v>
      </c>
    </row>
    <row r="373">
      <c r="A373" t="inlineStr">
        <is>
          <t>EU</t>
        </is>
      </c>
      <c r="B373" t="inlineStr">
        <is>
          <t>DE</t>
        </is>
      </c>
      <c r="C373" t="inlineStr">
        <is>
          <t>Locker</t>
        </is>
      </c>
      <c r="D373" s="10" t="inlineStr">
        <is>
          <t>Closed</t>
        </is>
      </c>
      <c r="E373" s="147" t="n">
        <v>44396.625</v>
      </c>
    </row>
    <row r="374">
      <c r="A374" t="inlineStr">
        <is>
          <t>EU</t>
        </is>
      </c>
      <c r="B374" t="inlineStr">
        <is>
          <t>IT</t>
        </is>
      </c>
      <c r="C374" t="inlineStr">
        <is>
          <t>Locker</t>
        </is>
      </c>
      <c r="D374" s="10" t="inlineStr">
        <is>
          <t>Decommissioned</t>
        </is>
      </c>
      <c r="E374" s="147" t="n">
        <v>44840.04166666666</v>
      </c>
      <c r="F374" s="10" t="n">
        <v>44846.99027777778</v>
      </c>
      <c r="H374" s="147" t="n">
        <v>44882</v>
      </c>
      <c r="I374" s="10" t="n">
        <v>44903.24583333333</v>
      </c>
      <c r="J374" s="10" t="inlineStr">
        <is>
          <t>6/14/23 3:00</t>
        </is>
      </c>
      <c r="K374" s="10" t="n">
        <v>6</v>
      </c>
      <c r="L374" t="n">
        <v>21</v>
      </c>
      <c r="M374" s="10" t="n">
        <v>63</v>
      </c>
    </row>
    <row r="375">
      <c r="A375" t="inlineStr">
        <is>
          <t>EU</t>
        </is>
      </c>
      <c r="B375" t="inlineStr">
        <is>
          <t>IT</t>
        </is>
      </c>
      <c r="C375" t="inlineStr">
        <is>
          <t>Locker</t>
        </is>
      </c>
      <c r="D375" s="10" t="inlineStr">
        <is>
          <t>Activated</t>
        </is>
      </c>
      <c r="E375" s="147" t="n">
        <v>44504.08472222222</v>
      </c>
      <c r="F375" s="10" t="n">
        <v>44545.36388888889</v>
      </c>
      <c r="H375" s="147" t="n">
        <v>44740</v>
      </c>
      <c r="I375" s="10" t="n">
        <v>44750.26597222222</v>
      </c>
      <c r="K375" s="10" t="n">
        <v>41</v>
      </c>
      <c r="L375" t="n">
        <v>10</v>
      </c>
      <c r="M375" s="10" t="n">
        <v>246</v>
      </c>
    </row>
    <row r="376">
      <c r="A376" t="inlineStr">
        <is>
          <t>EU</t>
        </is>
      </c>
      <c r="B376" t="inlineStr">
        <is>
          <t>ES</t>
        </is>
      </c>
      <c r="C376" t="inlineStr">
        <is>
          <t>Locker</t>
        </is>
      </c>
      <c r="D376" s="10" t="inlineStr">
        <is>
          <t>Activated</t>
        </is>
      </c>
      <c r="E376" s="147" t="n">
        <v>45035.75</v>
      </c>
      <c r="F376" s="10" t="n">
        <v>45049.24444444444</v>
      </c>
      <c r="H376" s="147" t="n">
        <v>45056</v>
      </c>
      <c r="I376" s="10" t="n">
        <v>45077.06805555556</v>
      </c>
      <c r="K376" s="10" t="n">
        <v>13</v>
      </c>
      <c r="L376" t="n">
        <v>21</v>
      </c>
      <c r="M376" s="10" t="n">
        <v>41</v>
      </c>
    </row>
    <row r="377">
      <c r="A377" t="inlineStr">
        <is>
          <t>EU</t>
        </is>
      </c>
      <c r="B377" t="inlineStr">
        <is>
          <t>DE</t>
        </is>
      </c>
      <c r="C377" t="inlineStr">
        <is>
          <t>Locker</t>
        </is>
      </c>
      <c r="D377" s="10" t="inlineStr">
        <is>
          <t>Activated</t>
        </is>
      </c>
      <c r="E377" s="147" t="n">
        <v>44216.04305555556</v>
      </c>
      <c r="F377" s="10" t="n">
        <v>44278.34722222222</v>
      </c>
      <c r="H377" s="147" t="n">
        <v>44278</v>
      </c>
      <c r="I377" s="10" t="n">
        <v>44342.59930555556</v>
      </c>
      <c r="K377" s="10" t="n">
        <v>62</v>
      </c>
      <c r="L377" t="n">
        <v>64</v>
      </c>
      <c r="M377" s="10" t="n">
        <v>126</v>
      </c>
    </row>
    <row r="378">
      <c r="A378" t="inlineStr">
        <is>
          <t>EU</t>
        </is>
      </c>
      <c r="B378" t="inlineStr">
        <is>
          <t>GB</t>
        </is>
      </c>
      <c r="C378" t="inlineStr">
        <is>
          <t>Locker</t>
        </is>
      </c>
      <c r="D378" s="10" t="inlineStr">
        <is>
          <t>Activated</t>
        </is>
      </c>
      <c r="E378" s="147" t="n">
        <v>44218.04236111111</v>
      </c>
      <c r="F378" s="10" t="n">
        <v>44241.51527777778</v>
      </c>
      <c r="H378" s="147" t="n">
        <v>44329</v>
      </c>
      <c r="I378" s="10" t="n">
        <v>44341.66666666666</v>
      </c>
      <c r="K378" s="10" t="n">
        <v>23</v>
      </c>
      <c r="L378" t="n">
        <v>12</v>
      </c>
      <c r="M378" s="10" t="n">
        <v>123</v>
      </c>
    </row>
    <row r="379">
      <c r="A379" t="inlineStr">
        <is>
          <t>EU</t>
        </is>
      </c>
      <c r="B379" t="inlineStr">
        <is>
          <t>DE</t>
        </is>
      </c>
      <c r="C379" t="inlineStr">
        <is>
          <t>Locker</t>
        </is>
      </c>
      <c r="D379" s="10" t="inlineStr">
        <is>
          <t>Activated</t>
        </is>
      </c>
      <c r="E379" s="147" t="n">
        <v>44271.66666666666</v>
      </c>
      <c r="F379" s="10" t="n">
        <v>44272.22083333333</v>
      </c>
      <c r="H379" s="147" t="n">
        <v>44272</v>
      </c>
      <c r="I379" s="10" t="n">
        <v>44295.48194444444</v>
      </c>
      <c r="K379" s="10" t="n">
        <v>0</v>
      </c>
      <c r="L379" t="n">
        <v>23</v>
      </c>
      <c r="M379" s="10" t="n">
        <v>23</v>
      </c>
    </row>
    <row r="380">
      <c r="A380" t="inlineStr">
        <is>
          <t>APAC</t>
        </is>
      </c>
      <c r="B380" t="inlineStr">
        <is>
          <t>AU</t>
        </is>
      </c>
      <c r="C380" t="inlineStr">
        <is>
          <t>Locker</t>
        </is>
      </c>
      <c r="D380" s="10" t="inlineStr">
        <is>
          <t>Closed</t>
        </is>
      </c>
      <c r="E380" s="147" t="n">
        <v>44880.20833333334</v>
      </c>
      <c r="F380" s="10" t="n">
        <v>44885.20833333334</v>
      </c>
      <c r="K380" s="10" t="n">
        <v>5</v>
      </c>
    </row>
    <row r="381">
      <c r="A381" t="inlineStr">
        <is>
          <t>NA</t>
        </is>
      </c>
      <c r="B381" t="inlineStr">
        <is>
          <t>US</t>
        </is>
      </c>
      <c r="C381" t="inlineStr">
        <is>
          <t>Locker</t>
        </is>
      </c>
      <c r="D381" s="10" t="inlineStr">
        <is>
          <t>Activated</t>
        </is>
      </c>
      <c r="F381" s="10" t="n">
        <v>44952.5</v>
      </c>
      <c r="H381" s="147" t="n">
        <v>45042</v>
      </c>
      <c r="I381" s="10" t="n">
        <v>45054.125</v>
      </c>
      <c r="L381" t="n">
        <v>12</v>
      </c>
    </row>
    <row r="382">
      <c r="A382" t="inlineStr">
        <is>
          <t>NA</t>
        </is>
      </c>
      <c r="B382" t="inlineStr">
        <is>
          <t>US</t>
        </is>
      </c>
      <c r="C382" t="inlineStr">
        <is>
          <t>Locker</t>
        </is>
      </c>
      <c r="D382" s="10" t="inlineStr">
        <is>
          <t>Sign contract (optional)</t>
        </is>
      </c>
      <c r="E382" s="147" t="n">
        <v>45090.92291666667</v>
      </c>
      <c r="F382" s="10" t="n">
        <v>45104.125</v>
      </c>
      <c r="K382" s="10" t="n">
        <v>13</v>
      </c>
    </row>
    <row r="383">
      <c r="A383" t="inlineStr">
        <is>
          <t>EU</t>
        </is>
      </c>
      <c r="B383" t="inlineStr">
        <is>
          <t>DE</t>
        </is>
      </c>
      <c r="C383" t="inlineStr">
        <is>
          <t>Locker</t>
        </is>
      </c>
      <c r="D383" s="10" t="inlineStr">
        <is>
          <t>Closed</t>
        </is>
      </c>
      <c r="E383" s="147" t="n">
        <v>44995.04236111111</v>
      </c>
    </row>
    <row r="384">
      <c r="A384" t="inlineStr">
        <is>
          <t>EU</t>
        </is>
      </c>
      <c r="B384" t="inlineStr">
        <is>
          <t>GB</t>
        </is>
      </c>
      <c r="C384" t="inlineStr">
        <is>
          <t>Locker</t>
        </is>
      </c>
      <c r="D384" s="10" t="inlineStr">
        <is>
          <t>Activated</t>
        </is>
      </c>
      <c r="I384" s="10" t="n">
        <v>43816.66666666666</v>
      </c>
      <c r="J384" s="10" t="inlineStr">
        <is>
          <t>6/6/22 4:00</t>
        </is>
      </c>
    </row>
    <row r="385">
      <c r="A385" t="inlineStr">
        <is>
          <t>EU</t>
        </is>
      </c>
      <c r="B385" t="inlineStr">
        <is>
          <t>DE</t>
        </is>
      </c>
      <c r="C385" t="inlineStr">
        <is>
          <t>Locker</t>
        </is>
      </c>
      <c r="D385" s="10" t="inlineStr">
        <is>
          <t>Closed</t>
        </is>
      </c>
      <c r="E385" s="147" t="n">
        <v>44396.625</v>
      </c>
    </row>
    <row r="386">
      <c r="A386" t="inlineStr">
        <is>
          <t>EU</t>
        </is>
      </c>
      <c r="B386" t="inlineStr">
        <is>
          <t>IT</t>
        </is>
      </c>
      <c r="C386" t="inlineStr">
        <is>
          <t>Locker</t>
        </is>
      </c>
      <c r="D386" s="10" t="inlineStr">
        <is>
          <t>Closed</t>
        </is>
      </c>
      <c r="E386" s="147" t="n">
        <v>44854.04166666666</v>
      </c>
      <c r="F386" s="10" t="n">
        <v>44883.17847222222</v>
      </c>
      <c r="H386" s="147" t="n">
        <v>44898</v>
      </c>
      <c r="I386" s="10" t="n">
        <v>44918.02916666667</v>
      </c>
      <c r="J386" s="10" t="inlineStr">
        <is>
          <t>9/4/23 15:00</t>
        </is>
      </c>
      <c r="K386" s="10" t="n">
        <v>29</v>
      </c>
      <c r="L386" t="n">
        <v>20</v>
      </c>
      <c r="M386" s="10" t="n">
        <v>63</v>
      </c>
    </row>
    <row r="387">
      <c r="A387" t="inlineStr">
        <is>
          <t>EU</t>
        </is>
      </c>
      <c r="B387" t="inlineStr">
        <is>
          <t>IT</t>
        </is>
      </c>
      <c r="C387" t="inlineStr">
        <is>
          <t>Locker</t>
        </is>
      </c>
      <c r="D387" s="10" t="inlineStr">
        <is>
          <t>Wait for consultation</t>
        </is>
      </c>
      <c r="E387" s="147" t="n">
        <v>45000.08333333334</v>
      </c>
    </row>
    <row r="388">
      <c r="A388" t="inlineStr">
        <is>
          <t>EU</t>
        </is>
      </c>
      <c r="B388" t="inlineStr">
        <is>
          <t>ES</t>
        </is>
      </c>
      <c r="C388" t="inlineStr">
        <is>
          <t>Locker</t>
        </is>
      </c>
      <c r="D388" s="10" t="inlineStr">
        <is>
          <t>Activated</t>
        </is>
      </c>
      <c r="E388" s="147" t="n">
        <v>45035.75</v>
      </c>
      <c r="F388" s="10" t="n">
        <v>45049.24444444444</v>
      </c>
      <c r="H388" s="147" t="n">
        <v>45069</v>
      </c>
      <c r="I388" s="10" t="n">
        <v>45085.09583333333</v>
      </c>
      <c r="K388" s="10" t="n">
        <v>13</v>
      </c>
      <c r="L388" t="n">
        <v>16</v>
      </c>
      <c r="M388" s="10" t="n">
        <v>49</v>
      </c>
    </row>
    <row r="389">
      <c r="A389" t="inlineStr">
        <is>
          <t>EU</t>
        </is>
      </c>
      <c r="B389" t="inlineStr">
        <is>
          <t>DE</t>
        </is>
      </c>
      <c r="C389" t="inlineStr">
        <is>
          <t>Locker</t>
        </is>
      </c>
      <c r="D389" s="10" t="inlineStr">
        <is>
          <t>Activated</t>
        </is>
      </c>
      <c r="E389" s="147" t="n">
        <v>44324.04236111111</v>
      </c>
      <c r="F389" s="10" t="n">
        <v>44397.48194444444</v>
      </c>
      <c r="H389" s="147" t="n">
        <v>44397</v>
      </c>
      <c r="I389" s="10" t="n">
        <v>44442.34583333333</v>
      </c>
      <c r="K389" s="10" t="n">
        <v>73</v>
      </c>
      <c r="L389" t="n">
        <v>45</v>
      </c>
      <c r="M389" s="10" t="n">
        <v>118</v>
      </c>
    </row>
    <row r="390">
      <c r="A390" t="inlineStr">
        <is>
          <t>EU</t>
        </is>
      </c>
      <c r="B390" t="inlineStr">
        <is>
          <t>GB</t>
        </is>
      </c>
      <c r="C390" t="inlineStr">
        <is>
          <t>Locker</t>
        </is>
      </c>
      <c r="D390" s="10" t="inlineStr">
        <is>
          <t>Closed</t>
        </is>
      </c>
      <c r="E390" s="147" t="n">
        <v>44218.04236111111</v>
      </c>
      <c r="F390" s="10" t="n">
        <v>44241.51527777778</v>
      </c>
      <c r="H390" s="147" t="n">
        <v>44329</v>
      </c>
      <c r="I390" s="10" t="n">
        <v>44341.66666666666</v>
      </c>
      <c r="J390" s="10" t="inlineStr">
        <is>
          <t>3/23/23 17:00</t>
        </is>
      </c>
      <c r="K390" s="10" t="n">
        <v>23</v>
      </c>
      <c r="L390" t="n">
        <v>12</v>
      </c>
      <c r="M390" s="10" t="n">
        <v>123</v>
      </c>
    </row>
    <row r="391">
      <c r="A391" t="inlineStr">
        <is>
          <t>EU</t>
        </is>
      </c>
      <c r="B391" t="inlineStr">
        <is>
          <t>DE</t>
        </is>
      </c>
      <c r="C391" t="inlineStr">
        <is>
          <t>Locker</t>
        </is>
      </c>
      <c r="D391" s="10" t="inlineStr">
        <is>
          <t>Closed</t>
        </is>
      </c>
      <c r="E391" s="147" t="n">
        <v>44271.66666666666</v>
      </c>
      <c r="F391" s="10" t="n">
        <v>44272.22083333333</v>
      </c>
      <c r="H391" s="147" t="n">
        <v>44272</v>
      </c>
      <c r="I391" s="10" t="n">
        <v>44284.94722222222</v>
      </c>
      <c r="K391" s="10" t="n">
        <v>0</v>
      </c>
      <c r="L391" t="n">
        <v>12</v>
      </c>
      <c r="M391" s="10" t="n">
        <v>13</v>
      </c>
    </row>
    <row r="392">
      <c r="A392" t="inlineStr">
        <is>
          <t>APAC</t>
        </is>
      </c>
      <c r="B392" t="inlineStr">
        <is>
          <t>AU</t>
        </is>
      </c>
      <c r="C392" t="inlineStr">
        <is>
          <t>Locker</t>
        </is>
      </c>
      <c r="D392" s="10" t="inlineStr">
        <is>
          <t>Closed</t>
        </is>
      </c>
      <c r="E392" s="147" t="n">
        <v>44880.20833333334</v>
      </c>
      <c r="F392" s="10" t="n">
        <v>44885.20833333334</v>
      </c>
      <c r="K392" s="10" t="n">
        <v>5</v>
      </c>
    </row>
    <row r="393">
      <c r="A393" t="inlineStr">
        <is>
          <t>NA</t>
        </is>
      </c>
      <c r="B393" t="inlineStr">
        <is>
          <t>US</t>
        </is>
      </c>
      <c r="C393" t="inlineStr">
        <is>
          <t>Locker</t>
        </is>
      </c>
      <c r="D393" s="10" t="inlineStr">
        <is>
          <t>Closed</t>
        </is>
      </c>
      <c r="E393" s="147" t="n">
        <v>44409.91666666666</v>
      </c>
      <c r="F393" s="10" t="n">
        <v>44418.91666666666</v>
      </c>
      <c r="K393" s="10" t="n">
        <v>9</v>
      </c>
    </row>
    <row r="394">
      <c r="A394" t="inlineStr">
        <is>
          <t>NA</t>
        </is>
      </c>
      <c r="B394" t="inlineStr">
        <is>
          <t>CA</t>
        </is>
      </c>
      <c r="C394" t="inlineStr">
        <is>
          <t>Locker</t>
        </is>
      </c>
      <c r="D394" s="10" t="inlineStr">
        <is>
          <t>Closed</t>
        </is>
      </c>
      <c r="E394" s="147" t="n">
        <v>44834.5</v>
      </c>
      <c r="F394" s="10" t="n">
        <v>44856.5</v>
      </c>
      <c r="G394" s="10" t="n">
        <v>44856.5</v>
      </c>
      <c r="K394" s="10" t="n">
        <v>22</v>
      </c>
    </row>
    <row r="395">
      <c r="A395" t="inlineStr">
        <is>
          <t>EU</t>
        </is>
      </c>
      <c r="B395" t="inlineStr">
        <is>
          <t>DE</t>
        </is>
      </c>
      <c r="C395" t="inlineStr">
        <is>
          <t>Locker</t>
        </is>
      </c>
      <c r="D395" s="10" t="inlineStr">
        <is>
          <t>Closed</t>
        </is>
      </c>
      <c r="E395" s="147" t="n">
        <v>44995.04236111111</v>
      </c>
    </row>
    <row r="396">
      <c r="A396" t="inlineStr">
        <is>
          <t>EU</t>
        </is>
      </c>
      <c r="B396" t="inlineStr">
        <is>
          <t>GB</t>
        </is>
      </c>
      <c r="C396" t="inlineStr">
        <is>
          <t>Locker</t>
        </is>
      </c>
      <c r="D396" s="10" t="inlineStr">
        <is>
          <t>Activated</t>
        </is>
      </c>
      <c r="I396" s="10" t="n">
        <v>43662.66666666666</v>
      </c>
    </row>
    <row r="397">
      <c r="A397" t="inlineStr">
        <is>
          <t>EU</t>
        </is>
      </c>
      <c r="B397" t="inlineStr">
        <is>
          <t>DE</t>
        </is>
      </c>
      <c r="C397" t="inlineStr">
        <is>
          <t>Locker</t>
        </is>
      </c>
      <c r="D397" s="10" t="inlineStr">
        <is>
          <t>Closed</t>
        </is>
      </c>
      <c r="E397" s="147" t="n">
        <v>44396.625</v>
      </c>
    </row>
    <row r="398">
      <c r="A398" t="inlineStr">
        <is>
          <t>EU</t>
        </is>
      </c>
      <c r="B398" t="inlineStr">
        <is>
          <t>IT</t>
        </is>
      </c>
      <c r="C398" t="inlineStr">
        <is>
          <t>Locker</t>
        </is>
      </c>
      <c r="D398" s="10" t="inlineStr">
        <is>
          <t>Closed</t>
        </is>
      </c>
      <c r="E398" s="147" t="n">
        <v>44854.04166666666</v>
      </c>
      <c r="F398" s="10" t="n">
        <v>44861.08055555556</v>
      </c>
      <c r="K398" s="10" t="n">
        <v>7</v>
      </c>
    </row>
    <row r="399">
      <c r="A399" t="inlineStr">
        <is>
          <t>EU</t>
        </is>
      </c>
      <c r="B399" t="inlineStr">
        <is>
          <t>IT</t>
        </is>
      </c>
      <c r="C399" t="inlineStr">
        <is>
          <t>Locker</t>
        </is>
      </c>
      <c r="D399" s="10" t="inlineStr">
        <is>
          <t>Activated</t>
        </is>
      </c>
      <c r="E399" s="147" t="n">
        <v>43412.66666666666</v>
      </c>
      <c r="I399" s="10" t="n">
        <v>44117.4625</v>
      </c>
      <c r="M399" s="10" t="n">
        <v>704</v>
      </c>
    </row>
    <row r="400">
      <c r="A400" t="inlineStr">
        <is>
          <t>EU</t>
        </is>
      </c>
      <c r="B400" t="inlineStr">
        <is>
          <t>ES</t>
        </is>
      </c>
      <c r="C400" t="inlineStr">
        <is>
          <t>Locker</t>
        </is>
      </c>
      <c r="D400" s="10" t="inlineStr">
        <is>
          <t>Activated</t>
        </is>
      </c>
      <c r="E400" s="147" t="n">
        <v>45035.75</v>
      </c>
      <c r="F400" s="10" t="n">
        <v>45049.24444444444</v>
      </c>
      <c r="H400" s="147" t="n">
        <v>45056</v>
      </c>
      <c r="I400" s="10" t="n">
        <v>45077.03333333333</v>
      </c>
      <c r="K400" s="10" t="n">
        <v>13</v>
      </c>
      <c r="L400" t="n">
        <v>21</v>
      </c>
      <c r="M400" s="10" t="n">
        <v>41</v>
      </c>
    </row>
    <row r="401">
      <c r="A401" t="inlineStr">
        <is>
          <t>EU</t>
        </is>
      </c>
      <c r="B401" t="inlineStr">
        <is>
          <t>DE</t>
        </is>
      </c>
      <c r="C401" t="inlineStr">
        <is>
          <t>Locker</t>
        </is>
      </c>
      <c r="D401" s="10" t="inlineStr">
        <is>
          <t>Activated</t>
        </is>
      </c>
      <c r="E401" s="147" t="n">
        <v>44216.04305555556</v>
      </c>
      <c r="F401" s="10" t="n">
        <v>44278.34722222222</v>
      </c>
      <c r="H401" s="147" t="n">
        <v>44278</v>
      </c>
      <c r="I401" s="10" t="n">
        <v>44314.50277777778</v>
      </c>
      <c r="K401" s="10" t="n">
        <v>62</v>
      </c>
      <c r="L401" t="n">
        <v>36</v>
      </c>
      <c r="M401" s="10" t="n">
        <v>98</v>
      </c>
    </row>
    <row r="402">
      <c r="A402" t="inlineStr">
        <is>
          <t>EU</t>
        </is>
      </c>
      <c r="B402" t="inlineStr">
        <is>
          <t>GB</t>
        </is>
      </c>
      <c r="C402" t="inlineStr">
        <is>
          <t>Locker</t>
        </is>
      </c>
      <c r="D402" s="10" t="inlineStr">
        <is>
          <t>Closed</t>
        </is>
      </c>
      <c r="E402" s="147" t="n">
        <v>44215.04236111111</v>
      </c>
      <c r="F402" s="10" t="n">
        <v>44237.38680555556</v>
      </c>
      <c r="H402" s="147" t="n">
        <v>44398</v>
      </c>
      <c r="I402" s="10" t="n">
        <v>44411</v>
      </c>
      <c r="K402" s="10" t="n">
        <v>22</v>
      </c>
      <c r="L402" t="n">
        <v>13</v>
      </c>
      <c r="M402" s="10" t="n">
        <v>195</v>
      </c>
    </row>
    <row r="403">
      <c r="A403" t="inlineStr">
        <is>
          <t>EU</t>
        </is>
      </c>
      <c r="B403" t="inlineStr">
        <is>
          <t>DE</t>
        </is>
      </c>
      <c r="C403" t="inlineStr">
        <is>
          <t>Locker</t>
        </is>
      </c>
      <c r="D403" s="10" t="inlineStr">
        <is>
          <t>Closed</t>
        </is>
      </c>
      <c r="F403" s="10" t="n">
        <v>44321.575</v>
      </c>
      <c r="I403" s="10" t="n">
        <v>44321.57569444444</v>
      </c>
      <c r="J403" s="10" t="inlineStr">
        <is>
          <t>6/21/22 15:00</t>
        </is>
      </c>
    </row>
    <row r="404">
      <c r="A404" t="inlineStr">
        <is>
          <t>APAC</t>
        </is>
      </c>
      <c r="B404" t="inlineStr">
        <is>
          <t>AU</t>
        </is>
      </c>
      <c r="C404" t="inlineStr">
        <is>
          <t>Locker</t>
        </is>
      </c>
      <c r="D404" s="10" t="inlineStr">
        <is>
          <t>Activated</t>
        </is>
      </c>
      <c r="E404" s="147" t="n">
        <v>44880.20833333334</v>
      </c>
      <c r="F404" s="10" t="n">
        <v>44885.20833333334</v>
      </c>
      <c r="H404" s="147" t="n">
        <v>44908</v>
      </c>
      <c r="I404" s="10" t="n">
        <v>44924.72638888889</v>
      </c>
      <c r="K404" s="10" t="n">
        <v>5</v>
      </c>
      <c r="L404" t="n">
        <v>16</v>
      </c>
      <c r="M404" s="10" t="n">
        <v>44</v>
      </c>
    </row>
    <row r="405">
      <c r="A405" t="inlineStr">
        <is>
          <t>NA</t>
        </is>
      </c>
      <c r="B405" t="inlineStr">
        <is>
          <t>US</t>
        </is>
      </c>
      <c r="C405" t="inlineStr">
        <is>
          <t>Locker</t>
        </is>
      </c>
      <c r="D405" s="10" t="inlineStr">
        <is>
          <t>Closed</t>
        </is>
      </c>
      <c r="E405" s="147" t="n">
        <v>44409.91666666666</v>
      </c>
      <c r="F405" s="10" t="n">
        <v>44413.91666666666</v>
      </c>
      <c r="K405" s="10" t="n">
        <v>4</v>
      </c>
    </row>
    <row r="406">
      <c r="A406" t="inlineStr">
        <is>
          <t>NA</t>
        </is>
      </c>
      <c r="B406" t="inlineStr">
        <is>
          <t>US</t>
        </is>
      </c>
      <c r="C406" t="inlineStr">
        <is>
          <t>Locker</t>
        </is>
      </c>
      <c r="D406" s="10" t="inlineStr">
        <is>
          <t>Closed</t>
        </is>
      </c>
      <c r="E406" s="147" t="n">
        <v>44797.5</v>
      </c>
      <c r="F406" s="10" t="n">
        <v>44883.5</v>
      </c>
      <c r="K406" s="10" t="n">
        <v>86</v>
      </c>
    </row>
    <row r="407">
      <c r="A407" t="inlineStr">
        <is>
          <t>EU</t>
        </is>
      </c>
      <c r="B407" t="inlineStr">
        <is>
          <t>DE</t>
        </is>
      </c>
      <c r="C407" t="inlineStr">
        <is>
          <t>Locker</t>
        </is>
      </c>
      <c r="D407" s="10" t="inlineStr">
        <is>
          <t>Closed</t>
        </is>
      </c>
      <c r="E407" s="147" t="n">
        <v>44995.04236111111</v>
      </c>
      <c r="F407" s="10" t="n">
        <v>45000.66666666666</v>
      </c>
      <c r="K407" s="10" t="n">
        <v>5</v>
      </c>
    </row>
    <row r="408">
      <c r="A408" t="inlineStr">
        <is>
          <t>EU</t>
        </is>
      </c>
      <c r="B408" t="inlineStr">
        <is>
          <t>GB</t>
        </is>
      </c>
      <c r="C408" t="inlineStr">
        <is>
          <t>Locker</t>
        </is>
      </c>
      <c r="D408" s="10" t="inlineStr">
        <is>
          <t>Decommissioned</t>
        </is>
      </c>
      <c r="I408" s="10" t="n">
        <v>43817.66666666666</v>
      </c>
      <c r="J408" s="10" t="inlineStr">
        <is>
          <t>3/1/23 4:00</t>
        </is>
      </c>
    </row>
    <row r="409">
      <c r="A409" t="inlineStr">
        <is>
          <t>EU</t>
        </is>
      </c>
      <c r="B409" t="inlineStr">
        <is>
          <t>DE</t>
        </is>
      </c>
      <c r="C409" t="inlineStr">
        <is>
          <t>Locker</t>
        </is>
      </c>
      <c r="D409" s="10" t="inlineStr">
        <is>
          <t>Closed</t>
        </is>
      </c>
      <c r="E409" s="147" t="n">
        <v>44075.625</v>
      </c>
    </row>
    <row r="410">
      <c r="A410" t="inlineStr">
        <is>
          <t>EU</t>
        </is>
      </c>
      <c r="B410" t="inlineStr">
        <is>
          <t>IT</t>
        </is>
      </c>
      <c r="C410" t="inlineStr">
        <is>
          <t>Locker</t>
        </is>
      </c>
      <c r="D410" s="10" t="inlineStr">
        <is>
          <t>Activated</t>
        </is>
      </c>
      <c r="E410" s="147" t="n">
        <v>44764.04305555556</v>
      </c>
      <c r="F410" s="10" t="n">
        <v>44777.27013888889</v>
      </c>
      <c r="H410" s="147" t="n">
        <v>44789</v>
      </c>
      <c r="I410" s="10" t="n">
        <v>44816.14097222222</v>
      </c>
      <c r="K410" s="10" t="n">
        <v>13</v>
      </c>
      <c r="L410" t="n">
        <v>27</v>
      </c>
      <c r="M410" s="10" t="n">
        <v>52</v>
      </c>
    </row>
    <row r="411">
      <c r="A411" t="inlineStr">
        <is>
          <t>EU</t>
        </is>
      </c>
      <c r="B411" t="inlineStr">
        <is>
          <t>IT</t>
        </is>
      </c>
      <c r="C411" t="inlineStr">
        <is>
          <t>Locker</t>
        </is>
      </c>
      <c r="D411" s="10" t="inlineStr">
        <is>
          <t>Activated</t>
        </is>
      </c>
      <c r="E411" s="147" t="n">
        <v>44495.04166666666</v>
      </c>
      <c r="F411" s="10" t="n">
        <v>45084.60277777778</v>
      </c>
      <c r="H411" s="147" t="n">
        <v>45106</v>
      </c>
      <c r="I411" s="10" t="n">
        <v>45119.22083333333</v>
      </c>
      <c r="K411" s="10" t="n">
        <v>589</v>
      </c>
      <c r="L411" t="n">
        <v>13</v>
      </c>
      <c r="M411" s="10" t="n">
        <v>624</v>
      </c>
    </row>
    <row r="412">
      <c r="A412" t="inlineStr">
        <is>
          <t>EU</t>
        </is>
      </c>
      <c r="B412" t="inlineStr">
        <is>
          <t>ES</t>
        </is>
      </c>
      <c r="C412" t="inlineStr">
        <is>
          <t>Locker</t>
        </is>
      </c>
      <c r="D412" s="10" t="inlineStr">
        <is>
          <t>Activated</t>
        </is>
      </c>
      <c r="E412" s="147" t="n">
        <v>45019.75</v>
      </c>
      <c r="F412" s="10" t="n">
        <v>45020.28402777778</v>
      </c>
      <c r="H412" s="147" t="n">
        <v>45021</v>
      </c>
      <c r="I412" s="10" t="n">
        <v>45029.17152777778</v>
      </c>
      <c r="K412" s="10" t="n">
        <v>0</v>
      </c>
      <c r="L412" t="n">
        <v>8</v>
      </c>
      <c r="M412" s="10" t="n">
        <v>9</v>
      </c>
    </row>
    <row r="413">
      <c r="A413" t="inlineStr">
        <is>
          <t>EU</t>
        </is>
      </c>
      <c r="B413" t="inlineStr">
        <is>
          <t>DE</t>
        </is>
      </c>
      <c r="C413" t="inlineStr">
        <is>
          <t>Locker</t>
        </is>
      </c>
      <c r="D413" s="10" t="inlineStr">
        <is>
          <t>Activated</t>
        </is>
      </c>
      <c r="E413" s="147" t="n">
        <v>44216.04305555556</v>
      </c>
      <c r="F413" s="10" t="n">
        <v>44278.34722222222</v>
      </c>
      <c r="H413" s="147" t="n">
        <v>44278</v>
      </c>
      <c r="I413" s="10" t="n">
        <v>44314.50277777778</v>
      </c>
      <c r="K413" s="10" t="n">
        <v>62</v>
      </c>
      <c r="L413" t="n">
        <v>36</v>
      </c>
      <c r="M413" s="10" t="n">
        <v>98</v>
      </c>
    </row>
    <row r="414">
      <c r="A414" t="inlineStr">
        <is>
          <t>EU</t>
        </is>
      </c>
      <c r="B414" t="inlineStr">
        <is>
          <t>GB</t>
        </is>
      </c>
      <c r="C414" t="inlineStr">
        <is>
          <t>Locker</t>
        </is>
      </c>
      <c r="D414" s="10" t="inlineStr">
        <is>
          <t>Activated</t>
        </is>
      </c>
      <c r="E414" s="147" t="n">
        <v>44218.04236111111</v>
      </c>
      <c r="F414" s="10" t="n">
        <v>44243.11875</v>
      </c>
      <c r="H414" s="147" t="n">
        <v>44329</v>
      </c>
      <c r="I414" s="10" t="n">
        <v>44343.66666666666</v>
      </c>
      <c r="K414" s="10" t="n">
        <v>25</v>
      </c>
      <c r="L414" t="n">
        <v>14</v>
      </c>
      <c r="M414" s="10" t="n">
        <v>125</v>
      </c>
    </row>
    <row r="415">
      <c r="A415" t="inlineStr">
        <is>
          <t>EU</t>
        </is>
      </c>
      <c r="B415" t="inlineStr">
        <is>
          <t>DE</t>
        </is>
      </c>
      <c r="C415" t="inlineStr">
        <is>
          <t>Locker</t>
        </is>
      </c>
      <c r="D415" s="10" t="inlineStr">
        <is>
          <t>Activated</t>
        </is>
      </c>
      <c r="E415" s="147" t="n">
        <v>44280.66666666666</v>
      </c>
      <c r="F415" s="10" t="n">
        <v>44280.24652777778</v>
      </c>
      <c r="H415" s="147" t="n">
        <v>44280</v>
      </c>
      <c r="I415" s="10" t="n">
        <v>44314.50277777778</v>
      </c>
      <c r="L415" t="n">
        <v>34</v>
      </c>
      <c r="M415" s="10" t="n">
        <v>33</v>
      </c>
    </row>
    <row r="416">
      <c r="A416" t="inlineStr">
        <is>
          <t>APAC</t>
        </is>
      </c>
      <c r="B416" t="inlineStr">
        <is>
          <t>AU</t>
        </is>
      </c>
      <c r="C416" t="inlineStr">
        <is>
          <t>Locker</t>
        </is>
      </c>
      <c r="D416" s="10" t="inlineStr">
        <is>
          <t>Closed</t>
        </is>
      </c>
      <c r="E416" s="147" t="n">
        <v>44880.20833333334</v>
      </c>
      <c r="F416" s="10" t="n">
        <v>44882.20833333334</v>
      </c>
      <c r="K416" s="10" t="n">
        <v>2</v>
      </c>
    </row>
    <row r="417">
      <c r="A417" t="inlineStr">
        <is>
          <t>NA</t>
        </is>
      </c>
      <c r="B417" t="inlineStr">
        <is>
          <t>US</t>
        </is>
      </c>
      <c r="C417" t="inlineStr">
        <is>
          <t>Locker</t>
        </is>
      </c>
      <c r="D417" s="10" t="inlineStr">
        <is>
          <t>Closed</t>
        </is>
      </c>
      <c r="E417" s="147" t="n">
        <v>44409.91666666666</v>
      </c>
      <c r="F417" s="10" t="n">
        <v>44413.91666666666</v>
      </c>
      <c r="K417" s="10" t="n">
        <v>4</v>
      </c>
    </row>
    <row r="418">
      <c r="A418" t="inlineStr">
        <is>
          <t>NA</t>
        </is>
      </c>
      <c r="B418" t="inlineStr">
        <is>
          <t>CA</t>
        </is>
      </c>
      <c r="C418" t="inlineStr">
        <is>
          <t>Locker</t>
        </is>
      </c>
      <c r="D418" s="10" t="inlineStr">
        <is>
          <t>Closed</t>
        </is>
      </c>
      <c r="E418" s="147" t="n">
        <v>44834.5</v>
      </c>
      <c r="F418" s="10" t="n">
        <v>44855.5</v>
      </c>
      <c r="G418" s="10" t="n">
        <v>44855.5</v>
      </c>
      <c r="K418" s="10" t="n">
        <v>21</v>
      </c>
    </row>
    <row r="419">
      <c r="A419" t="inlineStr">
        <is>
          <t>EU</t>
        </is>
      </c>
      <c r="B419" t="inlineStr">
        <is>
          <t>DE</t>
        </is>
      </c>
      <c r="C419" t="inlineStr">
        <is>
          <t>Locker</t>
        </is>
      </c>
      <c r="D419" s="10" t="inlineStr">
        <is>
          <t>Closed</t>
        </is>
      </c>
      <c r="E419" s="147" t="n">
        <v>44995.04236111111</v>
      </c>
    </row>
    <row r="420">
      <c r="A420" t="inlineStr">
        <is>
          <t>EU</t>
        </is>
      </c>
      <c r="B420" t="inlineStr">
        <is>
          <t>GB</t>
        </is>
      </c>
      <c r="C420" t="inlineStr">
        <is>
          <t>Locker</t>
        </is>
      </c>
      <c r="D420" s="10" t="inlineStr">
        <is>
          <t>Activated</t>
        </is>
      </c>
      <c r="I420" s="10" t="n">
        <v>43816.66666666666</v>
      </c>
    </row>
    <row r="421">
      <c r="A421" t="inlineStr">
        <is>
          <t>EU</t>
        </is>
      </c>
      <c r="B421" t="inlineStr">
        <is>
          <t>DE</t>
        </is>
      </c>
      <c r="C421" t="inlineStr">
        <is>
          <t>Locker</t>
        </is>
      </c>
      <c r="D421" s="10" t="inlineStr">
        <is>
          <t>Closed</t>
        </is>
      </c>
      <c r="E421" s="147" t="n">
        <v>44433.625</v>
      </c>
    </row>
    <row r="422">
      <c r="A422" t="inlineStr">
        <is>
          <t>EU</t>
        </is>
      </c>
      <c r="B422" t="inlineStr">
        <is>
          <t>IT</t>
        </is>
      </c>
      <c r="C422" t="inlineStr">
        <is>
          <t>Locker</t>
        </is>
      </c>
      <c r="D422" s="10" t="inlineStr">
        <is>
          <t>Closed</t>
        </is>
      </c>
      <c r="E422" s="147" t="n">
        <v>44842.04166666666</v>
      </c>
      <c r="F422" s="10" t="n">
        <v>44854.17847222222</v>
      </c>
      <c r="H422" s="147" t="n">
        <v>44858</v>
      </c>
      <c r="I422" s="10" t="n">
        <v>44876.37291666667</v>
      </c>
      <c r="J422" s="10" t="inlineStr">
        <is>
          <t>5/18/23 3:00</t>
        </is>
      </c>
      <c r="K422" s="10" t="n">
        <v>12</v>
      </c>
      <c r="L422" t="n">
        <v>18</v>
      </c>
      <c r="M422" s="10" t="n">
        <v>34</v>
      </c>
    </row>
    <row r="423">
      <c r="A423" t="inlineStr">
        <is>
          <t>EU</t>
        </is>
      </c>
      <c r="B423" t="inlineStr">
        <is>
          <t>IT</t>
        </is>
      </c>
      <c r="C423" t="inlineStr">
        <is>
          <t>Locker</t>
        </is>
      </c>
      <c r="D423" s="10" t="inlineStr">
        <is>
          <t>Activated</t>
        </is>
      </c>
      <c r="E423" s="147" t="n">
        <v>44581.04166666666</v>
      </c>
      <c r="F423" s="10" t="n">
        <v>44616.41180555556</v>
      </c>
      <c r="H423" s="147" t="n">
        <v>44937</v>
      </c>
      <c r="I423" s="10" t="n">
        <v>44939.37708333333</v>
      </c>
      <c r="K423" s="10" t="n">
        <v>35</v>
      </c>
      <c r="L423" t="n">
        <v>2</v>
      </c>
      <c r="M423" s="10" t="n">
        <v>358</v>
      </c>
    </row>
    <row r="424">
      <c r="A424" t="inlineStr">
        <is>
          <t>EU</t>
        </is>
      </c>
      <c r="B424" t="inlineStr">
        <is>
          <t>ES</t>
        </is>
      </c>
      <c r="C424" t="inlineStr">
        <is>
          <t>Locker</t>
        </is>
      </c>
      <c r="D424" s="10" t="inlineStr">
        <is>
          <t>Activated</t>
        </is>
      </c>
      <c r="F424" s="10" t="n">
        <v>44266.35347222222</v>
      </c>
      <c r="H424" s="147" t="n">
        <v>44267</v>
      </c>
      <c r="I424" s="10" t="n">
        <v>44302.18333333333</v>
      </c>
      <c r="L424" t="n">
        <v>35</v>
      </c>
    </row>
    <row r="425">
      <c r="A425" t="inlineStr">
        <is>
          <t>EU</t>
        </is>
      </c>
      <c r="B425" t="inlineStr">
        <is>
          <t>DE</t>
        </is>
      </c>
      <c r="C425" t="inlineStr">
        <is>
          <t>Locker</t>
        </is>
      </c>
      <c r="D425" s="10" t="inlineStr">
        <is>
          <t>Activated</t>
        </is>
      </c>
      <c r="E425" s="147" t="n">
        <v>44216.04305555556</v>
      </c>
      <c r="F425" s="10" t="n">
        <v>44278.34722222222</v>
      </c>
      <c r="H425" s="147" t="n">
        <v>44278</v>
      </c>
      <c r="I425" s="10" t="n">
        <v>44368.21805555555</v>
      </c>
      <c r="K425" s="10" t="n">
        <v>62</v>
      </c>
      <c r="L425" t="n">
        <v>90</v>
      </c>
      <c r="M425" s="10" t="n">
        <v>152</v>
      </c>
    </row>
    <row r="426">
      <c r="A426" t="inlineStr">
        <is>
          <t>EU</t>
        </is>
      </c>
      <c r="B426" t="inlineStr">
        <is>
          <t>GB</t>
        </is>
      </c>
      <c r="C426" t="inlineStr">
        <is>
          <t>Locker</t>
        </is>
      </c>
      <c r="D426" s="10" t="inlineStr">
        <is>
          <t>Activated</t>
        </is>
      </c>
      <c r="E426" s="147" t="n">
        <v>44218.04236111111</v>
      </c>
      <c r="F426" s="10" t="n">
        <v>44239.36527777778</v>
      </c>
      <c r="H426" s="147" t="n">
        <v>44329</v>
      </c>
      <c r="I426" s="10" t="n">
        <v>44339.66666666666</v>
      </c>
      <c r="K426" s="10" t="n">
        <v>21</v>
      </c>
      <c r="L426" t="n">
        <v>10</v>
      </c>
      <c r="M426" s="10" t="n">
        <v>121</v>
      </c>
    </row>
    <row r="427">
      <c r="A427" t="inlineStr">
        <is>
          <t>EU</t>
        </is>
      </c>
      <c r="B427" t="inlineStr">
        <is>
          <t>DE</t>
        </is>
      </c>
      <c r="C427" t="inlineStr">
        <is>
          <t>Locker</t>
        </is>
      </c>
      <c r="D427" s="10" t="inlineStr">
        <is>
          <t>Closed</t>
        </is>
      </c>
      <c r="E427" s="147" t="n">
        <v>44280.66666666666</v>
      </c>
      <c r="F427" s="10" t="n">
        <v>44300.29791666667</v>
      </c>
      <c r="H427" s="147" t="n">
        <v>44280</v>
      </c>
      <c r="I427" s="10" t="n">
        <v>44308.55972222222</v>
      </c>
      <c r="J427" s="10" t="inlineStr">
        <is>
          <t>5/29/23 15:00</t>
        </is>
      </c>
      <c r="K427" s="10" t="n">
        <v>19</v>
      </c>
      <c r="L427" t="n">
        <v>28</v>
      </c>
      <c r="M427" s="10" t="n">
        <v>27</v>
      </c>
    </row>
    <row r="428">
      <c r="A428" t="inlineStr">
        <is>
          <t>APAC</t>
        </is>
      </c>
      <c r="B428" t="inlineStr">
        <is>
          <t>AU</t>
        </is>
      </c>
      <c r="C428" t="inlineStr">
        <is>
          <t>Locker</t>
        </is>
      </c>
      <c r="D428" s="10" t="inlineStr">
        <is>
          <t>Activated</t>
        </is>
      </c>
      <c r="E428" s="147" t="n">
        <v>44882.20833333334</v>
      </c>
      <c r="F428" s="10" t="n">
        <v>44885.20833333334</v>
      </c>
      <c r="H428" s="147" t="n">
        <v>44916</v>
      </c>
      <c r="I428" s="10" t="n">
        <v>44924.72361111111</v>
      </c>
      <c r="K428" s="10" t="n">
        <v>3</v>
      </c>
      <c r="L428" t="n">
        <v>8</v>
      </c>
      <c r="M428" s="10" t="n">
        <v>42</v>
      </c>
    </row>
    <row r="429">
      <c r="A429" t="inlineStr">
        <is>
          <t>NA</t>
        </is>
      </c>
      <c r="B429" t="inlineStr">
        <is>
          <t>US</t>
        </is>
      </c>
      <c r="C429" t="inlineStr">
        <is>
          <t>Locker</t>
        </is>
      </c>
      <c r="D429" s="10" t="inlineStr">
        <is>
          <t>Activated</t>
        </is>
      </c>
      <c r="E429" s="147" t="n">
        <v>44754.5</v>
      </c>
      <c r="F429" s="10" t="n">
        <v>44760.5</v>
      </c>
      <c r="H429" s="147" t="n">
        <v>44888</v>
      </c>
      <c r="I429" s="10" t="n">
        <v>44991.48055555556</v>
      </c>
      <c r="K429" s="10" t="n">
        <v>6</v>
      </c>
      <c r="L429" t="n">
        <v>103</v>
      </c>
      <c r="M429" s="10" t="n">
        <v>236</v>
      </c>
    </row>
    <row r="430">
      <c r="A430" t="inlineStr">
        <is>
          <t>NA</t>
        </is>
      </c>
      <c r="B430" t="inlineStr">
        <is>
          <t>CA</t>
        </is>
      </c>
      <c r="C430" t="inlineStr">
        <is>
          <t>Locker</t>
        </is>
      </c>
      <c r="D430" s="10" t="inlineStr">
        <is>
          <t>Closed</t>
        </is>
      </c>
      <c r="E430" s="147" t="n">
        <v>44834.5</v>
      </c>
      <c r="F430" s="10" t="n">
        <v>44847.5</v>
      </c>
      <c r="G430" s="10" t="n">
        <v>44847.5</v>
      </c>
      <c r="K430" s="10" t="n">
        <v>13</v>
      </c>
    </row>
    <row r="431">
      <c r="A431" t="inlineStr">
        <is>
          <t>EU</t>
        </is>
      </c>
      <c r="B431" t="inlineStr">
        <is>
          <t>DE</t>
        </is>
      </c>
      <c r="C431" t="inlineStr">
        <is>
          <t>Locker</t>
        </is>
      </c>
      <c r="D431" s="10" t="inlineStr">
        <is>
          <t>Activated</t>
        </is>
      </c>
      <c r="E431" s="147" t="n">
        <v>44958.04166666666</v>
      </c>
      <c r="F431" s="10" t="n">
        <v>44971.125</v>
      </c>
      <c r="H431" s="147" t="n">
        <v>45021</v>
      </c>
      <c r="I431" s="10" t="n">
        <v>45040.16527777778</v>
      </c>
      <c r="K431" s="10" t="n">
        <v>13</v>
      </c>
      <c r="L431" t="n">
        <v>19</v>
      </c>
      <c r="M431" s="10" t="n">
        <v>82</v>
      </c>
    </row>
    <row r="432">
      <c r="A432" t="inlineStr">
        <is>
          <t>EU</t>
        </is>
      </c>
      <c r="B432" t="inlineStr">
        <is>
          <t>GB</t>
        </is>
      </c>
      <c r="C432" t="inlineStr">
        <is>
          <t>Locker</t>
        </is>
      </c>
      <c r="D432" s="10" t="inlineStr">
        <is>
          <t>Closed</t>
        </is>
      </c>
      <c r="E432" s="147" t="n">
        <v>43941.91666666666</v>
      </c>
    </row>
    <row r="433">
      <c r="A433" t="inlineStr">
        <is>
          <t>EU</t>
        </is>
      </c>
      <c r="B433" t="inlineStr">
        <is>
          <t>DE</t>
        </is>
      </c>
      <c r="C433" t="inlineStr">
        <is>
          <t>Locker</t>
        </is>
      </c>
      <c r="D433" s="10" t="inlineStr">
        <is>
          <t>Closed</t>
        </is>
      </c>
      <c r="E433" s="147" t="n">
        <v>44433.625</v>
      </c>
    </row>
    <row r="434">
      <c r="A434" t="inlineStr">
        <is>
          <t>EU</t>
        </is>
      </c>
      <c r="B434" t="inlineStr">
        <is>
          <t>IT</t>
        </is>
      </c>
      <c r="C434" t="inlineStr">
        <is>
          <t>Locker</t>
        </is>
      </c>
      <c r="D434" s="10" t="inlineStr">
        <is>
          <t>Activated</t>
        </is>
      </c>
      <c r="E434" s="147" t="n">
        <v>44854.04166666666</v>
      </c>
      <c r="F434" s="10" t="n">
        <v>44859.30347222222</v>
      </c>
      <c r="H434" s="147" t="n">
        <v>44868</v>
      </c>
      <c r="I434" s="10" t="n">
        <v>44881.13263888889</v>
      </c>
      <c r="K434" s="10" t="n">
        <v>5</v>
      </c>
      <c r="L434" t="n">
        <v>13</v>
      </c>
      <c r="M434" s="10" t="n">
        <v>27</v>
      </c>
    </row>
    <row r="435">
      <c r="A435" t="inlineStr">
        <is>
          <t>EU</t>
        </is>
      </c>
      <c r="B435" t="inlineStr">
        <is>
          <t>IT</t>
        </is>
      </c>
      <c r="C435" t="inlineStr">
        <is>
          <t>Locker</t>
        </is>
      </c>
      <c r="D435" s="10" t="inlineStr">
        <is>
          <t>Prepare property for installation</t>
        </is>
      </c>
      <c r="E435" s="147" t="n">
        <v>44891.04166666666</v>
      </c>
      <c r="F435" s="10" t="n">
        <v>45084.59861111111</v>
      </c>
      <c r="K435" s="10" t="n">
        <v>193</v>
      </c>
    </row>
    <row r="436">
      <c r="A436" t="inlineStr">
        <is>
          <t>EU</t>
        </is>
      </c>
      <c r="B436" t="inlineStr">
        <is>
          <t>ES</t>
        </is>
      </c>
      <c r="C436" t="inlineStr">
        <is>
          <t>Locker</t>
        </is>
      </c>
      <c r="D436" s="10" t="inlineStr">
        <is>
          <t>Activated</t>
        </is>
      </c>
      <c r="F436" s="10" t="n">
        <v>44266.35625</v>
      </c>
      <c r="H436" s="147" t="n">
        <v>44267</v>
      </c>
      <c r="I436" s="10" t="n">
        <v>44312.15</v>
      </c>
      <c r="L436" t="n">
        <v>45</v>
      </c>
    </row>
    <row r="437">
      <c r="A437" t="inlineStr">
        <is>
          <t>EU</t>
        </is>
      </c>
      <c r="B437" t="inlineStr">
        <is>
          <t>DE</t>
        </is>
      </c>
      <c r="C437" t="inlineStr">
        <is>
          <t>Locker</t>
        </is>
      </c>
      <c r="D437" s="10" t="inlineStr">
        <is>
          <t>Activated</t>
        </is>
      </c>
      <c r="E437" s="147" t="n">
        <v>44216.04305555556</v>
      </c>
      <c r="F437" s="10" t="n">
        <v>44294.94722222222</v>
      </c>
      <c r="H437" s="147" t="n">
        <v>44295</v>
      </c>
      <c r="I437" s="10" t="n">
        <v>44377.49444444444</v>
      </c>
      <c r="K437" s="10" t="n">
        <v>78</v>
      </c>
      <c r="L437" t="n">
        <v>82</v>
      </c>
      <c r="M437" s="10" t="n">
        <v>161</v>
      </c>
    </row>
    <row r="438">
      <c r="A438" t="inlineStr">
        <is>
          <t>EU</t>
        </is>
      </c>
      <c r="B438" t="inlineStr">
        <is>
          <t>GB</t>
        </is>
      </c>
      <c r="C438" t="inlineStr">
        <is>
          <t>Locker</t>
        </is>
      </c>
      <c r="D438" s="10" t="inlineStr">
        <is>
          <t>Decommissioned</t>
        </is>
      </c>
      <c r="E438" s="147" t="n">
        <v>44218.04236111111</v>
      </c>
      <c r="F438" s="10" t="n">
        <v>44249.30902777778</v>
      </c>
      <c r="H438" s="147" t="n">
        <v>44489</v>
      </c>
      <c r="I438" s="10" t="n">
        <v>44493.66666666666</v>
      </c>
      <c r="J438" s="10" t="inlineStr">
        <is>
          <t>3/27/23 16:00</t>
        </is>
      </c>
      <c r="K438" s="10" t="n">
        <v>31</v>
      </c>
      <c r="L438" t="n">
        <v>4</v>
      </c>
      <c r="M438" s="10" t="n">
        <v>275</v>
      </c>
    </row>
    <row r="439">
      <c r="A439" t="inlineStr">
        <is>
          <t>EU</t>
        </is>
      </c>
      <c r="B439" t="inlineStr">
        <is>
          <t>DE</t>
        </is>
      </c>
      <c r="C439" t="inlineStr">
        <is>
          <t>Locker</t>
        </is>
      </c>
      <c r="D439" s="10" t="inlineStr">
        <is>
          <t>Activated</t>
        </is>
      </c>
      <c r="E439" s="147" t="n">
        <v>44181.625</v>
      </c>
      <c r="F439" s="10" t="n">
        <v>44182.45902777778</v>
      </c>
      <c r="I439" s="10" t="n">
        <v>44253.30347222222</v>
      </c>
      <c r="K439" s="10" t="n">
        <v>0</v>
      </c>
      <c r="M439" s="10" t="n">
        <v>71</v>
      </c>
    </row>
    <row r="440">
      <c r="A440" t="inlineStr">
        <is>
          <t>APAC</t>
        </is>
      </c>
      <c r="B440" t="inlineStr">
        <is>
          <t>AU</t>
        </is>
      </c>
      <c r="C440" t="inlineStr">
        <is>
          <t>Locker</t>
        </is>
      </c>
      <c r="D440" s="10" t="inlineStr">
        <is>
          <t>Closed</t>
        </is>
      </c>
      <c r="E440" s="147" t="n">
        <v>44882.20833333334</v>
      </c>
      <c r="F440" s="10" t="n">
        <v>44887.20833333334</v>
      </c>
      <c r="K440" s="10" t="n">
        <v>5</v>
      </c>
    </row>
    <row r="441">
      <c r="A441" t="inlineStr">
        <is>
          <t>NA</t>
        </is>
      </c>
      <c r="B441" t="inlineStr">
        <is>
          <t>US</t>
        </is>
      </c>
      <c r="C441" t="inlineStr">
        <is>
          <t>Locker</t>
        </is>
      </c>
      <c r="D441" s="10" t="inlineStr">
        <is>
          <t>Activated</t>
        </is>
      </c>
      <c r="F441" s="10" t="n">
        <v>44778.5</v>
      </c>
      <c r="H441" s="147" t="n">
        <v>44944</v>
      </c>
      <c r="I441" s="10" t="n">
        <v>44954.5</v>
      </c>
      <c r="L441" t="n">
        <v>10</v>
      </c>
    </row>
    <row r="442">
      <c r="A442" t="inlineStr">
        <is>
          <t>NA</t>
        </is>
      </c>
      <c r="B442" t="inlineStr">
        <is>
          <t>US</t>
        </is>
      </c>
      <c r="C442" t="inlineStr">
        <is>
          <t>Locker</t>
        </is>
      </c>
      <c r="D442" s="10" t="inlineStr">
        <is>
          <t>Closed</t>
        </is>
      </c>
      <c r="E442" s="147" t="n">
        <v>44805.5</v>
      </c>
      <c r="F442" s="10" t="n">
        <v>44824.5</v>
      </c>
      <c r="K442" s="10" t="n">
        <v>19</v>
      </c>
    </row>
    <row r="443">
      <c r="A443" t="inlineStr">
        <is>
          <t>EU</t>
        </is>
      </c>
      <c r="B443" t="inlineStr">
        <is>
          <t>DE</t>
        </is>
      </c>
      <c r="C443" t="inlineStr">
        <is>
          <t>Locker</t>
        </is>
      </c>
      <c r="D443" s="10" t="inlineStr">
        <is>
          <t>Activated</t>
        </is>
      </c>
      <c r="E443" s="147" t="n">
        <v>45058</v>
      </c>
      <c r="F443" s="10" t="n">
        <v>45061.625</v>
      </c>
      <c r="H443" s="147" t="n">
        <v>45092</v>
      </c>
      <c r="I443" s="10" t="n">
        <v>45104.18611111111</v>
      </c>
      <c r="K443" s="10" t="n">
        <v>3</v>
      </c>
      <c r="L443" t="n">
        <v>12</v>
      </c>
      <c r="M443" s="10" t="n">
        <v>46</v>
      </c>
    </row>
    <row r="444">
      <c r="A444" t="inlineStr">
        <is>
          <t>EU</t>
        </is>
      </c>
      <c r="B444" t="inlineStr">
        <is>
          <t>GB</t>
        </is>
      </c>
      <c r="C444" t="inlineStr">
        <is>
          <t>Locker</t>
        </is>
      </c>
      <c r="D444" s="10" t="inlineStr">
        <is>
          <t>Activated</t>
        </is>
      </c>
      <c r="I444" s="10" t="n">
        <v>43828.66666666666</v>
      </c>
    </row>
    <row r="445">
      <c r="A445" t="inlineStr">
        <is>
          <t>EU</t>
        </is>
      </c>
      <c r="B445" t="inlineStr">
        <is>
          <t>DE</t>
        </is>
      </c>
      <c r="C445" t="inlineStr">
        <is>
          <t>Locker</t>
        </is>
      </c>
      <c r="D445" s="10" t="inlineStr">
        <is>
          <t>Closed</t>
        </is>
      </c>
      <c r="E445" s="147" t="n">
        <v>44433.625</v>
      </c>
    </row>
    <row r="446">
      <c r="A446" t="inlineStr">
        <is>
          <t>EU</t>
        </is>
      </c>
      <c r="B446" t="inlineStr">
        <is>
          <t>IT</t>
        </is>
      </c>
      <c r="C446" t="inlineStr">
        <is>
          <t>Locker</t>
        </is>
      </c>
      <c r="D446" s="10" t="inlineStr">
        <is>
          <t>Closed</t>
        </is>
      </c>
      <c r="E446" s="147" t="n">
        <v>44769.04166666666</v>
      </c>
      <c r="F446" s="10" t="n">
        <v>44827.33819444444</v>
      </c>
      <c r="K446" s="10" t="n">
        <v>58</v>
      </c>
    </row>
    <row r="447">
      <c r="A447" t="inlineStr">
        <is>
          <t>EU</t>
        </is>
      </c>
      <c r="B447" t="inlineStr">
        <is>
          <t>IT</t>
        </is>
      </c>
      <c r="C447" t="inlineStr">
        <is>
          <t>Locker</t>
        </is>
      </c>
      <c r="D447" s="10" t="inlineStr">
        <is>
          <t>Prepare property for installation</t>
        </is>
      </c>
      <c r="E447" s="147" t="n">
        <v>44966.04236111111</v>
      </c>
      <c r="F447" s="10" t="n">
        <v>45084.60208333333</v>
      </c>
      <c r="K447" s="10" t="n">
        <v>118</v>
      </c>
    </row>
    <row r="448">
      <c r="A448" t="inlineStr">
        <is>
          <t>EU</t>
        </is>
      </c>
      <c r="B448" t="inlineStr">
        <is>
          <t>ES</t>
        </is>
      </c>
      <c r="C448" t="inlineStr">
        <is>
          <t>Locker</t>
        </is>
      </c>
      <c r="D448" s="10" t="inlineStr">
        <is>
          <t>Activated</t>
        </is>
      </c>
      <c r="F448" s="10" t="n">
        <v>44266.35625</v>
      </c>
      <c r="H448" s="147" t="n">
        <v>44267</v>
      </c>
      <c r="I448" s="10" t="n">
        <v>44329.31527777778</v>
      </c>
      <c r="L448" t="n">
        <v>62</v>
      </c>
    </row>
    <row r="449">
      <c r="A449" t="inlineStr">
        <is>
          <t>EU</t>
        </is>
      </c>
      <c r="B449" t="inlineStr">
        <is>
          <t>DE</t>
        </is>
      </c>
      <c r="C449" t="inlineStr">
        <is>
          <t>Locker</t>
        </is>
      </c>
      <c r="D449" s="10" t="inlineStr">
        <is>
          <t>Activated</t>
        </is>
      </c>
      <c r="E449" s="147" t="n">
        <v>44216.04305555556</v>
      </c>
      <c r="F449" s="10" t="n">
        <v>44294.94722222222</v>
      </c>
      <c r="H449" s="147" t="n">
        <v>44295</v>
      </c>
      <c r="I449" s="10" t="n">
        <v>44347.24652777778</v>
      </c>
      <c r="K449" s="10" t="n">
        <v>78</v>
      </c>
      <c r="L449" t="n">
        <v>52</v>
      </c>
      <c r="M449" s="10" t="n">
        <v>131</v>
      </c>
    </row>
    <row r="450">
      <c r="A450" t="inlineStr">
        <is>
          <t>EU</t>
        </is>
      </c>
      <c r="B450" t="inlineStr">
        <is>
          <t>GB</t>
        </is>
      </c>
      <c r="C450" t="inlineStr">
        <is>
          <t>Locker</t>
        </is>
      </c>
      <c r="D450" s="10" t="inlineStr">
        <is>
          <t>Activated</t>
        </is>
      </c>
      <c r="E450" s="147" t="n">
        <v>44218.04236111111</v>
      </c>
      <c r="F450" s="10" t="n">
        <v>44244.10069444445</v>
      </c>
      <c r="H450" s="147" t="n">
        <v>44329</v>
      </c>
      <c r="I450" s="10" t="n">
        <v>44342.66666666666</v>
      </c>
      <c r="K450" s="10" t="n">
        <v>26</v>
      </c>
      <c r="L450" t="n">
        <v>13</v>
      </c>
      <c r="M450" s="10" t="n">
        <v>124</v>
      </c>
    </row>
    <row r="451">
      <c r="A451" t="inlineStr">
        <is>
          <t>EU</t>
        </is>
      </c>
      <c r="B451" t="inlineStr">
        <is>
          <t>DE</t>
        </is>
      </c>
      <c r="C451" t="inlineStr">
        <is>
          <t>Locker</t>
        </is>
      </c>
      <c r="D451" s="10" t="inlineStr">
        <is>
          <t>Activated</t>
        </is>
      </c>
      <c r="E451" s="147" t="n">
        <v>44181.625</v>
      </c>
      <c r="F451" s="10" t="n">
        <v>44182.45902777778</v>
      </c>
      <c r="I451" s="10" t="n">
        <v>44266.50416666667</v>
      </c>
      <c r="K451" s="10" t="n">
        <v>0</v>
      </c>
      <c r="M451" s="10" t="n">
        <v>84</v>
      </c>
    </row>
    <row r="452">
      <c r="A452" t="inlineStr">
        <is>
          <t>APAC</t>
        </is>
      </c>
      <c r="B452" t="inlineStr">
        <is>
          <t>AU</t>
        </is>
      </c>
      <c r="C452" t="inlineStr">
        <is>
          <t>Locker</t>
        </is>
      </c>
      <c r="D452" s="10" t="inlineStr">
        <is>
          <t>Closed</t>
        </is>
      </c>
      <c r="E452" s="147" t="n">
        <v>44882.20833333334</v>
      </c>
      <c r="F452" s="10" t="n">
        <v>44889.20833333334</v>
      </c>
      <c r="K452" s="10" t="n">
        <v>7</v>
      </c>
    </row>
    <row r="453">
      <c r="A453" t="inlineStr">
        <is>
          <t>NA</t>
        </is>
      </c>
      <c r="B453" t="inlineStr">
        <is>
          <t>US</t>
        </is>
      </c>
      <c r="C453" t="inlineStr">
        <is>
          <t>Locker</t>
        </is>
      </c>
      <c r="D453" s="10" t="inlineStr">
        <is>
          <t>Schedule installation</t>
        </is>
      </c>
      <c r="F453" s="10" t="n">
        <v>44826.5</v>
      </c>
      <c r="H453" s="147" t="n">
        <v>45112</v>
      </c>
    </row>
    <row r="454">
      <c r="A454" t="inlineStr">
        <is>
          <t>NA</t>
        </is>
      </c>
      <c r="B454" t="inlineStr">
        <is>
          <t>US</t>
        </is>
      </c>
      <c r="C454" t="inlineStr">
        <is>
          <t>Locker</t>
        </is>
      </c>
      <c r="D454" s="10" t="inlineStr">
        <is>
          <t>Activated</t>
        </is>
      </c>
      <c r="E454" s="147" t="n">
        <v>44894.5</v>
      </c>
      <c r="F454" s="10" t="n">
        <v>44897.5</v>
      </c>
      <c r="H454" s="147" t="n">
        <v>44979</v>
      </c>
      <c r="I454" s="10" t="n">
        <v>45000.47777777778</v>
      </c>
      <c r="K454" s="10" t="n">
        <v>3</v>
      </c>
      <c r="L454" t="n">
        <v>21</v>
      </c>
      <c r="M454" s="10" t="n">
        <v>105</v>
      </c>
    </row>
    <row r="455">
      <c r="A455" t="inlineStr">
        <is>
          <t>EU</t>
        </is>
      </c>
      <c r="B455" t="inlineStr">
        <is>
          <t>DE</t>
        </is>
      </c>
      <c r="C455" t="inlineStr">
        <is>
          <t>Locker</t>
        </is>
      </c>
      <c r="D455" s="10" t="inlineStr">
        <is>
          <t>Wait for installation</t>
        </is>
      </c>
      <c r="E455" s="147" t="n">
        <v>44839.04166666666</v>
      </c>
      <c r="F455" s="10" t="n">
        <v>45084.59861111111</v>
      </c>
      <c r="H455" s="147" t="n">
        <v>45107</v>
      </c>
      <c r="K455" s="10" t="n">
        <v>245</v>
      </c>
    </row>
    <row r="456">
      <c r="A456" t="inlineStr">
        <is>
          <t>EU</t>
        </is>
      </c>
      <c r="B456" t="inlineStr">
        <is>
          <t>GB</t>
        </is>
      </c>
      <c r="C456" t="inlineStr">
        <is>
          <t>Locker</t>
        </is>
      </c>
      <c r="D456" s="10" t="inlineStr">
        <is>
          <t>Activated</t>
        </is>
      </c>
      <c r="I456" s="10" t="n">
        <v>43703.66666666666</v>
      </c>
    </row>
    <row r="457">
      <c r="A457" t="inlineStr">
        <is>
          <t>EU</t>
        </is>
      </c>
      <c r="B457" t="inlineStr">
        <is>
          <t>DE</t>
        </is>
      </c>
      <c r="C457" t="inlineStr">
        <is>
          <t>Locker</t>
        </is>
      </c>
      <c r="D457" s="10" t="inlineStr">
        <is>
          <t>Closed</t>
        </is>
      </c>
      <c r="E457" s="147" t="n">
        <v>44433.625</v>
      </c>
    </row>
    <row r="458">
      <c r="A458" t="inlineStr">
        <is>
          <t>EU</t>
        </is>
      </c>
      <c r="B458" t="inlineStr">
        <is>
          <t>IT</t>
        </is>
      </c>
      <c r="C458" t="inlineStr">
        <is>
          <t>Locker</t>
        </is>
      </c>
      <c r="D458" s="10" t="inlineStr">
        <is>
          <t>Activated</t>
        </is>
      </c>
      <c r="E458" s="147" t="n">
        <v>44860.04791666667</v>
      </c>
      <c r="F458" s="10" t="n">
        <v>44873.31875</v>
      </c>
      <c r="H458" s="147" t="n">
        <v>44882</v>
      </c>
      <c r="I458" s="10" t="n">
        <v>44895.22916666666</v>
      </c>
      <c r="K458" s="10" t="n">
        <v>13</v>
      </c>
      <c r="L458" t="n">
        <v>13</v>
      </c>
      <c r="M458" s="10" t="n">
        <v>35</v>
      </c>
    </row>
    <row r="459">
      <c r="A459" t="inlineStr">
        <is>
          <t>EU</t>
        </is>
      </c>
      <c r="B459" t="inlineStr">
        <is>
          <t>IT</t>
        </is>
      </c>
      <c r="C459" t="inlineStr">
        <is>
          <t>Locker</t>
        </is>
      </c>
      <c r="D459" s="10" t="inlineStr">
        <is>
          <t>Activated</t>
        </is>
      </c>
      <c r="E459" s="147" t="n">
        <v>44594.04166666666</v>
      </c>
      <c r="F459" s="10" t="n">
        <v>44615.15347222222</v>
      </c>
      <c r="H459" s="147" t="n">
        <v>44909</v>
      </c>
      <c r="I459" s="10" t="n">
        <v>44914.06111111111</v>
      </c>
      <c r="K459" s="10" t="n">
        <v>21</v>
      </c>
      <c r="L459" t="n">
        <v>5</v>
      </c>
      <c r="M459" s="10" t="n">
        <v>320</v>
      </c>
    </row>
    <row r="460">
      <c r="A460" t="inlineStr">
        <is>
          <t>EU</t>
        </is>
      </c>
      <c r="B460" t="inlineStr">
        <is>
          <t>ES</t>
        </is>
      </c>
      <c r="C460" t="inlineStr">
        <is>
          <t>Locker</t>
        </is>
      </c>
      <c r="D460" s="10" t="inlineStr">
        <is>
          <t>Activated</t>
        </is>
      </c>
      <c r="F460" s="10" t="n">
        <v>44266.35625</v>
      </c>
      <c r="H460" s="147" t="n">
        <v>44267</v>
      </c>
      <c r="I460" s="10" t="n">
        <v>44322.27569444444</v>
      </c>
      <c r="L460" t="n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N125"/>
  <sheetViews>
    <sheetView showGridLines="0" tabSelected="1" topLeftCell="A5" zoomScale="90" zoomScaleNormal="90" workbookViewId="0">
      <pane xSplit="2" ySplit="9" topLeftCell="C21" activePane="bottomRight" state="frozen"/>
      <selection activeCell="A5" sqref="A5"/>
      <selection pane="topRight" activeCell="C5" sqref="C5"/>
      <selection pane="bottomLeft" activeCell="A14" sqref="A14"/>
      <selection pane="bottomRight" activeCell="T28" sqref="T28"/>
    </sheetView>
  </sheetViews>
  <sheetFormatPr baseColWidth="10" defaultColWidth="8.83203125" defaultRowHeight="15" outlineLevelRow="1"/>
  <cols>
    <col width="32.5" customWidth="1" style="143" min="2" max="2"/>
    <col width="11.83203125" bestFit="1" customWidth="1" style="75" min="3" max="3"/>
    <col width="10.33203125" bestFit="1" customWidth="1" style="143" min="4" max="4"/>
    <col width="9.33203125" bestFit="1" customWidth="1" style="143" min="5" max="5"/>
    <col width="11.5" bestFit="1" customWidth="1" style="143" min="6" max="6"/>
    <col width="10.6640625" bestFit="1" customWidth="1" style="143" min="7" max="7"/>
    <col width="9" bestFit="1" customWidth="1" style="143" min="8" max="8"/>
    <col width="11.33203125" customWidth="1" style="143" min="9" max="9"/>
    <col width="7.6640625" bestFit="1" customWidth="1" style="75" min="10" max="10"/>
    <col width="10.1640625" bestFit="1" customWidth="1" style="143" min="11" max="11"/>
    <col width="7.6640625" bestFit="1" customWidth="1" style="143" min="12" max="12"/>
    <col width="11.33203125" bestFit="1" customWidth="1" style="143" min="13" max="13"/>
    <col width="9.6640625" bestFit="1" customWidth="1" style="101" min="14" max="14"/>
    <col width="9" bestFit="1" customWidth="1" style="101" min="15" max="15"/>
    <col width="11.33203125" customWidth="1" style="143" min="16" max="16"/>
    <col width="11.83203125" bestFit="1" customWidth="1" style="75" min="17" max="17"/>
    <col width="10.33203125" bestFit="1" customWidth="1" style="143" min="18" max="18"/>
    <col width="8.5" bestFit="1" customWidth="1" style="143" min="19" max="19"/>
    <col width="9.5" customWidth="1" style="143" min="20" max="20"/>
    <col width="9.6640625" bestFit="1" customWidth="1" style="101" min="21" max="21"/>
    <col width="10.1640625" customWidth="1" style="101" min="22" max="22"/>
    <col width="11.33203125" customWidth="1" style="143" min="23" max="23"/>
    <col width="7.6640625" bestFit="1" customWidth="1" style="75" min="24" max="24"/>
    <col width="10.1640625" bestFit="1" customWidth="1" style="143" min="25" max="25"/>
    <col width="7.6640625" bestFit="1" customWidth="1" style="143" min="26" max="26"/>
    <col width="11.33203125" bestFit="1" customWidth="1" style="143" min="27" max="27"/>
    <col width="9.6640625" bestFit="1" customWidth="1" style="101" min="28" max="28"/>
    <col width="9" bestFit="1" customWidth="1" style="101" min="29" max="29"/>
    <col width="11.33203125" customWidth="1" style="143" min="30" max="30"/>
    <col outlineLevel="1" width="13.5" customWidth="1" style="143" min="32" max="32"/>
    <col outlineLevel="1" width="11.5" customWidth="1" style="143" min="33" max="33"/>
    <col outlineLevel="1" width="13.5" customWidth="1" style="143" min="34" max="34"/>
    <col outlineLevel="1" width="11.5" customWidth="1" style="143" min="35" max="35"/>
    <col width="37.5" bestFit="1" customWidth="1" style="143" min="40" max="40"/>
  </cols>
  <sheetData>
    <row r="1">
      <c r="B1" s="12" t="n"/>
      <c r="C1" s="73" t="n"/>
      <c r="D1" s="12" t="n"/>
      <c r="E1" s="12" t="n"/>
      <c r="F1" s="12" t="n"/>
      <c r="G1" s="12" t="n"/>
      <c r="H1" s="12" t="n"/>
      <c r="I1" s="12" t="n"/>
      <c r="J1" s="73" t="n"/>
      <c r="K1" s="12" t="n"/>
      <c r="L1" s="12" t="n"/>
      <c r="M1" s="12" t="n"/>
      <c r="P1" s="12" t="n"/>
      <c r="Q1" s="73" t="n"/>
      <c r="R1" s="12" t="n"/>
      <c r="S1" s="12" t="n"/>
      <c r="T1" s="12" t="n"/>
      <c r="W1" s="12" t="n"/>
      <c r="X1" s="73" t="n"/>
      <c r="Y1" s="12" t="n"/>
      <c r="Z1" s="12" t="n"/>
      <c r="AA1" s="12" t="n"/>
      <c r="AD1" s="12" t="n"/>
    </row>
    <row r="2">
      <c r="B2" s="13" t="n"/>
      <c r="C2" s="74" t="n"/>
      <c r="D2" s="13" t="n"/>
      <c r="E2" s="13" t="n"/>
      <c r="F2" s="13" t="n"/>
      <c r="G2" s="13" t="n"/>
      <c r="H2" s="13" t="n"/>
      <c r="I2" s="13" t="n"/>
      <c r="J2" s="74" t="n"/>
      <c r="K2" s="13" t="n"/>
      <c r="L2" s="13" t="n"/>
      <c r="M2" s="13" t="n"/>
      <c r="N2" s="102" t="n"/>
      <c r="O2" s="102" t="n"/>
      <c r="P2" s="13" t="n"/>
      <c r="Q2" s="74" t="n"/>
      <c r="R2" s="13" t="n"/>
      <c r="S2" s="13" t="n"/>
      <c r="T2" s="13" t="n"/>
      <c r="U2" s="102" t="n"/>
      <c r="V2" s="102" t="n"/>
      <c r="W2" s="13" t="n"/>
      <c r="X2" s="74" t="n"/>
      <c r="Y2" s="13" t="n"/>
      <c r="Z2" s="13" t="n"/>
      <c r="AA2" s="13" t="n"/>
      <c r="AB2" s="102" t="n"/>
      <c r="AC2" s="102" t="n"/>
      <c r="AD2" s="13" t="n"/>
    </row>
    <row r="3"/>
    <row r="4"/>
    <row r="5">
      <c r="C5" s="76" t="n">
        <v>45017</v>
      </c>
      <c r="D5" s="10">
        <f>DATE(YEAR(TODAY()),1,1)</f>
        <v/>
      </c>
      <c r="E5" s="10" t="n">
        <v>44927</v>
      </c>
      <c r="F5" s="10">
        <f>DATE(YEAR(TODAY())-1,1,1)</f>
        <v/>
      </c>
      <c r="J5" s="76" t="n">
        <v>45017</v>
      </c>
      <c r="K5" s="10">
        <f>DATE(YEAR(TODAY()),1,1)</f>
        <v/>
      </c>
      <c r="L5" s="10" t="n">
        <v>44927</v>
      </c>
      <c r="M5" s="10">
        <f>DATE(YEAR(TODAY())-1,1,1)</f>
        <v/>
      </c>
      <c r="Q5" s="76" t="n">
        <v>45017</v>
      </c>
      <c r="R5" s="10">
        <f>DATE(YEAR(TODAY()),1,1)</f>
        <v/>
      </c>
      <c r="S5" s="10" t="n">
        <v>44927</v>
      </c>
      <c r="T5" s="10">
        <f>DATE(YEAR(TODAY())-1,1,1)</f>
        <v/>
      </c>
      <c r="X5" s="76" t="n">
        <v>45017</v>
      </c>
      <c r="Y5" s="10">
        <f>DATE(YEAR(TODAY()),1,1)</f>
        <v/>
      </c>
      <c r="Z5" s="10" t="n">
        <v>44927</v>
      </c>
      <c r="AA5" s="10">
        <f>DATE(YEAR(TODAY())-1,1,1)</f>
        <v/>
      </c>
    </row>
    <row r="6">
      <c r="C6" s="76" t="n">
        <v>45107</v>
      </c>
      <c r="D6" s="10">
        <f>C6</f>
        <v/>
      </c>
      <c r="E6" s="10" t="n">
        <v>45016</v>
      </c>
      <c r="F6" s="10">
        <f>EOMONTH(DATE(YEAR(TODAY())-1,MONTH(TODAY())-1,1),0)</f>
        <v/>
      </c>
      <c r="J6" s="76" t="n">
        <v>45107</v>
      </c>
      <c r="K6" s="10">
        <f>J6</f>
        <v/>
      </c>
      <c r="L6" s="10" t="n">
        <v>45016</v>
      </c>
      <c r="M6" s="10">
        <f>EOMONTH(DATE(YEAR(TODAY())-1,MONTH(TODAY())-1,1),0)</f>
        <v/>
      </c>
      <c r="Q6" s="76" t="n">
        <v>45107</v>
      </c>
      <c r="R6" s="10">
        <f>Q6</f>
        <v/>
      </c>
      <c r="S6" s="10" t="n">
        <v>45016</v>
      </c>
      <c r="T6" s="10">
        <f>EOMONTH(DATE(YEAR(TODAY())-1,MONTH(TODAY())-1,1),0)</f>
        <v/>
      </c>
      <c r="X6" s="76" t="n">
        <v>45107</v>
      </c>
      <c r="Y6" s="10">
        <f>X6</f>
        <v/>
      </c>
      <c r="Z6" s="10" t="n">
        <v>45016</v>
      </c>
      <c r="AA6" s="10">
        <f>EOMONTH(DATE(YEAR(TODAY())-1,MONTH(TODAY())-1,1),0)</f>
        <v/>
      </c>
    </row>
    <row r="11">
      <c r="C11" s="75" t="inlineStr">
        <is>
          <t>WW</t>
        </is>
      </c>
      <c r="D11" t="inlineStr">
        <is>
          <t>WW</t>
        </is>
      </c>
      <c r="E11" t="inlineStr">
        <is>
          <t>WW</t>
        </is>
      </c>
      <c r="F11" t="inlineStr">
        <is>
          <t>WW</t>
        </is>
      </c>
      <c r="G11" t="inlineStr">
        <is>
          <t>WW</t>
        </is>
      </c>
      <c r="H11" t="inlineStr">
        <is>
          <t>WW</t>
        </is>
      </c>
      <c r="I11" t="inlineStr">
        <is>
          <t>WW</t>
        </is>
      </c>
      <c r="J11" s="75" t="inlineStr">
        <is>
          <t>EU</t>
        </is>
      </c>
      <c r="K11" t="inlineStr">
        <is>
          <t>EU</t>
        </is>
      </c>
      <c r="L11" t="inlineStr">
        <is>
          <t>EU</t>
        </is>
      </c>
      <c r="M11" t="inlineStr">
        <is>
          <t>EU</t>
        </is>
      </c>
      <c r="N11" s="101" t="inlineStr">
        <is>
          <t>EU</t>
        </is>
      </c>
      <c r="O11" s="101" t="inlineStr">
        <is>
          <t>EU</t>
        </is>
      </c>
      <c r="P11" t="inlineStr">
        <is>
          <t>EU</t>
        </is>
      </c>
      <c r="Q11" s="75" t="inlineStr">
        <is>
          <t>NA</t>
        </is>
      </c>
      <c r="R11" t="inlineStr">
        <is>
          <t>NA</t>
        </is>
      </c>
      <c r="S11" t="inlineStr">
        <is>
          <t>NA</t>
        </is>
      </c>
      <c r="T11" t="inlineStr">
        <is>
          <t>NA</t>
        </is>
      </c>
      <c r="U11" s="101" t="inlineStr">
        <is>
          <t>NA</t>
        </is>
      </c>
      <c r="V11" s="101" t="inlineStr">
        <is>
          <t>NA</t>
        </is>
      </c>
      <c r="W11" t="inlineStr">
        <is>
          <t>NA</t>
        </is>
      </c>
      <c r="X11" s="75" t="inlineStr">
        <is>
          <t>APAC</t>
        </is>
      </c>
      <c r="Y11" t="inlineStr">
        <is>
          <t>APAC</t>
        </is>
      </c>
      <c r="Z11" t="inlineStr">
        <is>
          <t>APAC</t>
        </is>
      </c>
      <c r="AA11" t="inlineStr">
        <is>
          <t>APAC</t>
        </is>
      </c>
      <c r="AB11" s="101" t="inlineStr">
        <is>
          <t>APAC</t>
        </is>
      </c>
      <c r="AC11" s="101" t="inlineStr">
        <is>
          <t>APAC</t>
        </is>
      </c>
      <c r="AD11" t="inlineStr">
        <is>
          <t>APAC</t>
        </is>
      </c>
    </row>
    <row r="12" ht="23" customHeight="1" s="143">
      <c r="B12" s="14" t="inlineStr">
        <is>
          <t>WW Operations QBR</t>
        </is>
      </c>
      <c r="C12" s="77" t="inlineStr">
        <is>
          <t>WW</t>
        </is>
      </c>
      <c r="D12" s="78" t="n"/>
      <c r="E12" s="78" t="n"/>
      <c r="F12" s="78" t="n"/>
      <c r="G12" s="78" t="n"/>
      <c r="H12" s="78" t="n"/>
      <c r="I12" s="14" t="n"/>
      <c r="J12" s="77" t="inlineStr">
        <is>
          <t>EU6</t>
        </is>
      </c>
      <c r="K12" s="78" t="n"/>
      <c r="L12" s="78" t="n"/>
      <c r="M12" s="78" t="n"/>
      <c r="N12" s="103" t="n"/>
      <c r="O12" s="103" t="n"/>
      <c r="P12" s="14" t="n"/>
      <c r="Q12" s="77" t="inlineStr">
        <is>
          <t>NA</t>
        </is>
      </c>
      <c r="R12" s="78" t="n"/>
      <c r="S12" s="78" t="n"/>
      <c r="T12" s="78" t="n"/>
      <c r="U12" s="103" t="n"/>
      <c r="V12" s="103" t="n"/>
      <c r="W12" s="14" t="n"/>
      <c r="X12" s="77" t="inlineStr">
        <is>
          <t>APAC</t>
        </is>
      </c>
      <c r="Y12" s="78" t="n"/>
      <c r="Z12" s="78" t="n"/>
      <c r="AA12" s="78" t="n"/>
      <c r="AB12" s="103" t="n"/>
      <c r="AC12" s="103" t="n"/>
      <c r="AD12" s="14" t="n"/>
      <c r="AF12" s="144" t="inlineStr">
        <is>
          <t>Q2G Values</t>
        </is>
      </c>
      <c r="AG12" s="145" t="n"/>
      <c r="AH12" s="145" t="n"/>
      <c r="AI12" s="146" t="n"/>
    </row>
    <row r="13" ht="32" customHeight="1" s="143">
      <c r="B13" s="14" t="n"/>
      <c r="C13" s="79" t="inlineStr">
        <is>
          <t>Q2 23</t>
        </is>
      </c>
      <c r="D13" s="80" t="inlineStr">
        <is>
          <t>Actuals YTD</t>
        </is>
      </c>
      <c r="E13" s="80" t="inlineStr">
        <is>
          <t>Q1 23</t>
        </is>
      </c>
      <c r="F13" s="80" t="inlineStr">
        <is>
          <t>Last Year YTD</t>
        </is>
      </c>
      <c r="G13" s="80" t="inlineStr">
        <is>
          <t>QoQ B/(W)</t>
        </is>
      </c>
      <c r="H13" s="80" t="inlineStr">
        <is>
          <t>YoY B/(W)</t>
        </is>
      </c>
      <c r="I13" s="2" t="inlineStr">
        <is>
          <t>Variance vs. Q2G B/(W)</t>
        </is>
      </c>
      <c r="J13" s="79" t="inlineStr">
        <is>
          <t>Q2 23</t>
        </is>
      </c>
      <c r="K13" s="80" t="inlineStr">
        <is>
          <t>Actuals YTD</t>
        </is>
      </c>
      <c r="L13" s="80" t="inlineStr">
        <is>
          <t>Q1 23</t>
        </is>
      </c>
      <c r="M13" s="80" t="inlineStr">
        <is>
          <t>Last Year YTD</t>
        </is>
      </c>
      <c r="N13" s="104" t="inlineStr">
        <is>
          <t>QoQ B/(W)</t>
        </is>
      </c>
      <c r="O13" s="104" t="inlineStr">
        <is>
          <t>YoY B/(W)</t>
        </is>
      </c>
      <c r="P13" s="2" t="inlineStr">
        <is>
          <t>Variance vs. Q2G B/(W)</t>
        </is>
      </c>
      <c r="Q13" s="79" t="inlineStr">
        <is>
          <t>Q2 23</t>
        </is>
      </c>
      <c r="R13" s="80" t="inlineStr">
        <is>
          <t>Actuals YTD</t>
        </is>
      </c>
      <c r="S13" s="80" t="inlineStr">
        <is>
          <t>Q1 23</t>
        </is>
      </c>
      <c r="T13" s="80" t="inlineStr">
        <is>
          <t>Last Year YTD</t>
        </is>
      </c>
      <c r="U13" s="104" t="inlineStr">
        <is>
          <t>QoQ B/(W)</t>
        </is>
      </c>
      <c r="V13" s="104" t="inlineStr">
        <is>
          <t>YoY B/(W)</t>
        </is>
      </c>
      <c r="W13" s="2" t="inlineStr">
        <is>
          <t>Variance vs. Q2G B/(W)</t>
        </is>
      </c>
      <c r="X13" s="79" t="inlineStr">
        <is>
          <t>Q2 23</t>
        </is>
      </c>
      <c r="Y13" s="80" t="inlineStr">
        <is>
          <t>Actuals YTD</t>
        </is>
      </c>
      <c r="Z13" s="80" t="inlineStr">
        <is>
          <t>Q1 23</t>
        </is>
      </c>
      <c r="AA13" s="80" t="inlineStr">
        <is>
          <t>Last Year YTD</t>
        </is>
      </c>
      <c r="AB13" s="104" t="inlineStr">
        <is>
          <t>QoQ B/(W)</t>
        </is>
      </c>
      <c r="AC13" s="104" t="inlineStr">
        <is>
          <t>YoY B/(W)</t>
        </is>
      </c>
      <c r="AD13" s="2" t="inlineStr">
        <is>
          <t>Variance vs. Q2G B/(W)</t>
        </is>
      </c>
      <c r="AF13" s="1" t="inlineStr">
        <is>
          <t>WW</t>
        </is>
      </c>
      <c r="AG13" s="3" t="inlineStr">
        <is>
          <t>NA</t>
        </is>
      </c>
      <c r="AH13" s="3" t="inlineStr">
        <is>
          <t>EU6</t>
        </is>
      </c>
      <c r="AI13" s="4" t="inlineStr">
        <is>
          <t>APAC</t>
        </is>
      </c>
    </row>
    <row r="14">
      <c r="B14" s="15" t="inlineStr">
        <is>
          <t>Pickup Point Network</t>
        </is>
      </c>
      <c r="C14" s="51" t="n"/>
      <c r="D14" s="15" t="n"/>
      <c r="E14" s="15" t="n"/>
      <c r="F14" s="15" t="n"/>
      <c r="G14" s="15" t="n"/>
      <c r="H14" s="15" t="n"/>
      <c r="I14" s="30" t="n"/>
      <c r="J14" s="51" t="n"/>
      <c r="K14" s="15" t="n"/>
      <c r="L14" s="15" t="n"/>
      <c r="M14" s="15" t="n"/>
      <c r="N14" s="105" t="n"/>
      <c r="O14" s="105" t="n"/>
      <c r="P14" s="30" t="n"/>
      <c r="Q14" s="51" t="n"/>
      <c r="R14" s="15" t="n"/>
      <c r="S14" s="15" t="n"/>
      <c r="T14" s="15" t="n"/>
      <c r="U14" s="105" t="n"/>
      <c r="V14" s="105" t="n"/>
      <c r="W14" s="30" t="n"/>
      <c r="X14" s="51" t="n"/>
      <c r="Y14" s="15" t="n"/>
      <c r="Z14" s="15" t="n"/>
      <c r="AA14" s="15" t="n"/>
      <c r="AB14" s="105" t="n"/>
      <c r="AC14" s="105" t="n"/>
      <c r="AD14" s="30" t="n"/>
      <c r="AF14" s="6" t="n"/>
      <c r="AG14" s="7" t="n"/>
      <c r="AH14" s="7" t="n"/>
      <c r="AI14" s="8" t="n"/>
    </row>
    <row r="15">
      <c r="B15" s="16" t="inlineStr">
        <is>
          <t>Total Locations (excl. 3P)</t>
        </is>
      </c>
      <c r="C15" s="81" t="n"/>
      <c r="D15" s="82" t="n"/>
      <c r="E15" s="82" t="n"/>
      <c r="F15" s="82" t="n"/>
      <c r="G15" s="82" t="n"/>
      <c r="H15" s="82" t="n"/>
      <c r="I15" s="31" t="n"/>
      <c r="J15" s="81" t="n"/>
      <c r="K15" s="82" t="n"/>
      <c r="L15" s="82" t="n"/>
      <c r="M15" s="82" t="n"/>
      <c r="N15" s="106" t="n"/>
      <c r="O15" s="106" t="n"/>
      <c r="P15" s="31" t="n"/>
      <c r="Q15" s="81" t="n"/>
      <c r="R15" s="82" t="n"/>
      <c r="S15" s="82" t="n"/>
      <c r="T15" s="82" t="n"/>
      <c r="U15" s="106" t="n"/>
      <c r="V15" s="106" t="n"/>
      <c r="W15" s="31" t="n"/>
      <c r="X15" s="81" t="n"/>
      <c r="Y15" s="82" t="n"/>
      <c r="Z15" s="82" t="n"/>
      <c r="AA15" s="82" t="n"/>
      <c r="AB15" s="106" t="n"/>
      <c r="AC15" s="106" t="n"/>
      <c r="AD15" s="31" t="n"/>
      <c r="AF15" s="5" t="n"/>
      <c r="AG15" s="5" t="n"/>
      <c r="AH15" s="5" t="n"/>
      <c r="AI15" s="9" t="n"/>
    </row>
    <row r="16">
      <c r="B16" s="17" t="inlineStr">
        <is>
          <t>Total Locker Locations</t>
        </is>
      </c>
      <c r="C16" s="83" t="n"/>
      <c r="D16" s="84" t="n"/>
      <c r="E16" s="84" t="n"/>
      <c r="F16" s="84" t="n"/>
      <c r="G16" s="84" t="n"/>
      <c r="H16" s="84" t="n"/>
      <c r="I16" s="32" t="n"/>
      <c r="J16" s="83" t="n"/>
      <c r="K16" s="84" t="n"/>
      <c r="L16" s="84" t="n"/>
      <c r="M16" s="84" t="n"/>
      <c r="N16" s="107" t="n"/>
      <c r="O16" s="107" t="n"/>
      <c r="P16" s="32" t="n"/>
      <c r="Q16" s="83" t="n"/>
      <c r="R16" s="84" t="n"/>
      <c r="S16" s="84" t="n"/>
      <c r="T16" s="84" t="n"/>
      <c r="U16" s="107" t="n"/>
      <c r="V16" s="107" t="n"/>
      <c r="W16" s="32" t="n"/>
      <c r="X16" s="83" t="n"/>
      <c r="Y16" s="84" t="n"/>
      <c r="Z16" s="84" t="n"/>
      <c r="AA16" s="84" t="n"/>
      <c r="AB16" s="107" t="n"/>
      <c r="AC16" s="107" t="n"/>
      <c r="AD16" s="32" t="n"/>
    </row>
    <row r="17" outlineLevel="1" s="143">
      <c r="B17" s="18" t="inlineStr">
        <is>
          <t>Locker</t>
        </is>
      </c>
      <c r="C17" s="61" t="n"/>
      <c r="D17" s="58" t="n"/>
      <c r="E17" s="58" t="n"/>
      <c r="F17" s="58" t="n"/>
      <c r="G17" s="58" t="n"/>
      <c r="H17" s="58" t="n"/>
      <c r="I17" s="33" t="n"/>
      <c r="J17" s="61" t="n"/>
      <c r="K17" s="58" t="n"/>
      <c r="L17" s="58" t="n"/>
      <c r="M17" s="58" t="n"/>
      <c r="N17" s="108" t="n"/>
      <c r="O17" s="108" t="n"/>
      <c r="P17" s="33" t="n"/>
      <c r="Q17" s="61" t="n"/>
      <c r="R17" s="58" t="n"/>
      <c r="S17" s="58" t="n"/>
      <c r="T17" s="58" t="n"/>
      <c r="U17" s="108" t="n"/>
      <c r="V17" s="108" t="n"/>
      <c r="W17" s="33" t="n"/>
      <c r="X17" s="61" t="n"/>
      <c r="Y17" s="58" t="n"/>
      <c r="Z17" s="58" t="n"/>
      <c r="AA17" s="58" t="n"/>
      <c r="AB17" s="108" t="n"/>
      <c r="AC17" s="108" t="n"/>
      <c r="AD17" s="33" t="n"/>
    </row>
    <row r="18" outlineLevel="1" ht="15" customHeight="1" s="143">
      <c r="B18" s="19" t="inlineStr">
        <is>
          <t>Apartment Locker Pro</t>
        </is>
      </c>
      <c r="C18" s="85" t="n"/>
      <c r="D18" s="60" t="n"/>
      <c r="E18" s="60" t="n"/>
      <c r="F18" s="60" t="n"/>
      <c r="G18" s="60" t="n"/>
      <c r="H18" s="60" t="n"/>
      <c r="I18" s="34" t="n"/>
      <c r="J18" s="85" t="n"/>
      <c r="K18" s="60" t="n"/>
      <c r="L18" s="60" t="n"/>
      <c r="M18" s="60" t="n"/>
      <c r="N18" s="109" t="n"/>
      <c r="O18" s="109" t="n"/>
      <c r="P18" s="34" t="n"/>
      <c r="Q18" s="85" t="n"/>
      <c r="R18" s="60" t="n"/>
      <c r="S18" s="60" t="n"/>
      <c r="T18" s="60" t="n"/>
      <c r="U18" s="109" t="n"/>
      <c r="V18" s="109" t="n"/>
      <c r="W18" s="34" t="n"/>
      <c r="X18" s="85" t="n"/>
      <c r="Y18" s="60" t="n"/>
      <c r="Z18" s="60" t="n"/>
      <c r="AA18" s="60" t="n"/>
      <c r="AB18" s="109" t="n"/>
      <c r="AC18" s="109" t="n"/>
      <c r="AD18" s="34" t="n"/>
    </row>
    <row r="19" outlineLevel="1" ht="15" customHeight="1" s="143">
      <c r="B19" s="19" t="inlineStr">
        <is>
          <t>Apartment Locker</t>
        </is>
      </c>
      <c r="C19" s="85" t="n"/>
      <c r="D19" s="60" t="n"/>
      <c r="E19" s="60" t="n"/>
      <c r="F19" s="60" t="n"/>
      <c r="G19" s="60" t="n"/>
      <c r="H19" s="60" t="n"/>
      <c r="I19" s="34" t="n"/>
      <c r="J19" s="85" t="n"/>
      <c r="K19" s="60" t="n"/>
      <c r="L19" s="60" t="n"/>
      <c r="M19" s="60" t="n"/>
      <c r="N19" s="109" t="n"/>
      <c r="O19" s="109" t="n"/>
      <c r="P19" s="34" t="n"/>
      <c r="Q19" s="85" t="n"/>
      <c r="R19" s="60" t="n"/>
      <c r="S19" s="60" t="n"/>
      <c r="T19" s="60" t="n"/>
      <c r="U19" s="109" t="n"/>
      <c r="V19" s="109" t="n"/>
      <c r="W19" s="34" t="n"/>
      <c r="X19" s="85" t="n"/>
      <c r="Y19" s="60" t="n"/>
      <c r="Z19" s="60" t="n"/>
      <c r="AA19" s="60" t="n"/>
      <c r="AB19" s="109" t="n"/>
      <c r="AC19" s="109" t="n"/>
      <c r="AD19" s="34" t="n"/>
    </row>
    <row r="20" outlineLevel="1" ht="15" customHeight="1" s="143">
      <c r="B20" s="20" t="inlineStr">
        <is>
          <t>Total Counter Locations</t>
        </is>
      </c>
      <c r="C20" s="65" t="n"/>
      <c r="D20" s="55" t="n"/>
      <c r="E20" s="55" t="n"/>
      <c r="F20" s="55" t="n"/>
      <c r="G20" s="55" t="n"/>
      <c r="H20" s="55" t="n"/>
      <c r="I20" s="29" t="n"/>
      <c r="J20" s="65" t="n"/>
      <c r="K20" s="55" t="n"/>
      <c r="L20" s="55" t="n"/>
      <c r="M20" s="55" t="n"/>
      <c r="N20" s="110" t="n"/>
      <c r="O20" s="110" t="n"/>
      <c r="P20" s="29" t="n"/>
      <c r="Q20" s="65" t="n"/>
      <c r="R20" s="55" t="n"/>
      <c r="S20" s="55" t="n"/>
      <c r="T20" s="55" t="n"/>
      <c r="U20" s="110" t="n"/>
      <c r="V20" s="110" t="n"/>
      <c r="W20" s="29" t="n"/>
      <c r="X20" s="65" t="n"/>
      <c r="Y20" s="55" t="n"/>
      <c r="Z20" s="55" t="n"/>
      <c r="AA20" s="55" t="n"/>
      <c r="AB20" s="110" t="n"/>
      <c r="AC20" s="110" t="n"/>
      <c r="AD20" s="29" t="n"/>
    </row>
    <row r="21" outlineLevel="1" ht="15" customHeight="1" s="143">
      <c r="B21" s="19" t="inlineStr">
        <is>
          <t>1P Counter</t>
        </is>
      </c>
      <c r="C21" s="85" t="n"/>
      <c r="D21" s="60" t="n"/>
      <c r="E21" s="60" t="n"/>
      <c r="F21" s="60" t="n"/>
      <c r="G21" s="60" t="n"/>
      <c r="H21" s="60" t="n"/>
      <c r="I21" s="34" t="n"/>
      <c r="J21" s="85" t="n"/>
      <c r="K21" s="60" t="n"/>
      <c r="L21" s="60" t="n"/>
      <c r="M21" s="60" t="n"/>
      <c r="N21" s="109" t="n"/>
      <c r="O21" s="109" t="n"/>
      <c r="P21" s="34" t="n"/>
      <c r="Q21" s="85" t="n"/>
      <c r="R21" s="60" t="n"/>
      <c r="S21" s="60" t="n"/>
      <c r="T21" s="60" t="n"/>
      <c r="U21" s="109" t="n"/>
      <c r="V21" s="109" t="n"/>
      <c r="W21" s="34" t="n"/>
      <c r="X21" s="85" t="n"/>
      <c r="Y21" s="60" t="n"/>
      <c r="Z21" s="60" t="n"/>
      <c r="AA21" s="60" t="n"/>
      <c r="AB21" s="109" t="n"/>
      <c r="AC21" s="109" t="n"/>
      <c r="AD21" s="34" t="n"/>
    </row>
    <row r="22" outlineLevel="1" ht="15" customHeight="1" s="143">
      <c r="B22" s="15" t="inlineStr">
        <is>
          <t>Locker Onboarding</t>
        </is>
      </c>
      <c r="C22" s="51" t="n"/>
      <c r="D22" s="15" t="n"/>
      <c r="E22" s="15" t="n"/>
      <c r="F22" s="15" t="n"/>
      <c r="G22" s="15" t="n"/>
      <c r="H22" s="15" t="n"/>
      <c r="I22" s="30" t="n"/>
      <c r="J22" s="51" t="n"/>
      <c r="K22" s="15" t="n"/>
      <c r="L22" s="15" t="n"/>
      <c r="M22" s="15" t="n"/>
      <c r="N22" s="105" t="n"/>
      <c r="O22" s="105" t="n"/>
      <c r="P22" s="30" t="n"/>
      <c r="Q22" s="51" t="n"/>
      <c r="R22" s="15" t="n"/>
      <c r="S22" s="15" t="n"/>
      <c r="T22" s="15" t="n"/>
      <c r="U22" s="105" t="n"/>
      <c r="V22" s="105" t="n"/>
      <c r="W22" s="30" t="n"/>
      <c r="X22" s="51" t="n"/>
      <c r="Y22" s="15" t="n"/>
      <c r="Z22" s="15" t="n"/>
      <c r="AA22" s="15" t="n"/>
      <c r="AB22" s="105" t="n"/>
      <c r="AC22" s="105" t="n"/>
      <c r="AD22" s="30" t="n"/>
    </row>
    <row r="23" outlineLevel="1" ht="15" customHeight="1" s="143">
      <c r="B23" s="20" t="inlineStr">
        <is>
          <t>Active Operations Pipeline</t>
        </is>
      </c>
      <c r="C23" s="48">
        <f>COUNTIFS(Data!#REF!,"&gt;="&amp;Working!C$5)</f>
        <v/>
      </c>
      <c r="D23" s="49" t="n"/>
      <c r="E23" s="49" t="n"/>
      <c r="F23" s="49" t="n"/>
      <c r="G23" s="52" t="n"/>
      <c r="H23" s="52" t="n"/>
      <c r="I23" s="50" t="n"/>
      <c r="J23" s="111" t="n"/>
      <c r="K23" s="112" t="n"/>
      <c r="L23" s="112" t="n"/>
      <c r="M23" s="112" t="n"/>
      <c r="N23" s="113" t="n"/>
      <c r="O23" s="113" t="n"/>
      <c r="P23" s="50" t="n"/>
      <c r="Q23" s="48" t="n"/>
      <c r="R23" s="49" t="n"/>
      <c r="S23" s="49" t="n"/>
      <c r="T23" s="49" t="n"/>
      <c r="U23" s="120" t="n"/>
      <c r="V23" s="120" t="n"/>
      <c r="W23" s="50" t="n"/>
      <c r="X23" s="65" t="n"/>
      <c r="Y23" s="55" t="n"/>
      <c r="Z23" s="55" t="n"/>
      <c r="AA23" s="55" t="n"/>
      <c r="AB23" s="110" t="n"/>
      <c r="AC23" s="110" t="n"/>
      <c r="AD23" s="50" t="n"/>
    </row>
    <row r="24" outlineLevel="1" ht="15" customHeight="1" s="143">
      <c r="B24" s="18" t="inlineStr">
        <is>
          <t>Locker</t>
        </is>
      </c>
      <c r="C24" s="46">
        <f>COUNTIFS(Data!#REF!,"&gt;="&amp;Working!C$5,Data!#REF!,"="&amp;TRIM(Working!$B24))</f>
        <v/>
      </c>
      <c r="D24" s="47" t="n"/>
      <c r="E24" s="47" t="n"/>
      <c r="F24" s="47" t="n"/>
      <c r="G24" s="53" t="n"/>
      <c r="H24" s="53" t="n"/>
      <c r="I24" s="35" t="n"/>
      <c r="J24" s="46" t="n"/>
      <c r="K24" s="47" t="n"/>
      <c r="L24" s="47" t="n"/>
      <c r="M24" s="47" t="n"/>
      <c r="N24" s="114" t="n"/>
      <c r="O24" s="114" t="n"/>
      <c r="P24" s="35" t="n"/>
      <c r="Q24" s="46" t="n"/>
      <c r="R24" s="47" t="n"/>
      <c r="S24" s="47" t="n"/>
      <c r="T24" s="47" t="n"/>
      <c r="U24" s="114" t="n"/>
      <c r="V24" s="114" t="n"/>
      <c r="W24" s="35" t="n"/>
      <c r="X24" s="46" t="n"/>
      <c r="Y24" s="47" t="n"/>
      <c r="Z24" s="47" t="n"/>
      <c r="AA24" s="47" t="n"/>
      <c r="AB24" s="114" t="n"/>
      <c r="AC24" s="114" t="n"/>
      <c r="AD24" s="35" t="n"/>
    </row>
    <row r="25" outlineLevel="1" ht="15" customHeight="1" s="143">
      <c r="B25" s="19" t="inlineStr">
        <is>
          <t>Apartment Locker Pro</t>
        </is>
      </c>
      <c r="C25" s="46">
        <f>COUNTIFS(Data!#REF!,"&gt;="&amp;Working!C$5,Data!#REF!,"="&amp;TRIM(Working!$B25))</f>
        <v/>
      </c>
      <c r="D25" s="47" t="n"/>
      <c r="E25" s="47" t="n"/>
      <c r="F25" s="47" t="n"/>
      <c r="G25" s="53" t="n"/>
      <c r="H25" s="53" t="n"/>
      <c r="I25" s="35" t="n"/>
      <c r="J25" s="46" t="n"/>
      <c r="K25" s="47" t="n"/>
      <c r="L25" s="47" t="n"/>
      <c r="M25" s="47" t="n"/>
      <c r="N25" s="114" t="n"/>
      <c r="O25" s="114" t="n"/>
      <c r="P25" s="35" t="n"/>
      <c r="Q25" s="46" t="n"/>
      <c r="R25" s="47" t="n"/>
      <c r="S25" s="47" t="n"/>
      <c r="T25" s="47" t="n"/>
      <c r="U25" s="114" t="n"/>
      <c r="V25" s="114" t="n"/>
      <c r="W25" s="35" t="n"/>
      <c r="X25" s="46" t="n"/>
      <c r="Y25" s="47" t="n"/>
      <c r="Z25" s="47" t="n"/>
      <c r="AA25" s="47" t="n"/>
      <c r="AB25" s="114" t="n"/>
      <c r="AC25" s="114" t="n"/>
      <c r="AD25" s="35" t="n"/>
    </row>
    <row r="26" outlineLevel="1" s="143">
      <c r="B26" s="19" t="inlineStr">
        <is>
          <t>Apartment Locker</t>
        </is>
      </c>
      <c r="C26" s="46">
        <f>COUNTIFS(Data!#REF!,"&gt;="&amp;Working!C$5,Data!#REF!,"="&amp;TRIM(Working!$B26))</f>
        <v/>
      </c>
      <c r="D26" s="47" t="n"/>
      <c r="E26" s="47" t="n"/>
      <c r="F26" s="47" t="n"/>
      <c r="G26" s="53" t="n"/>
      <c r="H26" s="53" t="n"/>
      <c r="I26" s="35" t="n"/>
      <c r="J26" s="46" t="n"/>
      <c r="K26" s="47" t="n"/>
      <c r="L26" s="47" t="n"/>
      <c r="M26" s="47" t="n"/>
      <c r="N26" s="114" t="n"/>
      <c r="O26" s="114" t="n"/>
      <c r="P26" s="35" t="n"/>
      <c r="Q26" s="46" t="n"/>
      <c r="R26" s="47" t="n"/>
      <c r="S26" s="47" t="n"/>
      <c r="T26" s="47" t="n"/>
      <c r="U26" s="114" t="n"/>
      <c r="V26" s="114" t="n"/>
      <c r="W26" s="35" t="n"/>
      <c r="X26" s="46" t="n"/>
      <c r="Y26" s="47" t="n"/>
      <c r="Z26" s="47" t="n"/>
      <c r="AA26" s="47" t="n"/>
      <c r="AB26" s="114" t="n"/>
      <c r="AC26" s="114" t="n"/>
      <c r="AD26" s="35" t="n"/>
    </row>
    <row r="27" outlineLevel="1" s="143">
      <c r="B27" s="28" t="inlineStr">
        <is>
          <t>% of Pipeline Locations on-hold</t>
        </is>
      </c>
      <c r="C27" s="54">
        <f>COUNTIFS(Data!#REF!,"&lt;&gt;Closed",Data!#REF!,"&lt;&gt;Activated",Data!#REF!,1)/C23</f>
        <v/>
      </c>
      <c r="D27" s="52" t="n"/>
      <c r="E27" s="55" t="n"/>
      <c r="F27" s="55" t="n"/>
      <c r="G27" s="55" t="n"/>
      <c r="H27" s="55" t="n"/>
      <c r="I27" s="29" t="n"/>
      <c r="J27" s="115" t="n"/>
      <c r="K27" s="116" t="n"/>
      <c r="L27" s="116" t="n"/>
      <c r="M27" s="116" t="n"/>
      <c r="N27" s="110" t="n"/>
      <c r="O27" s="110" t="n"/>
      <c r="P27" s="29" t="n"/>
      <c r="Q27" s="136" t="n"/>
      <c r="R27" s="137" t="n"/>
      <c r="S27" s="137" t="n"/>
      <c r="T27" s="137" t="n"/>
      <c r="U27" s="110" t="n"/>
      <c r="V27" s="110" t="n"/>
      <c r="W27" s="29" t="n"/>
      <c r="X27" s="136" t="n"/>
      <c r="Y27" s="55" t="n"/>
      <c r="Z27" s="55" t="n"/>
      <c r="AA27" s="55" t="n"/>
      <c r="AB27" s="110" t="n"/>
      <c r="AC27" s="110" t="n"/>
      <c r="AD27" s="29" t="n"/>
    </row>
    <row r="28" outlineLevel="1" s="143">
      <c r="B28" s="18" t="inlineStr">
        <is>
          <t>Locker</t>
        </is>
      </c>
      <c r="C28" s="56">
        <f>COUNTIFS(Data!$D:$D,"&lt;&gt;Closed",Data!$D:$D,"&lt;&gt;Activated")/C24</f>
        <v/>
      </c>
      <c r="D28" s="57" t="n"/>
      <c r="E28" s="57" t="n"/>
      <c r="F28" s="57" t="n"/>
      <c r="G28" s="58" t="n"/>
      <c r="H28" s="58" t="n"/>
      <c r="I28" s="33" t="n"/>
      <c r="J28" s="56" t="n"/>
      <c r="K28" s="57" t="n"/>
      <c r="L28" s="57" t="n"/>
      <c r="M28" s="57" t="n"/>
      <c r="N28" s="108" t="n"/>
      <c r="O28" s="108" t="n"/>
      <c r="P28" s="33" t="n"/>
      <c r="Q28" s="56" t="n"/>
      <c r="R28" s="57" t="n"/>
      <c r="S28" s="57" t="n"/>
      <c r="T28" s="57" t="inlineStr">
        <is>
          <t>w</t>
        </is>
      </c>
      <c r="U28" s="108" t="n"/>
      <c r="V28" s="108" t="n"/>
      <c r="W28" s="33" t="n"/>
      <c r="X28" s="56" t="n"/>
      <c r="Y28" s="57" t="n"/>
      <c r="Z28" s="57" t="n"/>
      <c r="AA28" s="57" t="n"/>
      <c r="AB28" s="108" t="n"/>
      <c r="AC28" s="108" t="n"/>
      <c r="AD28" s="33" t="n"/>
    </row>
    <row r="29" outlineLevel="1" s="143">
      <c r="B29" s="19" t="inlineStr">
        <is>
          <t>Apartment Locker Pro</t>
        </is>
      </c>
      <c r="C29" s="56">
        <f>COUNTIFS(Data!#REF!,"&lt;&gt;Closed",Data!#REF!,"&lt;&gt;Activated",Data!#REF!,1,Data!#REF!,Working!$B29)/C25</f>
        <v/>
      </c>
      <c r="D29" s="57" t="n"/>
      <c r="E29" s="57" t="n"/>
      <c r="F29" s="59" t="n"/>
      <c r="G29" s="60" t="n"/>
      <c r="H29" s="60" t="n"/>
      <c r="I29" s="34" t="n"/>
      <c r="J29" s="56" t="n"/>
      <c r="K29" s="57" t="n"/>
      <c r="L29" s="57" t="n"/>
      <c r="M29" s="117" t="n"/>
      <c r="N29" s="109" t="n"/>
      <c r="O29" s="109" t="n"/>
      <c r="P29" s="34" t="n"/>
      <c r="Q29" s="56" t="n"/>
      <c r="R29" s="57" t="n"/>
      <c r="S29" s="57" t="n"/>
      <c r="T29" s="59" t="n"/>
      <c r="U29" s="109" t="n"/>
      <c r="V29" s="109" t="n"/>
      <c r="W29" s="34" t="n"/>
      <c r="X29" s="56" t="n"/>
      <c r="Y29" s="57" t="n"/>
      <c r="Z29" s="57" t="n"/>
      <c r="AA29" s="59" t="n"/>
      <c r="AB29" s="109" t="n"/>
      <c r="AC29" s="109" t="n"/>
      <c r="AD29" s="34" t="n"/>
    </row>
    <row r="30" outlineLevel="1" s="143">
      <c r="B30" s="19" t="inlineStr">
        <is>
          <t>Apartment Locker</t>
        </is>
      </c>
      <c r="C30" s="56">
        <f>COUNTIFS(Data!#REF!,"&lt;&gt;Closed",Data!#REF!,"&lt;&gt;Activated",Data!#REF!,1,Data!#REF!,Working!$B30)/C26</f>
        <v/>
      </c>
      <c r="D30" s="57" t="n"/>
      <c r="E30" s="57" t="n"/>
      <c r="F30" s="57" t="n"/>
      <c r="G30" s="60" t="n"/>
      <c r="H30" s="60" t="n"/>
      <c r="I30" s="34" t="n"/>
      <c r="J30" s="56" t="n"/>
      <c r="K30" s="57" t="n"/>
      <c r="L30" s="57" t="n"/>
      <c r="M30" s="57" t="n"/>
      <c r="N30" s="109" t="n"/>
      <c r="O30" s="109" t="n"/>
      <c r="P30" s="34" t="n"/>
      <c r="Q30" s="56" t="n"/>
      <c r="R30" s="57" t="n"/>
      <c r="S30" s="57" t="n"/>
      <c r="T30" s="57" t="n"/>
      <c r="U30" s="109" t="n"/>
      <c r="V30" s="109" t="n"/>
      <c r="W30" s="34" t="n"/>
      <c r="X30" s="56" t="n"/>
      <c r="Y30" s="57" t="n"/>
      <c r="Z30" s="57" t="n"/>
      <c r="AA30" s="57" t="n"/>
      <c r="AB30" s="109" t="n"/>
      <c r="AC30" s="109" t="n"/>
      <c r="AD30" s="34" t="n"/>
    </row>
    <row r="31" outlineLevel="1" s="143">
      <c r="B31" s="20" t="inlineStr">
        <is>
          <t>Total Survey Completions</t>
        </is>
      </c>
      <c r="C31" s="48">
        <f>SUM(C32:C34)</f>
        <v/>
      </c>
      <c r="D31" s="49" t="n"/>
      <c r="E31" s="49" t="n"/>
      <c r="F31" s="49" t="n"/>
      <c r="G31" s="52" t="n"/>
      <c r="H31" s="52" t="n"/>
      <c r="I31" s="29" t="n"/>
      <c r="J31" s="65" t="n"/>
      <c r="K31" s="55" t="n"/>
      <c r="L31" s="55" t="n"/>
      <c r="M31" s="55" t="n"/>
      <c r="N31" s="113" t="n"/>
      <c r="O31" s="113" t="n"/>
      <c r="P31" s="29" t="n"/>
      <c r="Q31" s="65" t="n"/>
      <c r="R31" s="55" t="n"/>
      <c r="S31" s="55" t="n"/>
      <c r="T31" s="55" t="n"/>
      <c r="U31" s="120" t="n"/>
      <c r="V31" s="120" t="n"/>
      <c r="W31" s="29" t="n"/>
      <c r="X31" s="65" t="n"/>
      <c r="Y31" s="55" t="n"/>
      <c r="Z31" s="55" t="n"/>
      <c r="AA31" s="55" t="n"/>
      <c r="AB31" s="120" t="n"/>
      <c r="AC31" s="120" t="n"/>
      <c r="AD31" s="29" t="n"/>
    </row>
    <row r="32" outlineLevel="1" s="143">
      <c r="B32" s="18" t="inlineStr">
        <is>
          <t>Locker</t>
        </is>
      </c>
      <c r="C32" s="61">
        <f>COUNTIFS(Data!$C:$C,$B32,Data!$F:$F,"&gt;="&amp;C$5,Data!$F:$F,"&lt;="&amp;C$6)</f>
        <v/>
      </c>
      <c r="D32" s="61">
        <f>COUNTIFS(Data!$C:$C,$B32,Data!$F:$F,"&gt;="&amp;D$5,Data!$F:$F,"&lt;="&amp;D$6)</f>
        <v/>
      </c>
      <c r="E32" s="61">
        <f>COUNTIFS(Data!$C:$C,$B32,Data!$F:$F,"&gt;="&amp;E$5,Data!$F:$F,"&lt;="&amp;E$6)</f>
        <v/>
      </c>
      <c r="F32" s="61">
        <f>COUNTIFS(Data!$C:$C,$B32,Data!$F:$F,"&gt;="&amp;F$5,Data!$F:$F,"&lt;="&amp;F$6)</f>
        <v/>
      </c>
      <c r="G32" s="64" t="n"/>
      <c r="H32" s="64" t="n"/>
      <c r="I32" s="33" t="n"/>
      <c r="J32" s="61">
        <f>COUNTIFS(Data!$C:$C,$B32,Data!$F:$F,"&gt;="&amp;J$5,Data!$F:$F,"&lt;="&amp;J$6,Data!$A:$A,Working!$J11)</f>
        <v/>
      </c>
      <c r="K32" s="58" t="n"/>
      <c r="L32" s="58" t="n"/>
      <c r="M32" s="58" t="n"/>
      <c r="N32" s="118" t="n"/>
      <c r="O32" s="118" t="n"/>
      <c r="P32" s="33" t="n"/>
      <c r="Q32" s="61">
        <f>COUNTIFS(Data!$C:$C,$B32,Data!$F:$F,"&gt;="&amp;Q$5,Data!$F:$F,"&lt;="&amp;Q$6,Data!$A:$A,Working!$J11)</f>
        <v/>
      </c>
      <c r="R32" s="58" t="n"/>
      <c r="S32" s="58" t="n"/>
      <c r="T32" s="58" t="n"/>
      <c r="U32" s="141" t="n"/>
      <c r="V32" s="141" t="n"/>
      <c r="W32" s="33" t="n"/>
      <c r="X32" s="61">
        <f>COUNTIFS(Data!$C:$C,$B32,Data!$F:$F,"&gt;="&amp;X$5,Data!$F:$F,"&lt;="&amp;X$6,Data!$A:$A,Working!$J11)</f>
        <v/>
      </c>
      <c r="Y32" s="58" t="n"/>
      <c r="Z32" s="58" t="n"/>
      <c r="AA32" s="58" t="n"/>
      <c r="AB32" s="130" t="n"/>
      <c r="AC32" s="130" t="n"/>
      <c r="AD32" s="33" t="n"/>
    </row>
    <row r="33" outlineLevel="1" s="143">
      <c r="B33" s="19" t="inlineStr">
        <is>
          <t>Apartment Locker Pro</t>
        </is>
      </c>
      <c r="C33" s="61">
        <f>COUNTIFS(Data!#REF!,$B33,Data!#REF!,"&gt;="&amp;C$5,Data!#REF!,"&lt;="&amp;C$6)</f>
        <v/>
      </c>
      <c r="D33" s="58" t="n"/>
      <c r="E33" s="58" t="n"/>
      <c r="F33" s="58" t="n"/>
      <c r="G33" s="64" t="n"/>
      <c r="H33" s="64" t="n"/>
      <c r="I33" s="34" t="n"/>
      <c r="J33" s="61" t="n"/>
      <c r="K33" s="58" t="n"/>
      <c r="L33" s="58" t="n"/>
      <c r="M33" s="58" t="n"/>
      <c r="N33" s="119" t="n"/>
      <c r="O33" s="119" t="n"/>
      <c r="P33" s="34" t="n"/>
      <c r="Q33" s="61" t="n"/>
      <c r="R33" s="58" t="n"/>
      <c r="S33" s="58" t="n"/>
      <c r="T33" s="58" t="n"/>
      <c r="U33" s="141" t="n"/>
      <c r="V33" s="141" t="n"/>
      <c r="W33" s="34" t="n"/>
      <c r="X33" s="61" t="n"/>
      <c r="Y33" s="58" t="n"/>
      <c r="Z33" s="58" t="n"/>
      <c r="AA33" s="58" t="n"/>
      <c r="AB33" s="130" t="n"/>
      <c r="AC33" s="130" t="n"/>
      <c r="AD33" s="34" t="n"/>
    </row>
    <row r="34" outlineLevel="1" s="143">
      <c r="B34" s="19" t="inlineStr">
        <is>
          <t>Apartment Locker</t>
        </is>
      </c>
      <c r="C34" s="61">
        <f>COUNTIFS(Data!#REF!,$B34,Data!#REF!,"&gt;="&amp;C$5,Data!#REF!,"&lt;="&amp;C$6)</f>
        <v/>
      </c>
      <c r="D34" s="58" t="n"/>
      <c r="E34" s="58" t="n"/>
      <c r="F34" s="58" t="n"/>
      <c r="G34" s="64" t="n"/>
      <c r="H34" s="64" t="n"/>
      <c r="I34" s="34" t="n"/>
      <c r="J34" s="61" t="n"/>
      <c r="K34" s="58" t="n"/>
      <c r="L34" s="58" t="n"/>
      <c r="M34" s="58" t="n"/>
      <c r="N34" s="119" t="n"/>
      <c r="O34" s="119" t="n"/>
      <c r="P34" s="34" t="n"/>
      <c r="Q34" s="61" t="n"/>
      <c r="R34" s="58" t="n"/>
      <c r="S34" s="58" t="n"/>
      <c r="T34" s="58" t="n"/>
      <c r="U34" s="141" t="n"/>
      <c r="V34" s="141" t="n"/>
      <c r="W34" s="34" t="n"/>
      <c r="X34" s="61" t="n"/>
      <c r="Y34" s="58" t="n"/>
      <c r="Z34" s="58" t="n"/>
      <c r="AA34" s="58" t="n"/>
      <c r="AB34" s="130" t="n"/>
      <c r="AC34" s="130" t="n"/>
      <c r="AD34" s="34" t="n"/>
    </row>
    <row r="35" outlineLevel="1" s="143">
      <c r="B35" s="20" t="inlineStr">
        <is>
          <t>Survey Rejection Rate (%)</t>
        </is>
      </c>
      <c r="C35" s="54">
        <f>IFERROR(COUNTIFS(Data!$G:$G,"&gt;="&amp;C$5,Data!$G:$G,"&lt;="&amp;C$6)/COUNTIFS(Data!$F:$F,"&gt;="&amp;C$5,Data!$F:$F,"&lt;="&amp;C$6),0)</f>
        <v/>
      </c>
      <c r="D35" s="52">
        <f>IFERROR(COUNTIFS(Data!$G:$G,"&gt;="&amp;D$5,Data!$G:$G,"&lt;="&amp;D$6)/COUNTIFS(Data!$F:$F,"&gt;="&amp;D$5,Data!$F:$F,"&lt;="&amp;D$6),0)</f>
        <v/>
      </c>
      <c r="E35" s="52">
        <f>IFERROR(COUNTIFS(Data!$G:$G,"&gt;="&amp;E$5,Data!$G:$G,"&lt;="&amp;E$6)/COUNTIFS(Data!$F:$F,"&gt;="&amp;E$5,Data!$F:$F,"&lt;="&amp;E$6),0)</f>
        <v/>
      </c>
      <c r="F35" s="52">
        <f>IFERROR(COUNTIFS(Data!$G:$G,"&gt;="&amp;F$5,Data!$G:$G,"&lt;="&amp;F$6)/COUNTIFS(Data!$F:$F,"&gt;="&amp;F$5,Data!$F:$F,"&lt;="&amp;F$6),0)</f>
        <v/>
      </c>
      <c r="G35" s="52" t="n"/>
      <c r="H35" s="52" t="n"/>
      <c r="I35" s="29" t="n"/>
      <c r="J35" s="54">
        <f>IFERROR(COUNTIFS(Data!$G:$G,"&gt;="&amp;J$5,Data!$G:$G,"&lt;="&amp;J$6,Data!$A:$A,$J10)/COUNTIFS(Data!$F:$F,"&gt;="&amp;J$5,Data!$F:$F,"&lt;="&amp;J$6,Data!$A:$A,$J10),0)</f>
        <v/>
      </c>
      <c r="K35" s="52">
        <f>IFERROR(COUNTIFS(Data!$G:$G,"&gt;="&amp;K$5,Data!$G:$G,"&lt;="&amp;K$6,Data!$A:$A,$J10)/COUNTIFS(Data!$F:$F,"&gt;="&amp;K$5,Data!$F:$F,"&lt;="&amp;K$6,Data!$A:$A,$J10),0)</f>
        <v/>
      </c>
      <c r="L35" s="52">
        <f>IFERROR(COUNTIFS(Data!$G:$G,"&gt;="&amp;L$5,Data!$G:$G,"&lt;="&amp;L$6,Data!$A:$A,$J10)/COUNTIFS(Data!$F:$F,"&gt;="&amp;L$5,Data!$F:$F,"&lt;="&amp;L$6,Data!$A:$A,$J10),0)</f>
        <v/>
      </c>
      <c r="M35" s="52">
        <f>IFERROR(COUNTIFS(Data!$G:$G,"&gt;="&amp;M$5,Data!$G:$G,"&lt;="&amp;M$6,Data!$A:$A,$J10)/COUNTIFS(Data!$F:$F,"&gt;="&amp;M$5,Data!$F:$F,"&lt;="&amp;M$6,Data!$A:$A,$J10),0)</f>
        <v/>
      </c>
      <c r="N35" s="120" t="n"/>
      <c r="O35" s="120" t="n"/>
      <c r="P35" s="29" t="n"/>
      <c r="Q35" s="54">
        <f>IFERROR(COUNTIFS(Data!$G:$G,"&gt;="&amp;Q$5,Data!$G:$G,"&lt;="&amp;Q$6,Data!$A:$A,$J10)/COUNTIFS(Data!$F:$F,"&gt;="&amp;Q$5,Data!$F:$F,"&lt;="&amp;Q$6,Data!$A:$A,$J10),0)</f>
        <v/>
      </c>
      <c r="R35" s="52">
        <f>IFERROR(COUNTIFS(Data!$G:$G,"&gt;="&amp;R$5,Data!$G:$G,"&lt;="&amp;R$6,Data!$A:$A,$J10)/COUNTIFS(Data!$F:$F,"&gt;="&amp;R$5,Data!$F:$F,"&lt;="&amp;R$6,Data!$A:$A,$J10),0)</f>
        <v/>
      </c>
      <c r="S35" s="52">
        <f>IFERROR(COUNTIFS(Data!$G:$G,"&gt;="&amp;S$5,Data!$G:$G,"&lt;="&amp;S$6,Data!$A:$A,$J10)/COUNTIFS(Data!$F:$F,"&gt;="&amp;S$5,Data!$F:$F,"&lt;="&amp;S$6,Data!$A:$A,$J10),0)</f>
        <v/>
      </c>
      <c r="T35" s="52">
        <f>IFERROR(COUNTIFS(Data!$G:$G,"&gt;="&amp;T$5,Data!$G:$G,"&lt;="&amp;T$6,Data!$A:$A,$J10)/COUNTIFS(Data!$F:$F,"&gt;="&amp;T$5,Data!$F:$F,"&lt;="&amp;T$6,Data!$A:$A,$J10),0)</f>
        <v/>
      </c>
      <c r="U35" s="120" t="n"/>
      <c r="V35" s="120" t="n"/>
      <c r="W35" s="29" t="n"/>
      <c r="X35" s="54" t="n"/>
      <c r="Y35" s="52" t="n"/>
      <c r="Z35" s="52" t="n"/>
      <c r="AA35" s="52" t="n"/>
      <c r="AB35" s="120" t="n"/>
      <c r="AC35" s="120" t="n"/>
      <c r="AD35" s="29" t="n"/>
    </row>
    <row r="36">
      <c r="B36" s="18" t="inlineStr">
        <is>
          <t>Locker</t>
        </is>
      </c>
      <c r="C36" s="142">
        <f>IFERROR(COUNTIFS(Data!$C:$C,$B36,Data!$G:$G,"&gt;="&amp;C$5,Data!$G:$G,"&lt;="&amp;C$6)/COUNTIFS(Data!$C:$C,$B36,Data!$F:$F,"&gt;="&amp;C$5,Data!$F:$F,"&lt;="&amp;C$6),0)</f>
        <v/>
      </c>
      <c r="D36" s="64">
        <f>IFERROR(COUNTIFS(Data!$C:$C,$B36,Data!$G:$G,"&gt;="&amp;D$5,Data!$G:$G,"&lt;="&amp;D$6)/COUNTIFS(Data!$F:$F,$B36,Data!$F:$F,"&gt;="&amp;D$5,Data!$F:$F,"&lt;="&amp;D$6),0)</f>
        <v/>
      </c>
      <c r="E36" s="64">
        <f>IFERROR(COUNTIFS(Data!$C:$C,$B36,Data!$G:$G,"&gt;="&amp;E$5,Data!$G:$G,"&lt;="&amp;E$6)/COUNTIFS(Data!$F:$F,$B36,Data!$F:$F,"&gt;="&amp;E$5,Data!$F:$F,"&lt;="&amp;E$6),0)</f>
        <v/>
      </c>
      <c r="F36" s="64">
        <f>IFERROR(COUNTIFS(Data!$C:$C,$B36,Data!$G:$G,"&gt;="&amp;F$5,Data!$G:$G,"&lt;="&amp;F$6)/COUNTIFS(Data!$F:$F,$B36,Data!$F:$F,"&gt;="&amp;F$5,Data!$F:$F,"&lt;="&amp;F$6),0)</f>
        <v/>
      </c>
      <c r="G36" s="58" t="n"/>
      <c r="H36" s="58" t="n"/>
      <c r="I36" s="33" t="n"/>
      <c r="J36" s="142">
        <f>IFERROR(COUNTIFS(Data!$C:$C,$B36,Data!$G:$G,"&gt;="&amp;J$5,Data!$G:$G,"&lt;="&amp;J$6,Data!$A:$A,$J11)/COUNTIFS(Data!$F:$F,$B36,Data!$F:$F,"&gt;="&amp;J$5,Data!$F:$F,"&lt;="&amp;J$6,Data!$A:$A,$J11),0)</f>
        <v/>
      </c>
      <c r="K36" s="64">
        <f>IFERROR(COUNTIFS(Data!$C:$C,$B36,Data!$G:$G,"&gt;="&amp;K$5,Data!$G:$G,"&lt;="&amp;K$6,Data!$A:$A,$J11)/COUNTIFS(Data!$F:$F,$B36,Data!$F:$F,"&gt;="&amp;K$5,Data!$F:$F,"&lt;="&amp;K$6,Data!$A:$A,$J11),0)</f>
        <v/>
      </c>
      <c r="L36" s="64">
        <f>IFERROR(COUNTIFS(Data!$C:$C,$B36,Data!$G:$G,"&gt;="&amp;L$5,Data!$G:$G,"&lt;="&amp;L$6,Data!$A:$A,$J11)/COUNTIFS(Data!$F:$F,$B36,Data!$F:$F,"&gt;="&amp;L$5,Data!$F:$F,"&lt;="&amp;L$6,Data!$A:$A,$J11),0)</f>
        <v/>
      </c>
      <c r="M36" s="64">
        <f>IFERROR(COUNTIFS(Data!$C:$C,$B36,Data!$G:$G,"&gt;="&amp;M$5,Data!$G:$G,"&lt;="&amp;M$6,Data!$A:$A,$J11)/COUNTIFS(Data!$F:$F,$B36,Data!$F:$F,"&gt;="&amp;M$5,Data!$F:$F,"&lt;="&amp;M$6,Data!$A:$A,$J11),0)</f>
        <v/>
      </c>
      <c r="N36" s="108" t="n"/>
      <c r="O36" s="108" t="n"/>
      <c r="P36" s="33" t="n"/>
      <c r="Q36" s="142">
        <f>IFERROR(COUNTIFS(Data!$C:$C,$B36,Data!$G:$G,"&gt;="&amp;Q$5,Data!$G:$G,"&lt;="&amp;Q$6,Data!$A:$A,$J11)/COUNTIFS(Data!$C:$C,$B36,Data!$F:$F,"&gt;="&amp;Q$5,Data!$F:$F,"&lt;="&amp;Q$6,Data!$A:$A,$J11),0)</f>
        <v/>
      </c>
      <c r="R36" s="64">
        <f>IFERROR(COUNTIFS(Data!$C:$C,$B36,Data!$G:$G,"&gt;="&amp;R$5,Data!$G:$G,"&lt;="&amp;R$6,Data!$A:$A,$J11)/COUNTIFS(Data!$C:$C,$B36,Data!$F:$F,"&gt;="&amp;R$5,Data!$F:$F,"&lt;="&amp;R$6,Data!$A:$A,$J11),0)</f>
        <v/>
      </c>
      <c r="S36" s="64">
        <f>IFERROR(COUNTIFS(Data!$C:$C,$B36,Data!$G:$G,"&gt;="&amp;S$5,Data!$G:$G,"&lt;="&amp;S$6,Data!$A:$A,$J11)/COUNTIFS(Data!$C:$C,$B36,Data!$F:$F,"&gt;="&amp;S$5,Data!$F:$F,"&lt;="&amp;S$6,Data!$A:$A,$J11),0)</f>
        <v/>
      </c>
      <c r="T36" s="64">
        <f>IFERROR(COUNTIFS(Data!$C:$C,$B36,Data!$G:$G,"&gt;="&amp;T$5,Data!$G:$G,"&lt;="&amp;T$6,Data!$A:$A,$J11)/COUNTIFS(Data!$C:$C,$B36,Data!$F:$F,"&gt;="&amp;T$5,Data!$F:$F,"&lt;="&amp;T$6,Data!$A:$A,$J11),0)</f>
        <v/>
      </c>
      <c r="U36" s="108" t="n"/>
      <c r="V36" s="108" t="n"/>
      <c r="W36" s="33" t="n"/>
      <c r="X36" s="142">
        <f>IFERROR(COUNTIFS(Data!$C:$C,$B36,Data!$G:$G,"&gt;="&amp;X$5,Data!$G:$G,"&lt;="&amp;X$6,Data!$A:$A,$J11)/COUNTIFS(Data!$F:$F,$B36,Data!$F:$F,"&gt;="&amp;X$5,Data!$F:$F,"&lt;="&amp;X$6,Data!$A:$A,$J11),0)</f>
        <v/>
      </c>
      <c r="Y36" s="64" t="n"/>
      <c r="Z36" s="64" t="n"/>
      <c r="AA36" s="64" t="n"/>
      <c r="AB36" s="108" t="n"/>
      <c r="AC36" s="108" t="n"/>
      <c r="AD36" s="33" t="n"/>
    </row>
    <row r="37" outlineLevel="1" s="143">
      <c r="B37" s="19" t="inlineStr">
        <is>
          <t>Apartment Locker Pro</t>
        </is>
      </c>
      <c r="C37" s="142">
        <f>IFERROR(COUNTIFS(Data!$C:$C,$B37,Data!$G:$G,"&gt;="&amp;C$5,Data!$G:$G,"&lt;="&amp;C$6)/COUNTIFS(Data!$C:$C,$B37,Data!$F:$F,"&gt;="&amp;C$5,Data!$F:$F,"&lt;="&amp;C$6),0)</f>
        <v/>
      </c>
      <c r="D37" s="64">
        <f>IFERROR(COUNTIFS(Data!$C:$C,$B37,Data!$G:$G,"&gt;="&amp;D$5,Data!$G:$G,"&lt;="&amp;D$6)/COUNTIFS(Data!$F:$F,$B37,Data!$F:$F,"&gt;="&amp;D$5,Data!$F:$F,"&lt;="&amp;D$6),0)</f>
        <v/>
      </c>
      <c r="E37" s="64">
        <f>IFERROR(COUNTIFS(Data!$C:$C,$B37,Data!$G:$G,"&gt;="&amp;E$5,Data!$G:$G,"&lt;="&amp;E$6)/COUNTIFS(Data!$F:$F,$B37,Data!$F:$F,"&gt;="&amp;E$5,Data!$F:$F,"&lt;="&amp;E$6),0)</f>
        <v/>
      </c>
      <c r="F37" s="64">
        <f>IFERROR(COUNTIFS(Data!$C:$C,$B37,Data!$G:$G,"&gt;="&amp;F$5,Data!$G:$G,"&lt;="&amp;F$6)/COUNTIFS(Data!$F:$F,$B37,Data!$F:$F,"&gt;="&amp;F$5,Data!$F:$F,"&lt;="&amp;F$6),0)</f>
        <v/>
      </c>
      <c r="G37" s="58" t="n"/>
      <c r="H37" s="58" t="n"/>
      <c r="I37" s="34" t="n"/>
      <c r="J37" s="142">
        <f>IFERROR(COUNTIFS(Data!$C:$C,$B37,Data!$G:$G,"&gt;="&amp;J$5,Data!$G:$G,"&lt;="&amp;J$6,Data!$A:$A,$J12)/COUNTIFS(Data!$F:$F,$B37,Data!$F:$F,"&gt;="&amp;J$5,Data!$F:$F,"&lt;="&amp;J$6,Data!$A:$A,$J12),0)</f>
        <v/>
      </c>
      <c r="K37" s="64">
        <f>IFERROR(COUNTIFS(Data!$C:$C,$B37,Data!$G:$G,"&gt;="&amp;K$5,Data!$G:$G,"&lt;="&amp;K$6,Data!$A:$A,$J12)/COUNTIFS(Data!$F:$F,$B37,Data!$F:$F,"&gt;="&amp;K$5,Data!$F:$F,"&lt;="&amp;K$6,Data!$A:$A,$J12),0)</f>
        <v/>
      </c>
      <c r="L37" s="64">
        <f>IFERROR(COUNTIFS(Data!$C:$C,$B37,Data!$G:$G,"&gt;="&amp;L$5,Data!$G:$G,"&lt;="&amp;L$6,Data!$A:$A,$J12)/COUNTIFS(Data!$F:$F,$B37,Data!$F:$F,"&gt;="&amp;L$5,Data!$F:$F,"&lt;="&amp;L$6,Data!$A:$A,$J12),0)</f>
        <v/>
      </c>
      <c r="M37" s="64">
        <f>IFERROR(COUNTIFS(Data!$C:$C,$B37,Data!$G:$G,"&gt;="&amp;M$5,Data!$G:$G,"&lt;="&amp;M$6,Data!$A:$A,$J12)/COUNTIFS(Data!$F:$F,$B37,Data!$F:$F,"&gt;="&amp;M$5,Data!$F:$F,"&lt;="&amp;M$6,Data!$A:$A,$J12),0)</f>
        <v/>
      </c>
      <c r="N37" s="108" t="n"/>
      <c r="O37" s="108" t="n"/>
      <c r="P37" s="34" t="n"/>
      <c r="Q37" s="142">
        <f>IFERROR(COUNTIFS(Data!$C:$C,$B37,Data!$G:$G,"&gt;="&amp;Q$5,Data!$G:$G,"&lt;="&amp;Q$6,Data!$A:$A,$J12)/COUNTIFS(Data!$C:$C,$B37,Data!$F:$F,"&gt;="&amp;Q$5,Data!$F:$F,"&lt;="&amp;Q$6,Data!$A:$A,$J12),0)</f>
        <v/>
      </c>
      <c r="R37" s="64">
        <f>IFERROR(COUNTIFS(Data!$C:$C,$B37,Data!$G:$G,"&gt;="&amp;R$5,Data!$G:$G,"&lt;="&amp;R$6,Data!$A:$A,$J12)/COUNTIFS(Data!$C:$C,$B37,Data!$F:$F,"&gt;="&amp;R$5,Data!$F:$F,"&lt;="&amp;R$6,Data!$A:$A,$J12),0)</f>
        <v/>
      </c>
      <c r="S37" s="64">
        <f>IFERROR(COUNTIFS(Data!$C:$C,$B37,Data!$G:$G,"&gt;="&amp;S$5,Data!$G:$G,"&lt;="&amp;S$6,Data!$A:$A,$J12)/COUNTIFS(Data!$C:$C,$B37,Data!$F:$F,"&gt;="&amp;S$5,Data!$F:$F,"&lt;="&amp;S$6,Data!$A:$A,$J12),0)</f>
        <v/>
      </c>
      <c r="T37" s="64">
        <f>IFERROR(COUNTIFS(Data!$C:$C,$B37,Data!$G:$G,"&gt;="&amp;T$5,Data!$G:$G,"&lt;="&amp;T$6,Data!$A:$A,$J12)/COUNTIFS(Data!$C:$C,$B37,Data!$F:$F,"&gt;="&amp;T$5,Data!$F:$F,"&lt;="&amp;T$6,Data!$A:$A,$J12),0)</f>
        <v/>
      </c>
      <c r="U37" s="108" t="n"/>
      <c r="V37" s="108" t="n"/>
      <c r="W37" s="34" t="n"/>
      <c r="X37" s="63" t="n"/>
      <c r="Y37" s="64" t="n"/>
      <c r="Z37" s="64" t="n"/>
      <c r="AA37" s="64" t="n"/>
      <c r="AB37" s="108" t="n"/>
      <c r="AC37" s="108" t="n"/>
      <c r="AD37" s="34" t="n"/>
    </row>
    <row r="38" outlineLevel="1" s="143">
      <c r="B38" s="19" t="inlineStr">
        <is>
          <t>Apartment Locker</t>
        </is>
      </c>
      <c r="C38" s="142">
        <f>IFERROR(COUNTIFS(Data!$C:$C,$B38,Data!$G:$G,"&gt;="&amp;C$5,Data!$G:$G,"&lt;="&amp;C$6)/COUNTIFS(Data!$C:$C,$B38,Data!$F:$F,"&gt;="&amp;C$5,Data!$F:$F,"&lt;="&amp;C$6),0)</f>
        <v/>
      </c>
      <c r="D38" s="64">
        <f>IFERROR(COUNTIFS(Data!$C:$C,$B38,Data!$G:$G,"&gt;="&amp;D$5,Data!$G:$G,"&lt;="&amp;D$6)/COUNTIFS(Data!$F:$F,$B38,Data!$F:$F,"&gt;="&amp;D$5,Data!$F:$F,"&lt;="&amp;D$6),0)</f>
        <v/>
      </c>
      <c r="E38" s="64">
        <f>IFERROR(COUNTIFS(Data!$C:$C,$B38,Data!$G:$G,"&gt;="&amp;E$5,Data!$G:$G,"&lt;="&amp;E$6)/COUNTIFS(Data!$F:$F,$B38,Data!$F:$F,"&gt;="&amp;E$5,Data!$F:$F,"&lt;="&amp;E$6),0)</f>
        <v/>
      </c>
      <c r="F38" s="64">
        <f>IFERROR(COUNTIFS(Data!$C:$C,$B38,Data!$G:$G,"&gt;="&amp;F$5,Data!$G:$G,"&lt;="&amp;F$6)/COUNTIFS(Data!$F:$F,$B38,Data!$F:$F,"&gt;="&amp;F$5,Data!$F:$F,"&lt;="&amp;F$6),0)</f>
        <v/>
      </c>
      <c r="G38" s="58" t="n"/>
      <c r="H38" s="58" t="n"/>
      <c r="I38" s="34" t="n"/>
      <c r="J38" s="142">
        <f>IFERROR(COUNTIFS(Data!$C:$C,$B38,Data!$G:$G,"&gt;="&amp;J$5,Data!$G:$G,"&lt;="&amp;J$6,Data!$A:$A,$J13)/COUNTIFS(Data!$F:$F,$B38,Data!$F:$F,"&gt;="&amp;J$5,Data!$F:$F,"&lt;="&amp;J$6,Data!$A:$A,$J13),0)</f>
        <v/>
      </c>
      <c r="K38" s="64">
        <f>IFERROR(COUNTIFS(Data!$C:$C,$B38,Data!$G:$G,"&gt;="&amp;K$5,Data!$G:$G,"&lt;="&amp;K$6,Data!$A:$A,$J13)/COUNTIFS(Data!$F:$F,$B38,Data!$F:$F,"&gt;="&amp;K$5,Data!$F:$F,"&lt;="&amp;K$6,Data!$A:$A,$J13),0)</f>
        <v/>
      </c>
      <c r="L38" s="64">
        <f>IFERROR(COUNTIFS(Data!$C:$C,$B38,Data!$G:$G,"&gt;="&amp;L$5,Data!$G:$G,"&lt;="&amp;L$6,Data!$A:$A,$J13)/COUNTIFS(Data!$F:$F,$B38,Data!$F:$F,"&gt;="&amp;L$5,Data!$F:$F,"&lt;="&amp;L$6,Data!$A:$A,$J13),0)</f>
        <v/>
      </c>
      <c r="M38" s="64">
        <f>IFERROR(COUNTIFS(Data!$C:$C,$B38,Data!$G:$G,"&gt;="&amp;M$5,Data!$G:$G,"&lt;="&amp;M$6,Data!$A:$A,$J13)/COUNTIFS(Data!$F:$F,$B38,Data!$F:$F,"&gt;="&amp;M$5,Data!$F:$F,"&lt;="&amp;M$6,Data!$A:$A,$J13),0)</f>
        <v/>
      </c>
      <c r="N38" s="108" t="n"/>
      <c r="O38" s="108" t="n"/>
      <c r="P38" s="34" t="n"/>
      <c r="Q38" s="142">
        <f>IFERROR(COUNTIFS(Data!$C:$C,$B38,Data!$G:$G,"&gt;="&amp;Q$5,Data!$G:$G,"&lt;="&amp;Q$6,Data!$A:$A,$J13)/COUNTIFS(Data!$C:$C,$B38,Data!$F:$F,"&gt;="&amp;Q$5,Data!$F:$F,"&lt;="&amp;Q$6,Data!$A:$A,$J13),0)</f>
        <v/>
      </c>
      <c r="R38" s="64">
        <f>IFERROR(COUNTIFS(Data!$C:$C,$B38,Data!$G:$G,"&gt;="&amp;R$5,Data!$G:$G,"&lt;="&amp;R$6,Data!$A:$A,$J13)/COUNTIFS(Data!$C:$C,$B38,Data!$F:$F,"&gt;="&amp;R$5,Data!$F:$F,"&lt;="&amp;R$6,Data!$A:$A,$J13),0)</f>
        <v/>
      </c>
      <c r="S38" s="64">
        <f>IFERROR(COUNTIFS(Data!$C:$C,$B38,Data!$G:$G,"&gt;="&amp;S$5,Data!$G:$G,"&lt;="&amp;S$6,Data!$A:$A,$J13)/COUNTIFS(Data!$C:$C,$B38,Data!$F:$F,"&gt;="&amp;S$5,Data!$F:$F,"&lt;="&amp;S$6,Data!$A:$A,$J13),0)</f>
        <v/>
      </c>
      <c r="T38" s="64">
        <f>IFERROR(COUNTIFS(Data!$C:$C,$B38,Data!$G:$G,"&gt;="&amp;T$5,Data!$G:$G,"&lt;="&amp;T$6,Data!$A:$A,$J13)/COUNTIFS(Data!$C:$C,$B38,Data!$F:$F,"&gt;="&amp;T$5,Data!$F:$F,"&lt;="&amp;T$6,Data!$A:$A,$J13),0)</f>
        <v/>
      </c>
      <c r="U38" s="108" t="n"/>
      <c r="V38" s="108" t="n"/>
      <c r="W38" s="34" t="n"/>
      <c r="X38" s="63" t="n"/>
      <c r="Y38" s="64" t="n"/>
      <c r="Z38" s="64" t="n"/>
      <c r="AA38" s="64" t="n"/>
      <c r="AB38" s="108" t="n"/>
      <c r="AC38" s="108" t="n"/>
      <c r="AD38" s="34" t="n"/>
    </row>
    <row r="39" outlineLevel="1" s="143">
      <c r="B39" s="20" t="inlineStr">
        <is>
          <t>Survey Cycle Time (Median)</t>
        </is>
      </c>
      <c r="C39" s="65">
        <f t="array" ref="C39">MEDIAN(IF(Data!$F:$F&gt;=C$5,IF(Data!$F:$F&lt;=C$6,Data!$K:$K)))</f>
        <v/>
      </c>
      <c r="D39" s="55" t="n"/>
      <c r="E39" s="55" t="n"/>
      <c r="F39" s="55" t="n"/>
      <c r="G39" s="52" t="n"/>
      <c r="H39" s="52" t="n"/>
      <c r="I39" s="45" t="n"/>
      <c r="J39" s="121" t="n"/>
      <c r="K39" s="122" t="n"/>
      <c r="L39" s="122" t="n"/>
      <c r="M39" s="122" t="n"/>
      <c r="N39" s="123" t="n"/>
      <c r="O39" s="123" t="n"/>
      <c r="P39" s="45" t="n"/>
      <c r="Q39" s="65" t="n"/>
      <c r="R39" s="55" t="n"/>
      <c r="S39" s="55" t="n"/>
      <c r="T39" s="55" t="n"/>
      <c r="U39" s="120" t="n"/>
      <c r="V39" s="120" t="n"/>
      <c r="W39" s="45" t="n"/>
      <c r="X39" s="65" t="n"/>
      <c r="Y39" s="55" t="n"/>
      <c r="Z39" s="55" t="n"/>
      <c r="AA39" s="55" t="n"/>
      <c r="AB39" s="120" t="n"/>
      <c r="AC39" s="120" t="n"/>
      <c r="AD39" s="45" t="n"/>
    </row>
    <row r="40" outlineLevel="1" s="143">
      <c r="B40" s="18" t="inlineStr">
        <is>
          <t>Locker</t>
        </is>
      </c>
      <c r="C40" s="61">
        <f t="array" ref="C40">MEDIAN(IF(Data!$F:$F&gt;=C$5,IF(Data!$F:$F&lt;=C$6,IF(Data!$C:$C=TRIM($B40),Data!$K:$K))))</f>
        <v/>
      </c>
      <c r="D40" s="58" t="n"/>
      <c r="E40" s="58" t="n"/>
      <c r="F40" s="58" t="n"/>
      <c r="G40" s="64" t="n"/>
      <c r="H40" s="64" t="n"/>
      <c r="I40" s="33" t="n"/>
      <c r="J40" s="61">
        <f t="array" ref="J40">MEDIAN(IF(Data!$F:$F&gt;=J$5,IF(Data!$F:$F&lt;=J$6,IF(Data!$C:$C=TRIM($B40),IF(Data!$A:$A=$J11,Data!$K:$K)))))</f>
        <v/>
      </c>
      <c r="K40" s="125" t="n"/>
      <c r="L40" s="125" t="n"/>
      <c r="M40" s="125" t="n"/>
      <c r="N40" s="126" t="n"/>
      <c r="O40" s="126" t="n"/>
      <c r="P40" s="33" t="n"/>
      <c r="Q40" s="61">
        <f t="array" ref="Q40">MEDIAN(IF(Data!$F:$F&gt;=Q$5,IF(Data!$F:$F&lt;=Q$6,IF(Data!$C:$C=TRIM($B40),IF(Data!$A:$A=$Q11,Data!$K:$K)))))</f>
        <v/>
      </c>
      <c r="R40" s="58" t="n"/>
      <c r="S40" s="58" t="n"/>
      <c r="T40" s="58" t="n"/>
      <c r="U40" s="141" t="n"/>
      <c r="V40" s="141" t="n"/>
      <c r="W40" s="33" t="n"/>
      <c r="X40" s="61" t="n"/>
      <c r="Y40" s="58" t="n"/>
      <c r="Z40" s="58" t="n"/>
      <c r="AA40" s="58" t="n"/>
      <c r="AB40" s="130" t="n"/>
      <c r="AC40" s="130" t="n"/>
      <c r="AD40" s="33" t="n"/>
    </row>
    <row r="41">
      <c r="B41" s="19" t="inlineStr">
        <is>
          <t>Apartment Locker Pro</t>
        </is>
      </c>
      <c r="C41" s="61">
        <f t="array" ref="C41">MEDIAN(IF(Data!$F:$F&gt;=C$5,IF(Data!$F:$F&lt;=C$6,IF(Data!$C:$C=TRIM($B41),Data!$K:$K))))</f>
        <v/>
      </c>
      <c r="D41" s="58" t="n"/>
      <c r="E41" s="58" t="n"/>
      <c r="F41" s="58" t="n"/>
      <c r="G41" s="64" t="n"/>
      <c r="H41" s="64" t="n"/>
      <c r="I41" s="34" t="n"/>
      <c r="J41" s="124" t="n"/>
      <c r="K41" s="125" t="n"/>
      <c r="L41" s="125" t="n"/>
      <c r="M41" s="125" t="n"/>
      <c r="N41" s="126" t="n"/>
      <c r="O41" s="126" t="n"/>
      <c r="P41" s="34" t="n"/>
      <c r="Q41" s="61" t="n"/>
      <c r="R41" s="58" t="n"/>
      <c r="S41" s="58" t="n"/>
      <c r="T41" s="58" t="n"/>
      <c r="U41" s="141" t="n"/>
      <c r="V41" s="141" t="n"/>
      <c r="W41" s="34" t="n"/>
      <c r="X41" s="61" t="n"/>
      <c r="Y41" s="58" t="n"/>
      <c r="Z41" s="58" t="n"/>
      <c r="AA41" s="58" t="n"/>
      <c r="AB41" s="130" t="n"/>
      <c r="AC41" s="130" t="n"/>
      <c r="AD41" s="34" t="n"/>
    </row>
    <row r="42">
      <c r="B42" s="19" t="inlineStr">
        <is>
          <t>Apartment Locker</t>
        </is>
      </c>
      <c r="C42" s="61">
        <f t="array" ref="C42">MEDIAN(IF(Data!$F:$F&gt;=C$5,IF(Data!$F:$F&lt;=C$6,IF(Data!$C:$C=TRIM($B42),Data!$K:$K))))</f>
        <v/>
      </c>
      <c r="D42" s="58" t="n"/>
      <c r="E42" s="58" t="n"/>
      <c r="F42" s="58" t="n"/>
      <c r="G42" s="64" t="n"/>
      <c r="H42" s="64" t="n"/>
      <c r="I42" s="34" t="n"/>
      <c r="J42" s="124" t="n"/>
      <c r="K42" s="125" t="n"/>
      <c r="L42" s="125" t="n"/>
      <c r="M42" s="125" t="n"/>
      <c r="N42" s="126" t="n"/>
      <c r="O42" s="126" t="n"/>
      <c r="P42" s="34" t="n"/>
      <c r="Q42" s="61" t="n"/>
      <c r="R42" s="58" t="n"/>
      <c r="S42" s="58" t="n"/>
      <c r="T42" s="58" t="n"/>
      <c r="U42" s="141" t="n"/>
      <c r="V42" s="141" t="n"/>
      <c r="W42" s="34" t="n"/>
      <c r="X42" s="61" t="n"/>
      <c r="Y42" s="58" t="n"/>
      <c r="Z42" s="58" t="n"/>
      <c r="AA42" s="58" t="n"/>
      <c r="AB42" s="130" t="n"/>
      <c r="AC42" s="130" t="n"/>
      <c r="AD42" s="34" t="n"/>
    </row>
    <row r="43">
      <c r="B43" s="21" t="inlineStr">
        <is>
          <t>Installation &amp; Activation</t>
        </is>
      </c>
      <c r="C43" s="66" t="n"/>
      <c r="D43" s="21" t="n"/>
      <c r="E43" s="21" t="n"/>
      <c r="F43" s="21" t="n"/>
      <c r="G43" s="21" t="n"/>
      <c r="H43" s="21" t="n"/>
      <c r="I43" s="36" t="n"/>
      <c r="J43" s="66" t="n"/>
      <c r="K43" s="21" t="n"/>
      <c r="L43" s="21" t="n"/>
      <c r="M43" s="21" t="n"/>
      <c r="N43" s="127" t="n"/>
      <c r="O43" s="127" t="n"/>
      <c r="P43" s="36" t="n"/>
      <c r="Q43" s="66" t="n"/>
      <c r="R43" s="21" t="n"/>
      <c r="S43" s="21" t="n"/>
      <c r="T43" s="21" t="n"/>
      <c r="U43" s="127" t="n"/>
      <c r="V43" s="127" t="n"/>
      <c r="W43" s="36" t="n"/>
      <c r="X43" s="66" t="n"/>
      <c r="Y43" s="21" t="n"/>
      <c r="Z43" s="21" t="n"/>
      <c r="AA43" s="21" t="n"/>
      <c r="AB43" s="127" t="n"/>
      <c r="AC43" s="127" t="n"/>
      <c r="AD43" s="36" t="n"/>
    </row>
    <row r="44">
      <c r="B44" s="43" t="inlineStr">
        <is>
          <t>Total New Activations</t>
        </is>
      </c>
      <c r="C44" s="67">
        <f>SUM(C45:C47)</f>
        <v/>
      </c>
      <c r="D44" s="68" t="n"/>
      <c r="E44" s="68" t="n"/>
      <c r="F44" s="68" t="n"/>
      <c r="G44" s="52" t="n"/>
      <c r="H44" s="52" t="n"/>
      <c r="I44" s="42" t="n"/>
      <c r="J44" s="86" t="n"/>
      <c r="K44" s="87" t="n"/>
      <c r="L44" s="87" t="n"/>
      <c r="M44" s="87" t="n"/>
      <c r="N44" s="128" t="n"/>
      <c r="O44" s="128" t="n"/>
      <c r="P44" s="42" t="n"/>
      <c r="Q44" s="86" t="n"/>
      <c r="R44" s="87" t="n"/>
      <c r="S44" s="87" t="n"/>
      <c r="T44" s="87" t="n"/>
      <c r="U44" s="120" t="n"/>
      <c r="V44" s="120" t="n"/>
      <c r="W44" s="42" t="n"/>
      <c r="X44" s="86" t="n"/>
      <c r="Y44" s="87" t="n"/>
      <c r="Z44" s="87" t="n"/>
      <c r="AA44" s="87" t="n"/>
      <c r="AB44" s="120" t="n"/>
      <c r="AC44" s="120" t="n"/>
      <c r="AD44" s="42" t="n"/>
    </row>
    <row r="45">
      <c r="B45" s="18" t="inlineStr">
        <is>
          <t>Locker</t>
        </is>
      </c>
      <c r="C45" s="61">
        <f>COUNTIFS(Data!$I:$I,"&gt;="&amp;Working!C$5,Data!$I:$I,"&lt;="&amp;Working!C$6,Data!$C:$C,Working!$B45)</f>
        <v/>
      </c>
      <c r="D45" s="58" t="n"/>
      <c r="E45" s="58" t="n"/>
      <c r="F45" s="58" t="n"/>
      <c r="G45" s="62" t="n"/>
      <c r="H45" s="62" t="n"/>
      <c r="I45" s="33" t="n"/>
      <c r="J45" s="61">
        <f>COUNTIFS(Data!$I:$I,"&gt;="&amp;Working!J$5,Data!$I:$I,"&lt;="&amp;Working!J$6,Data!$C:$C,Working!$B45,Data!$A:$A,$J11)</f>
        <v/>
      </c>
      <c r="K45" s="58" t="n"/>
      <c r="L45" s="58" t="n"/>
      <c r="M45" s="58" t="n"/>
      <c r="N45" s="118" t="n"/>
      <c r="O45" s="118" t="n"/>
      <c r="P45" s="33" t="n"/>
      <c r="Q45" s="61">
        <f>COUNTIFS(Data!$I:$I,"&gt;="&amp;Working!Q$5,Data!$I:$I,"&lt;="&amp;Working!Q$6,Data!$C:$C,Working!$B45,Data!$A:$A,$Q11)</f>
        <v/>
      </c>
      <c r="R45" s="58" t="n"/>
      <c r="S45" s="58" t="n"/>
      <c r="T45" s="58" t="n"/>
      <c r="U45" s="141" t="n"/>
      <c r="V45" s="141" t="n"/>
      <c r="W45" s="33" t="n"/>
      <c r="X45" s="61">
        <f>COUNTIFS(Data!$I:$I,"&gt;="&amp;Working!X$5,Data!$I:$I,"&lt;="&amp;Working!X$6,Data!$C:$C,Working!$B45,Data!$A:$A,$X11)</f>
        <v/>
      </c>
      <c r="Y45" s="58" t="n"/>
      <c r="Z45" s="58" t="n"/>
      <c r="AA45" s="58" t="n"/>
      <c r="AB45" s="130" t="n"/>
      <c r="AC45" s="130" t="n"/>
      <c r="AD45" s="33" t="n"/>
    </row>
    <row r="46">
      <c r="B46" s="19" t="inlineStr">
        <is>
          <t>Apartment Locker Pro</t>
        </is>
      </c>
      <c r="C46" s="61">
        <f>COUNTIFS(Data!$I:$I,"&gt;="&amp;Working!C$5,Data!$I:$I,"&lt;="&amp;Working!C$6,Data!$C:$C,Working!$B46)</f>
        <v/>
      </c>
      <c r="D46" s="58" t="n"/>
      <c r="E46" s="58" t="n"/>
      <c r="F46" s="58" t="n"/>
      <c r="G46" s="62" t="n"/>
      <c r="H46" s="62" t="n"/>
      <c r="I46" s="34" t="n"/>
      <c r="J46" s="61">
        <f>COUNTIFS(Data!$I:$I,"&gt;="&amp;Working!J$5,Data!$I:$I,"&lt;="&amp;Working!J$6,Data!$C:$C,Working!$B46,Data!$A:$A,$J12)</f>
        <v/>
      </c>
      <c r="K46" s="58" t="n"/>
      <c r="L46" s="58" t="n"/>
      <c r="M46" s="58" t="n"/>
      <c r="N46" s="119" t="n"/>
      <c r="O46" s="119" t="n"/>
      <c r="P46" s="34" t="n"/>
      <c r="Q46" s="61">
        <f>COUNTIFS(Data!$I:$I,"&gt;="&amp;Working!Q$5,Data!$I:$I,"&lt;="&amp;Working!Q$6,Data!$C:$C,Working!$B46,Data!$A:$A,$Q12)</f>
        <v/>
      </c>
      <c r="R46" s="58" t="n"/>
      <c r="S46" s="58" t="n"/>
      <c r="T46" s="58" t="n"/>
      <c r="U46" s="141" t="n"/>
      <c r="V46" s="141" t="n"/>
      <c r="W46" s="34" t="n"/>
      <c r="X46" s="61">
        <f>COUNTIFS(Data!$I:$I,"&gt;="&amp;Working!X$5,Data!$I:$I,"&lt;="&amp;Working!X$6,Data!$C:$C,Working!$B46,Data!$A:$A,$X12)</f>
        <v/>
      </c>
      <c r="Y46" s="58" t="n"/>
      <c r="Z46" s="58" t="n"/>
      <c r="AA46" s="58" t="n"/>
      <c r="AB46" s="130" t="n"/>
      <c r="AC46" s="130" t="n"/>
      <c r="AD46" s="34" t="n"/>
    </row>
    <row r="47">
      <c r="B47" s="19" t="inlineStr">
        <is>
          <t>Apartment Locker</t>
        </is>
      </c>
      <c r="C47" s="61">
        <f>COUNTIFS(Data!$I:$I,"&gt;="&amp;Working!C$5,Data!$I:$I,"&lt;="&amp;Working!C$6,Data!$C:$C,Working!$B47)</f>
        <v/>
      </c>
      <c r="D47" s="58" t="n"/>
      <c r="E47" s="58" t="n"/>
      <c r="F47" s="58" t="n"/>
      <c r="G47" s="62" t="n"/>
      <c r="H47" s="62" t="n"/>
      <c r="I47" s="34" t="n"/>
      <c r="J47" s="61">
        <f>COUNTIFS(Data!$I:$I,"&gt;="&amp;Working!J$5,Data!$I:$I,"&lt;="&amp;Working!J$6,Data!$C:$C,Working!$B47,Data!$A:$A,$J13)</f>
        <v/>
      </c>
      <c r="K47" s="58" t="n"/>
      <c r="L47" s="58" t="n"/>
      <c r="M47" s="58" t="n"/>
      <c r="N47" s="119" t="n"/>
      <c r="O47" s="119" t="n"/>
      <c r="P47" s="34" t="n"/>
      <c r="Q47" s="61">
        <f>COUNTIFS(Data!$I:$I,"&gt;="&amp;Working!Q$5,Data!$I:$I,"&lt;="&amp;Working!Q$6,Data!$C:$C,Working!$B47,Data!$A:$A,$Q13)</f>
        <v/>
      </c>
      <c r="R47" s="58" t="n"/>
      <c r="S47" s="58" t="n"/>
      <c r="T47" s="58" t="n"/>
      <c r="U47" s="141" t="n"/>
      <c r="V47" s="141" t="n"/>
      <c r="W47" s="34" t="n"/>
      <c r="X47" s="61">
        <f>COUNTIFS(Data!$I:$I,"&gt;="&amp;Working!X$5,Data!$I:$I,"&lt;="&amp;Working!X$6,Data!$C:$C,Working!$B47,Data!$A:$A,$X13)</f>
        <v/>
      </c>
      <c r="Y47" s="58" t="n"/>
      <c r="Z47" s="58" t="n"/>
      <c r="AA47" s="58" t="n"/>
      <c r="AB47" s="130" t="n"/>
      <c r="AC47" s="130" t="n"/>
      <c r="AD47" s="34" t="n"/>
    </row>
    <row r="48" outlineLevel="1" ht="14" customHeight="1" s="143">
      <c r="B48" s="20" t="inlineStr">
        <is>
          <t>Failed Install Rate (%)</t>
        </is>
      </c>
      <c r="C48" s="54">
        <f>IFERROR(COUNTIFS(Data!#REF!,"&gt;="&amp;Working!C$5,Data!#REF!,"&lt;="&amp;Working!C$6)/C44," - ")</f>
        <v/>
      </c>
      <c r="D48" s="52" t="n"/>
      <c r="E48" s="52" t="n"/>
      <c r="F48" s="52" t="n"/>
      <c r="G48" s="52" t="n"/>
      <c r="H48" s="52" t="n"/>
      <c r="I48" s="45" t="n"/>
      <c r="J48" s="121" t="n"/>
      <c r="K48" s="122" t="n"/>
      <c r="L48" s="122" t="n"/>
      <c r="M48" s="122" t="n"/>
      <c r="N48" s="123" t="n"/>
      <c r="O48" s="123" t="n"/>
      <c r="P48" s="45" t="n"/>
      <c r="Q48" s="54" t="n"/>
      <c r="R48" s="52" t="n"/>
      <c r="S48" s="52" t="n"/>
      <c r="T48" s="52" t="n"/>
      <c r="U48" s="120" t="n"/>
      <c r="V48" s="120" t="n"/>
      <c r="W48" s="45" t="n"/>
      <c r="X48" s="65" t="n"/>
      <c r="Y48" s="55" t="n"/>
      <c r="Z48" s="55" t="n"/>
      <c r="AA48" s="55" t="n"/>
      <c r="AB48" s="120" t="n"/>
      <c r="AC48" s="120" t="n"/>
      <c r="AD48" s="45" t="n"/>
    </row>
    <row r="49" ht="15" customHeight="1" s="143">
      <c r="B49" s="18" t="inlineStr">
        <is>
          <t>Locker</t>
        </is>
      </c>
      <c r="C49" s="63">
        <f>IFERROR(COUNTIFS(Data!#REF!,"&gt;="&amp;Working!C$5,Data!#REF!,"&lt;="&amp;Working!C$6,Data!#REF!,Working!$B49)/C45," - ")</f>
        <v/>
      </c>
      <c r="D49" s="64" t="n"/>
      <c r="E49" s="64" t="n"/>
      <c r="F49" s="64" t="n"/>
      <c r="G49" s="58" t="n"/>
      <c r="H49" s="58" t="n"/>
      <c r="I49" s="33" t="n"/>
      <c r="J49" s="63" t="n"/>
      <c r="K49" s="64" t="n"/>
      <c r="L49" s="64" t="n"/>
      <c r="M49" s="64" t="n"/>
      <c r="N49" s="108" t="n"/>
      <c r="O49" s="108" t="n"/>
      <c r="P49" s="33" t="n"/>
      <c r="Q49" s="63" t="n"/>
      <c r="R49" s="64" t="n"/>
      <c r="S49" s="64" t="n"/>
      <c r="T49" s="64" t="n"/>
      <c r="U49" s="108" t="n"/>
      <c r="V49" s="108" t="n"/>
      <c r="W49" s="33" t="n"/>
      <c r="X49" s="63" t="n"/>
      <c r="Y49" s="64" t="n"/>
      <c r="Z49" s="64" t="n"/>
      <c r="AA49" s="64" t="n"/>
      <c r="AB49" s="108" t="n"/>
      <c r="AC49" s="108" t="n"/>
      <c r="AD49" s="33" t="n"/>
    </row>
    <row r="50" outlineLevel="1" ht="26" customHeight="1" s="143">
      <c r="B50" s="19" t="inlineStr">
        <is>
          <t>Apartment Locker Pro</t>
        </is>
      </c>
      <c r="C50" s="63">
        <f>IFERROR(COUNTIFS(Data!#REF!,"&gt;="&amp;Working!C$5,Data!#REF!,"&lt;="&amp;Working!C$6,Data!#REF!,Working!$B50)/C46," - ")</f>
        <v/>
      </c>
      <c r="D50" s="64" t="n"/>
      <c r="E50" s="64" t="n"/>
      <c r="F50" s="64" t="n"/>
      <c r="G50" s="58" t="n"/>
      <c r="H50" s="69" t="n"/>
      <c r="I50" s="34" t="n"/>
      <c r="J50" s="63" t="n"/>
      <c r="K50" s="64" t="n"/>
      <c r="L50" s="64" t="n"/>
      <c r="M50" s="64" t="n"/>
      <c r="N50" s="108" t="n"/>
      <c r="O50" s="108" t="n"/>
      <c r="P50" s="34" t="n"/>
      <c r="Q50" s="63" t="n"/>
      <c r="R50" s="64" t="n"/>
      <c r="S50" s="64" t="n"/>
      <c r="T50" s="64" t="n"/>
      <c r="U50" s="108" t="n"/>
      <c r="V50" s="108" t="n"/>
      <c r="W50" s="34" t="n"/>
      <c r="X50" s="63" t="n"/>
      <c r="Y50" s="64" t="n"/>
      <c r="Z50" s="64" t="n"/>
      <c r="AA50" s="64" t="n"/>
      <c r="AB50" s="108" t="n"/>
      <c r="AC50" s="108" t="n"/>
      <c r="AD50" s="34" t="n"/>
    </row>
    <row r="51" outlineLevel="1" s="143">
      <c r="B51" s="19" t="inlineStr">
        <is>
          <t>Apartment Locker</t>
        </is>
      </c>
      <c r="C51" s="63">
        <f>IFERROR(COUNTIFS(Data!#REF!,"&gt;="&amp;Working!C$5,Data!#REF!,"&lt;="&amp;Working!C$6,Data!#REF!,Working!$B51)/C47," - ")</f>
        <v/>
      </c>
      <c r="D51" s="64" t="n"/>
      <c r="E51" s="64" t="n"/>
      <c r="F51" s="64" t="n"/>
      <c r="G51" s="58" t="n"/>
      <c r="H51" s="69" t="n"/>
      <c r="I51" s="34" t="n"/>
      <c r="J51" s="63" t="n"/>
      <c r="K51" s="64" t="n"/>
      <c r="L51" s="64" t="n"/>
      <c r="M51" s="64" t="n"/>
      <c r="N51" s="108" t="n"/>
      <c r="O51" s="108" t="n"/>
      <c r="P51" s="34" t="n"/>
      <c r="Q51" s="63" t="n"/>
      <c r="R51" s="64" t="n"/>
      <c r="S51" s="64" t="n"/>
      <c r="T51" s="64" t="n"/>
      <c r="U51" s="108" t="n"/>
      <c r="V51" s="108" t="n"/>
      <c r="W51" s="34" t="n"/>
      <c r="X51" s="63" t="n"/>
      <c r="Y51" s="64" t="n"/>
      <c r="Z51" s="64" t="n"/>
      <c r="AA51" s="64" t="n"/>
      <c r="AB51" s="108" t="n"/>
      <c r="AC51" s="108" t="n"/>
      <c r="AD51" s="34" t="n"/>
    </row>
    <row r="52">
      <c r="B52" s="44" t="inlineStr">
        <is>
          <t>Install Cycle Time (Median)</t>
        </is>
      </c>
      <c r="C52" s="70">
        <f t="array" ref="C52">MEDIAN(IF(Data!#REF!&gt;C$5,IF(Data!#REF!&lt;C$6,Data!#REF!)))</f>
        <v/>
      </c>
      <c r="D52" s="71" t="n"/>
      <c r="E52" s="71" t="n"/>
      <c r="F52" s="71" t="n"/>
      <c r="G52" s="52" t="n"/>
      <c r="H52" s="52" t="n"/>
      <c r="I52" s="42" t="n"/>
      <c r="J52" s="70" t="n"/>
      <c r="K52" s="71" t="n"/>
      <c r="L52" s="71" t="n"/>
      <c r="M52" s="71" t="n"/>
      <c r="N52" s="129" t="n"/>
      <c r="O52" s="129" t="n"/>
      <c r="P52" s="42" t="n"/>
      <c r="Q52" s="70" t="n"/>
      <c r="R52" s="71" t="n"/>
      <c r="S52" s="71" t="n"/>
      <c r="T52" s="71" t="n"/>
      <c r="U52" s="129" t="n"/>
      <c r="V52" s="129" t="n"/>
      <c r="W52" s="42" t="n"/>
      <c r="X52" s="70" t="n"/>
      <c r="Y52" s="71" t="n"/>
      <c r="Z52" s="71" t="n"/>
      <c r="AA52" s="71" t="n"/>
      <c r="AB52" s="129" t="n"/>
      <c r="AC52" s="129" t="n"/>
      <c r="AD52" s="42" t="n"/>
    </row>
    <row r="53">
      <c r="B53" s="18" t="inlineStr">
        <is>
          <t>Locker</t>
        </is>
      </c>
      <c r="C53" s="46">
        <f t="array" ref="C53">MEDIAN(IF(Data!$I:$I&gt;C$5,IF(Data!$C:$C=Working!$B53,IF(Data!$I:$I&lt;C$6,Data!$L:$L))))</f>
        <v/>
      </c>
      <c r="D53" s="47" t="n"/>
      <c r="E53" s="47" t="n"/>
      <c r="F53" s="47" t="n"/>
      <c r="G53" s="64" t="n"/>
      <c r="H53" s="64" t="n"/>
      <c r="I53" s="33" t="n"/>
      <c r="J53" s="46">
        <f t="array" ref="J53">MEDIAN(IF(Data!$I:$I&gt;J$5,IF(Data!$C:$C=Working!$B53,IF(Data!$I:$I&lt;J$6,IF(Data!$A:$A=$J11,Data!$L:$L)))))</f>
        <v/>
      </c>
      <c r="K53" s="47" t="n"/>
      <c r="L53" s="47" t="n"/>
      <c r="M53" s="47" t="n"/>
      <c r="N53" s="114" t="n"/>
      <c r="O53" s="114" t="n"/>
      <c r="P53" s="33" t="n"/>
      <c r="Q53" s="46">
        <f t="array" ref="Q53">MEDIAN(IF(Data!$I:$I&gt;Q$5,IF(Data!$C:$C=Working!$B53,IF(Data!$I:$I&lt;Q$6,IF(Data!$A:$A=$Q11,Data!$L:$L)))))</f>
        <v/>
      </c>
      <c r="R53" s="47" t="n"/>
      <c r="S53" s="47" t="n"/>
      <c r="T53" s="47" t="n"/>
      <c r="U53" s="114" t="n"/>
      <c r="V53" s="114" t="n"/>
      <c r="W53" s="33" t="n"/>
      <c r="X53" s="46">
        <f t="array" ref="X53">IFERROR(MEDIAN(IF(Data!$I:$I&gt;X$5,IF(Data!$C:$C=Working!$B53,IF(Data!$I:$I&lt;X$6,IF(Data!$A:$A=$X11,Data!$L:$L))))),"")</f>
        <v/>
      </c>
      <c r="Y53" s="47" t="n"/>
      <c r="Z53" s="47" t="n"/>
      <c r="AA53" s="47" t="n"/>
      <c r="AB53" s="114" t="n"/>
      <c r="AC53" s="114" t="n"/>
      <c r="AD53" s="33" t="n"/>
    </row>
    <row r="54">
      <c r="B54" s="19" t="inlineStr">
        <is>
          <t>Apartment Locker Pro</t>
        </is>
      </c>
      <c r="C54" s="46">
        <f t="array" ref="C54">MEDIAN(IF(Data!#REF!&gt;C$5,IF(Data!#REF!=Working!$B54,IF(Data!#REF!&lt;C$6,Data!#REF!))))</f>
        <v/>
      </c>
      <c r="D54" s="47" t="n"/>
      <c r="E54" s="47" t="n"/>
      <c r="F54" s="47" t="n"/>
      <c r="G54" s="64" t="n"/>
      <c r="H54" s="64" t="n"/>
      <c r="I54" s="34" t="n"/>
      <c r="J54" s="46" t="n"/>
      <c r="K54" s="47" t="n"/>
      <c r="L54" s="47" t="n"/>
      <c r="M54" s="47" t="n"/>
      <c r="N54" s="114" t="n"/>
      <c r="O54" s="114" t="n"/>
      <c r="P54" s="34" t="n"/>
      <c r="Q54" s="46" t="n"/>
      <c r="R54" s="47" t="n"/>
      <c r="S54" s="47" t="n"/>
      <c r="T54" s="47" t="n"/>
      <c r="U54" s="114" t="n"/>
      <c r="V54" s="114" t="n"/>
      <c r="W54" s="34" t="n"/>
      <c r="X54" s="46" t="n"/>
      <c r="Y54" s="47" t="n"/>
      <c r="Z54" s="47" t="n"/>
      <c r="AA54" s="47" t="n"/>
      <c r="AB54" s="114" t="n"/>
      <c r="AC54" s="114" t="n"/>
      <c r="AD54" s="34" t="n"/>
    </row>
    <row r="55">
      <c r="B55" s="19" t="inlineStr">
        <is>
          <t>Apartment Locker</t>
        </is>
      </c>
      <c r="C55" s="46">
        <f t="array" ref="C55">MEDIAN(IF(Data!#REF!&gt;C$5,IF(Data!#REF!=Working!$B55,IF(Data!#REF!&lt;C$6,Data!#REF!))))</f>
        <v/>
      </c>
      <c r="D55" s="47" t="n"/>
      <c r="E55" s="47" t="n"/>
      <c r="F55" s="47" t="n"/>
      <c r="G55" s="64" t="n"/>
      <c r="H55" s="64" t="n"/>
      <c r="I55" s="34" t="n"/>
      <c r="J55" s="46" t="n"/>
      <c r="K55" s="47" t="n"/>
      <c r="L55" s="47" t="n"/>
      <c r="M55" s="47" t="n"/>
      <c r="N55" s="114" t="n"/>
      <c r="O55" s="114" t="n"/>
      <c r="P55" s="34" t="n"/>
      <c r="Q55" s="46" t="n"/>
      <c r="R55" s="47" t="n"/>
      <c r="S55" s="47" t="n"/>
      <c r="T55" s="47" t="n"/>
      <c r="U55" s="114" t="n"/>
      <c r="V55" s="114" t="n"/>
      <c r="W55" s="34" t="n"/>
      <c r="X55" s="46" t="n"/>
      <c r="Y55" s="47" t="n"/>
      <c r="Z55" s="47" t="n"/>
      <c r="AA55" s="47" t="n"/>
      <c r="AB55" s="114" t="n"/>
      <c r="AC55" s="114" t="n"/>
      <c r="AD55" s="34" t="n"/>
    </row>
    <row r="56">
      <c r="B56" s="44" t="inlineStr">
        <is>
          <t>R12M Conversion</t>
        </is>
      </c>
      <c r="C56" s="63">
        <f>COUNTIFS(Data!$E:$E,"&gt;="&amp;C$5-366,Data!$I:$I,"&gt;="&amp;C$5-366,Data!$E:$E,"&lt;="&amp;C$6,Data!$I:$I,"&lt;="&amp;C$6)/COUNTIFS(Data!$E:$E,"&gt;="&amp;C$5-366,Data!$E:$E,"&lt;="&amp;C$6)</f>
        <v/>
      </c>
      <c r="D56" s="72" t="n"/>
      <c r="E56" s="72" t="n"/>
      <c r="F56" s="72" t="n"/>
      <c r="G56" s="52" t="n"/>
      <c r="H56" s="52" t="n"/>
      <c r="I56" s="42" t="n"/>
      <c r="J56" s="63">
        <f>COUNTIFS(Data!$E:$E,"&gt;="&amp;J$5-366,Data!$I:$I,"&gt;="&amp;J$5-366,Data!$E:$E,"&lt;="&amp;J$6,Data!$I:$I,"&lt;="&amp;J$6,Data!$A:$A,$J11)/COUNTIFS(Data!$E:$E,"&gt;="&amp;J$5-366,Data!$E:$E,"&lt;="&amp;J$6,Data!$A:$A,$J11)</f>
        <v/>
      </c>
      <c r="K56" s="72" t="n"/>
      <c r="L56" s="72" t="n"/>
      <c r="M56" s="72" t="n"/>
      <c r="N56" s="120" t="n"/>
      <c r="O56" s="120" t="n"/>
      <c r="P56" s="42" t="n"/>
      <c r="Q56" s="63">
        <f>COUNTIFS(Data!$E:$E,"&gt;="&amp;Q$5-366,Data!$I:$I,"&gt;="&amp;Q$5-366,Data!$E:$E,"&lt;="&amp;Q$6,Data!$I:$I,"&lt;="&amp;Q$6,Data!$A:$A,$Q11)/COUNTIFS(Data!$E:$E,"&gt;="&amp;Q$5-366,Data!$E:$E,"&lt;="&amp;Q$6,Data!$A:$A,$Q11)</f>
        <v/>
      </c>
      <c r="R56" s="72" t="n"/>
      <c r="S56" s="72" t="n"/>
      <c r="T56" s="72" t="n"/>
      <c r="U56" s="120" t="n"/>
      <c r="V56" s="120" t="n"/>
      <c r="W56" s="42" t="n"/>
      <c r="X56" s="63">
        <f>COUNTIFS(Data!$E:$E,"&gt;="&amp;X$5-366,Data!$I:$I,"&gt;="&amp;X$5-366,Data!$E:$E,"&lt;="&amp;X$6,Data!$I:$I,"&lt;="&amp;X$6,Data!$A:$A,$J11)/COUNTIFS(Data!$E:$E,"&gt;="&amp;X$5-366,Data!$E:$E,"&lt;="&amp;X$6,Data!$A:$A,$J11)</f>
        <v/>
      </c>
      <c r="Y56" s="72" t="n"/>
      <c r="Z56" s="72" t="n"/>
      <c r="AA56" s="72" t="n"/>
      <c r="AB56" s="120" t="n"/>
      <c r="AC56" s="120" t="n"/>
      <c r="AD56" s="42" t="n"/>
    </row>
    <row r="57" ht="15" customHeight="1" s="143">
      <c r="B57" s="18" t="inlineStr">
        <is>
          <t>Locker</t>
        </is>
      </c>
      <c r="C57" s="63">
        <f>COUNTIFS(Data!$C:$C,$B57,Data!$E:$E,"&gt;="&amp;C$5-366,Data!$I:$I,"&gt;="&amp;C$5-366,Data!$E:$E,"&lt;="&amp;C$6,Data!$I:$I,"&lt;="&amp;C$6)/COUNTIFS(Data!$C:$C,$B57,Data!$E:$E,"&gt;="&amp;C$5-366,Data!$E:$E,"&lt;="&amp;C$6)</f>
        <v/>
      </c>
      <c r="D57" s="64" t="n"/>
      <c r="E57" s="64" t="n"/>
      <c r="F57" s="64" t="n"/>
      <c r="G57" s="58" t="n"/>
      <c r="H57" s="58" t="n"/>
      <c r="I57" s="33" t="n"/>
      <c r="J57" s="63">
        <f>COUNTIFS(Data!$C:$C,$B57,Data!$E:$E,"&gt;="&amp;J$5-366,Data!$I:$I,"&gt;="&amp;J$5-366,Data!$E:$E,"&lt;="&amp;J$6,Data!$I:$I,"&lt;="&amp;J$6,Data!$A:$A,$J11)/COUNTIFS(Data!$C:$C,$B57,Data!$E:$E,"&gt;="&amp;J$5-366,Data!$E:$E,"&lt;="&amp;J$6,Data!$A:$A,$J11)</f>
        <v/>
      </c>
      <c r="K57" s="64" t="n"/>
      <c r="L57" s="64" t="n"/>
      <c r="M57" s="64" t="n"/>
      <c r="N57" s="108" t="n"/>
      <c r="O57" s="108" t="n"/>
      <c r="P57" s="33" t="n"/>
      <c r="Q57" s="63">
        <f>COUNTIFS(Data!$C:$C,$B57,Data!$E:$E,"&gt;="&amp;Q$5-366,Data!$I:$I,"&gt;="&amp;Q$5-366,Data!$E:$E,"&lt;="&amp;Q$6,Data!$I:$I,"&lt;="&amp;Q$6,Data!$A:$A,$Q11)/COUNTIFS(Data!$C:$C,$B57,Data!$E:$E,"&gt;="&amp;Q$5-366,Data!$E:$E,"&lt;="&amp;Q$6,Data!$A:$A,$Q11)</f>
        <v/>
      </c>
      <c r="R57" s="64" t="n"/>
      <c r="S57" s="64" t="n"/>
      <c r="T57" s="64" t="n"/>
      <c r="U57" s="108" t="n"/>
      <c r="V57" s="108" t="n"/>
      <c r="W57" s="33" t="n"/>
      <c r="X57" s="63">
        <f>COUNTIFS(Data!$C:$C,$B57,Data!$E:$E,"&gt;="&amp;X$5-366,Data!$I:$I,"&gt;="&amp;X$5-366,Data!$E:$E,"&lt;="&amp;X$6,Data!$I:$I,"&lt;="&amp;X$6,Data!$A:$A,$J11)/COUNTIFS(Data!$C:$C,$B57,Data!$E:$E,"&gt;="&amp;X$5-366,Data!$E:$E,"&lt;="&amp;X$6,Data!$A:$A,$J11)</f>
        <v/>
      </c>
      <c r="Y57" s="64" t="n"/>
      <c r="Z57" s="64" t="n"/>
      <c r="AA57" s="64" t="n"/>
      <c r="AB57" s="108" t="n"/>
      <c r="AC57" s="108" t="n"/>
      <c r="AD57" s="33" t="n"/>
    </row>
    <row r="58" outlineLevel="1" s="143">
      <c r="B58" s="19" t="inlineStr">
        <is>
          <t>Apartment Locker Pro</t>
        </is>
      </c>
      <c r="C58" s="63">
        <f>COUNTIFS(Data!$C:$C,$B58,Data!$E:$E,"&gt;="&amp;C$5-366,Data!$I:$I,"&gt;="&amp;C$5-366,Data!$E:$E,"&lt;="&amp;C$6,Data!$I:$I,"&lt;="&amp;C$6)/COUNTIFS(Data!$C:$C,$B58,Data!$E:$E,"&gt;="&amp;C$5-366,Data!$E:$E,"&lt;="&amp;C$6)</f>
        <v/>
      </c>
      <c r="D58" s="64" t="n"/>
      <c r="E58" s="64" t="n"/>
      <c r="F58" s="64" t="n"/>
      <c r="G58" s="58" t="n"/>
      <c r="H58" s="69" t="n"/>
      <c r="I58" s="34" t="n"/>
      <c r="J58" s="63">
        <f>COUNTIFS(Data!$C:$C,$B58,Data!$E:$E,"&gt;="&amp;J$5-366,Data!$I:$I,"&gt;="&amp;J$5-366,Data!$E:$E,"&lt;="&amp;J$6,Data!$I:$I,"&lt;="&amp;J$6,Data!$A:$A,$J12)/COUNTIFS(Data!$C:$C,$B58,Data!$E:$E,"&gt;="&amp;J$5-366,Data!$E:$E,"&lt;="&amp;J$6,Data!$A:$A,$J12)</f>
        <v/>
      </c>
      <c r="K58" s="64" t="n"/>
      <c r="L58" s="64" t="n"/>
      <c r="M58" s="64" t="n"/>
      <c r="N58" s="108" t="n"/>
      <c r="O58" s="108" t="n"/>
      <c r="P58" s="34" t="n"/>
      <c r="Q58" s="63">
        <f>COUNTIFS(Data!$C:$C,$B58,Data!$E:$E,"&gt;="&amp;Q$5-366,Data!$I:$I,"&gt;="&amp;Q$5-366,Data!$E:$E,"&lt;="&amp;Q$6,Data!$I:$I,"&lt;="&amp;Q$6,Data!$A:$A,$Q12)/COUNTIFS(Data!$C:$C,$B58,Data!$E:$E,"&gt;="&amp;Q$5-366,Data!$E:$E,"&lt;="&amp;Q$6,Data!$A:$A,$Q12)</f>
        <v/>
      </c>
      <c r="R58" s="64" t="n"/>
      <c r="S58" s="64" t="n"/>
      <c r="T58" s="64" t="n"/>
      <c r="U58" s="108" t="n"/>
      <c r="V58" s="108" t="n"/>
      <c r="W58" s="34" t="n"/>
      <c r="X58" s="63" t="n"/>
      <c r="Y58" s="64" t="n"/>
      <c r="Z58" s="64" t="n"/>
      <c r="AA58" s="64" t="n"/>
      <c r="AB58" s="108" t="n"/>
      <c r="AC58" s="108" t="n"/>
      <c r="AD58" s="34" t="n"/>
    </row>
    <row r="59" outlineLevel="1" s="143">
      <c r="B59" s="19" t="inlineStr">
        <is>
          <t>Apartment Locker</t>
        </is>
      </c>
      <c r="C59" s="63">
        <f>COUNTIFS(Data!$C:$C,$B59,Data!$E:$E,"&gt;="&amp;C$5-366,Data!$I:$I,"&gt;="&amp;C$5-366,Data!$E:$E,"&lt;="&amp;C$6,Data!$I:$I,"&lt;="&amp;C$6)/COUNTIFS(Data!$C:$C,$B59,Data!$E:$E,"&gt;="&amp;C$5-366,Data!$E:$E,"&lt;="&amp;C$6)</f>
        <v/>
      </c>
      <c r="D59" s="64" t="n"/>
      <c r="E59" s="64" t="n"/>
      <c r="F59" s="64" t="n"/>
      <c r="G59" s="58" t="n"/>
      <c r="H59" s="69" t="n"/>
      <c r="I59" s="34" t="n"/>
      <c r="J59" s="63">
        <f>COUNTIFS(Data!$C:$C,$B59,Data!$E:$E,"&gt;="&amp;J$5-366,Data!$I:$I,"&gt;="&amp;J$5-366,Data!$E:$E,"&lt;="&amp;J$6,Data!$I:$I,"&lt;="&amp;J$6,Data!$A:$A,$J13)/COUNTIFS(Data!$C:$C,$B59,Data!$E:$E,"&gt;="&amp;J$5-366,Data!$E:$E,"&lt;="&amp;J$6,Data!$A:$A,$J13)</f>
        <v/>
      </c>
      <c r="K59" s="64" t="n"/>
      <c r="L59" s="64" t="n"/>
      <c r="M59" s="64" t="n"/>
      <c r="N59" s="108" t="n"/>
      <c r="O59" s="108" t="n"/>
      <c r="P59" s="34" t="n"/>
      <c r="Q59" s="63">
        <f>COUNTIFS(Data!$C:$C,$B59,Data!$E:$E,"&gt;="&amp;Q$5-366,Data!$I:$I,"&gt;="&amp;Q$5-366,Data!$E:$E,"&lt;="&amp;Q$6,Data!$I:$I,"&lt;="&amp;Q$6,Data!$A:$A,$Q13)/COUNTIFS(Data!$C:$C,$B59,Data!$E:$E,"&gt;="&amp;Q$5-366,Data!$E:$E,"&lt;="&amp;Q$6,Data!$A:$A,$Q13)</f>
        <v/>
      </c>
      <c r="R59" s="64" t="n"/>
      <c r="S59" s="64" t="n"/>
      <c r="T59" s="64" t="n"/>
      <c r="U59" s="108" t="n"/>
      <c r="V59" s="108" t="n"/>
      <c r="W59" s="34" t="n"/>
      <c r="X59" s="63" t="n"/>
      <c r="Y59" s="64" t="n"/>
      <c r="Z59" s="64" t="n"/>
      <c r="AA59" s="64" t="n"/>
      <c r="AB59" s="108" t="n"/>
      <c r="AC59" s="108" t="n"/>
      <c r="AD59" s="34" t="n"/>
    </row>
    <row r="60">
      <c r="B60" s="44" t="inlineStr">
        <is>
          <t>E2E Cycle Time</t>
        </is>
      </c>
      <c r="C60" s="70">
        <f t="array" ref="C60">MEDIAN(IF(Data!$I:$I&gt;C$5,IF(Data!$I:$I&lt;C$6,Data!$M:$M)))</f>
        <v/>
      </c>
      <c r="D60" s="71" t="n"/>
      <c r="E60" s="71" t="n"/>
      <c r="F60" s="71" t="n"/>
      <c r="G60" s="52" t="n"/>
      <c r="H60" s="52" t="n"/>
      <c r="I60" s="42" t="n"/>
      <c r="J60" s="70">
        <f t="array" ref="J60">MEDIAN(IF(Data!$I:$I&gt;J$5,IF(Data!$I:$I&lt;J$6,IF(Data!$A:$A=$J11,Data!$M:$M))))</f>
        <v/>
      </c>
      <c r="K60" s="71" t="n"/>
      <c r="L60" s="71" t="n"/>
      <c r="M60" s="71" t="n"/>
      <c r="N60" s="129" t="n"/>
      <c r="O60" s="129" t="n"/>
      <c r="P60" s="42" t="n"/>
      <c r="Q60" s="70">
        <f t="array" ref="Q60">MEDIAN(IF(Data!$I:$I&gt;Q$5,IF(Data!$I:$I&lt;Q$6,IF(Data!$A:$A=$Q11,Data!$M:$M))))</f>
        <v/>
      </c>
      <c r="R60" s="71" t="n"/>
      <c r="S60" s="71" t="n"/>
      <c r="T60" s="71" t="n"/>
      <c r="U60" s="129" t="n"/>
      <c r="V60" s="129" t="n"/>
      <c r="W60" s="42" t="n"/>
      <c r="X60" s="70">
        <f t="array" ref="X60">MEDIAN(IF(Data!$I:$I&gt;X$5,IF(Data!$I:$I&lt;X$6,IF(Data!$A:$A=$X11,Data!$M:$M))))</f>
        <v/>
      </c>
      <c r="Y60" s="71" t="n"/>
      <c r="Z60" s="71" t="n"/>
      <c r="AA60" s="71" t="n"/>
      <c r="AB60" s="129" t="n"/>
      <c r="AC60" s="129" t="n"/>
      <c r="AD60" s="42" t="n"/>
    </row>
    <row r="61">
      <c r="B61" s="18" t="inlineStr">
        <is>
          <t>Locker</t>
        </is>
      </c>
      <c r="C61" s="46">
        <f t="array" ref="C61">MEDIAN(IF(Data!$I:$I&gt;=C$5,IF(Data!$I:$I&lt;=C$6,IF(Data!$C:$C=TRIM($B61),Data!$M:$M))))</f>
        <v/>
      </c>
      <c r="D61" s="47" t="n"/>
      <c r="E61" s="47" t="n"/>
      <c r="F61" s="47" t="n"/>
      <c r="G61" s="64" t="n"/>
      <c r="H61" s="64" t="n"/>
      <c r="I61" s="33" t="n"/>
      <c r="J61" s="46">
        <f t="array" ref="J61">MEDIAN(IF(Data!$I:$I&gt;=J$5,IF(Data!$I:$I&lt;=J$6,IF(Data!$C:$C=TRIM($B61),IF(Data!$A:$A=$J11,Data!$M:$M)))))</f>
        <v/>
      </c>
      <c r="K61" s="47" t="n"/>
      <c r="L61" s="47" t="n"/>
      <c r="M61" s="47" t="n"/>
      <c r="N61" s="114" t="n"/>
      <c r="O61" s="114" t="n"/>
      <c r="P61" s="33" t="n"/>
      <c r="Q61" s="46">
        <f t="array" ref="Q61">MEDIAN(IF(Data!$I:$I&gt;=Q$5,IF(Data!$I:$I&lt;=Q$6,IF(Data!$C:$C=TRIM($B61),IF(Data!$A:$A=$Q11,Data!$M:$M)))))</f>
        <v/>
      </c>
      <c r="R61" s="47" t="n"/>
      <c r="S61" s="47" t="n"/>
      <c r="T61" s="47" t="n"/>
      <c r="U61" s="114" t="n"/>
      <c r="V61" s="114" t="n"/>
      <c r="W61" s="33" t="n"/>
      <c r="X61" s="46">
        <f t="array" ref="X61">MEDIAN(IF(Data!$I:$I&gt;=X$5,IF(Data!$I:$I&lt;=X$6,IF(Data!$C:$C=TRIM($B61),IF(Data!$A:$A=$X11,Data!$M:$M)))))</f>
        <v/>
      </c>
      <c r="Y61" s="47" t="n"/>
      <c r="Z61" s="47" t="n"/>
      <c r="AA61" s="47" t="n"/>
      <c r="AB61" s="114" t="n"/>
      <c r="AC61" s="114" t="n"/>
      <c r="AD61" s="33" t="n"/>
    </row>
    <row r="62">
      <c r="B62" s="19" t="inlineStr">
        <is>
          <t>Apartment Locker Pro</t>
        </is>
      </c>
      <c r="C62" s="46">
        <f t="array" ref="C62">MEDIAN(IF(Data!$I:$I&gt;=C$5,IF(Data!$I:$I&lt;=C$6,IF(Data!$C:$C=TRIM($B62),Data!M:M))))</f>
        <v/>
      </c>
      <c r="D62" s="47" t="n"/>
      <c r="E62" s="47" t="n"/>
      <c r="F62" s="47" t="n"/>
      <c r="G62" s="64" t="n"/>
      <c r="H62" s="64" t="n"/>
      <c r="I62" s="34" t="n"/>
      <c r="J62" s="46" t="n"/>
      <c r="K62" s="47" t="n"/>
      <c r="L62" s="47" t="n"/>
      <c r="M62" s="47" t="n"/>
      <c r="N62" s="114" t="n"/>
      <c r="O62" s="114" t="n"/>
      <c r="P62" s="34" t="n"/>
      <c r="Q62" s="46" t="n"/>
      <c r="R62" s="47" t="n"/>
      <c r="S62" s="47" t="n"/>
      <c r="T62" s="47" t="n"/>
      <c r="U62" s="114" t="n"/>
      <c r="V62" s="114" t="n"/>
      <c r="W62" s="34" t="n"/>
      <c r="X62" s="46" t="n"/>
      <c r="Y62" s="47" t="n"/>
      <c r="Z62" s="47" t="n"/>
      <c r="AA62" s="47" t="n"/>
      <c r="AB62" s="114" t="n"/>
      <c r="AC62" s="114" t="n"/>
      <c r="AD62" s="34" t="n"/>
    </row>
    <row r="63">
      <c r="B63" s="19" t="inlineStr">
        <is>
          <t>Apartment Locker</t>
        </is>
      </c>
      <c r="C63" s="46">
        <f t="array" ref="C63">MEDIAN(IF(Data!$I:$I&gt;=C$5,IF(Data!$I:$I&lt;=C$6,IF(Data!$C:$C=TRIM($B63),Data!M:M))))</f>
        <v/>
      </c>
      <c r="D63" s="47" t="n"/>
      <c r="E63" s="47" t="n"/>
      <c r="F63" s="47" t="n"/>
      <c r="G63" s="64" t="n"/>
      <c r="H63" s="64" t="n"/>
      <c r="I63" s="34" t="n"/>
      <c r="J63" s="46" t="n"/>
      <c r="K63" s="47" t="n"/>
      <c r="L63" s="47" t="n"/>
      <c r="M63" s="47" t="n"/>
      <c r="N63" s="114" t="n"/>
      <c r="O63" s="114" t="n"/>
      <c r="P63" s="34" t="n"/>
      <c r="Q63" s="46" t="n"/>
      <c r="R63" s="47" t="n"/>
      <c r="S63" s="47" t="n"/>
      <c r="T63" s="47" t="n"/>
      <c r="U63" s="114" t="n"/>
      <c r="V63" s="114" t="n"/>
      <c r="W63" s="34" t="n"/>
      <c r="X63" s="46" t="n"/>
      <c r="Y63" s="47" t="n"/>
      <c r="Z63" s="47" t="n"/>
      <c r="AA63" s="47" t="n"/>
      <c r="AB63" s="114" t="n"/>
      <c r="AC63" s="114" t="n"/>
      <c r="AD63" s="34" t="n"/>
    </row>
    <row r="64">
      <c r="B64" s="21" t="inlineStr">
        <is>
          <t>Post-Installation</t>
        </is>
      </c>
      <c r="C64" s="66" t="n"/>
      <c r="D64" s="21" t="n"/>
      <c r="E64" s="21" t="n"/>
      <c r="F64" s="21" t="n"/>
      <c r="G64" s="21" t="n"/>
      <c r="H64" s="21" t="n"/>
      <c r="I64" s="36" t="n"/>
      <c r="J64" s="66" t="n"/>
      <c r="K64" s="21" t="n"/>
      <c r="L64" s="21" t="n"/>
      <c r="M64" s="21" t="n"/>
      <c r="N64" s="127" t="n"/>
      <c r="O64" s="127" t="n"/>
      <c r="P64" s="36" t="n"/>
      <c r="Q64" s="66" t="n"/>
      <c r="R64" s="21" t="n"/>
      <c r="S64" s="21" t="n"/>
      <c r="T64" s="21" t="n"/>
      <c r="U64" s="127" t="n"/>
      <c r="V64" s="127" t="n"/>
      <c r="W64" s="36" t="n"/>
      <c r="X64" s="66" t="n"/>
      <c r="Y64" s="21" t="n"/>
      <c r="Z64" s="21" t="n"/>
      <c r="AA64" s="21" t="n"/>
      <c r="AB64" s="127" t="n"/>
      <c r="AC64" s="127" t="n"/>
      <c r="AD64" s="36" t="n"/>
    </row>
    <row r="65">
      <c r="B65" s="20" t="inlineStr">
        <is>
          <t xml:space="preserve">Total Locker Decommissions </t>
        </is>
      </c>
      <c r="C65" s="86" t="n"/>
      <c r="D65" s="87" t="n"/>
      <c r="E65" s="87" t="n"/>
      <c r="F65" s="87" t="n"/>
      <c r="G65" s="52" t="n"/>
      <c r="H65" s="52" t="n"/>
      <c r="I65" s="29" t="n"/>
      <c r="J65" s="86" t="n"/>
      <c r="K65" s="87" t="n"/>
      <c r="L65" s="87" t="n"/>
      <c r="M65" s="87" t="n"/>
      <c r="N65" s="120" t="n"/>
      <c r="O65" s="120" t="n"/>
      <c r="P65" s="29" t="n"/>
      <c r="Q65" s="86" t="n"/>
      <c r="R65" s="87" t="n"/>
      <c r="S65" s="87" t="n"/>
      <c r="T65" s="87" t="n"/>
      <c r="U65" s="120" t="n"/>
      <c r="V65" s="120" t="n"/>
      <c r="W65" s="29" t="n"/>
      <c r="X65" s="86" t="n"/>
      <c r="Y65" s="87" t="n"/>
      <c r="Z65" s="87" t="n"/>
      <c r="AA65" s="87" t="n"/>
      <c r="AB65" s="120" t="n"/>
      <c r="AC65" s="120" t="n"/>
      <c r="AD65" s="29" t="n"/>
    </row>
    <row r="66">
      <c r="B66" s="18" t="inlineStr">
        <is>
          <t>Locker</t>
        </is>
      </c>
      <c r="C66" s="61" t="n"/>
      <c r="D66" s="58" t="n"/>
      <c r="E66" s="58" t="n"/>
      <c r="F66" s="58" t="n"/>
      <c r="G66" s="62" t="n"/>
      <c r="H66" s="62" t="n"/>
      <c r="I66" s="33" t="n"/>
      <c r="J66" s="61" t="n"/>
      <c r="K66" s="58" t="n"/>
      <c r="L66" s="58" t="n"/>
      <c r="M66" s="58" t="n"/>
      <c r="N66" s="130" t="n"/>
      <c r="O66" s="130" t="n"/>
      <c r="P66" s="33" t="n"/>
      <c r="Q66" s="61" t="n"/>
      <c r="R66" s="58" t="n"/>
      <c r="S66" s="58" t="n"/>
      <c r="T66" s="58" t="n"/>
      <c r="U66" s="130" t="n"/>
      <c r="V66" s="130" t="n"/>
      <c r="W66" s="33" t="n"/>
      <c r="X66" s="61" t="n"/>
      <c r="Y66" s="58" t="n"/>
      <c r="Z66" s="58" t="n"/>
      <c r="AA66" s="58" t="n"/>
      <c r="AB66" s="130" t="n"/>
      <c r="AC66" s="130" t="n"/>
      <c r="AD66" s="33" t="n"/>
    </row>
    <row r="67">
      <c r="B67" s="20" t="inlineStr">
        <is>
          <t>[Placeholder] SLA Adherence %</t>
        </is>
      </c>
      <c r="C67" s="65" t="n"/>
      <c r="D67" s="55" t="n"/>
      <c r="E67" s="55" t="n"/>
      <c r="F67" s="55" t="n"/>
      <c r="G67" s="55" t="n"/>
      <c r="H67" s="55" t="n"/>
      <c r="I67" s="29" t="n"/>
      <c r="J67" s="65" t="n"/>
      <c r="K67" s="55" t="n"/>
      <c r="L67" s="55" t="n"/>
      <c r="M67" s="55" t="n"/>
      <c r="N67" s="110" t="n"/>
      <c r="O67" s="110" t="n"/>
      <c r="P67" s="29" t="n"/>
      <c r="Q67" s="65" t="n"/>
      <c r="R67" s="55" t="n"/>
      <c r="S67" s="55" t="n"/>
      <c r="T67" s="55" t="n"/>
      <c r="U67" s="110" t="n"/>
      <c r="V67" s="110" t="n"/>
      <c r="W67" s="29" t="n"/>
      <c r="X67" s="65" t="n"/>
      <c r="Y67" s="55" t="n"/>
      <c r="Z67" s="55" t="n"/>
      <c r="AA67" s="55" t="n"/>
      <c r="AB67" s="110" t="n"/>
      <c r="AC67" s="110" t="n"/>
      <c r="AD67" s="29" t="n"/>
    </row>
    <row r="68">
      <c r="B68" s="18" t="inlineStr">
        <is>
          <t>Removal</t>
        </is>
      </c>
      <c r="C68" s="61" t="n"/>
      <c r="D68" s="58" t="n"/>
      <c r="E68" s="58" t="n"/>
      <c r="F68" s="58" t="n"/>
      <c r="G68" s="58" t="n"/>
      <c r="H68" s="58" t="n"/>
      <c r="I68" s="33" t="n"/>
      <c r="J68" s="61" t="n"/>
      <c r="K68" s="58" t="n"/>
      <c r="L68" s="58" t="n"/>
      <c r="M68" s="58" t="n"/>
      <c r="N68" s="108" t="n"/>
      <c r="O68" s="108" t="n"/>
      <c r="P68" s="33" t="n"/>
      <c r="Q68" s="61" t="n"/>
      <c r="R68" s="58" t="n"/>
      <c r="S68" s="58" t="n"/>
      <c r="T68" s="58" t="n"/>
      <c r="U68" s="108" t="n"/>
      <c r="V68" s="108" t="n"/>
      <c r="W68" s="33" t="n"/>
      <c r="X68" s="61" t="n"/>
      <c r="Y68" s="58" t="n"/>
      <c r="Z68" s="58" t="n"/>
      <c r="AA68" s="58" t="n"/>
      <c r="AB68" s="108" t="n"/>
      <c r="AC68" s="108" t="n"/>
      <c r="AD68" s="33" t="n"/>
    </row>
    <row r="69">
      <c r="B69" s="19" t="inlineStr">
        <is>
          <t>Swap</t>
        </is>
      </c>
      <c r="C69" s="85" t="n"/>
      <c r="D69" s="60" t="n"/>
      <c r="E69" s="60" t="n"/>
      <c r="F69" s="60" t="n"/>
      <c r="G69" s="60" t="n"/>
      <c r="H69" s="60" t="n"/>
      <c r="I69" s="34" t="n"/>
      <c r="J69" s="85" t="n"/>
      <c r="K69" s="60" t="n"/>
      <c r="L69" s="60" t="n"/>
      <c r="M69" s="60" t="n"/>
      <c r="N69" s="109" t="n"/>
      <c r="O69" s="109" t="n"/>
      <c r="P69" s="34" t="n"/>
      <c r="Q69" s="85" t="n"/>
      <c r="R69" s="60" t="n"/>
      <c r="S69" s="60" t="n"/>
      <c r="T69" s="60" t="n"/>
      <c r="U69" s="109" t="n"/>
      <c r="V69" s="109" t="n"/>
      <c r="W69" s="34" t="n"/>
      <c r="X69" s="85" t="n"/>
      <c r="Y69" s="60" t="n"/>
      <c r="Z69" s="60" t="n"/>
      <c r="AA69" s="60" t="n"/>
      <c r="AB69" s="109" t="n"/>
      <c r="AC69" s="109" t="n"/>
      <c r="AD69" s="34" t="n"/>
    </row>
    <row r="70">
      <c r="B70" s="19" t="inlineStr">
        <is>
          <t>Post-Install Electrical</t>
        </is>
      </c>
      <c r="C70" s="85" t="n"/>
      <c r="D70" s="60" t="n"/>
      <c r="E70" s="60" t="n"/>
      <c r="F70" s="60" t="n"/>
      <c r="G70" s="60" t="n"/>
      <c r="H70" s="60" t="n"/>
      <c r="I70" s="34" t="n"/>
      <c r="J70" s="85" t="n"/>
      <c r="K70" s="60" t="n"/>
      <c r="L70" s="60" t="n"/>
      <c r="M70" s="60" t="n"/>
      <c r="N70" s="109" t="n"/>
      <c r="O70" s="109" t="n"/>
      <c r="P70" s="34" t="n"/>
      <c r="Q70" s="85" t="n"/>
      <c r="R70" s="60" t="n"/>
      <c r="S70" s="60" t="n"/>
      <c r="T70" s="60" t="n"/>
      <c r="U70" s="109" t="n"/>
      <c r="V70" s="109" t="n"/>
      <c r="W70" s="34" t="n"/>
      <c r="X70" s="85" t="n"/>
      <c r="Y70" s="60" t="n"/>
      <c r="Z70" s="60" t="n"/>
      <c r="AA70" s="60" t="n"/>
      <c r="AB70" s="109" t="n"/>
      <c r="AC70" s="109" t="n"/>
      <c r="AD70" s="34" t="n"/>
    </row>
    <row r="71">
      <c r="B71" s="21" t="inlineStr">
        <is>
          <t>Operations Excellence</t>
        </is>
      </c>
      <c r="C71" s="66" t="n"/>
      <c r="D71" s="21" t="n"/>
      <c r="E71" s="21" t="n"/>
      <c r="F71" s="21" t="n"/>
      <c r="G71" s="21" t="n"/>
      <c r="H71" s="21" t="n"/>
      <c r="I71" s="36" t="n"/>
      <c r="J71" s="66" t="n"/>
      <c r="K71" s="21" t="n"/>
      <c r="L71" s="21" t="n"/>
      <c r="M71" s="21" t="n"/>
      <c r="N71" s="127" t="n"/>
      <c r="O71" s="127" t="n"/>
      <c r="P71" s="36" t="n"/>
      <c r="Q71" s="66" t="n"/>
      <c r="R71" s="21" t="n"/>
      <c r="S71" s="21" t="n"/>
      <c r="T71" s="21" t="n"/>
      <c r="U71" s="127" t="n"/>
      <c r="V71" s="127" t="n"/>
      <c r="W71" s="36" t="n"/>
      <c r="X71" s="66" t="n"/>
      <c r="Y71" s="21" t="n"/>
      <c r="Z71" s="21" t="n"/>
      <c r="AA71" s="21" t="n"/>
      <c r="AB71" s="127" t="n"/>
      <c r="AC71" s="127" t="n"/>
      <c r="AD71" s="36" t="n"/>
    </row>
    <row r="72">
      <c r="B72" s="22" t="inlineStr">
        <is>
          <t>Total Locker Network Uptime</t>
        </is>
      </c>
      <c r="C72" s="88" t="n"/>
      <c r="D72" s="89" t="n"/>
      <c r="E72" s="89" t="n"/>
      <c r="F72" s="89" t="n"/>
      <c r="G72" s="89" t="n"/>
      <c r="H72" s="89" t="n"/>
      <c r="I72" s="37" t="n"/>
      <c r="J72" s="88" t="n"/>
      <c r="K72" s="89" t="n"/>
      <c r="L72" s="89" t="n"/>
      <c r="M72" s="89" t="n"/>
      <c r="N72" s="131" t="n"/>
      <c r="O72" s="131" t="n"/>
      <c r="P72" s="37" t="n"/>
      <c r="Q72" s="88" t="n"/>
      <c r="R72" s="89" t="n"/>
      <c r="S72" s="89" t="n"/>
      <c r="T72" s="89" t="n"/>
      <c r="U72" s="131" t="n"/>
      <c r="V72" s="131" t="n"/>
      <c r="W72" s="37" t="n"/>
      <c r="X72" s="88" t="n"/>
      <c r="Y72" s="89" t="n"/>
      <c r="Z72" s="89" t="n"/>
      <c r="AA72" s="89" t="n"/>
      <c r="AB72" s="131" t="n"/>
      <c r="AC72" s="131" t="n"/>
      <c r="AD72" s="37" t="n"/>
    </row>
    <row r="73">
      <c r="B73" s="20" t="inlineStr">
        <is>
          <t>Controllable Downtime</t>
        </is>
      </c>
      <c r="C73" s="65" t="n"/>
      <c r="D73" s="55" t="n"/>
      <c r="E73" s="55" t="n"/>
      <c r="F73" s="55" t="n"/>
      <c r="G73" s="55" t="n"/>
      <c r="H73" s="55" t="n"/>
      <c r="I73" s="29" t="n"/>
      <c r="J73" s="65" t="n"/>
      <c r="K73" s="55" t="n"/>
      <c r="L73" s="55" t="n"/>
      <c r="M73" s="55" t="n"/>
      <c r="N73" s="110" t="n"/>
      <c r="O73" s="110" t="n"/>
      <c r="P73" s="29" t="n"/>
      <c r="Q73" s="65" t="n"/>
      <c r="R73" s="55" t="n"/>
      <c r="S73" s="55" t="n"/>
      <c r="T73" s="55" t="n"/>
      <c r="U73" s="110" t="n"/>
      <c r="V73" s="110" t="n"/>
      <c r="W73" s="29" t="n"/>
      <c r="X73" s="65" t="n"/>
      <c r="Y73" s="55" t="n"/>
      <c r="Z73" s="55" t="n"/>
      <c r="AA73" s="55" t="n"/>
      <c r="AB73" s="110" t="n"/>
      <c r="AC73" s="110" t="n"/>
      <c r="AD73" s="29" t="n"/>
    </row>
    <row r="74">
      <c r="B74" s="18" t="inlineStr">
        <is>
          <t>Locker</t>
        </is>
      </c>
      <c r="C74" s="61" t="n"/>
      <c r="D74" s="58" t="n"/>
      <c r="E74" s="58" t="n"/>
      <c r="F74" s="58" t="n"/>
      <c r="G74" s="58" t="n"/>
      <c r="H74" s="58" t="n"/>
      <c r="I74" s="33" t="n"/>
      <c r="J74" s="61" t="n"/>
      <c r="K74" s="58" t="n"/>
      <c r="L74" s="58" t="n"/>
      <c r="M74" s="58" t="n"/>
      <c r="N74" s="108" t="n"/>
      <c r="O74" s="108" t="n"/>
      <c r="P74" s="33" t="n"/>
      <c r="Q74" s="61" t="n"/>
      <c r="R74" s="58" t="n"/>
      <c r="S74" s="58" t="n"/>
      <c r="T74" s="58" t="n"/>
      <c r="U74" s="108" t="n"/>
      <c r="V74" s="108" t="n"/>
      <c r="W74" s="33" t="n"/>
      <c r="X74" s="61" t="n"/>
      <c r="Y74" s="58" t="n"/>
      <c r="Z74" s="58" t="n"/>
      <c r="AA74" s="58" t="n"/>
      <c r="AB74" s="108" t="n"/>
      <c r="AC74" s="108" t="n"/>
      <c r="AD74" s="33" t="n"/>
    </row>
    <row r="75">
      <c r="B75" s="19" t="inlineStr">
        <is>
          <t>Apartment Locker Pro</t>
        </is>
      </c>
      <c r="C75" s="85" t="n"/>
      <c r="D75" s="60" t="n"/>
      <c r="E75" s="60" t="n"/>
      <c r="F75" s="60" t="n"/>
      <c r="G75" s="60" t="n"/>
      <c r="H75" s="60" t="n"/>
      <c r="I75" s="34" t="n"/>
      <c r="J75" s="85" t="n"/>
      <c r="K75" s="60" t="n"/>
      <c r="L75" s="60" t="n"/>
      <c r="M75" s="60" t="n"/>
      <c r="N75" s="109" t="n"/>
      <c r="O75" s="109" t="n"/>
      <c r="P75" s="34" t="n"/>
      <c r="Q75" s="85" t="n"/>
      <c r="R75" s="60" t="n"/>
      <c r="S75" s="60" t="n"/>
      <c r="T75" s="60" t="n"/>
      <c r="U75" s="109" t="n"/>
      <c r="V75" s="109" t="n"/>
      <c r="W75" s="34" t="n"/>
      <c r="X75" s="85" t="n"/>
      <c r="Y75" s="60" t="n"/>
      <c r="Z75" s="60" t="n"/>
      <c r="AA75" s="60" t="n"/>
      <c r="AB75" s="109" t="n"/>
      <c r="AC75" s="109" t="n"/>
      <c r="AD75" s="34" t="n"/>
    </row>
    <row r="76">
      <c r="B76" s="19" t="inlineStr">
        <is>
          <t>Apartment Locker</t>
        </is>
      </c>
      <c r="C76" s="85" t="n"/>
      <c r="D76" s="60" t="n"/>
      <c r="E76" s="60" t="n"/>
      <c r="F76" s="60" t="n"/>
      <c r="G76" s="60" t="n"/>
      <c r="H76" s="60" t="n"/>
      <c r="I76" s="34" t="n"/>
      <c r="J76" s="85" t="n"/>
      <c r="K76" s="60" t="n"/>
      <c r="L76" s="60" t="n"/>
      <c r="M76" s="60" t="n"/>
      <c r="N76" s="109" t="n"/>
      <c r="O76" s="109" t="n"/>
      <c r="P76" s="34" t="n"/>
      <c r="Q76" s="85" t="n"/>
      <c r="R76" s="60" t="n"/>
      <c r="S76" s="60" t="n"/>
      <c r="T76" s="60" t="n"/>
      <c r="U76" s="109" t="n"/>
      <c r="V76" s="109" t="n"/>
      <c r="W76" s="34" t="n"/>
      <c r="X76" s="85" t="n"/>
      <c r="Y76" s="60" t="n"/>
      <c r="Z76" s="60" t="n"/>
      <c r="AA76" s="60" t="n"/>
      <c r="AB76" s="109" t="n"/>
      <c r="AC76" s="109" t="n"/>
      <c r="AD76" s="34" t="n"/>
    </row>
    <row r="77">
      <c r="B77" s="20" t="inlineStr">
        <is>
          <t>Zero Volume Lockers</t>
        </is>
      </c>
      <c r="C77" s="65" t="n"/>
      <c r="D77" s="55" t="n"/>
      <c r="E77" s="55" t="n"/>
      <c r="F77" s="55" t="n"/>
      <c r="G77" s="55" t="n"/>
      <c r="H77" s="55" t="n"/>
      <c r="I77" s="29" t="n"/>
      <c r="J77" s="65" t="n"/>
      <c r="K77" s="55" t="n"/>
      <c r="L77" s="55" t="n"/>
      <c r="M77" s="55" t="n"/>
      <c r="N77" s="110" t="n"/>
      <c r="O77" s="110" t="n"/>
      <c r="P77" s="29" t="n"/>
      <c r="Q77" s="65" t="n"/>
      <c r="R77" s="55" t="n"/>
      <c r="S77" s="55" t="n"/>
      <c r="T77" s="55" t="n"/>
      <c r="U77" s="110" t="n"/>
      <c r="V77" s="110" t="n"/>
      <c r="W77" s="29" t="n"/>
      <c r="X77" s="65" t="n"/>
      <c r="Y77" s="55" t="n"/>
      <c r="Z77" s="55" t="n"/>
      <c r="AA77" s="55" t="n"/>
      <c r="AB77" s="110" t="n"/>
      <c r="AC77" s="110" t="n"/>
      <c r="AD77" s="29" t="n"/>
    </row>
    <row r="78">
      <c r="B78" s="23" t="inlineStr">
        <is>
          <t>Lifetime Zero Volume</t>
        </is>
      </c>
      <c r="C78" s="90" t="n"/>
      <c r="D78" s="91" t="n"/>
      <c r="E78" s="91" t="n"/>
      <c r="F78" s="91" t="n"/>
      <c r="G78" s="91" t="n"/>
      <c r="H78" s="91" t="n"/>
      <c r="I78" s="38" t="n"/>
      <c r="J78" s="90" t="n"/>
      <c r="K78" s="91" t="n"/>
      <c r="L78" s="91" t="n"/>
      <c r="M78" s="91" t="n"/>
      <c r="N78" s="132" t="n"/>
      <c r="O78" s="132" t="n"/>
      <c r="P78" s="38" t="n"/>
      <c r="Q78" s="90" t="n"/>
      <c r="R78" s="91" t="n"/>
      <c r="S78" s="91" t="n"/>
      <c r="T78" s="91" t="n"/>
      <c r="U78" s="132" t="n"/>
      <c r="V78" s="132" t="n"/>
      <c r="W78" s="38" t="n"/>
      <c r="X78" s="90" t="n"/>
      <c r="Y78" s="91" t="n"/>
      <c r="Z78" s="91" t="n"/>
      <c r="AA78" s="91" t="n"/>
      <c r="AB78" s="132" t="n"/>
      <c r="AC78" s="132" t="n"/>
      <c r="AD78" s="38" t="n"/>
    </row>
    <row r="79">
      <c r="B79" s="24" t="inlineStr">
        <is>
          <t>T14D Zero Volume</t>
        </is>
      </c>
      <c r="C79" s="92" t="n"/>
      <c r="D79" s="93" t="n"/>
      <c r="E79" s="93" t="n"/>
      <c r="F79" s="93" t="n"/>
      <c r="G79" s="93" t="n"/>
      <c r="H79" s="93" t="n"/>
      <c r="I79" s="39" t="n"/>
      <c r="J79" s="92" t="n"/>
      <c r="K79" s="93" t="n"/>
      <c r="L79" s="93" t="n"/>
      <c r="M79" s="93" t="n"/>
      <c r="N79" s="133" t="n"/>
      <c r="O79" s="133" t="n"/>
      <c r="P79" s="39" t="n"/>
      <c r="Q79" s="92" t="n"/>
      <c r="R79" s="93" t="n"/>
      <c r="S79" s="93" t="n"/>
      <c r="T79" s="93" t="n"/>
      <c r="U79" s="133" t="n"/>
      <c r="V79" s="133" t="n"/>
      <c r="W79" s="39" t="n"/>
      <c r="X79" s="92" t="n"/>
      <c r="Y79" s="93" t="n"/>
      <c r="Z79" s="93" t="n"/>
      <c r="AA79" s="93" t="n"/>
      <c r="AB79" s="133" t="n"/>
      <c r="AC79" s="133" t="n"/>
      <c r="AD79" s="39" t="n"/>
    </row>
    <row r="80">
      <c r="B80" s="21" t="inlineStr">
        <is>
          <t>Locker Financials</t>
        </is>
      </c>
      <c r="C80" s="66" t="n"/>
      <c r="D80" s="21" t="n"/>
      <c r="E80" s="21" t="n"/>
      <c r="F80" s="21" t="n"/>
      <c r="G80" s="21" t="n"/>
      <c r="H80" s="21" t="n"/>
      <c r="I80" s="36" t="n"/>
      <c r="J80" s="66" t="n"/>
      <c r="K80" s="21" t="n"/>
      <c r="L80" s="21" t="n"/>
      <c r="M80" s="21" t="n"/>
      <c r="N80" s="127" t="n"/>
      <c r="O80" s="127" t="n"/>
      <c r="P80" s="36" t="n"/>
      <c r="Q80" s="66" t="n"/>
      <c r="R80" s="21" t="n"/>
      <c r="S80" s="21" t="n"/>
      <c r="T80" s="21" t="n"/>
      <c r="U80" s="127" t="n"/>
      <c r="V80" s="127" t="n"/>
      <c r="W80" s="36" t="n"/>
      <c r="X80" s="66" t="n"/>
      <c r="Y80" s="21" t="n"/>
      <c r="Z80" s="21" t="n"/>
      <c r="AA80" s="21" t="n"/>
      <c r="AB80" s="127" t="n"/>
      <c r="AC80" s="127" t="n"/>
      <c r="AD80" s="36" t="n"/>
    </row>
    <row r="81">
      <c r="B81" s="20" t="inlineStr">
        <is>
          <t>Total Capex ($M)</t>
        </is>
      </c>
      <c r="C81" s="65" t="n"/>
      <c r="D81" s="55" t="n"/>
      <c r="E81" s="55" t="n"/>
      <c r="F81" s="55" t="n"/>
      <c r="G81" s="55" t="n"/>
      <c r="H81" s="55" t="n"/>
      <c r="I81" s="29" t="n"/>
      <c r="J81" s="65" t="n"/>
      <c r="K81" s="55" t="n"/>
      <c r="L81" s="55" t="n"/>
      <c r="M81" s="55" t="n"/>
      <c r="N81" s="110" t="n"/>
      <c r="O81" s="110" t="n"/>
      <c r="P81" s="29" t="n"/>
      <c r="Q81" s="65" t="n"/>
      <c r="R81" s="55" t="n"/>
      <c r="S81" s="55" t="n"/>
      <c r="T81" s="55" t="n"/>
      <c r="U81" s="110" t="n"/>
      <c r="V81" s="110" t="n"/>
      <c r="W81" s="29" t="n"/>
      <c r="X81" s="65" t="n"/>
      <c r="Y81" s="55" t="n"/>
      <c r="Z81" s="55" t="n"/>
      <c r="AA81" s="55" t="n"/>
      <c r="AB81" s="110" t="n"/>
      <c r="AC81" s="110" t="n"/>
      <c r="AD81" s="29" t="n"/>
    </row>
    <row r="82">
      <c r="B82" s="18" t="inlineStr">
        <is>
          <t>Locker</t>
        </is>
      </c>
      <c r="C82" s="61" t="n"/>
      <c r="D82" s="58" t="n"/>
      <c r="E82" s="58" t="n"/>
      <c r="F82" s="58" t="n"/>
      <c r="G82" s="58" t="n"/>
      <c r="H82" s="58" t="n"/>
      <c r="I82" s="33" t="n"/>
      <c r="J82" s="61" t="n"/>
      <c r="K82" s="58" t="n"/>
      <c r="L82" s="58" t="n"/>
      <c r="M82" s="58" t="n"/>
      <c r="N82" s="108" t="n"/>
      <c r="O82" s="108" t="n"/>
      <c r="P82" s="33" t="n"/>
      <c r="Q82" s="61" t="n"/>
      <c r="R82" s="58" t="n"/>
      <c r="S82" s="58" t="n"/>
      <c r="T82" s="58" t="n"/>
      <c r="U82" s="108" t="n"/>
      <c r="V82" s="108" t="n"/>
      <c r="W82" s="33" t="n"/>
      <c r="X82" s="61" t="n"/>
      <c r="Y82" s="58" t="n"/>
      <c r="Z82" s="58" t="n"/>
      <c r="AA82" s="58" t="n"/>
      <c r="AB82" s="108" t="n"/>
      <c r="AC82" s="108" t="n"/>
      <c r="AD82" s="33" t="n"/>
    </row>
    <row r="83">
      <c r="B83" s="19" t="inlineStr">
        <is>
          <t>Apartment Locker Pro</t>
        </is>
      </c>
      <c r="C83" s="85" t="n"/>
      <c r="D83" s="60" t="n"/>
      <c r="E83" s="60" t="n"/>
      <c r="F83" s="60" t="n"/>
      <c r="G83" s="60" t="n"/>
      <c r="H83" s="60" t="n"/>
      <c r="I83" s="34" t="n"/>
      <c r="J83" s="85" t="n"/>
      <c r="K83" s="60" t="n"/>
      <c r="L83" s="60" t="n"/>
      <c r="M83" s="60" t="n"/>
      <c r="N83" s="109" t="n"/>
      <c r="O83" s="109" t="n"/>
      <c r="P83" s="34" t="n"/>
      <c r="Q83" s="85" t="n"/>
      <c r="R83" s="60" t="n"/>
      <c r="S83" s="60" t="n"/>
      <c r="T83" s="60" t="n"/>
      <c r="U83" s="109" t="n"/>
      <c r="V83" s="109" t="n"/>
      <c r="W83" s="34" t="n"/>
      <c r="X83" s="85" t="n"/>
      <c r="Y83" s="60" t="n"/>
      <c r="Z83" s="60" t="n"/>
      <c r="AA83" s="60" t="n"/>
      <c r="AB83" s="109" t="n"/>
      <c r="AC83" s="109" t="n"/>
      <c r="AD83" s="34" t="n"/>
    </row>
    <row r="84">
      <c r="B84" s="19" t="inlineStr">
        <is>
          <t>Apartment Locker</t>
        </is>
      </c>
      <c r="C84" s="85" t="n"/>
      <c r="D84" s="60" t="n"/>
      <c r="E84" s="60" t="n"/>
      <c r="F84" s="60" t="n"/>
      <c r="G84" s="60" t="n"/>
      <c r="H84" s="60" t="n"/>
      <c r="I84" s="34" t="n"/>
      <c r="J84" s="85" t="n"/>
      <c r="K84" s="60" t="n"/>
      <c r="L84" s="60" t="n"/>
      <c r="M84" s="60" t="n"/>
      <c r="N84" s="109" t="n"/>
      <c r="O84" s="109" t="n"/>
      <c r="P84" s="34" t="n"/>
      <c r="Q84" s="85" t="n"/>
      <c r="R84" s="60" t="n"/>
      <c r="S84" s="60" t="n"/>
      <c r="T84" s="60" t="n"/>
      <c r="U84" s="109" t="n"/>
      <c r="V84" s="109" t="n"/>
      <c r="W84" s="34" t="n"/>
      <c r="X84" s="85" t="n"/>
      <c r="Y84" s="60" t="n"/>
      <c r="Z84" s="60" t="n"/>
      <c r="AA84" s="60" t="n"/>
      <c r="AB84" s="109" t="n"/>
      <c r="AC84" s="109" t="n"/>
      <c r="AD84" s="34" t="n"/>
    </row>
    <row r="85">
      <c r="B85" s="20" t="inlineStr">
        <is>
          <t>Total OpEx excl. Corp Overheads (MM)</t>
        </is>
      </c>
      <c r="C85" s="65" t="n"/>
      <c r="D85" s="55" t="n"/>
      <c r="E85" s="55" t="n"/>
      <c r="F85" s="55" t="n"/>
      <c r="G85" s="55" t="n"/>
      <c r="H85" s="55" t="n"/>
      <c r="I85" s="29" t="n"/>
      <c r="J85" s="65" t="n"/>
      <c r="K85" s="55" t="n"/>
      <c r="L85" s="55" t="n"/>
      <c r="M85" s="55" t="n"/>
      <c r="N85" s="110" t="n"/>
      <c r="O85" s="110" t="n"/>
      <c r="P85" s="29" t="n"/>
      <c r="Q85" s="65" t="n"/>
      <c r="R85" s="55" t="n"/>
      <c r="S85" s="55" t="n"/>
      <c r="T85" s="55" t="n"/>
      <c r="U85" s="110" t="n"/>
      <c r="V85" s="110" t="n"/>
      <c r="W85" s="29" t="n"/>
      <c r="X85" s="65" t="n"/>
      <c r="Y85" s="55" t="n"/>
      <c r="Z85" s="55" t="n"/>
      <c r="AA85" s="55" t="n"/>
      <c r="AB85" s="110" t="n"/>
      <c r="AC85" s="110" t="n"/>
      <c r="AD85" s="29" t="n"/>
    </row>
    <row r="86">
      <c r="B86" s="25" t="inlineStr">
        <is>
          <t>Core &amp; Odin Locker</t>
        </is>
      </c>
      <c r="C86" s="94" t="n"/>
      <c r="D86" s="95" t="n"/>
      <c r="E86" s="95" t="n"/>
      <c r="F86" s="95" t="n"/>
      <c r="G86" s="95" t="n"/>
      <c r="H86" s="95" t="n"/>
      <c r="I86" s="40" t="n"/>
      <c r="J86" s="94" t="n"/>
      <c r="K86" s="95" t="n"/>
      <c r="L86" s="95" t="n"/>
      <c r="M86" s="95" t="n"/>
      <c r="N86" s="134" t="n"/>
      <c r="O86" s="134" t="n"/>
      <c r="P86" s="40" t="n"/>
      <c r="Q86" s="94" t="n"/>
      <c r="R86" s="95" t="n"/>
      <c r="S86" s="95" t="n"/>
      <c r="T86" s="95" t="n"/>
      <c r="U86" s="134" t="n"/>
      <c r="V86" s="134" t="n"/>
      <c r="W86" s="40" t="n"/>
      <c r="X86" s="94" t="n"/>
      <c r="Y86" s="95" t="n"/>
      <c r="Z86" s="95" t="n"/>
      <c r="AA86" s="95" t="n"/>
      <c r="AB86" s="134" t="n"/>
      <c r="AC86" s="134" t="n"/>
      <c r="AD86" s="40" t="n"/>
    </row>
    <row r="87">
      <c r="B87" s="26" t="inlineStr">
        <is>
          <t>Apartment Locker Pro</t>
        </is>
      </c>
      <c r="C87" s="96" t="n"/>
      <c r="D87" s="97" t="n"/>
      <c r="E87" s="97" t="n"/>
      <c r="F87" s="97" t="n"/>
      <c r="G87" s="97" t="n"/>
      <c r="H87" s="97" t="n"/>
      <c r="I87" s="41" t="n"/>
      <c r="J87" s="96" t="n"/>
      <c r="K87" s="97" t="n"/>
      <c r="L87" s="97" t="n"/>
      <c r="M87" s="97" t="n"/>
      <c r="N87" s="135" t="n"/>
      <c r="O87" s="135" t="n"/>
      <c r="P87" s="41" t="n"/>
      <c r="Q87" s="96" t="n"/>
      <c r="R87" s="97" t="n"/>
      <c r="S87" s="97" t="n"/>
      <c r="T87" s="97" t="n"/>
      <c r="U87" s="135" t="n"/>
      <c r="V87" s="135" t="n"/>
      <c r="W87" s="41" t="n"/>
      <c r="X87" s="96" t="n"/>
      <c r="Y87" s="97" t="n"/>
      <c r="Z87" s="97" t="n"/>
      <c r="AA87" s="97" t="n"/>
      <c r="AB87" s="135" t="n"/>
      <c r="AC87" s="135" t="n"/>
      <c r="AD87" s="41" t="n"/>
    </row>
    <row r="88">
      <c r="B88" s="26" t="inlineStr">
        <is>
          <t>Apartment Locker/Dobby</t>
        </is>
      </c>
      <c r="C88" s="96" t="n"/>
      <c r="D88" s="97" t="n"/>
      <c r="E88" s="97" t="n"/>
      <c r="F88" s="97" t="n"/>
      <c r="G88" s="97" t="n"/>
      <c r="H88" s="97" t="n"/>
      <c r="I88" s="41" t="n"/>
      <c r="J88" s="96" t="n"/>
      <c r="K88" s="97" t="n"/>
      <c r="L88" s="97" t="n"/>
      <c r="M88" s="97" t="n"/>
      <c r="N88" s="135" t="n"/>
      <c r="O88" s="135" t="n"/>
      <c r="P88" s="41" t="n"/>
      <c r="Q88" s="96" t="n"/>
      <c r="R88" s="97" t="n"/>
      <c r="S88" s="97" t="n"/>
      <c r="T88" s="97" t="n"/>
      <c r="U88" s="135" t="n"/>
      <c r="V88" s="135" t="n"/>
      <c r="W88" s="41" t="n"/>
      <c r="X88" s="96" t="n"/>
      <c r="Y88" s="97" t="n"/>
      <c r="Z88" s="97" t="n"/>
      <c r="AA88" s="97" t="n"/>
      <c r="AB88" s="135" t="n"/>
      <c r="AC88" s="135" t="n"/>
      <c r="AD88" s="41" t="n"/>
    </row>
    <row r="89">
      <c r="B89" s="20" t="inlineStr">
        <is>
          <t>Capex per Locker</t>
        </is>
      </c>
      <c r="C89" s="65" t="n"/>
      <c r="D89" s="55" t="n"/>
      <c r="E89" s="55" t="n"/>
      <c r="F89" s="55" t="n"/>
      <c r="G89" s="55" t="n"/>
      <c r="H89" s="55" t="n"/>
      <c r="I89" s="29" t="n"/>
      <c r="J89" s="65" t="n"/>
      <c r="K89" s="55" t="n"/>
      <c r="L89" s="55" t="n"/>
      <c r="M89" s="55" t="n"/>
      <c r="N89" s="110" t="n"/>
      <c r="O89" s="110" t="n"/>
      <c r="P89" s="29" t="n"/>
      <c r="Q89" s="65" t="n"/>
      <c r="R89" s="55" t="n"/>
      <c r="S89" s="55" t="n"/>
      <c r="T89" s="55" t="n"/>
      <c r="U89" s="110" t="n"/>
      <c r="V89" s="110" t="n"/>
      <c r="W89" s="29" t="n"/>
      <c r="X89" s="65" t="n"/>
      <c r="Y89" s="55" t="n"/>
      <c r="Z89" s="55" t="n"/>
      <c r="AA89" s="55" t="n"/>
      <c r="AB89" s="110" t="n"/>
      <c r="AC89" s="110" t="n"/>
      <c r="AD89" s="29" t="n"/>
    </row>
    <row r="90">
      <c r="B90" s="18" t="inlineStr">
        <is>
          <t>Locker</t>
        </is>
      </c>
      <c r="C90" s="61" t="n"/>
      <c r="D90" s="58" t="n"/>
      <c r="E90" s="58" t="n"/>
      <c r="F90" s="58" t="n"/>
      <c r="G90" s="58" t="n"/>
      <c r="H90" s="58" t="n"/>
      <c r="I90" s="33" t="n"/>
      <c r="J90" s="61" t="n"/>
      <c r="K90" s="58" t="n"/>
      <c r="L90" s="58" t="n"/>
      <c r="M90" s="58" t="n"/>
      <c r="N90" s="108" t="n"/>
      <c r="O90" s="108" t="n"/>
      <c r="P90" s="33" t="n"/>
      <c r="Q90" s="61" t="n"/>
      <c r="R90" s="58" t="n"/>
      <c r="S90" s="58" t="n"/>
      <c r="T90" s="58" t="n"/>
      <c r="U90" s="108" t="n"/>
      <c r="V90" s="108" t="n"/>
      <c r="W90" s="33" t="n"/>
      <c r="X90" s="61" t="n"/>
      <c r="Y90" s="58" t="n"/>
      <c r="Z90" s="58" t="n"/>
      <c r="AA90" s="58" t="n"/>
      <c r="AB90" s="108" t="n"/>
      <c r="AC90" s="108" t="n"/>
      <c r="AD90" s="33" t="n"/>
    </row>
    <row r="91">
      <c r="B91" s="19" t="inlineStr">
        <is>
          <t>Apartment Locker Pro</t>
        </is>
      </c>
      <c r="C91" s="85" t="n"/>
      <c r="D91" s="60" t="n"/>
      <c r="E91" s="60" t="n"/>
      <c r="F91" s="60" t="n"/>
      <c r="G91" s="60" t="n"/>
      <c r="H91" s="60" t="n"/>
      <c r="I91" s="34" t="n"/>
      <c r="J91" s="85" t="n"/>
      <c r="K91" s="60" t="n"/>
      <c r="L91" s="60" t="n"/>
      <c r="M91" s="60" t="n"/>
      <c r="N91" s="109" t="n"/>
      <c r="O91" s="109" t="n"/>
      <c r="P91" s="34" t="n"/>
      <c r="Q91" s="85" t="n"/>
      <c r="R91" s="60" t="n"/>
      <c r="S91" s="60" t="n"/>
      <c r="T91" s="60" t="n"/>
      <c r="U91" s="109" t="n"/>
      <c r="V91" s="109" t="n"/>
      <c r="W91" s="34" t="n"/>
      <c r="X91" s="85" t="n"/>
      <c r="Y91" s="60" t="n"/>
      <c r="Z91" s="60" t="n"/>
      <c r="AA91" s="60" t="n"/>
      <c r="AB91" s="109" t="n"/>
      <c r="AC91" s="109" t="n"/>
      <c r="AD91" s="34" t="n"/>
    </row>
    <row r="92">
      <c r="B92" s="19" t="inlineStr">
        <is>
          <t>Apartment Locker/Dobby</t>
        </is>
      </c>
      <c r="C92" s="85" t="n"/>
      <c r="D92" s="60" t="n"/>
      <c r="E92" s="60" t="n"/>
      <c r="F92" s="60" t="n"/>
      <c r="G92" s="60" t="n"/>
      <c r="H92" s="60" t="n"/>
      <c r="I92" s="34" t="n"/>
      <c r="J92" s="85" t="n"/>
      <c r="K92" s="60" t="n"/>
      <c r="L92" s="60" t="n"/>
      <c r="M92" s="60" t="n"/>
      <c r="N92" s="109" t="n"/>
      <c r="O92" s="109" t="n"/>
      <c r="P92" s="34" t="n"/>
      <c r="Q92" s="85" t="n"/>
      <c r="R92" s="60" t="n"/>
      <c r="S92" s="60" t="n"/>
      <c r="T92" s="60" t="n"/>
      <c r="U92" s="109" t="n"/>
      <c r="V92" s="109" t="n"/>
      <c r="W92" s="34" t="n"/>
      <c r="X92" s="85" t="n"/>
      <c r="Y92" s="60" t="n"/>
      <c r="Z92" s="60" t="n"/>
      <c r="AA92" s="60" t="n"/>
      <c r="AB92" s="109" t="n"/>
      <c r="AC92" s="109" t="n"/>
      <c r="AD92" s="34" t="n"/>
    </row>
    <row r="93">
      <c r="B93" s="20" t="inlineStr">
        <is>
          <t>Opex per Locker (excl. fixed)</t>
        </is>
      </c>
      <c r="C93" s="65" t="n"/>
      <c r="D93" s="55" t="n"/>
      <c r="E93" s="55" t="n"/>
      <c r="F93" s="55" t="n"/>
      <c r="G93" s="55" t="n"/>
      <c r="H93" s="55" t="n"/>
      <c r="I93" s="29" t="n"/>
      <c r="J93" s="65" t="n"/>
      <c r="K93" s="55" t="n"/>
      <c r="L93" s="55" t="n"/>
      <c r="M93" s="55" t="n"/>
      <c r="N93" s="110" t="n"/>
      <c r="O93" s="110" t="n"/>
      <c r="P93" s="29" t="n"/>
      <c r="Q93" s="65" t="n"/>
      <c r="R93" s="55" t="n"/>
      <c r="S93" s="55" t="n"/>
      <c r="T93" s="55" t="n"/>
      <c r="U93" s="110" t="n"/>
      <c r="V93" s="110" t="n"/>
      <c r="W93" s="29" t="n"/>
      <c r="X93" s="65" t="n"/>
      <c r="Y93" s="55" t="n"/>
      <c r="Z93" s="55" t="n"/>
      <c r="AA93" s="55" t="n"/>
      <c r="AB93" s="110" t="n"/>
      <c r="AC93" s="110" t="n"/>
      <c r="AD93" s="29" t="n"/>
    </row>
    <row r="94">
      <c r="B94" s="18" t="inlineStr">
        <is>
          <t>Locker</t>
        </is>
      </c>
      <c r="C94" s="61" t="n"/>
      <c r="D94" s="58" t="n"/>
      <c r="E94" s="58" t="n"/>
      <c r="F94" s="58" t="n"/>
      <c r="G94" s="58" t="n"/>
      <c r="H94" s="58" t="n"/>
      <c r="I94" s="33" t="n"/>
      <c r="J94" s="61" t="n"/>
      <c r="K94" s="58" t="n"/>
      <c r="L94" s="58" t="n"/>
      <c r="M94" s="58" t="n"/>
      <c r="N94" s="108" t="n"/>
      <c r="O94" s="108" t="n"/>
      <c r="P94" s="33" t="n"/>
      <c r="Q94" s="61" t="n"/>
      <c r="R94" s="58" t="n"/>
      <c r="S94" s="58" t="n"/>
      <c r="T94" s="58" t="n"/>
      <c r="U94" s="108" t="n"/>
      <c r="V94" s="108" t="n"/>
      <c r="W94" s="33" t="n"/>
      <c r="X94" s="61" t="n"/>
      <c r="Y94" s="58" t="n"/>
      <c r="Z94" s="58" t="n"/>
      <c r="AA94" s="58" t="n"/>
      <c r="AB94" s="108" t="n"/>
      <c r="AC94" s="108" t="n"/>
      <c r="AD94" s="33" t="n"/>
    </row>
    <row r="95">
      <c r="B95" s="19" t="inlineStr">
        <is>
          <t>Apartment Locker Pro</t>
        </is>
      </c>
      <c r="C95" s="85" t="n"/>
      <c r="D95" s="60" t="n"/>
      <c r="E95" s="60" t="n"/>
      <c r="F95" s="60" t="n"/>
      <c r="G95" s="60" t="n"/>
      <c r="H95" s="60" t="n"/>
      <c r="I95" s="34" t="n"/>
      <c r="J95" s="85" t="n"/>
      <c r="K95" s="60" t="n"/>
      <c r="L95" s="60" t="n"/>
      <c r="M95" s="60" t="n"/>
      <c r="N95" s="109" t="n"/>
      <c r="O95" s="109" t="n"/>
      <c r="P95" s="34" t="n"/>
      <c r="Q95" s="85" t="n"/>
      <c r="R95" s="60" t="n"/>
      <c r="S95" s="60" t="n"/>
      <c r="T95" s="60" t="n"/>
      <c r="U95" s="109" t="n"/>
      <c r="V95" s="109" t="n"/>
      <c r="W95" s="34" t="n"/>
      <c r="X95" s="85" t="n"/>
      <c r="Y95" s="60" t="n"/>
      <c r="Z95" s="60" t="n"/>
      <c r="AA95" s="60" t="n"/>
      <c r="AB95" s="109" t="n"/>
      <c r="AC95" s="109" t="n"/>
      <c r="AD95" s="34" t="n"/>
    </row>
    <row r="96">
      <c r="B96" s="19" t="inlineStr">
        <is>
          <t>Apartment Locker</t>
        </is>
      </c>
      <c r="C96" s="85" t="n"/>
      <c r="D96" s="60" t="n"/>
      <c r="E96" s="60" t="n"/>
      <c r="F96" s="60" t="n"/>
      <c r="G96" s="60" t="n"/>
      <c r="H96" s="60" t="n"/>
      <c r="I96" s="34" t="n"/>
      <c r="J96" s="85" t="n"/>
      <c r="K96" s="60" t="n"/>
      <c r="L96" s="60" t="n"/>
      <c r="M96" s="60" t="n"/>
      <c r="N96" s="109" t="n"/>
      <c r="O96" s="109" t="n"/>
      <c r="P96" s="34" t="n"/>
      <c r="Q96" s="85" t="n"/>
      <c r="R96" s="60" t="n"/>
      <c r="S96" s="60" t="n"/>
      <c r="T96" s="60" t="n"/>
      <c r="U96" s="109" t="n"/>
      <c r="V96" s="109" t="n"/>
      <c r="W96" s="34" t="n"/>
      <c r="X96" s="85" t="n"/>
      <c r="Y96" s="60" t="n"/>
      <c r="Z96" s="60" t="n"/>
      <c r="AA96" s="60" t="n"/>
      <c r="AB96" s="109" t="n"/>
      <c r="AC96" s="109" t="n"/>
      <c r="AD96" s="34" t="n"/>
    </row>
    <row r="97">
      <c r="B97" s="21" t="inlineStr">
        <is>
          <t>Operator Tooling</t>
        </is>
      </c>
      <c r="C97" s="66" t="n"/>
      <c r="D97" s="21" t="n"/>
      <c r="E97" s="21" t="n"/>
      <c r="F97" s="21" t="n"/>
      <c r="G97" s="21" t="n"/>
      <c r="H97" s="21" t="n"/>
      <c r="I97" s="36" t="n"/>
      <c r="J97" s="66" t="n"/>
      <c r="K97" s="21" t="n"/>
      <c r="L97" s="21" t="n"/>
      <c r="M97" s="21" t="n"/>
      <c r="N97" s="127" t="n"/>
      <c r="O97" s="127" t="n"/>
      <c r="P97" s="36" t="n"/>
      <c r="Q97" s="66" t="n"/>
      <c r="R97" s="21" t="n"/>
      <c r="S97" s="21" t="n"/>
      <c r="T97" s="21" t="n"/>
      <c r="U97" s="127" t="n"/>
      <c r="V97" s="127" t="n"/>
      <c r="W97" s="36" t="n"/>
      <c r="X97" s="66" t="n"/>
      <c r="Y97" s="21" t="n"/>
      <c r="Z97" s="21" t="n"/>
      <c r="AA97" s="21" t="n"/>
      <c r="AB97" s="127" t="n"/>
      <c r="AC97" s="127" t="n"/>
      <c r="AD97" s="36" t="n"/>
    </row>
    <row r="98">
      <c r="B98" s="20" t="inlineStr">
        <is>
          <t>Tickets</t>
        </is>
      </c>
      <c r="C98" s="65" t="n"/>
      <c r="D98" s="55" t="n"/>
      <c r="E98" s="55" t="n"/>
      <c r="F98" s="55" t="n"/>
      <c r="G98" s="55" t="n"/>
      <c r="H98" s="55" t="n"/>
      <c r="I98" s="29" t="n"/>
      <c r="J98" s="65" t="n"/>
      <c r="K98" s="55" t="n"/>
      <c r="L98" s="55" t="n"/>
      <c r="M98" s="55" t="n"/>
      <c r="N98" s="110" t="n"/>
      <c r="O98" s="110" t="n"/>
      <c r="P98" s="29" t="n"/>
      <c r="Q98" s="65" t="n"/>
      <c r="R98" s="55" t="n"/>
      <c r="S98" s="55" t="n"/>
      <c r="T98" s="55" t="n"/>
      <c r="U98" s="110" t="n"/>
      <c r="V98" s="110" t="n"/>
      <c r="W98" s="29" t="n"/>
      <c r="X98" s="65" t="n"/>
      <c r="Y98" s="55" t="n"/>
      <c r="Z98" s="55" t="n"/>
      <c r="AA98" s="55" t="n"/>
      <c r="AB98" s="110" t="n"/>
      <c r="AC98" s="110" t="n"/>
      <c r="AD98" s="29" t="n"/>
    </row>
    <row r="99">
      <c r="B99" s="27" t="inlineStr">
        <is>
          <t>Avg. Days to Complete</t>
        </is>
      </c>
      <c r="C99" s="88" t="n"/>
      <c r="D99" s="89" t="n"/>
      <c r="E99" s="89" t="n"/>
      <c r="F99" s="89" t="n"/>
      <c r="G99" s="89" t="n"/>
      <c r="H99" s="89" t="n"/>
      <c r="I99" s="37" t="n"/>
      <c r="J99" s="88" t="n"/>
      <c r="K99" s="89" t="n"/>
      <c r="L99" s="89" t="n"/>
      <c r="M99" s="89" t="n"/>
      <c r="N99" s="131" t="n"/>
      <c r="O99" s="131" t="n"/>
      <c r="P99" s="37" t="n"/>
      <c r="Q99" s="88" t="n"/>
      <c r="R99" s="89" t="n"/>
      <c r="S99" s="89" t="n"/>
      <c r="T99" s="89" t="n"/>
      <c r="U99" s="131" t="n"/>
      <c r="V99" s="131" t="n"/>
      <c r="W99" s="37" t="n"/>
      <c r="X99" s="88" t="n"/>
      <c r="Y99" s="89" t="n"/>
      <c r="Z99" s="89" t="n"/>
      <c r="AA99" s="89" t="n"/>
      <c r="AB99" s="131" t="n"/>
      <c r="AC99" s="131" t="n"/>
      <c r="AD99" s="37" t="n"/>
    </row>
    <row r="100">
      <c r="B100" s="27" t="inlineStr">
        <is>
          <t>SLA Adherence (%)</t>
        </is>
      </c>
      <c r="C100" s="88" t="n"/>
      <c r="D100" s="89" t="n"/>
      <c r="E100" s="89" t="n"/>
      <c r="F100" s="89" t="n"/>
      <c r="G100" s="89" t="n"/>
      <c r="H100" s="89" t="n"/>
      <c r="I100" s="37" t="n"/>
      <c r="J100" s="88" t="n"/>
      <c r="K100" s="89" t="n"/>
      <c r="L100" s="89" t="n"/>
      <c r="M100" s="89" t="n"/>
      <c r="N100" s="131" t="n"/>
      <c r="O100" s="131" t="n"/>
      <c r="P100" s="37" t="n"/>
      <c r="Q100" s="88" t="n"/>
      <c r="R100" s="89" t="n"/>
      <c r="S100" s="89" t="n"/>
      <c r="T100" s="89" t="n"/>
      <c r="U100" s="131" t="n"/>
      <c r="V100" s="131" t="n"/>
      <c r="W100" s="37" t="n"/>
      <c r="X100" s="88" t="n"/>
      <c r="Y100" s="89" t="n"/>
      <c r="Z100" s="89" t="n"/>
      <c r="AA100" s="89" t="n"/>
      <c r="AB100" s="131" t="n"/>
      <c r="AC100" s="131" t="n"/>
      <c r="AD100" s="37" t="n"/>
    </row>
    <row r="101">
      <c r="B101" s="20" t="inlineStr">
        <is>
          <t>Sprint Development</t>
        </is>
      </c>
      <c r="C101" s="65" t="n"/>
      <c r="D101" s="55" t="n"/>
      <c r="E101" s="55" t="n"/>
      <c r="F101" s="55" t="n"/>
      <c r="G101" s="55" t="n"/>
      <c r="H101" s="55" t="n"/>
      <c r="I101" s="29" t="n"/>
      <c r="J101" s="65" t="n"/>
      <c r="K101" s="55" t="n"/>
      <c r="L101" s="55" t="n"/>
      <c r="M101" s="55" t="n"/>
      <c r="N101" s="110" t="n"/>
      <c r="O101" s="110" t="n"/>
      <c r="P101" s="29" t="n"/>
      <c r="Q101" s="65" t="n"/>
      <c r="R101" s="55" t="n"/>
      <c r="S101" s="55" t="n"/>
      <c r="T101" s="55" t="n"/>
      <c r="U101" s="110" t="n"/>
      <c r="V101" s="110" t="n"/>
      <c r="W101" s="29" t="n"/>
      <c r="X101" s="65" t="n"/>
      <c r="Y101" s="55" t="n"/>
      <c r="Z101" s="55" t="n"/>
      <c r="AA101" s="55" t="n"/>
      <c r="AB101" s="110" t="n"/>
      <c r="AC101" s="110" t="n"/>
      <c r="AD101" s="29" t="n"/>
    </row>
    <row r="102">
      <c r="B102" s="27" t="inlineStr">
        <is>
          <t>Avg. Days to Review User Story</t>
        </is>
      </c>
      <c r="C102" s="88" t="n"/>
      <c r="D102" s="89" t="n"/>
      <c r="E102" s="89" t="n"/>
      <c r="F102" s="89" t="n"/>
      <c r="G102" s="89" t="n"/>
      <c r="H102" s="89" t="n"/>
      <c r="I102" s="27" t="n"/>
      <c r="J102" s="88" t="n"/>
      <c r="K102" s="89" t="n"/>
      <c r="L102" s="89" t="n"/>
      <c r="M102" s="89" t="n"/>
      <c r="N102" s="131" t="n"/>
      <c r="O102" s="131" t="n"/>
      <c r="P102" s="27" t="n"/>
      <c r="Q102" s="88" t="n"/>
      <c r="R102" s="89" t="n"/>
      <c r="S102" s="89" t="n"/>
      <c r="T102" s="89" t="n"/>
      <c r="U102" s="131" t="n"/>
      <c r="V102" s="131" t="n"/>
      <c r="W102" s="27" t="n"/>
      <c r="X102" s="88" t="n"/>
      <c r="Y102" s="89" t="n"/>
      <c r="Z102" s="89" t="n"/>
      <c r="AA102" s="89" t="n"/>
      <c r="AB102" s="131" t="n"/>
      <c r="AC102" s="131" t="n"/>
      <c r="AD102" s="27" t="n"/>
    </row>
    <row r="103">
      <c r="B103" s="27" t="inlineStr">
        <is>
          <t>Avg. Days to Complete</t>
        </is>
      </c>
      <c r="C103" s="88" t="n"/>
      <c r="D103" s="89" t="n"/>
      <c r="E103" s="89" t="n"/>
      <c r="F103" s="89" t="n"/>
      <c r="G103" s="89" t="n"/>
      <c r="H103" s="89" t="n"/>
      <c r="I103" s="27" t="n"/>
      <c r="J103" s="88" t="n"/>
      <c r="K103" s="89" t="n"/>
      <c r="L103" s="89" t="n"/>
      <c r="M103" s="89" t="n"/>
      <c r="N103" s="131" t="n"/>
      <c r="O103" s="131" t="n"/>
      <c r="P103" s="27" t="n"/>
      <c r="Q103" s="88" t="n"/>
      <c r="R103" s="89" t="n"/>
      <c r="S103" s="89" t="n"/>
      <c r="T103" s="89" t="n"/>
      <c r="U103" s="131" t="n"/>
      <c r="V103" s="131" t="n"/>
      <c r="W103" s="27" t="n"/>
      <c r="X103" s="88" t="n"/>
      <c r="Y103" s="89" t="n"/>
      <c r="Z103" s="89" t="n"/>
      <c r="AA103" s="89" t="n"/>
      <c r="AB103" s="131" t="n"/>
      <c r="AC103" s="131" t="n"/>
      <c r="AD103" s="27" t="n"/>
    </row>
    <row r="104">
      <c r="B104" s="27" t="inlineStr">
        <is>
          <t>% of User Stories deployed vs Planned</t>
        </is>
      </c>
      <c r="C104" s="88" t="n"/>
      <c r="D104" s="89" t="n"/>
      <c r="E104" s="89" t="n"/>
      <c r="F104" s="89" t="n"/>
      <c r="G104" s="89" t="n"/>
      <c r="H104" s="89" t="n"/>
      <c r="I104" s="27" t="n"/>
      <c r="J104" s="88" t="n"/>
      <c r="K104" s="89" t="n"/>
      <c r="L104" s="89" t="n"/>
      <c r="M104" s="89" t="n"/>
      <c r="N104" s="131" t="n"/>
      <c r="O104" s="131" t="n"/>
      <c r="P104" s="27" t="n"/>
      <c r="Q104" s="88" t="n"/>
      <c r="R104" s="89" t="n"/>
      <c r="S104" s="89" t="n"/>
      <c r="T104" s="89" t="n"/>
      <c r="U104" s="131" t="n"/>
      <c r="V104" s="131" t="n"/>
      <c r="W104" s="27" t="n"/>
      <c r="X104" s="88" t="n"/>
      <c r="Y104" s="89" t="n"/>
      <c r="Z104" s="89" t="n"/>
      <c r="AA104" s="89" t="n"/>
      <c r="AB104" s="131" t="n"/>
      <c r="AC104" s="131" t="n"/>
      <c r="AD104" s="27" t="n"/>
    </row>
    <row r="107">
      <c r="B107" t="inlineStr">
        <is>
          <t>Total Survey Completions</t>
        </is>
      </c>
      <c r="C107" s="75">
        <f>SUM(C108:C110)</f>
        <v/>
      </c>
      <c r="D107">
        <f>SUM(D108:D110)</f>
        <v/>
      </c>
      <c r="E107">
        <f>SUM(E108:E110)</f>
        <v/>
      </c>
      <c r="F107">
        <f>SUM(F108:F110)</f>
        <v/>
      </c>
      <c r="G107" s="98">
        <f>IFERROR((C107-E107)/E107," - ")</f>
        <v/>
      </c>
      <c r="H107" s="98">
        <f>IFERROR((D107-F107)/F107," - ")</f>
        <v/>
      </c>
      <c r="U107" s="138" t="n"/>
      <c r="V107" s="138" t="n"/>
      <c r="X107" s="75">
        <f>SUM(X108:X110)</f>
        <v/>
      </c>
      <c r="Y107">
        <f>SUM(Y108:Y110)</f>
        <v/>
      </c>
      <c r="Z107">
        <f>SUM(Z108:Z110)</f>
        <v/>
      </c>
      <c r="AA107">
        <f>SUM(AA108:AA110)</f>
        <v/>
      </c>
      <c r="AB107" s="138">
        <f>IFERROR((X107-Z107)/Z107," - ")</f>
        <v/>
      </c>
      <c r="AC107" s="138">
        <f>IFERROR((Y107-AA107)/AA107," - ")</f>
        <v/>
      </c>
    </row>
    <row r="108">
      <c r="B108" t="inlineStr">
        <is>
          <t>Locker</t>
        </is>
      </c>
      <c r="C108" s="75">
        <f>COUNTIFS(Data!#REF!,$B108,Data!#REF!,"&gt;="&amp;C$5,Data!#REF!,"&lt;="&amp;C$6)</f>
        <v/>
      </c>
      <c r="D108">
        <f>COUNTIFS(Data!#REF!,$B108,Data!#REF!,"&gt;="&amp;D$5,Data!#REF!,"&lt;="&amp;D$6)</f>
        <v/>
      </c>
      <c r="E108">
        <f>COUNTIFS(Data!#REF!,$B108,Data!#REF!,"&gt;="&amp;E$5,Data!#REF!,"&lt;="&amp;E$6)</f>
        <v/>
      </c>
      <c r="F108">
        <f>COUNTIFS(Data!#REF!,$B108,Data!#REF!,"&gt;="&amp;F$5,Data!#REF!,"&lt;="&amp;F$6)</f>
        <v/>
      </c>
      <c r="G108" s="99">
        <f>IFERROR((C108-E108)/E108," - ")</f>
        <v/>
      </c>
      <c r="H108" s="99">
        <f>IFERROR((D108-F108)/F108," - ")</f>
        <v/>
      </c>
      <c r="Q108">
        <f>COUNTIFS(Data!#REF!,$B108,Data!#REF!,"&gt;="&amp;Q$5-365,Data!#REF!,"&lt;="&amp;Q$6,Data!#REF!,Q$11)</f>
        <v/>
      </c>
      <c r="R108">
        <f>COUNTIFS(Data!#REF!,$B108,Data!#REF!,"&gt;="&amp;R$5-365,Data!#REF!,"&lt;="&amp;R$6,Data!#REF!,R$11)</f>
        <v/>
      </c>
      <c r="S108">
        <f>COUNTIFS(Data!#REF!,$B108,Data!#REF!,"&gt;="&amp;S$5-365,Data!#REF!,"&lt;="&amp;S$6,Data!#REF!,S$11)</f>
        <v/>
      </c>
      <c r="T108">
        <f>COUNTIFS(Data!#REF!,$B108,Data!#REF!,"&gt;="&amp;T$5-365,Data!#REF!,"&lt;="&amp;T$6,Data!#REF!,T$11)</f>
        <v/>
      </c>
      <c r="U108" s="126">
        <f>IFERROR((Q108-S108)/S108," - ")</f>
        <v/>
      </c>
      <c r="V108" s="126">
        <f>IFERROR((R108-T108)/T108," - ")</f>
        <v/>
      </c>
      <c r="X108" s="75">
        <f>COUNTIFS(Data!#REF!,$B108,Data!#REF!,"&gt;="&amp;X$5,Data!#REF!,"&lt;="&amp;X$6,Data!#REF!,X$11)</f>
        <v/>
      </c>
      <c r="Y108" s="75">
        <f>COUNTIFS(Data!#REF!,$B108,Data!#REF!,"&gt;="&amp;Y$5,Data!#REF!,"&lt;="&amp;Y$6,Data!#REF!,Y$11)</f>
        <v/>
      </c>
      <c r="Z108" s="75">
        <f>COUNTIFS(Data!#REF!,$B108,Data!#REF!,"&gt;="&amp;Z$5,Data!#REF!,"&lt;="&amp;Z$6,Data!#REF!,Z$11)</f>
        <v/>
      </c>
      <c r="AA108" s="75">
        <f>COUNTIFS(Data!#REF!,$B108,Data!#REF!,"&gt;="&amp;AA$5,Data!#REF!,"&lt;="&amp;AA$6,Data!#REF!,AA$11)</f>
        <v/>
      </c>
      <c r="AB108" s="126">
        <f>IFERROR((X108-Z108)/Z108," - ")</f>
        <v/>
      </c>
      <c r="AC108" s="126">
        <f>IFERROR((Y108-AA108)/AA108," - ")</f>
        <v/>
      </c>
    </row>
    <row r="109">
      <c r="C109" s="75">
        <f>COUNTIFS(Data!#REF!,$B109,Data!#REF!,"&gt;="&amp;C$5,Data!#REF!,"&lt;="&amp;C$6)</f>
        <v/>
      </c>
      <c r="D109">
        <f>COUNTIFS(Data!#REF!,$B109,Data!#REF!,"&gt;="&amp;D$5,Data!#REF!,"&lt;="&amp;D$6)</f>
        <v/>
      </c>
      <c r="E109">
        <f>COUNTIFS(Data!#REF!,$B109,Data!#REF!,"&gt;="&amp;E$5,Data!#REF!,"&lt;="&amp;E$6)</f>
        <v/>
      </c>
      <c r="F109">
        <f>COUNTIFS(Data!#REF!,$B109,Data!#REF!,"&gt;="&amp;F$5,Data!#REF!,"&lt;="&amp;F$6)</f>
        <v/>
      </c>
      <c r="G109" s="99">
        <f>IFERROR((C109-E109)/E109," - ")</f>
        <v/>
      </c>
      <c r="H109" s="99">
        <f>IFERROR((D109-F109)/F109," - ")</f>
        <v/>
      </c>
      <c r="Q109" s="98">
        <f>Q57</f>
        <v/>
      </c>
      <c r="R109" s="98">
        <f>R57</f>
        <v/>
      </c>
      <c r="S109" s="98">
        <f>S57</f>
        <v/>
      </c>
      <c r="T109" s="98">
        <f>T57</f>
        <v/>
      </c>
      <c r="U109" s="126" t="n"/>
      <c r="V109" s="126" t="n"/>
      <c r="X109" s="75">
        <f>COUNTIFS(Data!#REF!,$B109,Data!#REF!,"&gt;="&amp;X$5,Data!#REF!,"&lt;="&amp;X$6,Data!#REF!,X$11)</f>
        <v/>
      </c>
      <c r="Y109">
        <f>COUNTIFS(Data!#REF!,$B109,Data!#REF!,"&gt;="&amp;Y$5,Data!#REF!,"&lt;="&amp;Y$6,Data!#REF!,Y$11)</f>
        <v/>
      </c>
      <c r="Z109">
        <f>COUNTIFS(Data!#REF!,$B109,Data!#REF!,"&gt;="&amp;Z$5,Data!#REF!,"&lt;="&amp;Z$6,Data!#REF!,Z$11)</f>
        <v/>
      </c>
      <c r="AA109">
        <f>COUNTIFS(Data!#REF!,$B109,Data!#REF!,"&gt;="&amp;AA$5,Data!#REF!,"&lt;="&amp;AA$6,Data!#REF!,AA$11)</f>
        <v/>
      </c>
      <c r="AB109" s="126">
        <f>IFERROR((X109-Z109)/Z109," - ")</f>
        <v/>
      </c>
      <c r="AC109" s="126">
        <f>IFERROR((Y109-AA109)/AA109," - ")</f>
        <v/>
      </c>
    </row>
    <row r="110">
      <c r="C110" s="75">
        <f>COUNTIFS(Data!#REF!,$B110,Data!#REF!,"&gt;="&amp;C$5,Data!#REF!,"&lt;="&amp;C$6)</f>
        <v/>
      </c>
      <c r="D110">
        <f>COUNTIFS(Data!#REF!,$B110,Data!#REF!,"&gt;="&amp;D$5,Data!#REF!,"&lt;="&amp;D$6)</f>
        <v/>
      </c>
      <c r="E110">
        <f>COUNTIFS(Data!#REF!,$B110,Data!#REF!,"&gt;="&amp;E$5,Data!#REF!,"&lt;="&amp;E$6)</f>
        <v/>
      </c>
      <c r="F110">
        <f>COUNTIFS(Data!#REF!,$B110,Data!#REF!,"&gt;="&amp;F$5,Data!#REF!,"&lt;="&amp;F$6)</f>
        <v/>
      </c>
      <c r="G110" s="99">
        <f>IFERROR((C110-E110)/E110," - ")</f>
        <v/>
      </c>
      <c r="H110" s="99">
        <f>IFERROR((D110-F110)/F110," - ")</f>
        <v/>
      </c>
      <c r="Q110" s="139">
        <f>Q108*150</f>
        <v/>
      </c>
      <c r="R110" s="139">
        <f>R108*150</f>
        <v/>
      </c>
      <c r="S110" s="139">
        <f>S108*150</f>
        <v/>
      </c>
      <c r="T110" s="139">
        <f>T108*150</f>
        <v/>
      </c>
      <c r="U110" s="126" t="n"/>
      <c r="V110" s="126" t="n"/>
      <c r="X110" s="75">
        <f>COUNTIFS(Data!#REF!,$B110,Data!#REF!,"&gt;="&amp;X$5,Data!#REF!,"&lt;="&amp;X$6,Data!#REF!,X$11)</f>
        <v/>
      </c>
      <c r="Y110">
        <f>COUNTIFS(Data!#REF!,$B110,Data!#REF!,"&gt;="&amp;Y$5,Data!#REF!,"&lt;="&amp;Y$6,Data!#REF!,Y$11)</f>
        <v/>
      </c>
      <c r="Z110">
        <f>COUNTIFS(Data!#REF!,$B110,Data!#REF!,"&gt;="&amp;Z$5,Data!#REF!,"&lt;="&amp;Z$6,Data!#REF!,Z$11)</f>
        <v/>
      </c>
      <c r="AA110">
        <f>COUNTIFS(Data!#REF!,$B110,Data!#REF!,"&gt;="&amp;AA$5,Data!#REF!,"&lt;="&amp;AA$6,Data!#REF!,AA$11)</f>
        <v/>
      </c>
      <c r="AB110" s="126">
        <f>IFERROR((X110-Z110)/Z110," - ")</f>
        <v/>
      </c>
      <c r="AC110" s="126">
        <f>IFERROR((Y110-AA110)/AA110," - ")</f>
        <v/>
      </c>
    </row>
    <row r="111">
      <c r="Q111">
        <f>Q108*Q109</f>
        <v/>
      </c>
      <c r="R111">
        <f>R108*R109</f>
        <v/>
      </c>
      <c r="S111">
        <f>S108*S109</f>
        <v/>
      </c>
      <c r="T111">
        <f>T108*T109</f>
        <v/>
      </c>
    </row>
    <row r="112">
      <c r="Q112" s="148">
        <f>Q110/Q111</f>
        <v/>
      </c>
      <c r="R112" s="148">
        <f>R110/R111</f>
        <v/>
      </c>
      <c r="S112" s="148">
        <f>S110/S111</f>
        <v/>
      </c>
      <c r="T112" s="148">
        <f>T110/T111</f>
        <v/>
      </c>
    </row>
    <row r="123">
      <c r="C123" s="75" t="n">
        <v>145</v>
      </c>
      <c r="D123" t="n">
        <v>56</v>
      </c>
      <c r="E123" t="n">
        <v>736</v>
      </c>
      <c r="F123">
        <f>SUM(C123:E123)</f>
        <v/>
      </c>
    </row>
    <row r="124">
      <c r="C124" s="75" t="n">
        <v>2246</v>
      </c>
      <c r="D124" t="n">
        <v>2025</v>
      </c>
      <c r="E124" t="n">
        <v>2518</v>
      </c>
      <c r="F124">
        <f>SUM(C124:E124)</f>
        <v/>
      </c>
    </row>
    <row r="125">
      <c r="F125" s="100">
        <f>F123/F124</f>
        <v/>
      </c>
    </row>
  </sheetData>
  <mergeCells count="2">
    <mergeCell ref="AN3:AN4"/>
    <mergeCell ref="AF12:AI12"/>
  </mergeCells>
  <pageMargins left="0.7" right="0.7" top="0.75" bottom="0.75" header="0.3" footer="0.3"/>
  <pageSetup orientation="portrait" horizontalDpi="429496729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Paulos, Dan</dc:creator>
  <dcterms:created xmlns:dcterms="http://purl.org/dc/terms/" xmlns:xsi="http://www.w3.org/2001/XMLSchema-instance" xsi:type="dcterms:W3CDTF">2022-12-29T16:12:29Z</dcterms:created>
  <dcterms:modified xmlns:dcterms="http://purl.org/dc/terms/" xmlns:xsi="http://www.w3.org/2001/XMLSchema-instance" xsi:type="dcterms:W3CDTF">2023-07-30T20:04:26Z</dcterms:modified>
  <cp:lastModifiedBy>buddychin</cp:lastModifiedBy>
</cp:coreProperties>
</file>