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<sst xmlns="http://schemas.openxmlformats.org/spreadsheetml/2006/main" count="831" uniqueCount="830">
  <si>
    <t>Variable Name</t>
  </si>
  <si>
    <t>Variable Value</t>
  </si>
  <si>
    <t>PANORAMA_NAME</t>
  </si>
  <si>
    <t>panorama01</t>
  </si>
  <si>
    <t>Panorama hostname</t>
  </si>
  <si>
    <t>PANORAMA_TYPE</t>
  </si>
  <si>
    <t>static</t>
  </si>
  <si>
    <t>Panorama management IP type</t>
  </si>
  <si>
    <t>PANORAMA_IP</t>
  </si>
  <si>
    <t>192.168.55.7</t>
  </si>
  <si>
    <t>Panorama IP</t>
  </si>
  <si>
    <t>PANORAMA_MASK</t>
  </si>
  <si>
    <t>255.255.255.0</t>
  </si>
  <si>
    <t>Panorama netmask</t>
  </si>
  <si>
    <t>PANORAMA_DG</t>
  </si>
  <si>
    <t>192.168.55.2</t>
  </si>
  <si>
    <t>Panorama default gateway</t>
  </si>
  <si>
    <t>CONFIG_EXPORT_IP</t>
  </si>
  <si>
    <t>192.0.2.3</t>
  </si>
  <si>
    <t>IP address for scheduled config exports</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</si>
  <si>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</si>
  <si>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</si>
  <si>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</si>
  <si>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</si>
  <si>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</si>
  <si>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</si>
  <si>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</si>
  <si>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</si>
  <si>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</si>
  <si>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</si>
  <si>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</si>
  <si>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t>
  </si>
  <si>
    <t>MGMT_IP</t>
  </si>
  <si>
    <t>192.0.2.6</t>
  </si>
  <si>
    <t>NGFW management IP</t>
  </si>
  <si>
    <t>MGMT_MASK</t>
  </si>
  <si>
    <t>NGFW management netmask</t>
  </si>
  <si>
    <t>MGMT_DG</t>
  </si>
  <si>
    <t>192.0.2.7</t>
  </si>
  <si>
    <t>NGFW management default gateway</t>
  </si>
  <si>
    <t>NTP_1</t>
  </si>
  <si>
    <t>0.pool.ntp.org</t>
  </si>
  <si>
    <t>primary NTP server</t>
  </si>
  <si>
    <t>NTP_2</t>
  </si>
  <si>
    <t>1.pool.ntp.org</t>
  </si>
  <si>
    <t>secondary NTP server</t>
  </si>
  <si>
    <t>ADMINISTRATOR_USERNAME</t>
  </si>
  <si>
    <t>adminuser</t>
  </si>
  <si>
    <t>admin username</t>
  </si>
  <si>
    <t>DNS_1</t>
  </si>
  <si>
    <t>8.8.8.8</t>
  </si>
  <si>
    <t>primary dns server</t>
  </si>
  <si>
    <t>DNS_2</t>
  </si>
  <si>
    <t>8.8.4.4</t>
  </si>
  <si>
    <t>secondary dns server</t>
  </si>
  <si>
    <t>SINKHOLE_IPV4</t>
  </si>
  <si>
    <t>sinkhole.paloaltonetworks.com</t>
  </si>
  <si>
    <t>sinkhole FQDN IPv4</t>
  </si>
  <si>
    <t>SINKHOLE_IPV6</t>
  </si>
  <si>
    <t>2600:5200::1</t>
  </si>
  <si>
    <t>sinkhole address IPv6</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</si>
  <si>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</si>
  <si>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</si>
  <si>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</si>
  <si>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</si>
  <si>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</si>
  <si>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</si>
  <si>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</si>
  <si>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</si>
  <si>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</si>
  <si>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</si>
  <si>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</si>
  <si>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</si>
  <si>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API_KEY_LIFETIME</t>
  </si>
  <si>
    <t>lifetime for the api key in minutes</t>
  </si>
  <si>
    <t># set command configuration for Panorama v10.1</t>
  </si>
  <si>
    <t># commands are expected to be load in order</t>
  </si>
  <si>
    <t># this template uses jinja format</t>
  </si>
  <si>
    <t># either 'search and replace' or the scripts in the tools dir can be used to create a loadable configuration</t>
  </si>
  <si>
    <t># in operations mode you can elect to enable scripting mode for rapid paste into the ClI</t>
  </si>
  <si>
    <t>#set cli scripting-mode on</t>
  </si>
  <si>
    <t># if not in configuration mode</t>
  </si>
  <si>
    <t>#configure</t>
  </si>
  <si>
    <t># management interface configuration - may be skipped if already online</t>
  </si>
  <si>
    <t># remove admin/admin default and add user defined super user</t>
  </si>
  <si>
    <t># recommended to delete the admin user with another superuser username</t>
  </si>
  <si>
    <t>delete mgt-config users admin</t>
  </si>
  <si>
    <t># add password complexity profile - will not effect existing passwords</t>
  </si>
  <si>
    <t>set mgt-config password-complexity enabled yes</t>
  </si>
  <si>
    <t>set mgt-config password-complexity minimum-length 12</t>
  </si>
  <si>
    <t>set mgt-config password-complexity minimum-uppercase-letters 1</t>
  </si>
  <si>
    <t>set mgt-config password-complexity minimum-lowercase-letters 1</t>
  </si>
  <si>
    <t>set mgt-config password-complexity minimum-numeric-letters 1</t>
  </si>
  <si>
    <t>set mgt-config password-complexity minimum-special-characters 1</t>
  </si>
  <si>
    <t>set mgt-config password-complexity block-username-inclusion yes</t>
  </si>
  <si>
    <t>set mgt-config password-complexity password-history-count 24</t>
  </si>
  <si>
    <t>set mgt-config password-complexity new-password-differs-by-characters 3</t>
  </si>
  <si>
    <t># additional base Panorama system configuration</t>
  </si>
  <si>
    <t>set deviceconfig system update-server updates.paloaltonetworks.com</t>
  </si>
  <si>
    <t>set deviceconfig system update-schedule threats recurring every-30-mins at 2</t>
  </si>
  <si>
    <t>set deviceconfig system update-schedule threats recurring every-30-mins action download-and-install</t>
  </si>
  <si>
    <t>set deviceconfig system update-schedule threats recurring threshold 48</t>
  </si>
  <si>
    <t>set deviceconfig system update-schedule anti-virus recurring hourly at 4</t>
  </si>
  <si>
    <t>set deviceconfig system update-schedule anti-virus recurring hourly action download-and-install</t>
  </si>
  <si>
    <t>set deviceconfig system update-schedule wildfire recurring every-min action download-and-install</t>
  </si>
  <si>
    <t>set deviceconfig system timezone UTC</t>
  </si>
  <si>
    <t>set deviceconfig system service disable-telnet yes</t>
  </si>
  <si>
    <t>set deviceconfig system service disable-http yes</t>
  </si>
  <si>
    <t>set deviceconfig system server-verification yes</t>
  </si>
  <si>
    <t>set deviceconfig system login-banner ""You have accessed a protected system.Log off immediately if you are not an authorized user.""</t>
  </si>
  <si>
    <t>set deviceconfig system snmp-setting access-setting version v3</t>
  </si>
  <si>
    <t>set deviceconfig system config-bundle-export-schedule Recommended_Config_Export protocol scp username testuser</t>
  </si>
  <si>
    <t>set deviceconfig system config-bundle-export-schedule Recommended_Config_Export protocol scp password -AQ==zPJb3ngM1sGjXlfX2+Qk6rbdv1I=ucInIpBmFcnkQK7zF4VO1w==</t>
  </si>
  <si>
    <t>set deviceconfig system config-bundle-export-schedule Recommended_Config_Export start-time 02:00</t>
  </si>
  <si>
    <t>set deviceconfig system config-bundle-export-schedule Recommended_Config_Export enable yes</t>
  </si>
  <si>
    <t>set deviceconfig setting management storage-partition internal</t>
  </si>
  <si>
    <t>set deviceconfig setting management hostname-type-in-syslog FQDN</t>
  </si>
  <si>
    <t>set deviceconfig setting management enable-reporting-on-groups yes</t>
  </si>
  <si>
    <t>set deviceconfig setting management share-unused-objects-with-devices no</t>
  </si>
  <si>
    <t>set deviceconfig setting management max-rows-in-csv-export 1048576</t>
  </si>
  <si>
    <t>set deviceconfig setting management admin-lockout failed-attempts 5</t>
  </si>
  <si>
    <t>set deviceconfig setting management admin-lockout lockout-time 30</t>
  </si>
  <si>
    <t>set deviceconfig setting management idle-timeout 10</t>
  </si>
  <si>
    <t>set deviceconfig setting management auto-acquire-commit-lock yes</t>
  </si>
  <si>
    <t>set deviceconfig setting session packet-buffer-protection-enable yes</t>
  </si>
  <si>
    <t># Panorama platform log settings</t>
  </si>
  <si>
    <t>set panorama log-settings email Sample_Email_Profile server Sample_Email_Profile display-name Panorama</t>
  </si>
  <si>
    <t>set panorama log-settings email Sample_Email_Profile server Sample_Email_Profile protocol SMTP</t>
  </si>
  <si>
    <t>set panorama log-settings system match-list Critical_System_Log_Email send-email Sample_Email_Profile</t>
  </si>
  <si>
    <t>set panorama log-settings system match-list Critical_System_Log_Email filter ""(severity eq critical)""</t>
  </si>
  <si>
    <t>set panorama log-settings syslog Sample_Syslog_Profile server Sample_Syslog transport UDP</t>
  </si>
  <si>
    <t>set panorama log-settings syslog Sample_Syslog_Profile server Sample_Syslog port 514</t>
  </si>
  <si>
    <t>set panorama log-settings syslog Sample_Syslog_Profile server Sample_Syslog format BSD</t>
  </si>
  <si>
    <t>set panorama log-settings syslog Sample_Syslog_Profile server Sample_Syslog facility LOG_USER</t>
  </si>
  <si>
    <t>set panorama log-settings system match-list System_Log_Forwarding send-syslog Sample_Syslog_Profile</t>
  </si>
  <si>
    <t>set panorama log-settings system match-list System_Log_Forwarding filter ""All Logs""</t>
  </si>
  <si>
    <t>set panorama log-settings config match-list Configuration_Log_Forwarding send-syslog Sample_Syslog_Profile</t>
  </si>
  <si>
    <t>set panorama log-settings config match-list Configuration_Log_Forwarding filter ""All Logs""</t>
  </si>
  <si>
    <t>set panorama log-settings userid match-list User-ID_Log_Forwarding send-syslog Sample_Syslog_Profile</t>
  </si>
  <si>
    <t>set panorama log-settings userid match-list User-ID_Log_Forwarding filter ""All Logs""</t>
  </si>
  <si>
    <t># shared values used by device-groups and template-stacks</t>
  </si>
  <si>
    <t># referenced objects</t>
  </si>
  <si>
    <t>set shared tag Outbound comments ""Outbound to the Internet""</t>
  </si>
  <si>
    <t>set shared tag Inbound comments ""Inbound from the Internet""</t>
  </si>
  <si>
    <t>set shared tag Internal comments ""Internal to Internal""</t>
  </si>
  <si>
    <t>set shared tag iron-skillet-version comments ""version 0.0.1 for 10.1: version of this IronSkillet template file""</t>
  </si>
  <si>
    <t># shared log settings for the NGFW</t>
  </si>
  <si>
    <t>set shared log-settings profiles default match-list Traffic_Log_Forwarding log-type traffic</t>
  </si>
  <si>
    <t>set shared log-settings profiles default match-list Traffic_Log_Forwarding filter ""All Logs""</t>
  </si>
  <si>
    <t>set shared log-settings profiles default match-list Traffic_Log_Forwarding send-to-panorama yes</t>
  </si>
  <si>
    <t>set shared log-settings profiles default match-list Threat_Log_Forwarding log-type threat</t>
  </si>
  <si>
    <t>set shared log-settings profiles default match-list Threat_Log_Forwarding filter ""All Logs""</t>
  </si>
  <si>
    <t>set shared log-settings profiles default match-list Threat_Log_Forwarding send-to-panorama yes</t>
  </si>
  <si>
    <t>set shared log-settings profiles default match-list Wildfire_Log_Forwarding log-type wildfire</t>
  </si>
  <si>
    <t>set shared log-settings profiles default match-list Wildfire_Log_Forwarding filter ""All Logs""</t>
  </si>
  <si>
    <t>set shared log-settings profiles default match-list Wildfire_Log_Forwarding send-to-panorama yes</t>
  </si>
  <si>
    <t>set shared log-settings profiles default match-list URL_Log_Forwarding log-type url</t>
  </si>
  <si>
    <t>set shared log-settings profiles default match-list URL_Log_Forwarding filter ""All Logs""</t>
  </si>
  <si>
    <t>set shared log-settings profiles default match-list URL_Log_Forwarding send-to-panorama yes</t>
  </si>
  <si>
    <t>set shared log-settings profiles default match-list Data_Log_Forwarding log-type data</t>
  </si>
  <si>
    <t>set shared log-settings profiles default match-list Data_Log_Forwarding filter ""All Logs""</t>
  </si>
  <si>
    <t>set shared log-settings profiles default match-list Data_Log_Forwarding send-to-panorama yes</t>
  </si>
  <si>
    <t>set shared log-settings profiles default match-list Tunnel_Log_Forwarding log-type tunnel</t>
  </si>
  <si>
    <t>set shared log-settings profiles default match-list Tunnel_Log_Forwarding filter ""All Logs""</t>
  </si>
  <si>
    <t>set shared log-settings profiles default match-list Tunnel_Log_Forwarding send-to-panorama yes</t>
  </si>
  <si>
    <t>set shared log-settings profiles default match-list Auth_Log_Forwarding log-type auth</t>
  </si>
  <si>
    <t>set shared log-settings profiles default match-list Auth_Log_Forwarding filter ""All Logs""</t>
  </si>
  <si>
    <t>set shared log-settings profiles default match-list Auth_Log_Forwarding send-to-panorama yes</t>
  </si>
  <si>
    <t># shared decryption profiles</t>
  </si>
  <si>
    <t>set shared profiles decryption Recommended_Decryption_Profile ssl-forward-proxy block-expired-certificate yes</t>
  </si>
  <si>
    <t>set shared profiles decryption Recommended_Decryption_Profile ssl-forward-proxy block-untrusted-issuer yes</t>
  </si>
  <si>
    <t>set shared profiles decryption Recommended_Decryption_Profile ssl-forward-proxy block-unknown-cert yes</t>
  </si>
  <si>
    <t>set shared profiles decryption Recommended_Decryption_Profile ssl-forward-proxy block-timeout-cert yes</t>
  </si>
  <si>
    <t>set shared profiles decryption Recommended_Decryption_Profile ssl-forward-proxy block-unsupported-version yes</t>
  </si>
  <si>
    <t>set shared profiles decryption Recommended_Decryption_Profile ssl-forward-proxy block-unsupported-cipher yes</t>
  </si>
  <si>
    <t>set shared profiles decryption Recommended_Decryption_Profile ssl-no-proxy block-expired-certificate yes</t>
  </si>
  <si>
    <t>set shared profiles decryption Recommended_Decryption_Profile ssl-no-proxy block-untrusted-issuer yes</t>
  </si>
  <si>
    <t>set shared profiles decryption Recommended_Decryption_Profile ssl-inbound-proxy block-unsupported-version no</t>
  </si>
  <si>
    <t>set shared profiles decryption Recommended_Decryption_Profile ssl-inbound-proxy block-unsupported-cipher no</t>
  </si>
  <si>
    <t>set shared profiles decryption Recommended_Decryption_Profile ssh-proxy block-unsupported-version yes</t>
  </si>
  <si>
    <t>set shared profiles decryption Recommended_Decryption_Profile ssh-proxy block-unsupported-alg yes</t>
  </si>
  <si>
    <t>set shared profiles decryption Recommended_Decryption_Profile ssl-protocol-settings min-version tls1-2</t>
  </si>
  <si>
    <t>set shared profiles decryption Recommended_Decryption_Profile ssl-protocol-settings max-version tls1-3</t>
  </si>
  <si>
    <t>set shared profiles decryption Recommended_Decryption_Profile ssl-protocol-settings keyxchg-algo-rsa no</t>
  </si>
  <si>
    <t>set shared profiles decryption Recommended_Decryption_Profile ssl-protocol-settings enc-algo-3des no</t>
  </si>
  <si>
    <t>set shared profiles decryption Recommended_Decryption_Profile ssl-protocol-settings enc-algo-rc4 no</t>
  </si>
  <si>
    <t>set shared profiles decryption Recommended_Decryption_Profile ssl-protocol-settings auth-algo-sha1 no</t>
  </si>
  <si>
    <t># shared security profiles</t>
  </si>
  <si>
    <t>set shared profiles virus Alert-Only-AV decoder ftp action alert</t>
  </si>
  <si>
    <t>set shared profiles virus Alert-Only-AV decoder ftp wildfire-action alert</t>
  </si>
  <si>
    <t>set shared profiles virus Alert-Only-AV decoder http action alert</t>
  </si>
  <si>
    <t>set shared profiles virus Alert-Only-AV decoder http wildfire-action alert</t>
  </si>
  <si>
    <t>set shared profiles virus Alert-Only-AV decoder http2 action alert</t>
  </si>
  <si>
    <t>set shared profiles virus Alert-Only-AV decoder http2 wildfire-action alert</t>
  </si>
  <si>
    <t>set shared profiles virus Alert-Only-AV decoder imap action alert</t>
  </si>
  <si>
    <t>set shared profiles virus Alert-Only-AV decoder imap wildfire-action alert</t>
  </si>
  <si>
    <t>set shared profiles virus Alert-Only-AV decoder pop3 action alert</t>
  </si>
  <si>
    <t>set shared profiles virus Alert-Only-AV decoder pop3 wildfire-action alert</t>
  </si>
  <si>
    <t>set shared profiles virus Alert-Only-AV decoder smb action alert</t>
  </si>
  <si>
    <t>set shared profiles virus Alert-Only-AV decoder smb wildfire-action alert</t>
  </si>
  <si>
    <t>set shared profiles virus Alert-Only-AV decoder smtp action alert</t>
  </si>
  <si>
    <t>set shared profiles virus Alert-Only-AV decoder smtp wildfire-action alert</t>
  </si>
  <si>
    <t>set shared profiles virus Alert-Only-AV decoder ftp mlav-action alert</t>
  </si>
  <si>
    <t>set shared profiles virus Alert-Only-AV decoder http mlav-action alert</t>
  </si>
  <si>
    <t>set shared profiles virus Alert-Only-AV decoder http2 mlav-action alert</t>
  </si>
  <si>
    <t>set shared profiles virus Alert-Only-AV decoder imap mlav-action alert</t>
  </si>
  <si>
    <t>set shared profiles virus Alert-Only-AV decoder pop3 mlav-action alert</t>
  </si>
  <si>
    <t>set shared profiles virus Alert-Only-AV decoder smb mlav-action alert</t>
  </si>
  <si>
    <t>set shared profiles virus Alert-Only-AV decoder smtp mlav-action alert</t>
  </si>
  <si>
    <t>set shared profiles virus Alert-Only-AV mlav-engine-filebased-enabled ""Windows Executables"" mlav-policy-action enable(alert-only)</t>
  </si>
  <si>
    <t>set shared profiles virus Alert-Only-AV mlav-engine-filebased-enabled ""PowerShell Script 1"" mlav-policy-action enable(alert-only)</t>
  </si>
  <si>
    <t>set shared profiles virus Alert-Only-AV mlav-engine-filebased-enabled ""PowerShell Script 2"" mlav-policy-action enable(alert-only)</t>
  </si>
  <si>
    <t>set shared profiles virus Outbound-AV decoder ftp action reset-both</t>
  </si>
  <si>
    <t>set shared profiles virus Outbound-AV decoder ftp wildfire-action reset-both</t>
  </si>
  <si>
    <t>set shared profiles virus Outbound-AV decoder http action reset-both</t>
  </si>
  <si>
    <t>set shared profiles virus Outbound-AV decoder http wildfire-action reset-both</t>
  </si>
  <si>
    <t>set shared profiles virus Outbound-AV decoder http2 action reset-both</t>
  </si>
  <si>
    <t>set shared profiles virus Outbound-AV decoder http2 wildfire-action reset-both</t>
  </si>
  <si>
    <t>set shared profiles virus Outbound-AV decoder imap action reset-both</t>
  </si>
  <si>
    <t>set shared profiles virus Outbound-AV decoder imap wildfire-action reset-both</t>
  </si>
  <si>
    <t>set shared profiles virus Outbound-AV decoder pop3 action reset-both</t>
  </si>
  <si>
    <t>set shared profiles virus Outbound-AV decoder pop3 wildfire-action reset-both</t>
  </si>
  <si>
    <t>set shared profiles virus Outbound-AV decoder smb action reset-both</t>
  </si>
  <si>
    <t>set shared profiles virus Outbound-AV decoder smb wildfire-action reset-both</t>
  </si>
  <si>
    <t>set shared profiles virus Outbound-AV decoder smtp action reset-both</t>
  </si>
  <si>
    <t>set shared profiles virus Outbound-AV decoder smtp wildfire-action reset-both</t>
  </si>
  <si>
    <t>set shared profiles virus Outbound-AV decoder ftp mlav-action reset-both</t>
  </si>
  <si>
    <t>set shared profiles virus Outbound-AV decoder http mlav-action reset-both</t>
  </si>
  <si>
    <t>set shared profiles virus Outbound-AV decoder http2 mlav-action reset-both</t>
  </si>
  <si>
    <t>set shared profiles virus Outbound-AV decoder imap mlav-action reset-both</t>
  </si>
  <si>
    <t>set shared profiles virus Outbound-AV decoder pop3 mlav-action reset-both</t>
  </si>
  <si>
    <t>set shared profiles virus Outbound-AV decoder smb mlav-action reset-both</t>
  </si>
  <si>
    <t>set shared profiles virus Outbound-AV decoder smtp mlav-action reset-both</t>
  </si>
  <si>
    <t>set shared profiles virus Outbound-AV mlav-engine-filebased-enabled ""Windows Executables"" mlav-policy-action enable</t>
  </si>
  <si>
    <t>set shared profiles virus Outbound-AV mlav-engine-filebased-enabled ""PowerShell Script 1"" mlav-policy-action enable</t>
  </si>
  <si>
    <t>set shared profiles virus Outbound-AV mlav-engine-filebased-enabled ""PowerShell Script 2"" mlav-policy-action enable</t>
  </si>
  <si>
    <t>set shared profiles virus Inbound-AV decoder ftp action reset-both</t>
  </si>
  <si>
    <t>set shared profiles virus Inbound-AV decoder ftp wildfire-action reset-both</t>
  </si>
  <si>
    <t>set shared profiles virus Inbound-AV decoder http action reset-both</t>
  </si>
  <si>
    <t>set shared profiles virus Inbound-AV decoder http wildfire-action reset-both</t>
  </si>
  <si>
    <t>set shared profiles virus Inbound-AV decoder http2 action reset-both</t>
  </si>
  <si>
    <t>set shared profiles virus Inbound-AV decoder http2 wildfire-action reset-both</t>
  </si>
  <si>
    <t>set shared profiles virus Inbound-AV decoder imap action reset-both</t>
  </si>
  <si>
    <t>set shared profiles virus Inbound-AV decoder imap wildfire-action reset-both</t>
  </si>
  <si>
    <t>set shared profiles virus Inbound-AV decoder pop3 action reset-both</t>
  </si>
  <si>
    <t>set shared profiles virus Inbound-AV decoder pop3 wildfire-action reset-both</t>
  </si>
  <si>
    <t>set shared profiles virus Inbound-AV decoder smb action reset-both</t>
  </si>
  <si>
    <t>set shared profiles virus Inbound-AV decoder smb wildfire-action reset-both</t>
  </si>
  <si>
    <t>set shared profiles virus Inbound-AV decoder smtp action reset-both</t>
  </si>
  <si>
    <t>set shared profiles virus Inbound-AV decoder smtp wildfire-action reset-both</t>
  </si>
  <si>
    <t>set shared profiles virus Inbound-AV decoder ftp mlav-action reset-both</t>
  </si>
  <si>
    <t>set shared profiles virus Inbound-AV decoder http mlav-action reset-both</t>
  </si>
  <si>
    <t>set shared profiles virus Inbound-AV decoder http2 mlav-action reset-both</t>
  </si>
  <si>
    <t>set shared profiles virus Inbound-AV decoder imap mlav-action reset-both</t>
  </si>
  <si>
    <t>set shared profiles virus Inbound-AV decoder pop3 mlav-action reset-both</t>
  </si>
  <si>
    <t>set shared profiles virus Inbound-AV decoder smb mlav-action reset-both</t>
  </si>
  <si>
    <t>set shared profiles virus Inbound-AV decoder smtp mlav-action reset-both</t>
  </si>
  <si>
    <t>set shared profiles virus Inbound-AV mlav-engine-filebased-enabled ""Windows Executables"" mlav-policy-action enable</t>
  </si>
  <si>
    <t>set shared profiles virus Inbound-AV mlav-engine-filebased-enabled ""PowerShell Script 1"" mlav-policy-action enable</t>
  </si>
  <si>
    <t>set shared profiles virus Inbound-AV mlav-engine-filebased-enabled ""PowerShell Script 2"" mlav-policy-action enable</t>
  </si>
  <si>
    <t>set shared profiles virus Internal-AV decoder ftp action reset-both</t>
  </si>
  <si>
    <t>set shared profiles virus Internal-AV decoder ftp wildfire-action reset-both</t>
  </si>
  <si>
    <t>set shared profiles virus Internal-AV decoder http action reset-both</t>
  </si>
  <si>
    <t>set shared profiles virus Internal-AV decoder http wildfire-action reset-both</t>
  </si>
  <si>
    <t>set shared profiles virus Internal-AV decoder http2 action reset-both</t>
  </si>
  <si>
    <t>set shared profiles virus Internal-AV decoder http2 wildfire-action reset-both</t>
  </si>
  <si>
    <t>set shared profiles virus Internal-AV decoder imap action reset-both</t>
  </si>
  <si>
    <t>set shared profiles virus Internal-AV decoder imap wildfire-action reset-both</t>
  </si>
  <si>
    <t>set shared profiles virus Internal-AV decoder pop3 action reset-both</t>
  </si>
  <si>
    <t>set shared profiles virus Internal-AV decoder pop3 wildfire-action reset-both</t>
  </si>
  <si>
    <t>set shared profiles virus Internal-AV decoder smb action reset-both</t>
  </si>
  <si>
    <t>set shared profiles virus Internal-AV decoder smb wildfire-action reset-both</t>
  </si>
  <si>
    <t>set shared profiles virus Internal-AV decoder smtp action reset-both</t>
  </si>
  <si>
    <t>set shared profiles virus Internal-AV decoder smtp wildfire-action reset-both</t>
  </si>
  <si>
    <t>set shared profiles virus Internal-AV decoder ftp mlav-action reset-both</t>
  </si>
  <si>
    <t>set shared profiles virus Internal-AV decoder http mlav-action reset-both</t>
  </si>
  <si>
    <t>set shared profiles virus Internal-AV decoder http2 mlav-action reset-both</t>
  </si>
  <si>
    <t>set shared profiles virus Internal-AV decoder imap mlav-action reset-both</t>
  </si>
  <si>
    <t>set shared profiles virus Internal-AV decoder pop3 mlav-action reset-both</t>
  </si>
  <si>
    <t>set shared profiles virus Internal-AV decoder smb mlav-action reset-both</t>
  </si>
  <si>
    <t>set shared profiles virus Internal-AV decoder smtp mlav-action reset-both</t>
  </si>
  <si>
    <t>set shared profiles virus Internal-AV mlav-engine-filebased-enabled ""Windows Executables"" mlav-policy-action enable</t>
  </si>
  <si>
    <t>set shared profiles virus Internal-AV mlav-engine-filebased-enabled ""PowerShell Script 1"" mlav-policy-action enable</t>
  </si>
  <si>
    <t>set shared profiles virus Internal-AV mlav-engine-filebased-enabled ""PowerShell Script 2"" mlav-policy-action enable</t>
  </si>
  <si>
    <t>set shared profiles virus Exception-AV decoder ftp action reset-both</t>
  </si>
  <si>
    <t>set shared profiles virus Exception-AV decoder ftp wildfire-action default</t>
  </si>
  <si>
    <t>set shared profiles virus Exception-AV decoder http action reset-both</t>
  </si>
  <si>
    <t>set shared profiles virus Exception-AV decoder http wildfire-action default</t>
  </si>
  <si>
    <t>set shared profiles virus Exception-AV decoder http2 action reset-both</t>
  </si>
  <si>
    <t>set shared profiles virus Exception-AV decoder http2 wildfire-action default</t>
  </si>
  <si>
    <t>set shared profiles virus Exception-AV decoder imap action reset-both</t>
  </si>
  <si>
    <t>set shared profiles virus Exception-AV decoder imap wildfire-action reset-both</t>
  </si>
  <si>
    <t>set shared profiles virus Exception-AV decoder pop3 action reset-both</t>
  </si>
  <si>
    <t>set shared profiles virus Exception-AV decoder pop3 wildfire-action reset-both</t>
  </si>
  <si>
    <t>set shared profiles virus Exception-AV decoder smb action reset-both</t>
  </si>
  <si>
    <t>set shared profiles virus Exception-AV decoder smb wildfire-action default</t>
  </si>
  <si>
    <t>set shared profiles virus Exception-AV decoder smtp action reset-both</t>
  </si>
  <si>
    <t>set shared profiles virus Exception-AV decoder smtp wildfire-action reset-both</t>
  </si>
  <si>
    <t>set shared profiles virus Exception-AV description ""Use this profile for rules needing modifications to the standard""</t>
  </si>
  <si>
    <t>set shared profiles virus Exception-AV decoder ftp mlav-action reset-both</t>
  </si>
  <si>
    <t>set shared profiles virus Exception-AV decoder http mlav-action reset-both</t>
  </si>
  <si>
    <t>set shared profiles virus Exception-AV decoder http2 mlav-action reset-both</t>
  </si>
  <si>
    <t>set shared profiles virus Exception-AV decoder imap mlav-action reset-both</t>
  </si>
  <si>
    <t>set shared profiles virus Exception-AV decoder pop3 mlav-action reset-both</t>
  </si>
  <si>
    <t>set shared profiles virus Exception-AV decoder smb mlav-action reset-both</t>
  </si>
  <si>
    <t>set shared profiles virus Exception-AV decoder smtp mlav-action reset-both</t>
  </si>
  <si>
    <t>set shared profiles virus Exception-AV mlav-engine-filebased-enabled ""Windows Executables"" mlav-policy-action enable</t>
  </si>
  <si>
    <t>set shared profiles virus Exception-AV mlav-engine-filebased-enabled ""PowerShell Script 1"" mlav-policy-action enable</t>
  </si>
  <si>
    <t>set shared profiles virus Exception-AV mlav-engine-filebased-enabled ""PowerShell Script 2"" mlav-policy-action enable</t>
  </si>
  <si>
    <t>set shared profiles spyware Outbound-AS botnet-domains lists default-paloalto-dns packet-capture single-packet</t>
  </si>
  <si>
    <t>set shared profiles spyware Outbound-AS botnet-domains lists default-paloalto-dns action sinkhole</t>
  </si>
  <si>
    <t>set shared profiles spyware Outbound-AS botnet-domains dns-security-categories pan-dns-sec-benign log-level default</t>
  </si>
  <si>
    <t>set shared profiles spyware Outbound-AS botnet-domains dns-security-categories pan-dns-sec-benign action default</t>
  </si>
  <si>
    <t>set shared profiles spyware Outbound-AS botnet-domains dns-security-categories pan-dns-sec-benign packet-capture disable</t>
  </si>
  <si>
    <t>set shared profiles spyware Outbound-AS botnet-domains dns-security-categories pan-dns-sec-cc log-level default</t>
  </si>
  <si>
    <t>set shared profiles spyware Outbound-AS botnet-domains dns-security-categories pan-dns-sec-cc action sinkhole</t>
  </si>
  <si>
    <t>set shared profiles spyware Outbound-AS botnet-domains dns-security-categories pan-dns-sec-cc packet-capture single-packet</t>
  </si>
  <si>
    <t>set shared profiles spyware Outbound-AS botnet-domains dns-security-categories pan-dns-sec-ddns log-level default</t>
  </si>
  <si>
    <t>set shared profiles spyware Outbound-AS botnet-domains dns-security-categories pan-dns-sec-ddns action default</t>
  </si>
  <si>
    <t>set shared profiles spyware Outbound-AS botnet-domains dns-security-categories pan-dns-sec-ddns packet-capture single-packet</t>
  </si>
  <si>
    <t>set shared profiles spyware Outbound-AS botnet-domains dns-security-categories pan-dns-sec-grayware log-level default</t>
  </si>
  <si>
    <t>set shared profiles spyware Outbound-AS botnet-domains dns-security-categories pan-dns-sec-grayware action sinkhole</t>
  </si>
  <si>
    <t>set shared profiles spyware Outbound-AS botnet-domains dns-security-categories pan-dns-sec-grayware packet-capture single-packet</t>
  </si>
  <si>
    <t>set shared profiles spyware Outbound-AS botnet-domains dns-security-categories pan-dns-sec-parked log-level default</t>
  </si>
  <si>
    <t>set shared profiles spyware Outbound-AS botnet-domains dns-security-categories pan-dns-sec-parked action default</t>
  </si>
  <si>
    <t>set shared profiles spyware Outbound-AS botnet-domains dns-security-categories pan-dns-sec-parked packet-capture disable</t>
  </si>
  <si>
    <t>set shared profiles spyware Outbound-AS botnet-domains dns-security-categories pan-dns-sec-phishing log-level default</t>
  </si>
  <si>
    <t>set shared profiles spyware Outbound-AS botnet-domains dns-security-categories pan-dns-sec-phishing action sinkhole</t>
  </si>
  <si>
    <t>set shared profiles spyware Outbound-AS botnet-domains dns-security-categories pan-dns-sec-phishing packet-capture single-packet</t>
  </si>
  <si>
    <t>set shared profiles spyware Outbound-AS botnet-domains dns-security-categories pan-dns-sec-proxy log-level default</t>
  </si>
  <si>
    <t>set shared profiles spyware Outbound-AS botnet-domains dns-security-categories pan-dns-sec-proxy action sinkhole</t>
  </si>
  <si>
    <t>set shared profiles spyware Outbound-AS botnet-domains dns-security-categories pan-dns-sec-proxy packet-capture single-packet</t>
  </si>
  <si>
    <t>set shared profiles spyware Outbound-AS botnet-domains dns-security-categories pan-dns-sec-malware log-level default</t>
  </si>
  <si>
    <t>set shared profiles spyware Outbound-AS botnet-domains dns-security-categories pan-dns-sec-malware action sinkhole</t>
  </si>
  <si>
    <t>set shared profiles spyware Outbound-AS botnet-domains dns-security-categories pan-dns-sec-malware packet-capture single-packet</t>
  </si>
  <si>
    <t>set shared profiles spyware Outbound-AS botnet-domains dns-security-categories pan-dns-sec-recent log-level default</t>
  </si>
  <si>
    <t>set shared profiles spyware Outbound-AS botnet-domains dns-security-categories pan-dns-sec-recent action default</t>
  </si>
  <si>
    <t>set shared profiles spyware Outbound-AS botnet-domains dns-security-categories pan-dns-sec-recent packet-capture single-packet</t>
  </si>
  <si>
    <t>set shared profiles spyware Outbound-AS rules Block-Critical-High-Medium action reset-both</t>
  </si>
  <si>
    <t>set shared profiles spyware Outbound-AS rules Block-Critical-High-Medium severity [ critical high medium ]</t>
  </si>
  <si>
    <t>set shared profiles spyware Outbound-AS rules Block-Critical-High-Medium threat-name any</t>
  </si>
  <si>
    <t>set shared profiles spyware Outbound-AS rules Block-Critical-High-Medium category any</t>
  </si>
  <si>
    <t>set shared profiles spyware Outbound-AS rules Block-Critical-High-Medium packet-capture single-packet</t>
  </si>
  <si>
    <t>set shared profiles spyware Outbound-AS rules Default-Low-Info action default</t>
  </si>
  <si>
    <t>set shared profiles spyware Outbound-AS rules Default-Low-Info severity [ low informational ]</t>
  </si>
  <si>
    <t>set shared profiles spyware Outbound-AS rules Default-Low-Info threat-name any</t>
  </si>
  <si>
    <t>set shared profiles spyware Outbound-AS rules Default-Low-Info category any</t>
  </si>
  <si>
    <t>set shared profiles spyware Outbound-AS rules Default-Low-Info packet-capture disable</t>
  </si>
  <si>
    <t>set shared profiles spyware Inbound-AS botnet-domains lists default-paloalto-dns packet-capture single-packet</t>
  </si>
  <si>
    <t>set shared profiles spyware Inbound-AS botnet-domains lists default-paloalto-dns action sinkhole</t>
  </si>
  <si>
    <t>set shared profiles spyware Inbound-AS botnet-domains dns-security-categories pan-dns-sec-benign log-level default</t>
  </si>
  <si>
    <t>set shared profiles spyware Inbound-AS botnet-domains dns-security-categories pan-dns-sec-benign action default</t>
  </si>
  <si>
    <t>set shared profiles spyware Inbound-AS botnet-domains dns-security-categories pan-dns-sec-benign packet-capture disable</t>
  </si>
  <si>
    <t>set shared profiles spyware Inbound-AS botnet-domains dns-security-categories pan-dns-sec-cc log-level default</t>
  </si>
  <si>
    <t>set shared profiles spyware Inbound-AS botnet-domains dns-security-categories pan-dns-sec-cc action sinkhole</t>
  </si>
  <si>
    <t>set shared profiles spyware Inbound-AS botnet-domains dns-security-categories pan-dns-sec-cc packet-capture single-packet</t>
  </si>
  <si>
    <t>set shared profiles spyware Inbound-AS botnet-domains dns-security-categories pan-dns-sec-ddns log-level default</t>
  </si>
  <si>
    <t>set shared profiles spyware Inbound-AS botnet-domains dns-security-categories pan-dns-sec-ddns action default</t>
  </si>
  <si>
    <t>set shared profiles spyware Inbound-AS botnet-domains dns-security-categories pan-dns-sec-ddns packet-capture single-packet</t>
  </si>
  <si>
    <t>set shared profiles spyware Inbound-AS botnet-domains dns-security-categories pan-dns-sec-grayware log-level default</t>
  </si>
  <si>
    <t>set shared profiles spyware Inbound-AS botnet-domains dns-security-categories pan-dns-sec-grayware action sinkhole</t>
  </si>
  <si>
    <t>set shared profiles spyware Inbound-AS botnet-domains dns-security-categories pan-dns-sec-grayware packet-capture single-packet</t>
  </si>
  <si>
    <t>set shared profiles spyware Inbound-AS botnet-domains dns-security-categories pan-dns-sec-parked log-level default</t>
  </si>
  <si>
    <t>set shared profiles spyware Inbound-AS botnet-domains dns-security-categories pan-dns-sec-parked action default</t>
  </si>
  <si>
    <t>set shared profiles spyware Inbound-AS botnet-domains dns-security-categories pan-dns-sec-parked packet-capture disable</t>
  </si>
  <si>
    <t>set shared profiles spyware Inbound-AS botnet-domains dns-security-categories pan-dns-sec-phishing log-level default</t>
  </si>
  <si>
    <t>set shared profiles spyware Inbound-AS botnet-domains dns-security-categories pan-dns-sec-phishing action sinkhole</t>
  </si>
  <si>
    <t>set shared profiles spyware Inbound-AS botnet-domains dns-security-categories pan-dns-sec-phishing packet-capture single-packet</t>
  </si>
  <si>
    <t>set shared profiles spyware Inbound-AS botnet-domains dns-security-categories pan-dns-sec-proxy log-level default</t>
  </si>
  <si>
    <t>set shared profiles spyware Inbound-AS botnet-domains dns-security-categories pan-dns-sec-proxy action sinkhole</t>
  </si>
  <si>
    <t>set shared profiles spyware Inbound-AS botnet-domains dns-security-categories pan-dns-sec-proxy packet-capture single-packet</t>
  </si>
  <si>
    <t>set shared profiles spyware Inbound-AS botnet-domains dns-security-categories pan-dns-sec-malware log-level default</t>
  </si>
  <si>
    <t>set shared profiles spyware Inbound-AS botnet-domains dns-security-categories pan-dns-sec-malware action sinkhole</t>
  </si>
  <si>
    <t>set shared profiles spyware Inbound-AS botnet-domains dns-security-categories pan-dns-sec-malware packet-capture single-packet</t>
  </si>
  <si>
    <t>set shared profiles spyware Inbound-AS botnet-domains dns-security-categories pan-dns-sec-recent log-level default</t>
  </si>
  <si>
    <t>set shared profiles spyware Inbound-AS botnet-domains dns-security-categories pan-dns-sec-recent action default</t>
  </si>
  <si>
    <t>set shared profiles spyware Inbound-AS botnet-domains dns-security-categories pan-dns-sec-recent packet-capture single-packet</t>
  </si>
  <si>
    <t>set shared profiles spyware Inbound-AS rules Block-Critical-High-Medium action reset-both</t>
  </si>
  <si>
    <t>set shared profiles spyware Inbound-AS rules Block-Critical-High-Medium severity [ high critical medium ]</t>
  </si>
  <si>
    <t>set shared profiles spyware Inbound-AS rules Block-Critical-High-Medium threat-name any</t>
  </si>
  <si>
    <t>set shared profiles spyware Inbound-AS rules Block-Critical-High-Medium category any</t>
  </si>
  <si>
    <t>set shared profiles spyware Inbound-AS rules Block-Critical-High-Medium packet-capture single-packet</t>
  </si>
  <si>
    <t>set shared profiles spyware Inbound-AS rules Default-Low-Info action default</t>
  </si>
  <si>
    <t>set shared profiles spyware Inbound-AS rules Default-Low-Info severity [ low informational ]</t>
  </si>
  <si>
    <t>set shared profiles spyware Inbound-AS rules Default-Low-Info threat-name any</t>
  </si>
  <si>
    <t>set shared profiles spyware Inbound-AS rules Default-Low-Info category any</t>
  </si>
  <si>
    <t>set shared profiles spyware Inbound-AS rules Default-Low-Info packet-capture disable</t>
  </si>
  <si>
    <t>set shared profiles spyware Internal-AS botnet-domains lists default-paloalto-dns packet-capture single-packet</t>
  </si>
  <si>
    <t>set shared profiles spyware Internal-AS botnet-domains lists default-paloalto-dns action sinkhole</t>
  </si>
  <si>
    <t>set shared profiles spyware Internal-AS botnet-domains dns-security-categories pan-dns-sec-benign log-level default</t>
  </si>
  <si>
    <t>set shared profiles spyware Internal-AS botnet-domains dns-security-categories pan-dns-sec-benign action default</t>
  </si>
  <si>
    <t>set shared profiles spyware Internal-AS botnet-domains dns-security-categories pan-dns-sec-benign packet-capture disable</t>
  </si>
  <si>
    <t>set shared profiles spyware Internal-AS botnet-domains dns-security-categories pan-dns-sec-cc log-level default</t>
  </si>
  <si>
    <t>set shared profiles spyware Internal-AS botnet-domains dns-security-categories pan-dns-sec-cc action sinkhole</t>
  </si>
  <si>
    <t>set shared profiles spyware Internal-AS botnet-domains dns-security-categories pan-dns-sec-cc packet-capture single-packet</t>
  </si>
  <si>
    <t>set shared profiles spyware Internal-AS botnet-domains dns-security-categories pan-dns-sec-ddns log-level default</t>
  </si>
  <si>
    <t>set shared profiles spyware Internal-AS botnet-domains dns-security-categories pan-dns-sec-ddns action default</t>
  </si>
  <si>
    <t>set shared profiles spyware Internal-AS botnet-domains dns-security-categories pan-dns-sec-ddns packet-capture single-packet</t>
  </si>
  <si>
    <t>set shared profiles spyware Internal-AS botnet-domains dns-security-categories pan-dns-sec-grayware log-level default</t>
  </si>
  <si>
    <t>set shared profiles spyware Internal-AS botnet-domains dns-security-categories pan-dns-sec-grayware action sinkhole</t>
  </si>
  <si>
    <t>set shared profiles spyware Internal-AS botnet-domains dns-security-categories pan-dns-sec-grayware packet-capture single-packet</t>
  </si>
  <si>
    <t>set shared profiles spyware Internal-AS botnet-domains dns-security-categories pan-dns-sec-parked log-level default</t>
  </si>
  <si>
    <t>set shared profiles spyware Internal-AS botnet-domains dns-security-categories pan-dns-sec-parked action default</t>
  </si>
  <si>
    <t>set shared profiles spyware Internal-AS botnet-domains dns-security-categories pan-dns-sec-parked packet-capture disable</t>
  </si>
  <si>
    <t>set shared profiles spyware Internal-AS botnet-domains dns-security-categories pan-dns-sec-phishing log-level default</t>
  </si>
  <si>
    <t>set shared profiles spyware Internal-AS botnet-domains dns-security-categories pan-dns-sec-phishing action sinkhole</t>
  </si>
  <si>
    <t>set shared profiles spyware Internal-AS botnet-domains dns-security-categories pan-dns-sec-phishing packet-capture single-packet</t>
  </si>
  <si>
    <t>set shared profiles spyware Internal-AS botnet-domains dns-security-categories pan-dns-sec-proxy log-level default</t>
  </si>
  <si>
    <t>set shared profiles spyware Internal-AS botnet-domains dns-security-categories pan-dns-sec-proxy action sinkhole</t>
  </si>
  <si>
    <t>set shared profiles spyware Internal-AS botnet-domains dns-security-categories pan-dns-sec-proxy packet-capture single-packet</t>
  </si>
  <si>
    <t>set shared profiles spyware Internal-AS botnet-domains dns-security-categories pan-dns-sec-malware log-level default</t>
  </si>
  <si>
    <t>set shared profiles spyware Internal-AS botnet-domains dns-security-categories pan-dns-sec-malware action sinkhole</t>
  </si>
  <si>
    <t>set shared profiles spyware Internal-AS botnet-domains dns-security-categories pan-dns-sec-malware packet-capture single-packet</t>
  </si>
  <si>
    <t>set shared profiles spyware Internal-AS botnet-domains dns-security-categories pan-dns-sec-recent log-level default</t>
  </si>
  <si>
    <t>set shared profiles spyware Internal-AS botnet-domains dns-security-categories pan-dns-sec-recent action default</t>
  </si>
  <si>
    <t>set shared profiles spyware Internal-AS botnet-domains dns-security-categories pan-dns-sec-recent packet-capture single-packet</t>
  </si>
  <si>
    <t>set shared profiles spyware Internal-AS rules Block-Critical-High action reset-both</t>
  </si>
  <si>
    <t>set shared profiles spyware Internal-AS rules Block-Critical-High severity [ high critical ]</t>
  </si>
  <si>
    <t>set shared profiles spyware Internal-AS rules Block-Critical-High threat-name any</t>
  </si>
  <si>
    <t>set shared profiles spyware Internal-AS rules Block-Critical-High category any</t>
  </si>
  <si>
    <t>set shared profiles spyware Internal-AS rules Block-Critical-High packet-capture single-packet</t>
  </si>
  <si>
    <t>set shared profiles spyware Internal-AS rules Default-Medium-Low-Info action default</t>
  </si>
  <si>
    <t>set shared profiles spyware Internal-AS rules Default-Medium-Low-Info severity [ low informational medium ]</t>
  </si>
  <si>
    <t>set shared profiles spyware Internal-AS rules Default-Medium-Low-Info threat-name any</t>
  </si>
  <si>
    <t>set shared profiles spyware Internal-AS rules Default-Medium-Low-Info category any</t>
  </si>
  <si>
    <t>set shared profiles spyware Internal-AS rules Default-Medium-Low-Info packet-capture disable</t>
  </si>
  <si>
    <t>set shared profiles spyware Alert-Only-AS botnet-domains lists default-paloalto-dns packet-capture disable</t>
  </si>
  <si>
    <t>set shared profiles spyware Alert-Only-AS botnet-domains lists default-paloalto-dns action alert</t>
  </si>
  <si>
    <t>set shared profiles spyware Alert-Only-AS botnet-domains dns-security-categories pan-dns-sec-benign log-level default</t>
  </si>
  <si>
    <t>set shared profiles spyware Alert-Only-AS botnet-domains dns-security-categories pan-dns-sec-benign action allow</t>
  </si>
  <si>
    <t>set shared profiles spyware Alert-Only-AS botnet-domains dns-security-categories pan-dns-sec-benign packet-capture disable</t>
  </si>
  <si>
    <t>set shared profiles spyware Alert-Only-AS botnet-domains dns-security-categories pan-dns-sec-cc log-level default</t>
  </si>
  <si>
    <t>set shared profiles spyware Alert-Only-AS botnet-domains dns-security-categories pan-dns-sec-cc action allow</t>
  </si>
  <si>
    <t>set shared profiles spyware Alert-Only-AS botnet-domains dns-security-categories pan-dns-sec-cc packet-capture single-packet</t>
  </si>
  <si>
    <t>set shared profiles spyware Alert-Only-AS botnet-domains dns-security-categories pan-dns-sec-ddns log-level default</t>
  </si>
  <si>
    <t>set shared profiles spyware Alert-Only-AS botnet-domains dns-security-categories pan-dns-sec-ddns action allow</t>
  </si>
  <si>
    <t>set shared profiles spyware Alert-Only-AS botnet-domains dns-security-categories pan-dns-sec-ddns packet-capture single-packet</t>
  </si>
  <si>
    <t>set shared profiles spyware Alert-Only-AS botnet-domains dns-security-categories pan-dns-sec-grayware log-level default</t>
  </si>
  <si>
    <t>set shared profiles spyware Alert-Only-AS botnet-domains dns-security-categories pan-dns-sec-grayware action allow</t>
  </si>
  <si>
    <t>set shared profiles spyware Alert-Only-AS botnet-domains dns-security-categories pan-dns-sec-grayware packet-capture single-packet</t>
  </si>
  <si>
    <t>set shared profiles spyware Alert-Only-AS botnet-domains dns-security-categories pan-dns-sec-parked log-level default</t>
  </si>
  <si>
    <t>set shared profiles spyware Alert-Only-AS botnet-domains dns-security-categories pan-dns-sec-parked action allow</t>
  </si>
  <si>
    <t>set shared profiles spyware Alert-Only-AS botnet-domains dns-security-categories pan-dns-sec-parked packet-capture single-packet</t>
  </si>
  <si>
    <t>set shared profiles spyware Alert-Only-AS botnet-domains dns-security-categories pan-dns-sec-phishing log-level default</t>
  </si>
  <si>
    <t>set shared profiles spyware Alert-Only-AS botnet-domains dns-security-categories pan-dns-sec-phishing action allow</t>
  </si>
  <si>
    <t>set shared profiles spyware Alert-Only-AS botnet-domains dns-security-categories pan-dns-sec-phishing packet-capture single-packet</t>
  </si>
  <si>
    <t>set shared profiles spyware Alert-Only-AS botnet-domains dns-security-categories pan-dns-sec-proxy log-level default</t>
  </si>
  <si>
    <t>set shared profiles spyware Alert-Only-AS botnet-domains dns-security-categories pan-dns-sec-proxy action allow</t>
  </si>
  <si>
    <t>set shared profiles spyware Alert-Only-AS botnet-domains dns-security-categories pan-dns-sec-proxy packet-capture single-packet</t>
  </si>
  <si>
    <t>set shared profiles spyware Alert-Only-AS botnet-domains dns-security-categories pan-dns-sec-malware log-level default</t>
  </si>
  <si>
    <t>set shared profiles spyware Alert-Only-AS botnet-domains dns-security-categories pan-dns-sec-malware action allow</t>
  </si>
  <si>
    <t>set shared profiles spyware Alert-Only-AS botnet-domains dns-security-categories pan-dns-sec-malware packet-capture single-packet</t>
  </si>
  <si>
    <t>set shared profiles spyware Alert-Only-AS botnet-domains dns-security-categories pan-dns-sec-recent log-level default</t>
  </si>
  <si>
    <t>set shared profiles spyware Alert-Only-AS botnet-domains dns-security-categories pan-dns-sec-recent action allow</t>
  </si>
  <si>
    <t>set shared profiles spyware Alert-Only-AS botnet-domains dns-security-categories pan-dns-sec-recent packet-capture single-packet</t>
  </si>
  <si>
    <t>set shared profiles spyware Alert-Only-AS rules Alert-All action alert</t>
  </si>
  <si>
    <t>set shared profiles spyware Alert-Only-AS rules Alert-All severity any</t>
  </si>
  <si>
    <t>set shared profiles spyware Alert-Only-AS rules Alert-All threat-name any</t>
  </si>
  <si>
    <t>set shared profiles spyware Alert-Only-AS rules Alert-All category any</t>
  </si>
  <si>
    <t>set shared profiles spyware Alert-Only-AS rules Alert-All packet-capture disable</t>
  </si>
  <si>
    <t>set shared profiles spyware Exception-AS botnet-domains lists default-paloalto-dns packet-capture single-packet</t>
  </si>
  <si>
    <t>set shared profiles spyware Exception-AS botnet-domains lists default-paloalto-dns action sinkhole</t>
  </si>
  <si>
    <t>set shared profiles vulnerability Outbound-VP rules Block-Critical-High-Medium action reset-both</t>
  </si>
  <si>
    <t>set shared profiles vulnerability Outbound-VP rules Block-Critical-High-Medium vendor-id any</t>
  </si>
  <si>
    <t>set shared profiles vulnerability Outbound-VP rules Block-Critical-High-Medium severity [ critical high medium ]</t>
  </si>
  <si>
    <t>set shared profiles vulnerability Outbound-VP rules Block-Critical-High-Medium cve any</t>
  </si>
  <si>
    <t>set shared profiles vulnerability Outbound-VP rules Block-Critical-High-Medium threat-name any</t>
  </si>
  <si>
    <t>set shared profiles vulnerability Outbound-VP rules Block-Critical-High-Medium host any</t>
  </si>
  <si>
    <t>set shared profiles vulnerability Outbound-VP rules Block-Critical-High-Medium category any</t>
  </si>
  <si>
    <t>set shared profiles vulnerability Outbound-VP rules Block-Critical-High-Medium packet-capture single-packet</t>
  </si>
  <si>
    <t>set shared profiles vulnerability Outbound-VP rules Default-Low-Info action default</t>
  </si>
  <si>
    <t>set shared profiles vulnerability Outbound-VP rules Default-Low-Info vendor-id any</t>
  </si>
  <si>
    <t>set shared profiles vulnerability Outbound-VP rules Default-Low-Info severity [ low informational ]</t>
  </si>
  <si>
    <t>set shared profiles vulnerability Outbound-VP rules Default-Low-Info cve any</t>
  </si>
  <si>
    <t>set shared profiles vulnerability Outbound-VP rules Default-Low-Info threat-name any</t>
  </si>
  <si>
    <t>set shared profiles vulnerability Outbound-VP rules Default-Low-Info host any</t>
  </si>
  <si>
    <t>set shared profiles vulnerability Outbound-VP rules Default-Low-Info category any</t>
  </si>
  <si>
    <t>set shared profiles vulnerability Outbound-VP rules Default-Low-Info packet-capture disable</t>
  </si>
  <si>
    <t>set shared profiles vulnerability Inbound-VP rules Block-Critical-High-Medium action reset-both</t>
  </si>
  <si>
    <t>set shared profiles vulnerability Inbound-VP rules Block-Critical-High-Medium vendor-id any</t>
  </si>
  <si>
    <t>set shared profiles vulnerability Inbound-VP rules Block-Critical-High-Medium severity [ critical high medium ]</t>
  </si>
  <si>
    <t>set shared profiles vulnerability Inbound-VP rules Block-Critical-High-Medium cve any</t>
  </si>
  <si>
    <t>set shared profiles vulnerability Inbound-VP rules Block-Critical-High-Medium threat-name any</t>
  </si>
  <si>
    <t>set shared profiles vulnerability Inbound-VP rules Block-Critical-High-Medium host any</t>
  </si>
  <si>
    <t>set shared profiles vulnerability Inbound-VP rules Block-Critical-High-Medium category any</t>
  </si>
  <si>
    <t>set shared profiles vulnerability Inbound-VP rules Block-Critical-High-Medium packet-capture single-packet</t>
  </si>
  <si>
    <t>set shared profiles vulnerability Inbound-VP rules Default-Low-Info action default</t>
  </si>
  <si>
    <t>set shared profiles vulnerability Inbound-VP rules Default-Low-Info vendor-id any</t>
  </si>
  <si>
    <t>set shared profiles vulnerability Inbound-VP rules Default-Low-Info severity [ low informational ]</t>
  </si>
  <si>
    <t>set shared profiles vulnerability Inbound-VP rules Default-Low-Info cve any</t>
  </si>
  <si>
    <t>set shared profiles vulnerability Inbound-VP rules Default-Low-Info threat-name any</t>
  </si>
  <si>
    <t>set shared profiles vulnerability Inbound-VP rules Default-Low-Info host any</t>
  </si>
  <si>
    <t>set shared profiles vulnerability Inbound-VP rules Default-Low-Info category any</t>
  </si>
  <si>
    <t>set shared profiles vulnerability Inbound-VP rules Default-Low-Info packet-capture disable</t>
  </si>
  <si>
    <t>set shared profiles vulnerability Internal-VP rules Block-Critical-High action reset-both</t>
  </si>
  <si>
    <t>set shared profiles vulnerability Internal-VP rules Block-Critical-High vendor-id any</t>
  </si>
  <si>
    <t>set shared profiles vulnerability Internal-VP rules Block-Critical-High severity [ critical high ]</t>
  </si>
  <si>
    <t>set shared profiles vulnerability Internal-VP rules Block-Critical-High cve any</t>
  </si>
  <si>
    <t>set shared profiles vulnerability Internal-VP rules Block-Critical-High threat-name any</t>
  </si>
  <si>
    <t>set shared profiles vulnerability Internal-VP rules Block-Critical-High host any</t>
  </si>
  <si>
    <t>set shared profiles vulnerability Internal-VP rules Block-Critical-High category any</t>
  </si>
  <si>
    <t>set shared profiles vulnerability Internal-VP rules Block-Critical-High packet-capture single-packet</t>
  </si>
  <si>
    <t>set shared profiles vulnerability Internal-VP rules Default-Medium-Low-Info action default</t>
  </si>
  <si>
    <t>set shared profiles vulnerability Internal-VP rules Default-Medium-Low-Info vendor-id any</t>
  </si>
  <si>
    <t>set shared profiles vulnerability Internal-VP rules Default-Medium-Low-Info severity [ low informational medium ]</t>
  </si>
  <si>
    <t>set shared profiles vulnerability Internal-VP rules Default-Medium-Low-Info cve any</t>
  </si>
  <si>
    <t>set shared profiles vulnerability Internal-VP rules Default-Medium-Low-Info threat-name any</t>
  </si>
  <si>
    <t>set shared profiles vulnerability Internal-VP rules Default-Medium-Low-Info host any</t>
  </si>
  <si>
    <t>set shared profiles vulnerability Internal-VP rules Default-Medium-Low-Info category any</t>
  </si>
  <si>
    <t>set shared profiles vulnerability Internal-VP rules Default-Medium-Low-Info packet-capture disable</t>
  </si>
  <si>
    <t>set shared profiles vulnerability Alert-Only-VP rules Alert-All action alert</t>
  </si>
  <si>
    <t>set shared profiles vulnerability Alert-Only-VP rules Alert-All vendor-id any</t>
  </si>
  <si>
    <t>set shared profiles vulnerability Alert-Only-VP rules Alert-All severity any</t>
  </si>
  <si>
    <t>set shared profiles vulnerability Alert-Only-VP rules Alert-All cve any</t>
  </si>
  <si>
    <t>set shared profiles vulnerability Alert-Only-VP rules Alert-All threat-name any</t>
  </si>
  <si>
    <t>set shared profiles vulnerability Alert-Only-VP rules Alert-All host any</t>
  </si>
  <si>
    <t>set shared profiles vulnerability Alert-Only-VP rules Alert-All category any</t>
  </si>
  <si>
    <t>set shared profiles vulnerability Alert-Only-VP rules Alert-All packet-capture disable</t>
  </si>
  <si>
    <t>set shared profiles vulnerability Exception-VP</t>
  </si>
  <si>
    <t>set shared profiles file-blocking Outbound-FB rules Alert-All application any</t>
  </si>
  <si>
    <t>set shared profiles file-blocking Outbound-FB rules Alert-All file-type any</t>
  </si>
  <si>
    <t>set shared profiles file-blocking Outbound-FB rules Alert-All direction both</t>
  </si>
  <si>
    <t>set shared profiles file-blocking Outbound-FB rules Alert-All action alert</t>
  </si>
  <si>
    <t>set shared profiles file-blocking Outbound-FB rules Block application any</t>
  </si>
  <si>
    <t>set shared profiles file-blocking Outbound-FB rules Block file-type [ 7z bat chm class cpl dll hlp hta jar ocx pif scr torrent vbe wsf ]</t>
  </si>
  <si>
    <t>set shared profiles file-blocking Outbound-FB rules Block direction both</t>
  </si>
  <si>
    <t>set shared profiles file-blocking Outbound-FB rules Block action block</t>
  </si>
  <si>
    <t>set shared profiles file-blocking Inbound-FB rules Alert-All application any</t>
  </si>
  <si>
    <t>set shared profiles file-blocking Inbound-FB rules Alert-All file-type any</t>
  </si>
  <si>
    <t>set shared profiles file-blocking Inbound-FB rules Alert-All direction both</t>
  </si>
  <si>
    <t>set shared profiles file-blocking Inbound-FB rules Alert-All action alert</t>
  </si>
  <si>
    <t>set shared profiles file-blocking Inbound-FB rules Block application any</t>
  </si>
  <si>
    <t>set shared profiles file-blocking Inbound-FB rules Block file-type [ 7z bat chm class cpl dll hlp hta jar ocx pif scr torrent vbe wsf ]</t>
  </si>
  <si>
    <t>set shared profiles file-blocking Inbound-FB rules Block direction both</t>
  </si>
  <si>
    <t>set shared profiles file-blocking Inbound-FB rules Block action block</t>
  </si>
  <si>
    <t>set shared profiles file-blocking Internal-FB rules Alert-All application any</t>
  </si>
  <si>
    <t>set shared profiles file-blocking Internal-FB rules Alert-All file-type any</t>
  </si>
  <si>
    <t>set shared profiles file-blocking Internal-FB rules Alert-All direction both</t>
  </si>
  <si>
    <t>set shared profiles file-blocking Internal-FB rules Alert-All action alert</t>
  </si>
  <si>
    <t>set shared profiles file-blocking Internal-FB rules Block application any</t>
  </si>
  <si>
    <t>set shared profiles file-blocking Internal-FB rules Block file-type [ 7z bat chm class cpl hlp hta jar ocx pif scr torrent vbe wsf ]</t>
  </si>
  <si>
    <t>set shared profiles file-blocking Internal-FB rules Block direction both</t>
  </si>
  <si>
    <t>set shared profiles file-blocking Internal-FB rules Block action block</t>
  </si>
  <si>
    <t>set shared profiles file-blocking Alert-Only-FB rules Alert-Only application any</t>
  </si>
  <si>
    <t>set shared profiles file-blocking Alert-Only-FB rules Alert-Only file-type any</t>
  </si>
  <si>
    <t>set shared profiles file-blocking Alert-Only-FB rules Alert-Only direction both</t>
  </si>
  <si>
    <t>set shared profiles file-blocking Alert-Only-FB rules Alert-Only action alert</t>
  </si>
  <si>
    <t>set shared profiles custom-url-category Block type ""URL List""</t>
  </si>
  <si>
    <t>set shared profiles custom-url-category Allow type ""URL List""</t>
  </si>
  <si>
    <t>set shared profiles custom-url-category Custom-No-Decrypt type ""URL List""</t>
  </si>
  <si>
    <t>set shared profiles url-filtering Outbound-URL credential-enforcement mode ip-user</t>
  </si>
  <si>
    <t>set shared profiles url-filtering Outbound-URL credential-enforcement log-severity high</t>
  </si>
  <si>
    <t>set shared profiles url-filtering Outbound-URL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</si>
  <si>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log-http-hdr-user-agent yes</t>
  </si>
  <si>
    <t>set shared profiles url-filtering Outbound-URL log-http-hdr-referer yes</t>
  </si>
  <si>
    <t>set shared profiles url-filtering Outbound-URL log-http-hdr-xff yes</t>
  </si>
  <si>
    <t>set shared profiles url-filtering Outbound-URL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</si>
  <si>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Outbound-URL block [ Block command-and-control grayware malware phishing ]</t>
  </si>
  <si>
    <t>set shared profiles url-filtering Outbound-URL mlav-engine-urlbased-enabled ""Phishing Detection"" mlav-policy-action block</t>
  </si>
  <si>
    <t>set shared profiles url-filtering Outbound-URL mlav-engine-urlbased-enabled ""Javascript Exploit Detection"" mlav-policy-action block</t>
  </si>
  <si>
    <t>set shared profiles url-filtering Outbound-URL credential-enforcement alert real-time-detection</t>
  </si>
  <si>
    <t>set shared profiles url-filtering Outbound-URL alert real-time-detection</t>
  </si>
  <si>
    <t>set shared profiles url-filtering Alert-Only-URL credential-enforcement mode ip-user</t>
  </si>
  <si>
    <t>set shared profiles url-filtering Alert-Only-URL credential-enforcement log-severity medium</t>
  </si>
  <si>
    <t>set shared profiles url-filtering Alert-Only-URL credential-enforcement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</si>
  <si>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alert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</si>
  <si>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Alert-Only-URL mlav-engine-urlbased-enabled ""Phishing Detection"" mlav-policy-action alert</t>
  </si>
  <si>
    <t>set shared profiles url-filtering Alert-Only-URL mlav-engine-urlbased-enabled ""Javascript Exploit Detection"" mlav-policy-action alert</t>
  </si>
  <si>
    <t>set shared profiles url-filtering Alert-Only-URL credential-enforcement alert real-time-detection</t>
  </si>
  <si>
    <t>set shared profiles url-filtering Alert-Only-URL alert real-time-detection</t>
  </si>
  <si>
    <t>set shared profiles url-filtering Exception-URL credential-enforcement mode ip-user</t>
  </si>
  <si>
    <t>set shared profiles url-filtering Exception-URL credential-enforcement log-severity high</t>
  </si>
  <si>
    <t>set shared profiles url-filtering Exception-URL credential-enforcement block [ Block Allow abortion abused-drugs adult alcohol-and-tobacco auctions business-and-economy command-and-control computer-and-internet-info content-delivery-networks copyright-infringement cryptocurrency dating dynamic-dns educational-institutions entertainment-and-arts extremism financial-services gambling games government grayware hacking health-and-medicine high-risk home-and-garden hunting-and-fishing insufficient-content internet-communications-and-telephony internet-portals job-search legal low-risk malware medium-risk military motor-vehicles music newly-registered-domain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</si>
  <si>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log-http-hdr-user-agent yes</t>
  </si>
  <si>
    <t>set shared profiles url-filtering Exception-URL log-http-hdr-referer yes</t>
  </si>
  <si>
    <t>set shared profiles url-filtering Exception-URL log-http-hdr-xff yes</t>
  </si>
  <si>
    <t>set shared profiles url-filtering Exception-URL alert [ Allow abortion abused-drugs adult alcohol-and-tobacco auctions business-and-economy computer-and-internet-info content-delivery-networks copyright-infringement cryptocurrency dating dynamic-dns educational-institutions entertainment-and-arts extremism financial-services gambling games government hacking health-and-medicine high-risk home-and-garden hunting-and-fishing insufficient-content internet-communications-and-telephony internet-portals job-search legal low-risk medium-risk military motor-vehicles music newly-registered-domain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t>
  </si>
  <si>
    <t>set shared profiles url-filtering Exception-URL block [ Block command-and-control grayware malware phishing ]</t>
  </si>
  <si>
    <t>set shared profiles url-filtering Exception-URL mlav-engine-urlbased-enabled ""Phishing Detection"" mlav-policy-action block</t>
  </si>
  <si>
    <t>set shared profiles url-filtering Exception-URL mlav-engine-urlbased-enabled ""Javascript Exploit Detection"" mlav-policy-action block</t>
  </si>
  <si>
    <t>set shared profiles url-filtering Exception-URL credential-enforcement alert real-time-detection</t>
  </si>
  <si>
    <t>set shared profiles url-filtering Exception-URL alert real-time-detection</t>
  </si>
  <si>
    <t>set shared profiles wildfire-analysis Outbound-WF rules Forward-All application any</t>
  </si>
  <si>
    <t>set shared profiles wildfire-analysis Outbound-WF rules Forward-All file-type any</t>
  </si>
  <si>
    <t>set shared profiles wildfire-analysis Outbound-WF rules Forward-All direction both</t>
  </si>
  <si>
    <t>set shared profiles wildfire-analysis Outbound-WF rules Forward-All analysis public-cloud</t>
  </si>
  <si>
    <t>set shared profiles wildfire-analysis Inbound-WF rules Forward-All application any</t>
  </si>
  <si>
    <t>set shared profiles wildfire-analysis Inbound-WF rules Forward-All file-type any</t>
  </si>
  <si>
    <t>set shared profiles wildfire-analysis Inbound-WF rules Forward-All direction both</t>
  </si>
  <si>
    <t>set shared profiles wildfire-analysis Inbound-WF rules Forward-All analysis public-cloud</t>
  </si>
  <si>
    <t>set shared profiles wildfire-analysis Internal-WF rules Forward-All application any</t>
  </si>
  <si>
    <t>set shared profiles wildfire-analysis Internal-WF rules Forward-All file-type any</t>
  </si>
  <si>
    <t>set shared profiles wildfire-analysis Internal-WF rules Forward-All direction both</t>
  </si>
  <si>
    <t>set shared profiles wildfire-analysis Internal-WF rules Forward-All analysis public-cloud</t>
  </si>
  <si>
    <t>set shared profiles wildfire-analysis Alert-Only-WF rules Forward-All application any</t>
  </si>
  <si>
    <t>set shared profiles wildfire-analysis Alert-Only-WF rules Forward-All file-type any</t>
  </si>
  <si>
    <t>set shared profiles wildfire-analysis Alert-Only-WF rules Forward-All direction both</t>
  </si>
  <si>
    <t>set shared profiles wildfire-analysis Alert-Only-WF rules Forward-All analysis public-cloud</t>
  </si>
  <si>
    <t># shared profile groups</t>
  </si>
  <si>
    <t>set shared profile-group Outbound virus Outbound-AV</t>
  </si>
  <si>
    <t>set shared profile-group Outbound spyware Outbound-AS</t>
  </si>
  <si>
    <t>set shared profile-group Outbound vulnerability Outbound-VP</t>
  </si>
  <si>
    <t>set shared profile-group Outbound url-filtering Outbound-URL</t>
  </si>
  <si>
    <t>set shared profile-group Outbound file-blocking Outbound-FB</t>
  </si>
  <si>
    <t>set shared profile-group Outbound wildfire-analysis Outbound-WF</t>
  </si>
  <si>
    <t>set shared profile-group Inbound virus Inbound-AV</t>
  </si>
  <si>
    <t>set shared profile-group Inbound spyware Inbound-AS</t>
  </si>
  <si>
    <t>set shared profile-group Inbound vulnerability Inbound-VP</t>
  </si>
  <si>
    <t>set shared profile-group Inbound file-blocking Inbound-FB</t>
  </si>
  <si>
    <t>set shared profile-group Inbound wildfire-analysis Inbound-WF</t>
  </si>
  <si>
    <t>set shared profile-group Internal virus Internal-AV</t>
  </si>
  <si>
    <t>set shared profile-group Internal spyware Internal-AS</t>
  </si>
  <si>
    <t>set shared profile-group Internal vulnerability Internal-VP</t>
  </si>
  <si>
    <t>set shared profile-group Internal file-blocking Internal-FB</t>
  </si>
  <si>
    <t>set shared profile-group Internal wildfire-analysis Internal-WF</t>
  </si>
  <si>
    <t>set shared profile-group Alert-Only virus Alert-Only-AV</t>
  </si>
  <si>
    <t>set shared profile-group Alert-Only spyware Alert-Only-AS</t>
  </si>
  <si>
    <t>set shared profile-group Alert-Only vulnerability Alert-Only-VP</t>
  </si>
  <si>
    <t>set shared profile-group Alert-Only url-filtering Alert-Only-URL</t>
  </si>
  <si>
    <t>set shared profile-group Alert-Only file-blocking Alert-Only-FB</t>
  </si>
  <si>
    <t>set shared profile-group Alert-Only wildfire-analysis Alert-Only-WF</t>
  </si>
  <si>
    <t>set shared profile-group default virus Outbound-AV</t>
  </si>
  <si>
    <t>set shared profile-group default spyware Outbound-AS</t>
  </si>
  <si>
    <t>set shared profile-group default vulnerability Outbound-VP</t>
  </si>
  <si>
    <t>set shared profile-group default url-filtering Outbound-URL</t>
  </si>
  <si>
    <t>set shared profile-group default file-blocking Outbound-FB</t>
  </si>
  <si>
    <t>set shared profile-group default wildfire-analysis Outbound-WF</t>
  </si>
  <si>
    <t># shared security and decryption rules</t>
  </si>
  <si>
    <t>set shared post-rulebase default-security-rules rules intrazone-default action allow</t>
  </si>
  <si>
    <t>set shared post-rulebase default-security-rules rules intrazone-default log-start no</t>
  </si>
  <si>
    <t>set shared post-rulebase default-security-rules rules intrazone-default log-end yes</t>
  </si>
  <si>
    <t>set shared post-rulebase default-security-rules rules intrazone-default profile-setting group Inbound</t>
  </si>
  <si>
    <t>set shared post-rulebase default-security-rules rules intrazone-default log-setting default</t>
  </si>
  <si>
    <t>set shared post-rulebase default-security-rules rules interzone-default action drop</t>
  </si>
  <si>
    <t>set shared post-rulebase default-security-rules rules interzone-default log-start no</t>
  </si>
  <si>
    <t>set shared post-rulebase default-security-rules rules interzone-default log-end yes</t>
  </si>
  <si>
    <t>set shared post-rulebase default-security-rules rules interzone-default log-setting default</t>
  </si>
  <si>
    <t>set shared pre-rulebase security rules ""Outbound Block Rule"" description ""Block outbound sessions with destination address matching one of the Palo Alto Networks external dynamic lists for high risk and known malicious IP addresses.""</t>
  </si>
  <si>
    <t>set shared pre-rulebase security rules ""Outbound Block Rule"" target negate no</t>
  </si>
  <si>
    <t>set shared pre-rulebase security rules ""Outbound Block Rule"" to any</t>
  </si>
  <si>
    <t>set shared pre-rulebase security rules ""Outbound Block Rule"" from any</t>
  </si>
  <si>
    <t>set shared pre-rulebase security rules ""Outbound Block Rule"" source any</t>
  </si>
  <si>
    <t>set shared pre-rulebase security rules ""Outbound Block Rule"" destination [ panw-highrisk-ip-list panw-known-ip-list panw-bulletproof-ip-list ]</t>
  </si>
  <si>
    <t>set shared pre-rulebase security rules ""Outbound Block Rule"" source-user any</t>
  </si>
  <si>
    <t>set shared pre-rulebase security rules ""Outbound Block Rule"" category any</t>
  </si>
  <si>
    <t>set shared pre-rulebase security rules ""Outbound Block Rule"" application any</t>
  </si>
  <si>
    <t>set shared pre-rulebase security rules ""Outbound Block Rule"" service any</t>
  </si>
  <si>
    <t>set shared pre-rulebase security rules ""Outbound Block Rule"" hip-profiles any</t>
  </si>
  <si>
    <t>set shared pre-rulebase security rules ""Outbound Block Rule"" action deny</t>
  </si>
  <si>
    <t>set shared pre-rulebase security rules ""Outbound Block Rule"" log-setting default</t>
  </si>
  <si>
    <t>set shared pre-rulebase security rules ""Outbound Block Rule"" tag Outbound</t>
  </si>
  <si>
    <t>set shared pre-rulebase security rules ""Inbound Block Rule"" description ""Block inbound sessions with source address matching one of the Palo Alto Networks external dynamic lists for high risk and known malicious IP addresses.""</t>
  </si>
  <si>
    <t>set shared pre-rulebase security rules ""Inbound Block Rule"" target negate no</t>
  </si>
  <si>
    <t>set shared pre-rulebase security rules ""Inbound Block Rule"" to any</t>
  </si>
  <si>
    <t>set shared pre-rulebase security rules ""Inbound Block Rule"" from any</t>
  </si>
  <si>
    <t>set shared pre-rulebase security rules ""Inbound Block Rule"" source [ panw-highrisk-ip-list panw-known-ip-list panw-bulletproof-ip-list ]</t>
  </si>
  <si>
    <t>set shared pre-rulebase security rules ""Inbound Block Rule"" destination any</t>
  </si>
  <si>
    <t>set shared pre-rulebase security rules ""Inbound Block Rule"" source-user any</t>
  </si>
  <si>
    <t>set shared pre-rulebase security rules ""Inbound Block Rule"" category any</t>
  </si>
  <si>
    <t>set shared pre-rulebase security rules ""Inbound Block Rule"" application any</t>
  </si>
  <si>
    <t>set shared pre-rulebase security rules ""Inbound Block Rule"" service any</t>
  </si>
  <si>
    <t>set shared pre-rulebase security rules ""Inbound Block Rule"" hip-profiles any</t>
  </si>
  <si>
    <t>set shared pre-rulebase security rules ""Inbound Block Rule"" action deny</t>
  </si>
  <si>
    <t>set shared pre-rulebase security rules ""Inbound Block Rule"" log-setting default</t>
  </si>
  <si>
    <t>set shared pre-rulebase security rules ""Inbound Block Rule"" tag Inbound</t>
  </si>
  <si>
    <t>set shared pre-rulebase decryption rules ""NO-Decrypt URL Categories"" target negate no</t>
  </si>
  <si>
    <t>set shared pre-rulebase decryption rules ""NO-Decrypt URL Categories"" category [ financial-services government health-and-medicine Custom-No-Decrypt ]</t>
  </si>
  <si>
    <t>set shared pre-rulebase decryption rules ""NO-Decrypt URL Categories"" service any</t>
  </si>
  <si>
    <t>set shared pre-rulebase decryption rules ""NO-Decrypt URL Categories"" type ssl-forward-proxy</t>
  </si>
  <si>
    <t>set shared pre-rulebase decryption rules ""NO-Decrypt URL Categories"" from any</t>
  </si>
  <si>
    <t>set shared pre-rulebase decryption rules ""NO-Decrypt URL Categories"" to any</t>
  </si>
  <si>
    <t>set shared pre-rulebase decryption rules ""NO-Decrypt URL Categories"" source any</t>
  </si>
  <si>
    <t>set shared pre-rulebase decryption rules ""NO-Decrypt URL Categories"" destination any</t>
  </si>
  <si>
    <t>set shared pre-rulebase decryption rules ""NO-Decrypt URL Categories"" source-user any</t>
  </si>
  <si>
    <t>set shared pre-rulebase decryption rules ""NO-Decrypt URL Categories"" profile Recommended_Decryption_Profile</t>
  </si>
  <si>
    <t>set shared pre-rulebase decryption rules ""NO-Decrypt URL Categories"" action no-decrypt</t>
  </si>
  <si>
    <t>set shared pre-rulebase decryption rules ""NO-Decrypt URL Categories"" disabled yes</t>
  </si>
  <si>
    <t>set shared pre-rulebase decryption rules ""NO-Decrypt URL Categories"" description ""This rule does not do Decryption.  This rule is validating SSL Protocol Communications.""</t>
  </si>
  <si>
    <t># shared template configuration referenced in template stacks</t>
  </si>
  <si>
    <t># the commented out line below may not be required in 10.0 and later versions. Users can enter if needed</t>
  </si>
  <si>
    <t># set template iron-skillet settings default-vsys vsys1</t>
  </si>
  <si>
    <t>set template iron-skillet config vsys vsys1</t>
  </si>
  <si>
    <t>set template iron-skillet config mgt-config password-complexity enabled yes</t>
  </si>
  <si>
    <t>set template iron-skillet config mgt-config password-complexity minimum-length 12</t>
  </si>
  <si>
    <t>set template iron-skillet config mgt-config password-complexity minimum-uppercase-letters 1</t>
  </si>
  <si>
    <t>set template iron-skillet config mgt-config password-complexity minimum-lowercase-letters 1</t>
  </si>
  <si>
    <t>set template iron-skillet config mgt-config password-complexity minimum-numeric-letters 1</t>
  </si>
  <si>
    <t>set template iron-skillet config mgt-config password-complexity minimum-special-characters 1</t>
  </si>
  <si>
    <t>set template iron-skillet config mgt-config password-complexity block-username-inclusion yes</t>
  </si>
  <si>
    <t>set template iron-skillet config mgt-config password-complexity password-history-count 24</t>
  </si>
  <si>
    <t>set template iron-skillet config mgt-config password-complexity new-password-differs-by-characters 3</t>
  </si>
  <si>
    <t>set template iron-skillet config deviceconfig system update-schedule threats recurring every-30-mins at 2</t>
  </si>
  <si>
    <t>set template iron-skillet config deviceconfig system update-schedule threats recurring every-30-mins action download-and-install</t>
  </si>
  <si>
    <t>set template iron-skillet config deviceconfig system update-schedule threats recurring threshold 48</t>
  </si>
  <si>
    <t>set template iron-skillet config deviceconfig system update-schedule anti-virus recurring hourly at 4</t>
  </si>
  <si>
    <t>set template iron-skillet config deviceconfig system update-schedule anti-virus recurring hourly action download-and-install</t>
  </si>
  <si>
    <t>set template iron-skillet config deviceconfig system update-schedule wildfire recurring real-time</t>
  </si>
  <si>
    <t>set template iron-skillet config deviceconfig system update-schedule global-protect-datafile recurring hourly at 40</t>
  </si>
  <si>
    <t>set template iron-skillet config deviceconfig system update-schedule global-protect-datafile recurring hourly action download-and-install</t>
  </si>
  <si>
    <t>set template iron-skillet config deviceconfig system update-schedule global-protect-clientless-vpn recurring hourly at 50</t>
  </si>
  <si>
    <t>set template iron-skillet config deviceconfig system update-schedule global-protect-clientless-vpn recurring hourly action download-and-install</t>
  </si>
  <si>
    <t>set template iron-skillet config deviceconfig system snmp-setting access-setting version v3</t>
  </si>
  <si>
    <t>set template iron-skillet config deviceconfig system login-banner ""You have accessed a protected system.Log off immediately if you are not an authorized user.""</t>
  </si>
  <si>
    <t>set template iron-skillet config deviceconfig system timezone UTC</t>
  </si>
  <si>
    <t>set template iron-skillet config deviceconfig setting ctd tcp-bypass-exceed-queue no</t>
  </si>
  <si>
    <t>set template iron-skillet config deviceconfig setting ctd udp-bypass-exceed-queue no</t>
  </si>
  <si>
    <t>set template iron-skillet config deviceconfig setting management enable-log-high-dp-load yes</t>
  </si>
  <si>
    <t>set template iron-skillet config deviceconfig setting management api key lifetime 525600</t>
  </si>
  <si>
    <t>set template iron-skillet config deviceconfig setting management max-rows-in-csv-export 1048576</t>
  </si>
  <si>
    <t>set template iron-skillet config deviceconfig setting management admin-lockout failed-attempts 5</t>
  </si>
  <si>
    <t>set template iron-skillet config deviceconfig setting management admin-lockout lockout-time 30</t>
  </si>
  <si>
    <t>set template iron-skillet config deviceconfig setting management idle-timeout 10</t>
  </si>
  <si>
    <t>set template iron-skillet config deviceconfig setting management auto-acquire-commit-lock yes</t>
  </si>
  <si>
    <t>set template iron-skillet config deviceconfig setting wildfire file-size-limit pe size-limit 16</t>
  </si>
  <si>
    <t>set template iron-skillet config deviceconfig setting wildfire file-size-limit apk size-limit 30</t>
  </si>
  <si>
    <t>set template iron-skillet config deviceconfig setting wildfire file-size-limit pdf size-limit 3072</t>
  </si>
  <si>
    <t>set template iron-skillet config deviceconfig setting wildfire file-size-limit ms-office size-limit 16384</t>
  </si>
  <si>
    <t>set template iron-skillet config deviceconfig setting wildfire file-size-limit jar size-limit 5</t>
  </si>
  <si>
    <t>set template iron-skillet config deviceconfig setting wildfire file-size-limit flash size-limit 5</t>
  </si>
  <si>
    <t>set template iron-skillet config deviceconfig setting wildfire file-size-limit MacOSX size-limit 10</t>
  </si>
  <si>
    <t>set template iron-skillet config deviceconfig setting wildfire file-size-limit archive size-limit 50</t>
  </si>
  <si>
    <t>set template iron-skillet config deviceconfig setting wildfire file-size-limit linux size-limit 50</t>
  </si>
  <si>
    <t>set template iron-skillet config deviceconfig setting wildfire file-size-limit script size-limit 2000</t>
  </si>
  <si>
    <t>set template iron-skillet config deviceconfig setting wildfire report-benign-file yes</t>
  </si>
  <si>
    <t>set template iron-skillet config deviceconfig setting wildfire report-grayware-file yes</t>
  </si>
  <si>
    <t>set template iron-skillet config deviceconfig setting config rematch yes</t>
  </si>
  <si>
    <t>set template iron-skillet config deviceconfig setting application notify-user yes</t>
  </si>
  <si>
    <t>set template iron-skillet config deviceconfig setting application bypass-exceed-queue no</t>
  </si>
  <si>
    <t>set template iron-skillet config deviceconfig setting logging log-suppression no</t>
  </si>
  <si>
    <t>set template iron-skillet config deviceconfig setting tcp urgent-data clear</t>
  </si>
  <si>
    <t>set template iron-skillet config deviceconfig setting tcp drop-zero-flag yes</t>
  </si>
  <si>
    <t>set template iron-skillet config deviceconfig setting tcp bypass-exceed-oo-queue no</t>
  </si>
  <si>
    <t>set template iron-skillet config deviceconfig setting tcp check-timestamp-option yes</t>
  </si>
  <si>
    <t>set template iron-skillet config deviceconfig setting tcp strip-mptcp-option yes</t>
  </si>
  <si>
    <t>set template iron-skillet config network profiles zone-protection-profile Recommended_Zone_Protection flood udp enable no</t>
  </si>
  <si>
    <t>set template iron-skillet config network profiles zone-protection-profile Recommended_Zone_Protection scan 8001 action alert</t>
  </si>
  <si>
    <t>set template iron-skillet config network profiles zone-protection-profile Recommended_Zone_Protection scan 8001 interval 2</t>
  </si>
  <si>
    <t>set template iron-skillet config network profiles zone-protection-profile Recommended_Zone_Protection scan 8001 threshold 100</t>
  </si>
  <si>
    <t>set template iron-skillet config network profiles zone-protection-profile Recommended_Zone_Protection scan 8002 action alert</t>
  </si>
  <si>
    <t>set template iron-skillet config network profiles zone-protection-profile Recommended_Zone_Protection scan 8002 interval 10</t>
  </si>
  <si>
    <t>set template iron-skillet config network profiles zone-protection-profile Recommended_Zone_Protection scan 8002 threshold 100</t>
  </si>
  <si>
    <t>set template iron-skillet config network profiles zone-protection-profile Recommended_Zone_Protection scan 8003 action alert</t>
  </si>
  <si>
    <t>set template iron-skillet config network profiles zone-protection-profile Recommended_Zone_Protection scan 8003 interval 2</t>
  </si>
  <si>
    <t>set template iron-skillet config network profiles zone-protection-profile Recommended_Zone_Protection scan 8003 threshold 100</t>
  </si>
  <si>
    <t>set template iron-skillet config network profiles zone-protection-profile Recommended_Zone_Protection discard-ip-spoof yes</t>
  </si>
  <si>
    <t>set template iron-skillet config network profiles zone-protection-profile Recommended_Zone_Protection discard-malformed-option yes</t>
  </si>
  <si>
    <t>set template iron-skillet config network profiles zone-protection-profile Recommended_Zone_Protection remove-tcp-timestamp yes</t>
  </si>
  <si>
    <t>set template iron-skillet config network profiles zone-protection-profile Recommended_Zone_Protection strip-tcp-fast-open-and-data no</t>
  </si>
  <si>
    <t>set template iron-skillet config network profiles zone-protection-profile Recommended_Zone_Protection strip-mptcp-option global</t>
  </si>
  <si>
    <t>set template iron-skillet config shared log-settings email Sample_Email_Profile server Sample_Email_Profile display-name Threat_Alerts</t>
  </si>
  <si>
    <t>set template iron-skillet config shared log-settings email Sample_Email_Profile server Sample_Email_Profile gateway 192.0.2.1</t>
  </si>
  <si>
    <t>set template iron-skillet config shared log-settings email Sample_Email_Profile server Sample_Email_Profile from sentfrom@yourdomain.com</t>
  </si>
  <si>
    <t>set template iron-skillet config shared log-settings email Sample_Email_Profile server Sample_Email_Profile to sendto@yourdomain.com</t>
  </si>
  <si>
    <t>set template iron-skillet config shared log-settings email Sample_Email_Profile server Sample_Email_Profile protocol SMTP</t>
  </si>
  <si>
    <t>set template iron-skillet config shared log-settings syslog Sample_Syslog_Profile server Sample_Syslog transport UDP</t>
  </si>
  <si>
    <t>set template iron-skillet config shared log-settings syslog Sample_Syslog_Profile server Sample_Syslog port 514</t>
  </si>
  <si>
    <t>set template iron-skillet config shared log-settings syslog Sample_Syslog_Profile server Sample_Syslog format BSD</t>
  </si>
  <si>
    <t>set template iron-skillet config shared log-settings syslog Sample_Syslog_Profile server Sample_Syslog server 192.0.2.2</t>
  </si>
  <si>
    <t>set template iron-skillet config shared log-settings syslog Sample_Syslog_Profile server Sample_Syslog facility LOG_USER</t>
  </si>
  <si>
    <t>set template iron-skillet config shared log-settings system match-list System_Log_Forwarding filter ""All Logs""</t>
  </si>
  <si>
    <t>set template iron-skillet config shared log-settings system match-list System_Log_Forwarding send-to-panorama yes</t>
  </si>
  <si>
    <t>set template iron-skillet config shared log-settings config match-list Configuration_Log_Forwarding filter ""All Logs""</t>
  </si>
  <si>
    <t>set template iron-skillet config shared log-settings config match-list Configuration_Log_Forwarding send-to-panorama yes</t>
  </si>
  <si>
    <t>set template iron-skillet config shared log-settings userid match-list User-ID_Log_Forwarding filter ""All Logs""</t>
  </si>
  <si>
    <t>set template iron-skillet config shared log-settings userid match-list User-ID_Log_Forwarding send-to-panorama yes</t>
  </si>
  <si>
    <t>set template iron-skillet config shared log-settings hipmatch match-list HIP_Log_Forwarding filter ""All Logs""</t>
  </si>
  <si>
    <t>set template iron-skillet config shared log-settings hipmatch match-list HIP_Log_Forwarding send-to-panorama yes</t>
  </si>
  <si>
    <t>set template iron-skillet config shared log-settings correlation match-list Correlation_Log_Forwarding send-syslog Sample_Syslog_Profile</t>
  </si>
  <si>
    <t>set template iron-skillet config shared log-settings correlation match-list Correlation_Log_Forwarding filter ""All Logs""</t>
  </si>
  <si>
    <t>set template iron-skillet config shared log-settings globalprotect match-list GP_Log_Forwarding filter ""All Logs""</t>
  </si>
  <si>
    <t>set template iron-skillet config shared log-settings globalprotect match-list GP_Log_Forwarding send-to-panorama yes</t>
  </si>
  <si>
    <t>set template iron-skillet config shared log-settings iptag match-list IP_Tag_Log_Forwarding filter ""All Logs""</t>
  </si>
  <si>
    <t>set template iron-skillet config shared log-settings iptag match-list IP_Tag_Log_Forwarding send-to-panorama yes</t>
  </si>
  <si>
    <t># Packet Buffer Protection turned on</t>
  </si>
  <si>
    <t>set template iron-skillet config deviceconfig setting session packet-buffer-protection-enable yes</t>
  </si>
  <si>
    <t># template-stack configuration for device specific configuration</t>
  </si>
  <si>
    <t># NOTE: must determine if fw management IP is static or dhcp then choose which set commands to enter</t>
  </si>
  <si>
    <t>### management interface type is DHCP</t>
  </si>
  <si>
    <t>### management interface type is static</t>
  </si>
  <si>
    <t># log collector group info</t>
  </si>
  <si>
    <t>set log-collector-group Default_Collector_Group monitoring-setting snmp-setting access-setting version v2c</t>
  </si>
  <si>
    <t>set log-collector-group Default_Collector_Group log-settings system match-list Email_Critical_System_Logs send-email Sample_Email_Profile</t>
  </si>
  <si>
    <t>set log-collector-group Default_Collector_Group log-settings system match-list Email_Critical_System_Logs filter ""(severity eq critical)""</t>
  </si>
  <si>
    <t>set log-collector-group Default_Collector_Group log-settings system match-list Email_Critical_System_Logs description ""Email Critical System Logs""</t>
  </si>
  <si>
    <t>set log-collector-group Default_Collector_Group log-settings system match-list Syslog_System_Logs send-syslog Sample_Syslog_Profile</t>
  </si>
  <si>
    <t>set log-collector-group Default_Collector_Group log-settings system match-list Syslog_System_Logs filter ""All Logs""</t>
  </si>
  <si>
    <t>set log-collector-group Default_Collector_Group log-settings system match-list Syslog_System_Logs description ""Syslog All System Logs""</t>
  </si>
  <si>
    <t>set log-collector-group Default_Collector_Group log-settings config match-list Syslog_Config_Logs send-syslog Sample_Syslog_Profile</t>
  </si>
  <si>
    <t>set log-collector-group Default_Collector_Group log-settings config match-list Syslog_Config_Logs filter ""All Logs""</t>
  </si>
  <si>
    <t>set log-collector-group Default_Collector_Group log-settings hipmatch match-list Syslog_HIP_Logs send-syslog Sample_Syslog_Profile</t>
  </si>
  <si>
    <t>set log-collector-group Default_Collector_Group log-settings hipmatch match-list Syslog_HIP_Logs filter ""All Logs""</t>
  </si>
  <si>
    <t>set log-collector-group Default_Collector_Group log-settings hipmatch match-list Syslog_HIP_Logs description ""Syslog All HIP Logs""</t>
  </si>
  <si>
    <t>set log-collector-group Default_Collector_Group log-settings traffic match-list Syslog_Traffic_Logs send-syslog Sample_Syslog_Profile</t>
  </si>
  <si>
    <t>set log-collector-group Default_Collector_Group log-settings traffic match-list Syslog_Traffic_Logs filter ""All Logs""</t>
  </si>
  <si>
    <t>set log-collector-group Default_Collector_Group log-settings traffic match-list Syslog_Traffic_Logs description ""Syslog All Traffic Logs""</t>
  </si>
  <si>
    <t>set log-collector-group Default_Collector_Group log-settings threat match-list Syslog_Threat_Logs send-syslog Sample_Syslog_Profile</t>
  </si>
  <si>
    <t>set log-collector-group Default_Collector_Group log-settings threat match-list Syslog_Threat_Logs filter ""All Logs""</t>
  </si>
  <si>
    <t>set log-collector-group Default_Collector_Group log-settings threat match-list Syslog_Threat_Logs description ""Syslog All Threat Logs""</t>
  </si>
  <si>
    <t>set log-collector-group Default_Collector_Group log-settings url match-list Syslog_URL_Logs send-syslog Sample_Syslog_Profile</t>
  </si>
  <si>
    <t>set log-collector-group Default_Collector_Group log-settings url match-list Syslog_URL_Logs filter ""All Logs""</t>
  </si>
  <si>
    <t>set log-collector-group Default_Collector_Group log-settings url match-list Syslog_URL_Logs description ""Syslog All URL Logs""</t>
  </si>
  <si>
    <t>set log-collector-group Default_Collector_Group log-settings data match-list Syslog_Data_Logs send-syslog Sample_Syslog_Profile</t>
  </si>
  <si>
    <t>set log-collector-group Default_Collector_Group log-settings data match-list Syslog_Data_Logs filter ""All Logs""</t>
  </si>
  <si>
    <t>set log-collector-group Default_Collector_Group log-settings data match-list Syslog_Data_Logs description ""Syslog All Data Logs""</t>
  </si>
  <si>
    <t>set log-collector-group Default_Collector_Group log-settings wildfire match-list Email_Malicious_Verdicts send-email Sample_Email_Profile</t>
  </si>
  <si>
    <t>set log-collector-group Default_Collector_Group log-settings wildfire match-list Email_Malicious_Verdicts filter ""(verdict eq malicious)""</t>
  </si>
  <si>
    <t>set log-collector-group Default_Collector_Group log-settings wildfire match-list Email_Malicious_Verdicts description ""Email Malicious WildFire Verdicts""</t>
  </si>
  <si>
    <t>set log-collector-group Default_Collector_Group log-settings wildfire match-list Email_Phishing_Verdicts send-email Sample_Email_Profile</t>
  </si>
  <si>
    <t>set log-collector-group Default_Collector_Group log-settings wildfire match-list Email_Phishing_Verdicts filter ""(verdict eq phishing)""</t>
  </si>
  <si>
    <t>set log-collector-group Default_Collector_Group log-settings wildfire match-list Email_Phishing_Verdicts description ""Email All Phishing Verdicts""</t>
  </si>
  <si>
    <t>set log-collector-group Default_Collector_Group log-settings wildfire match-list Syslog_WildFire_Logs send-syslog Sample_Syslog_Profile</t>
  </si>
  <si>
    <t>set log-collector-group Default_Collector_Group log-settings wildfire match-list Syslog_WildFire_Logs filter ""All Logs""</t>
  </si>
  <si>
    <t>set log-collector-group Default_Collector_Group log-settings wildfire match-list Syslog_WildFire_Logs description ""Syslog All WildFire Logs""</t>
  </si>
  <si>
    <t>set log-collector-group Default_Collector_Group log-settings correlation match-list Email_Critical_Correlations send-email Sample_Email_Profile</t>
  </si>
  <si>
    <t>set log-collector-group Default_Collector_Group log-settings correlation match-list Email_Critical_Correlations filter ""(severity geq medium)""</t>
  </si>
  <si>
    <t>set log-collector-group Default_Collector_Group log-settings correlation match-list Email_Critical_Correlations description ""Email all Critical Correlation Events""</t>
  </si>
  <si>
    <t>set log-collector-group Default_Collector_Group log-settings correlation match-list Syslog_Correlation_Logs send-syslog Sample_Syslog_Profile</t>
  </si>
  <si>
    <t>set log-collector-group Default_Collector_Group log-settings correlation match-list Syslog_Correlation_Logs filter ""All Logs""</t>
  </si>
  <si>
    <t>set log-collector-group Default_Collector_Group log-settings correlation match-list Syslog_Correlation_Logs description ""Syslog All Correlation Logs""</t>
  </si>
  <si>
    <t>set log-collector-group Default_Collector_Group log-settings auth match-list Syslog_Auth_Logs send-syslog Sample_Syslog_Profile</t>
  </si>
  <si>
    <t>set log-collector-group Default_Collector_Group log-settings auth match-list Syslog_Auth_Logs filter ""All Logs""</t>
  </si>
  <si>
    <t>set log-collector-group Default_Collector_Group log-settings auth match-list Syslog_Auth_Logs description ""Syslog All Authentication Logs""</t>
  </si>
  <si>
    <t>set log-collector-group Default_Collector_Group log-settings userid match-list Syslog_User-ID_Logs send-syslog Sample_Syslog_Profile</t>
  </si>
  <si>
    <t>set log-collector-group Default_Collector_Group log-settings userid match-list Syslog_User-ID_Logs filter ""All Logs""</t>
  </si>
  <si>
    <t>set log-collector-group Default_Collector_Group log-settings userid match-list Syslog_User-ID_Logs description ""Syslog All User-ID Logs""</t>
  </si>
  <si>
    <t>set log-collector-group Default_Collector_Group log-settings tunnel match-list Syslog_Tunnel_Logs send-syslog Sample_Syslog_Profile</t>
  </si>
  <si>
    <t>set log-collector-group Default_Collector_Group log-settings tunnel match-list Syslog_Tunnel_Logs filter ""All Logs""</t>
  </si>
  <si>
    <t>set log-collector-group Default_Collector_Group log-settings tunnel match-list Syslog_Tunnel_Logs description ""Syslog All Tunnel Logs""</t>
  </si>
  <si>
    <t>set log-collector-group Default_Collector_Group logfwd-setting</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</si>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</sst>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6"/>
  <sheetViews>
    <sheetView tabSelected="1" workbookViewId="0"/>
  </sheetViews>
  <sheetFormatPr defaultRowHeight="15"/>
  <cols>
    <col min="1" max="1" width="30.7109375" customWidth="1"/>
    <col min="2" max="2" width="30.7109375" customWidth="1"/>
  </cols>
  <sheetData>
    <row r="1" spans="1:3">
      <c r="A1" s="1" t="s">
        <v>0</v>
      </c>
      <c r="B1" s="1" t="s">
        <v>1</v>
      </c>
    </row>
    <row r="2" spans="1:3">
      <c r="A2" t="s">
        <v>2</v>
      </c>
      <c r="B2" t="s">
        <v>3</v>
      </c>
      <c r="C2" t="s">
        <v>4</v>
      </c>
    </row>
    <row r="3" spans="1:3">
      <c r="A3" t="s">
        <v>5</v>
      </c>
      <c r="B3" t="s">
        <v>6</v>
      </c>
      <c r="C3" t="s">
        <v>7</v>
      </c>
    </row>
    <row r="4" spans="1:3">
      <c r="A4" t="s">
        <v>8</v>
      </c>
      <c r="B4" t="s">
        <v>9</v>
      </c>
      <c r="C4" t="s">
        <v>10</v>
      </c>
    </row>
    <row r="5" spans="1:3">
      <c r="A5" t="s">
        <v>11</v>
      </c>
      <c r="B5" t="s">
        <v>12</v>
      </c>
      <c r="C5" t="s">
        <v>13</v>
      </c>
    </row>
    <row r="6" spans="1:3">
      <c r="A6" t="s">
        <v>14</v>
      </c>
      <c r="B6" t="s">
        <v>15</v>
      </c>
      <c r="C6" t="s">
        <v>16</v>
      </c>
    </row>
    <row r="7" spans="1:3">
      <c r="A7" t="s">
        <v>17</v>
      </c>
      <c r="B7" t="s">
        <v>18</v>
      </c>
      <c r="C7" t="s">
        <v>19</v>
      </c>
    </row>
    <row r="8" spans="1:3">
      <c r="A8" t="s">
        <v>20</v>
      </c>
      <c r="B8" t="s">
        <v>21</v>
      </c>
      <c r="C8" t="s">
        <v>22</v>
      </c>
    </row>
    <row r="9" spans="1:3">
      <c r="A9" t="s">
        <v>23</v>
      </c>
      <c r="B9" t="s">
        <v>24</v>
      </c>
      <c r="C9" t="s">
        <v>25</v>
      </c>
    </row>
    <row r="10" spans="1:3">
      <c r="A10" t="s">
        <v>26</v>
      </c>
      <c r="B10" t="s">
        <v>27</v>
      </c>
      <c r="C10" t="s">
        <v>28</v>
      </c>
    </row>
    <row r="11" spans="1:3">
      <c r="A11" t="s">
        <v>29</v>
      </c>
      <c r="B11" t="s">
        <v>30</v>
      </c>
      <c r="C11" t="s">
        <v>31</v>
      </c>
    </row>
    <row r="12" spans="1:3">
      <c r="A12" t="s">
        <v>32</v>
      </c>
      <c r="B12" t="s">
        <v>33</v>
      </c>
      <c r="C12" t="s">
        <v>34</v>
      </c>
    </row>
    <row r="13" spans="1:3">
      <c r="A13" t="s">
        <v>35</v>
      </c>
      <c r="B13" t="s">
        <v>12</v>
      </c>
      <c r="C13" t="s">
        <v>36</v>
      </c>
    </row>
    <row r="14" spans="1:3">
      <c r="A14" t="s">
        <v>37</v>
      </c>
      <c r="B14" t="s">
        <v>38</v>
      </c>
      <c r="C14" t="s">
        <v>39</v>
      </c>
    </row>
    <row r="15" spans="1:3">
      <c r="A15" t="s">
        <v>40</v>
      </c>
      <c r="B15" t="s">
        <v>41</v>
      </c>
      <c r="C15" t="s">
        <v>42</v>
      </c>
    </row>
    <row r="16" spans="1:3">
      <c r="A16" t="s">
        <v>43</v>
      </c>
      <c r="B16" t="s">
        <v>44</v>
      </c>
      <c r="C16" t="s">
        <v>45</v>
      </c>
    </row>
    <row r="17" spans="1:3">
      <c r="A17" t="s">
        <v>46</v>
      </c>
      <c r="B17" t="s">
        <v>47</v>
      </c>
      <c r="C17" t="s">
        <v>48</v>
      </c>
    </row>
    <row r="18" spans="1:3">
      <c r="A18" t="s">
        <v>49</v>
      </c>
      <c r="B18" t="s">
        <v>50</v>
      </c>
      <c r="C18" t="s">
        <v>51</v>
      </c>
    </row>
    <row r="19" spans="1:3">
      <c r="A19" t="s">
        <v>52</v>
      </c>
      <c r="B19" t="s">
        <v>53</v>
      </c>
      <c r="C19" t="s">
        <v>54</v>
      </c>
    </row>
    <row r="20" spans="1:3">
      <c r="A20" t="s">
        <v>55</v>
      </c>
      <c r="B20" t="s">
        <v>56</v>
      </c>
      <c r="C20" t="s">
        <v>57</v>
      </c>
    </row>
    <row r="21" spans="1:3">
      <c r="A21" t="s">
        <v>58</v>
      </c>
      <c r="B21" t="s">
        <v>59</v>
      </c>
      <c r="C21" t="s">
        <v>60</v>
      </c>
    </row>
    <row r="22" spans="1:3">
      <c r="A22" t="s">
        <v>61</v>
      </c>
      <c r="B22" t="s">
        <v>62</v>
      </c>
      <c r="C22" t="s">
        <v>63</v>
      </c>
    </row>
    <row r="23" spans="1:3">
      <c r="A23" t="s">
        <v>64</v>
      </c>
      <c r="B23" t="s">
        <v>65</v>
      </c>
      <c r="C23" t="s">
        <v>66</v>
      </c>
    </row>
    <row r="24" spans="1:3">
      <c r="A24" t="s">
        <v>67</v>
      </c>
      <c r="B24" t="s">
        <v>68</v>
      </c>
      <c r="C24" t="s">
        <v>69</v>
      </c>
    </row>
    <row r="25" spans="1:3">
      <c r="A25" t="s">
        <v>70</v>
      </c>
      <c r="B25" t="s">
        <v>71</v>
      </c>
      <c r="C25" t="s">
        <v>72</v>
      </c>
    </row>
    <row r="26" spans="1:3">
      <c r="A26" t="s">
        <v>73</v>
      </c>
      <c r="B26">
        <v>525600</v>
      </c>
      <c r="C26" t="s">
        <v>74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907"/>
  <sheetViews>
    <sheetView workbookViewId="0"/>
  </sheetViews>
  <sheetFormatPr defaultRowHeight="15"/>
  <sheetData>
    <row r="2" spans="1:1">
      <c r="A2" t="s">
        <v>75</v>
      </c>
    </row>
    <row r="3" spans="1:1">
      <c r="A3" t="s">
        <v>76</v>
      </c>
    </row>
    <row r="4" spans="1:1">
      <c r="A4" t="s">
        <v>77</v>
      </c>
    </row>
    <row r="5" spans="1:1">
      <c r="A5" t="s">
        <v>78</v>
      </c>
    </row>
    <row r="7" spans="1:1">
      <c r="A7" t="s">
        <v>79</v>
      </c>
    </row>
    <row r="8" spans="1:1">
      <c r="A8" t="s">
        <v>80</v>
      </c>
    </row>
    <row r="10" spans="1:1">
      <c r="A10" t="s">
        <v>81</v>
      </c>
    </row>
    <row r="11" spans="1:1">
      <c r="A11" t="s">
        <v>82</v>
      </c>
    </row>
    <row r="13" spans="1:1">
      <c r="A13" t="s">
        <v>83</v>
      </c>
    </row>
    <row r="14" spans="1:1">
      <c r="A14">
        <f>SUBSTITUTE("set deviceconfig system hostname {{ PANORAMA_NAME }}", "{{ PANORAMA_NAME }}", 'values'!B2)</f>
        <v>0</v>
      </c>
    </row>
    <row r="15" spans="1:1">
      <c r="A15">
        <f>SUBSTITUTE("set deviceconfig system ip-address {{ PANORAMA_IP }}", "{{ PANORAMA_IP }}", 'values'!B4)</f>
        <v>0</v>
      </c>
    </row>
    <row r="16" spans="1:1">
      <c r="A16">
        <f>SUBSTITUTE("set deviceconfig system netmask {{ PANORAMA_MASK }}", "{{ PANORAMA_MASK }}", 'values'!B5)</f>
        <v>0</v>
      </c>
    </row>
    <row r="17" spans="1:1">
      <c r="A17">
        <f>SUBSTITUTE("set deviceconfig system default-gateway {{ PANORAMA_DG }}", "{{ PANORAMA_DG }}", 'values'!B6)</f>
        <v>0</v>
      </c>
    </row>
    <row r="18" spans="1:1">
      <c r="A18">
        <f>SUBSTITUTE("set deviceconfig system dns-setting servers primary {{ DNS_1 }}", "{{ DNS_1 }}", 'values'!B18)</f>
        <v>0</v>
      </c>
    </row>
    <row r="19" spans="1:1">
      <c r="A19">
        <f>SUBSTITUTE("set deviceconfig system dns-setting servers secondary {{ DNS_2 }}", "{{ DNS_2 }}", 'values'!B19)</f>
        <v>0</v>
      </c>
    </row>
    <row r="20" spans="1:1">
      <c r="A20">
        <f>SUBSTITUTE("set deviceconfig system ntp-servers primary-ntp-server ntp-server-address {{ NTP_1 }}", "{{ NTP_1 }}", 'values'!B15)</f>
        <v>0</v>
      </c>
    </row>
    <row r="21" spans="1:1">
      <c r="A21">
        <f>SUBSTITUTE("set deviceconfig system ntp-servers secondary-ntp-server ntp-server-address {{ NTP_2 }}", "{{ NTP_2 }}", 'values'!B16)</f>
        <v>0</v>
      </c>
    </row>
    <row r="23" spans="1:1">
      <c r="A23" t="s">
        <v>84</v>
      </c>
    </row>
    <row r="24" spans="1:1">
      <c r="A24">
        <f>SUBSTITUTE("set mgt-config users {{ ADMINISTRATOR_USERNAME }} password", "{{ ADMINISTRATOR_USERNAME }}", 'values'!B17)</f>
        <v>0</v>
      </c>
    </row>
    <row r="25" spans="1:1">
      <c r="A25">
        <f>SUBSTITUTE("set mgt-config users {{ ADMINISTRATOR_USERNAME }} permissions role-based superuser yes", "{{ ADMINISTRATOR_USERNAME }}", 'values'!B17)</f>
        <v>0</v>
      </c>
    </row>
    <row r="26" spans="1:1">
      <c r="A26" t="s">
        <v>85</v>
      </c>
    </row>
    <row r="27" spans="1:1">
      <c r="A27" t="s">
        <v>86</v>
      </c>
    </row>
    <row r="29" spans="1:1">
      <c r="A29" t="s">
        <v>87</v>
      </c>
    </row>
    <row r="30" spans="1:1">
      <c r="A30" t="s">
        <v>88</v>
      </c>
    </row>
    <row r="31" spans="1:1">
      <c r="A31" t="s">
        <v>89</v>
      </c>
    </row>
    <row r="32" spans="1:1">
      <c r="A32" t="s">
        <v>90</v>
      </c>
    </row>
    <row r="33" spans="1:1">
      <c r="A33" t="s">
        <v>91</v>
      </c>
    </row>
    <row r="34" spans="1:1">
      <c r="A34" t="s">
        <v>92</v>
      </c>
    </row>
    <row r="35" spans="1:1">
      <c r="A35" t="s">
        <v>93</v>
      </c>
    </row>
    <row r="36" spans="1:1">
      <c r="A36" t="s">
        <v>94</v>
      </c>
    </row>
    <row r="37" spans="1:1">
      <c r="A37" t="s">
        <v>95</v>
      </c>
    </row>
    <row r="38" spans="1:1">
      <c r="A38" t="s">
        <v>96</v>
      </c>
    </row>
    <row r="40" spans="1:1">
      <c r="A40" t="s">
        <v>97</v>
      </c>
    </row>
    <row r="41" spans="1:1">
      <c r="A41" t="s">
        <v>98</v>
      </c>
    </row>
    <row r="42" spans="1:1">
      <c r="A42" t="s">
        <v>99</v>
      </c>
    </row>
    <row r="43" spans="1:1">
      <c r="A43" t="s">
        <v>100</v>
      </c>
    </row>
    <row r="44" spans="1:1">
      <c r="A44" t="s">
        <v>101</v>
      </c>
    </row>
    <row r="45" spans="1:1">
      <c r="A45" t="s">
        <v>102</v>
      </c>
    </row>
    <row r="46" spans="1:1">
      <c r="A46" t="s">
        <v>103</v>
      </c>
    </row>
    <row r="47" spans="1:1">
      <c r="A47" t="s">
        <v>104</v>
      </c>
    </row>
    <row r="48" spans="1:1">
      <c r="A48" t="s">
        <v>105</v>
      </c>
    </row>
    <row r="49" spans="1:1">
      <c r="A49" t="s">
        <v>106</v>
      </c>
    </row>
    <row r="50" spans="1:1">
      <c r="A50" t="s">
        <v>107</v>
      </c>
    </row>
    <row r="51" spans="1:1">
      <c r="A51" t="s">
        <v>108</v>
      </c>
    </row>
    <row r="52" spans="1:1">
      <c r="A52" t="s">
        <v>109</v>
      </c>
    </row>
    <row r="53" spans="1:1">
      <c r="A53" t="s">
        <v>110</v>
      </c>
    </row>
    <row r="54" spans="1:1">
      <c r="A54">
        <f>SUBSTITUTE("set deviceconfig system config-bundle-export-schedule Recommended_Config_Export protocol scp hostname {{ CONFIG_EXPORT_IP }}", "{{ CONFIG_EXPORT_IP }}", 'values'!B7)</f>
        <v>0</v>
      </c>
    </row>
    <row r="55" spans="1:1">
      <c r="A55" t="s">
        <v>111</v>
      </c>
    </row>
    <row r="56" spans="1:1">
      <c r="A56" t="s">
        <v>112</v>
      </c>
    </row>
    <row r="57" spans="1:1">
      <c r="A57" t="s">
        <v>113</v>
      </c>
    </row>
    <row r="58" spans="1:1">
      <c r="A58" t="s">
        <v>114</v>
      </c>
    </row>
    <row r="59" spans="1:1">
      <c r="A59" t="s">
        <v>115</v>
      </c>
    </row>
    <row r="60" spans="1:1">
      <c r="A60" t="s">
        <v>116</v>
      </c>
    </row>
    <row r="61" spans="1:1">
      <c r="A61" t="s">
        <v>117</v>
      </c>
    </row>
    <row r="62" spans="1:1">
      <c r="A62" t="s">
        <v>118</v>
      </c>
    </row>
    <row r="63" spans="1:1">
      <c r="A63">
        <f>SUBSTITUTE("set deviceconfig setting management api key lifetime {{ API_KEY_LIFETIME }}", "{{ API_KEY_LIFETIME }}", 'values'!B26)</f>
        <v>0</v>
      </c>
    </row>
    <row r="64" spans="1:1">
      <c r="A64" t="s">
        <v>119</v>
      </c>
    </row>
    <row r="65" spans="1:1">
      <c r="A65" t="s">
        <v>120</v>
      </c>
    </row>
    <row r="66" spans="1:1">
      <c r="A66" t="s">
        <v>121</v>
      </c>
    </row>
    <row r="67" spans="1:1">
      <c r="A67" t="s">
        <v>122</v>
      </c>
    </row>
    <row r="68" spans="1:1">
      <c r="A68" t="s">
        <v>123</v>
      </c>
    </row>
    <row r="69" spans="1:1">
      <c r="A69" t="s">
        <v>124</v>
      </c>
    </row>
    <row r="71" spans="1:1">
      <c r="A71" t="s">
        <v>125</v>
      </c>
    </row>
    <row r="72" spans="1:1">
      <c r="A72" t="s">
        <v>126</v>
      </c>
    </row>
    <row r="73" spans="1:1">
      <c r="A73">
        <f>SUBSTITUTE("set panorama log-settings email Sample_Email_Profile server Sample_Email_Profile gateway {{ EMAIL_PROFILE_GATEWAY }}", "{{ EMAIL_PROFILE_GATEWAY }}", 'values'!B22)</f>
        <v>0</v>
      </c>
    </row>
    <row r="74" spans="1:1">
      <c r="A74">
        <f>SUBSTITUTE("set panorama log-settings email Sample_Email_Profile server Sample_Email_Profile from {{ EMAIL_PROFILE_FROM }}", "{{ EMAIL_PROFILE_FROM }}", 'values'!B23)</f>
        <v>0</v>
      </c>
    </row>
    <row r="75" spans="1:1">
      <c r="A75">
        <f>SUBSTITUTE("set panorama log-settings email Sample_Email_Profile server Sample_Email_Profile to {{ EMAIL_PROFILE_TO }}", "{{ EMAIL_PROFILE_TO }}", 'values'!B24)</f>
        <v>0</v>
      </c>
    </row>
    <row r="76" spans="1:1">
      <c r="A76" t="s">
        <v>127</v>
      </c>
    </row>
    <row r="77" spans="1:1">
      <c r="A77" t="s">
        <v>128</v>
      </c>
    </row>
    <row r="78" spans="1:1">
      <c r="A78" t="s">
        <v>129</v>
      </c>
    </row>
    <row r="79" spans="1:1">
      <c r="A79" t="s">
        <v>130</v>
      </c>
    </row>
    <row r="80" spans="1:1">
      <c r="A80" t="s">
        <v>131</v>
      </c>
    </row>
    <row r="81" spans="1:1">
      <c r="A81" t="s">
        <v>132</v>
      </c>
    </row>
    <row r="82" spans="1:1">
      <c r="A82">
        <f>SUBSTITUTE("set panorama log-settings syslog Sample_Syslog_Profile server Sample_Syslog server {{ SYSLOG_SERVER }}", "{{ SYSLOG_SERVER }}", 'values'!B25)</f>
        <v>0</v>
      </c>
    </row>
    <row r="83" spans="1:1">
      <c r="A83" t="s">
        <v>133</v>
      </c>
    </row>
    <row r="84" spans="1:1">
      <c r="A84" t="s">
        <v>134</v>
      </c>
    </row>
    <row r="85" spans="1:1">
      <c r="A85" t="s">
        <v>135</v>
      </c>
    </row>
    <row r="86" spans="1:1">
      <c r="A86" t="s">
        <v>136</v>
      </c>
    </row>
    <row r="87" spans="1:1">
      <c r="A87" t="s">
        <v>137</v>
      </c>
    </row>
    <row r="88" spans="1:1">
      <c r="A88" t="s">
        <v>138</v>
      </c>
    </row>
    <row r="89" spans="1:1">
      <c r="A89" t="s">
        <v>139</v>
      </c>
    </row>
    <row r="91" spans="1:1">
      <c r="A91" t="s">
        <v>140</v>
      </c>
    </row>
    <row r="93" spans="1:1">
      <c r="A93" t="s">
        <v>141</v>
      </c>
    </row>
    <row r="94" spans="1:1">
      <c r="A94" t="s">
        <v>142</v>
      </c>
    </row>
    <row r="95" spans="1:1">
      <c r="A95" t="s">
        <v>143</v>
      </c>
    </row>
    <row r="96" spans="1:1">
      <c r="A96" t="s">
        <v>144</v>
      </c>
    </row>
    <row r="97" spans="1:1">
      <c r="A97" t="s">
        <v>145</v>
      </c>
    </row>
    <row r="99" spans="1:1">
      <c r="A99" t="s">
        <v>146</v>
      </c>
    </row>
    <row r="100" spans="1:1">
      <c r="A100" t="s">
        <v>147</v>
      </c>
    </row>
    <row r="101" spans="1:1">
      <c r="A101" t="s">
        <v>148</v>
      </c>
    </row>
    <row r="102" spans="1:1">
      <c r="A102" t="s">
        <v>149</v>
      </c>
    </row>
    <row r="103" spans="1:1">
      <c r="A103" t="s">
        <v>150</v>
      </c>
    </row>
    <row r="104" spans="1:1">
      <c r="A104" t="s">
        <v>151</v>
      </c>
    </row>
    <row r="105" spans="1:1">
      <c r="A105" t="s">
        <v>152</v>
      </c>
    </row>
    <row r="106" spans="1:1">
      <c r="A106" t="s">
        <v>153</v>
      </c>
    </row>
    <row r="107" spans="1:1">
      <c r="A107" t="s">
        <v>154</v>
      </c>
    </row>
    <row r="108" spans="1:1">
      <c r="A108" t="s">
        <v>155</v>
      </c>
    </row>
    <row r="109" spans="1:1">
      <c r="A109" t="s">
        <v>156</v>
      </c>
    </row>
    <row r="110" spans="1:1">
      <c r="A110" t="s">
        <v>157</v>
      </c>
    </row>
    <row r="111" spans="1:1">
      <c r="A111" t="s">
        <v>158</v>
      </c>
    </row>
    <row r="112" spans="1:1">
      <c r="A112" t="s">
        <v>159</v>
      </c>
    </row>
    <row r="113" spans="1:1">
      <c r="A113" t="s">
        <v>160</v>
      </c>
    </row>
    <row r="114" spans="1:1">
      <c r="A114" t="s">
        <v>161</v>
      </c>
    </row>
    <row r="115" spans="1:1">
      <c r="A115" t="s">
        <v>162</v>
      </c>
    </row>
    <row r="116" spans="1:1">
      <c r="A116" t="s">
        <v>163</v>
      </c>
    </row>
    <row r="117" spans="1:1">
      <c r="A117" t="s">
        <v>164</v>
      </c>
    </row>
    <row r="118" spans="1:1">
      <c r="A118" t="s">
        <v>165</v>
      </c>
    </row>
    <row r="119" spans="1:1">
      <c r="A119" t="s">
        <v>166</v>
      </c>
    </row>
    <row r="120" spans="1:1">
      <c r="A120" t="s">
        <v>167</v>
      </c>
    </row>
    <row r="122" spans="1:1">
      <c r="A122" t="s">
        <v>168</v>
      </c>
    </row>
    <row r="123" spans="1:1">
      <c r="A123" t="s">
        <v>169</v>
      </c>
    </row>
    <row r="124" spans="1:1">
      <c r="A124" t="s">
        <v>170</v>
      </c>
    </row>
    <row r="125" spans="1:1">
      <c r="A125" t="s">
        <v>171</v>
      </c>
    </row>
    <row r="126" spans="1:1">
      <c r="A126" t="s">
        <v>172</v>
      </c>
    </row>
    <row r="127" spans="1:1">
      <c r="A127" t="s">
        <v>173</v>
      </c>
    </row>
    <row r="128" spans="1:1">
      <c r="A128" t="s">
        <v>174</v>
      </c>
    </row>
    <row r="129" spans="1:1">
      <c r="A129" t="s">
        <v>175</v>
      </c>
    </row>
    <row r="130" spans="1:1">
      <c r="A130" t="s">
        <v>176</v>
      </c>
    </row>
    <row r="131" spans="1:1">
      <c r="A131" t="s">
        <v>177</v>
      </c>
    </row>
    <row r="132" spans="1:1">
      <c r="A132" t="s">
        <v>178</v>
      </c>
    </row>
    <row r="133" spans="1:1">
      <c r="A133" t="s">
        <v>179</v>
      </c>
    </row>
    <row r="134" spans="1:1">
      <c r="A134" t="s">
        <v>180</v>
      </c>
    </row>
    <row r="135" spans="1:1">
      <c r="A135" t="s">
        <v>181</v>
      </c>
    </row>
    <row r="136" spans="1:1">
      <c r="A136" t="s">
        <v>182</v>
      </c>
    </row>
    <row r="137" spans="1:1">
      <c r="A137" t="s">
        <v>183</v>
      </c>
    </row>
    <row r="138" spans="1:1">
      <c r="A138" t="s">
        <v>184</v>
      </c>
    </row>
    <row r="139" spans="1:1">
      <c r="A139" t="s">
        <v>185</v>
      </c>
    </row>
    <row r="140" spans="1:1">
      <c r="A140" t="s">
        <v>186</v>
      </c>
    </row>
    <row r="142" spans="1:1">
      <c r="A142" t="s">
        <v>187</v>
      </c>
    </row>
    <row r="143" spans="1:1">
      <c r="A143" t="s">
        <v>188</v>
      </c>
    </row>
    <row r="144" spans="1:1">
      <c r="A144" t="s">
        <v>189</v>
      </c>
    </row>
    <row r="145" spans="1:1">
      <c r="A145" t="s">
        <v>190</v>
      </c>
    </row>
    <row r="146" spans="1:1">
      <c r="A146" t="s">
        <v>191</v>
      </c>
    </row>
    <row r="147" spans="1:1">
      <c r="A147" t="s">
        <v>192</v>
      </c>
    </row>
    <row r="148" spans="1:1">
      <c r="A148" t="s">
        <v>193</v>
      </c>
    </row>
    <row r="149" spans="1:1">
      <c r="A149" t="s">
        <v>194</v>
      </c>
    </row>
    <row r="150" spans="1:1">
      <c r="A150" t="s">
        <v>195</v>
      </c>
    </row>
    <row r="151" spans="1:1">
      <c r="A151" t="s">
        <v>196</v>
      </c>
    </row>
    <row r="152" spans="1:1">
      <c r="A152" t="s">
        <v>197</v>
      </c>
    </row>
    <row r="153" spans="1:1">
      <c r="A153" t="s">
        <v>198</v>
      </c>
    </row>
    <row r="154" spans="1:1">
      <c r="A154" t="s">
        <v>199</v>
      </c>
    </row>
    <row r="155" spans="1:1">
      <c r="A155" t="s">
        <v>200</v>
      </c>
    </row>
    <row r="156" spans="1:1">
      <c r="A156" t="s">
        <v>201</v>
      </c>
    </row>
    <row r="157" spans="1:1">
      <c r="A157" t="s">
        <v>202</v>
      </c>
    </row>
    <row r="158" spans="1:1">
      <c r="A158" t="s">
        <v>203</v>
      </c>
    </row>
    <row r="159" spans="1:1">
      <c r="A159" t="s">
        <v>204</v>
      </c>
    </row>
    <row r="160" spans="1:1">
      <c r="A160" t="s">
        <v>205</v>
      </c>
    </row>
    <row r="161" spans="1:1">
      <c r="A161" t="s">
        <v>206</v>
      </c>
    </row>
    <row r="162" spans="1:1">
      <c r="A162" t="s">
        <v>207</v>
      </c>
    </row>
    <row r="163" spans="1:1">
      <c r="A163" t="s">
        <v>208</v>
      </c>
    </row>
    <row r="164" spans="1:1">
      <c r="A164" t="s">
        <v>209</v>
      </c>
    </row>
    <row r="165" spans="1:1">
      <c r="A165" t="s">
        <v>210</v>
      </c>
    </row>
    <row r="166" spans="1:1">
      <c r="A166" t="s">
        <v>211</v>
      </c>
    </row>
    <row r="167" spans="1:1">
      <c r="A167" t="s">
        <v>212</v>
      </c>
    </row>
    <row r="168" spans="1:1">
      <c r="A168" t="s">
        <v>213</v>
      </c>
    </row>
    <row r="169" spans="1:1">
      <c r="A169" t="s">
        <v>214</v>
      </c>
    </row>
    <row r="170" spans="1:1">
      <c r="A170" t="s">
        <v>215</v>
      </c>
    </row>
    <row r="171" spans="1:1">
      <c r="A171" t="s">
        <v>216</v>
      </c>
    </row>
    <row r="172" spans="1:1">
      <c r="A172" t="s">
        <v>217</v>
      </c>
    </row>
    <row r="173" spans="1:1">
      <c r="A173" t="s">
        <v>218</v>
      </c>
    </row>
    <row r="174" spans="1:1">
      <c r="A174" t="s">
        <v>219</v>
      </c>
    </row>
    <row r="175" spans="1:1">
      <c r="A175" t="s">
        <v>220</v>
      </c>
    </row>
    <row r="176" spans="1:1">
      <c r="A176" t="s">
        <v>221</v>
      </c>
    </row>
    <row r="177" spans="1:1">
      <c r="A177" t="s">
        <v>222</v>
      </c>
    </row>
    <row r="178" spans="1:1">
      <c r="A178" t="s">
        <v>223</v>
      </c>
    </row>
    <row r="179" spans="1:1">
      <c r="A179" t="s">
        <v>224</v>
      </c>
    </row>
    <row r="180" spans="1:1">
      <c r="A180" t="s">
        <v>225</v>
      </c>
    </row>
    <row r="181" spans="1:1">
      <c r="A181" t="s">
        <v>226</v>
      </c>
    </row>
    <row r="182" spans="1:1">
      <c r="A182" t="s">
        <v>227</v>
      </c>
    </row>
    <row r="183" spans="1:1">
      <c r="A183" t="s">
        <v>228</v>
      </c>
    </row>
    <row r="184" spans="1:1">
      <c r="A184" t="s">
        <v>229</v>
      </c>
    </row>
    <row r="185" spans="1:1">
      <c r="A185" t="s">
        <v>230</v>
      </c>
    </row>
    <row r="186" spans="1:1">
      <c r="A186" t="s">
        <v>231</v>
      </c>
    </row>
    <row r="187" spans="1:1">
      <c r="A187" t="s">
        <v>232</v>
      </c>
    </row>
    <row r="188" spans="1:1">
      <c r="A188" t="s">
        <v>233</v>
      </c>
    </row>
    <row r="189" spans="1:1">
      <c r="A189" t="s">
        <v>234</v>
      </c>
    </row>
    <row r="190" spans="1:1">
      <c r="A190" t="s">
        <v>235</v>
      </c>
    </row>
    <row r="191" spans="1:1">
      <c r="A191" t="s">
        <v>236</v>
      </c>
    </row>
    <row r="192" spans="1:1">
      <c r="A192" t="s">
        <v>237</v>
      </c>
    </row>
    <row r="193" spans="1:1">
      <c r="A193" t="s">
        <v>238</v>
      </c>
    </row>
    <row r="194" spans="1:1">
      <c r="A194" t="s">
        <v>239</v>
      </c>
    </row>
    <row r="195" spans="1:1">
      <c r="A195" t="s">
        <v>240</v>
      </c>
    </row>
    <row r="196" spans="1:1">
      <c r="A196" t="s">
        <v>241</v>
      </c>
    </row>
    <row r="197" spans="1:1">
      <c r="A197" t="s">
        <v>242</v>
      </c>
    </row>
    <row r="198" spans="1:1">
      <c r="A198" t="s">
        <v>243</v>
      </c>
    </row>
    <row r="199" spans="1:1">
      <c r="A199" t="s">
        <v>244</v>
      </c>
    </row>
    <row r="200" spans="1:1">
      <c r="A200" t="s">
        <v>245</v>
      </c>
    </row>
    <row r="201" spans="1:1">
      <c r="A201" t="s">
        <v>246</v>
      </c>
    </row>
    <row r="202" spans="1:1">
      <c r="A202" t="s">
        <v>247</v>
      </c>
    </row>
    <row r="203" spans="1:1">
      <c r="A203" t="s">
        <v>248</v>
      </c>
    </row>
    <row r="204" spans="1:1">
      <c r="A204" t="s">
        <v>249</v>
      </c>
    </row>
    <row r="205" spans="1:1">
      <c r="A205" t="s">
        <v>250</v>
      </c>
    </row>
    <row r="206" spans="1:1">
      <c r="A206" t="s">
        <v>251</v>
      </c>
    </row>
    <row r="207" spans="1:1">
      <c r="A207" t="s">
        <v>252</v>
      </c>
    </row>
    <row r="208" spans="1:1">
      <c r="A208" t="s">
        <v>253</v>
      </c>
    </row>
    <row r="209" spans="1:1">
      <c r="A209" t="s">
        <v>254</v>
      </c>
    </row>
    <row r="210" spans="1:1">
      <c r="A210" t="s">
        <v>255</v>
      </c>
    </row>
    <row r="211" spans="1:1">
      <c r="A211" t="s">
        <v>256</v>
      </c>
    </row>
    <row r="212" spans="1:1">
      <c r="A212" t="s">
        <v>257</v>
      </c>
    </row>
    <row r="213" spans="1:1">
      <c r="A213" t="s">
        <v>258</v>
      </c>
    </row>
    <row r="214" spans="1:1">
      <c r="A214" t="s">
        <v>259</v>
      </c>
    </row>
    <row r="215" spans="1:1">
      <c r="A215" t="s">
        <v>260</v>
      </c>
    </row>
    <row r="216" spans="1:1">
      <c r="A216" t="s">
        <v>261</v>
      </c>
    </row>
    <row r="217" spans="1:1">
      <c r="A217" t="s">
        <v>262</v>
      </c>
    </row>
    <row r="218" spans="1:1">
      <c r="A218" t="s">
        <v>263</v>
      </c>
    </row>
    <row r="219" spans="1:1">
      <c r="A219" t="s">
        <v>264</v>
      </c>
    </row>
    <row r="220" spans="1:1">
      <c r="A220" t="s">
        <v>265</v>
      </c>
    </row>
    <row r="221" spans="1:1">
      <c r="A221" t="s">
        <v>266</v>
      </c>
    </row>
    <row r="222" spans="1:1">
      <c r="A222" t="s">
        <v>267</v>
      </c>
    </row>
    <row r="223" spans="1:1">
      <c r="A223" t="s">
        <v>268</v>
      </c>
    </row>
    <row r="224" spans="1:1">
      <c r="A224" t="s">
        <v>269</v>
      </c>
    </row>
    <row r="225" spans="1:1">
      <c r="A225" t="s">
        <v>270</v>
      </c>
    </row>
    <row r="226" spans="1:1">
      <c r="A226" t="s">
        <v>271</v>
      </c>
    </row>
    <row r="227" spans="1:1">
      <c r="A227" t="s">
        <v>272</v>
      </c>
    </row>
    <row r="228" spans="1:1">
      <c r="A228" t="s">
        <v>273</v>
      </c>
    </row>
    <row r="229" spans="1:1">
      <c r="A229" t="s">
        <v>274</v>
      </c>
    </row>
    <row r="230" spans="1:1">
      <c r="A230" t="s">
        <v>275</v>
      </c>
    </row>
    <row r="231" spans="1:1">
      <c r="A231" t="s">
        <v>276</v>
      </c>
    </row>
    <row r="232" spans="1:1">
      <c r="A232" t="s">
        <v>277</v>
      </c>
    </row>
    <row r="233" spans="1:1">
      <c r="A233" t="s">
        <v>278</v>
      </c>
    </row>
    <row r="234" spans="1:1">
      <c r="A234" t="s">
        <v>279</v>
      </c>
    </row>
    <row r="235" spans="1:1">
      <c r="A235" t="s">
        <v>280</v>
      </c>
    </row>
    <row r="236" spans="1:1">
      <c r="A236" t="s">
        <v>281</v>
      </c>
    </row>
    <row r="237" spans="1:1">
      <c r="A237" t="s">
        <v>282</v>
      </c>
    </row>
    <row r="238" spans="1:1">
      <c r="A238" t="s">
        <v>283</v>
      </c>
    </row>
    <row r="239" spans="1:1">
      <c r="A239" t="s">
        <v>284</v>
      </c>
    </row>
    <row r="240" spans="1:1">
      <c r="A240" t="s">
        <v>285</v>
      </c>
    </row>
    <row r="241" spans="1:1">
      <c r="A241" t="s">
        <v>286</v>
      </c>
    </row>
    <row r="242" spans="1:1">
      <c r="A242" t="s">
        <v>287</v>
      </c>
    </row>
    <row r="243" spans="1:1">
      <c r="A243" t="s">
        <v>288</v>
      </c>
    </row>
    <row r="244" spans="1:1">
      <c r="A244" t="s">
        <v>289</v>
      </c>
    </row>
    <row r="245" spans="1:1">
      <c r="A245" t="s">
        <v>290</v>
      </c>
    </row>
    <row r="246" spans="1:1">
      <c r="A246" t="s">
        <v>291</v>
      </c>
    </row>
    <row r="247" spans="1:1">
      <c r="A247" t="s">
        <v>292</v>
      </c>
    </row>
    <row r="248" spans="1:1">
      <c r="A248" t="s">
        <v>293</v>
      </c>
    </row>
    <row r="249" spans="1:1">
      <c r="A249" t="s">
        <v>294</v>
      </c>
    </row>
    <row r="250" spans="1:1">
      <c r="A250" t="s">
        <v>295</v>
      </c>
    </row>
    <row r="251" spans="1:1">
      <c r="A251" t="s">
        <v>296</v>
      </c>
    </row>
    <row r="252" spans="1:1">
      <c r="A252" t="s">
        <v>297</v>
      </c>
    </row>
    <row r="253" spans="1:1">
      <c r="A253" t="s">
        <v>298</v>
      </c>
    </row>
    <row r="254" spans="1:1">
      <c r="A254" t="s">
        <v>299</v>
      </c>
    </row>
    <row r="255" spans="1:1">
      <c r="A255" t="s">
        <v>300</v>
      </c>
    </row>
    <row r="256" spans="1:1">
      <c r="A256" t="s">
        <v>301</v>
      </c>
    </row>
    <row r="257" spans="1:1">
      <c r="A257" t="s">
        <v>302</v>
      </c>
    </row>
    <row r="258" spans="1:1">
      <c r="A258" t="s">
        <v>303</v>
      </c>
    </row>
    <row r="259" spans="1:1">
      <c r="A259" t="s">
        <v>304</v>
      </c>
    </row>
    <row r="260" spans="1:1">
      <c r="A260" t="s">
        <v>305</v>
      </c>
    </row>
    <row r="261" spans="1:1">
      <c r="A261" t="s">
        <v>306</v>
      </c>
    </row>
    <row r="262" spans="1:1">
      <c r="A262" t="s">
        <v>307</v>
      </c>
    </row>
    <row r="263" spans="1:1">
      <c r="A263" t="s">
        <v>308</v>
      </c>
    </row>
    <row r="264" spans="1:1">
      <c r="A264">
        <f>SUBSTITUTE("set shared profiles spyware Outbound-AS botnet-domains sinkhole ipv4-address {{ SINKHOLE_IPV4 }}", "{{ SINKHOLE_IPV4 }}", 'values'!B20)</f>
        <v>0</v>
      </c>
    </row>
    <row r="265" spans="1:1">
      <c r="A265">
        <f>SUBSTITUTE("set shared profiles spyware Outbound-AS botnet-domains sinkhole ipv6-address {{ SINKHOLE_IPV6 }}", "{{ SINKHOLE_IPV6 }}", 'values'!B21)</f>
        <v>0</v>
      </c>
    </row>
    <row r="266" spans="1:1">
      <c r="A266" t="s">
        <v>309</v>
      </c>
    </row>
    <row r="267" spans="1:1">
      <c r="A267" t="s">
        <v>310</v>
      </c>
    </row>
    <row r="268" spans="1:1">
      <c r="A268" t="s">
        <v>311</v>
      </c>
    </row>
    <row r="269" spans="1:1">
      <c r="A269" t="s">
        <v>312</v>
      </c>
    </row>
    <row r="270" spans="1:1">
      <c r="A270" t="s">
        <v>313</v>
      </c>
    </row>
    <row r="271" spans="1:1">
      <c r="A271" t="s">
        <v>314</v>
      </c>
    </row>
    <row r="272" spans="1:1">
      <c r="A272" t="s">
        <v>315</v>
      </c>
    </row>
    <row r="273" spans="1:1">
      <c r="A273" t="s">
        <v>316</v>
      </c>
    </row>
    <row r="274" spans="1:1">
      <c r="A274" t="s">
        <v>317</v>
      </c>
    </row>
    <row r="275" spans="1:1">
      <c r="A275" t="s">
        <v>318</v>
      </c>
    </row>
    <row r="276" spans="1:1">
      <c r="A276" t="s">
        <v>319</v>
      </c>
    </row>
    <row r="277" spans="1:1">
      <c r="A277" t="s">
        <v>320</v>
      </c>
    </row>
    <row r="278" spans="1:1">
      <c r="A278" t="s">
        <v>321</v>
      </c>
    </row>
    <row r="279" spans="1:1">
      <c r="A279" t="s">
        <v>322</v>
      </c>
    </row>
    <row r="280" spans="1:1">
      <c r="A280" t="s">
        <v>323</v>
      </c>
    </row>
    <row r="281" spans="1:1">
      <c r="A281" t="s">
        <v>324</v>
      </c>
    </row>
    <row r="282" spans="1:1">
      <c r="A282" t="s">
        <v>325</v>
      </c>
    </row>
    <row r="283" spans="1:1">
      <c r="A283" t="s">
        <v>326</v>
      </c>
    </row>
    <row r="284" spans="1:1">
      <c r="A284" t="s">
        <v>327</v>
      </c>
    </row>
    <row r="285" spans="1:1">
      <c r="A285" t="s">
        <v>328</v>
      </c>
    </row>
    <row r="286" spans="1:1">
      <c r="A286" t="s">
        <v>329</v>
      </c>
    </row>
    <row r="287" spans="1:1">
      <c r="A287" t="s">
        <v>330</v>
      </c>
    </row>
    <row r="288" spans="1:1">
      <c r="A288" t="s">
        <v>331</v>
      </c>
    </row>
    <row r="289" spans="1:1">
      <c r="A289" t="s">
        <v>332</v>
      </c>
    </row>
    <row r="290" spans="1:1">
      <c r="A290" t="s">
        <v>333</v>
      </c>
    </row>
    <row r="291" spans="1:1">
      <c r="A291" t="s">
        <v>334</v>
      </c>
    </row>
    <row r="292" spans="1:1">
      <c r="A292" t="s">
        <v>335</v>
      </c>
    </row>
    <row r="293" spans="1:1">
      <c r="A293" t="s">
        <v>336</v>
      </c>
    </row>
    <row r="294" spans="1:1">
      <c r="A294" t="s">
        <v>337</v>
      </c>
    </row>
    <row r="295" spans="1:1">
      <c r="A295" t="s">
        <v>338</v>
      </c>
    </row>
    <row r="296" spans="1:1">
      <c r="A296" t="s">
        <v>339</v>
      </c>
    </row>
    <row r="297" spans="1:1">
      <c r="A297" t="s">
        <v>340</v>
      </c>
    </row>
    <row r="298" spans="1:1">
      <c r="A298" t="s">
        <v>341</v>
      </c>
    </row>
    <row r="299" spans="1:1">
      <c r="A299" t="s">
        <v>342</v>
      </c>
    </row>
    <row r="300" spans="1:1">
      <c r="A300" t="s">
        <v>343</v>
      </c>
    </row>
    <row r="301" spans="1:1">
      <c r="A301" t="s">
        <v>344</v>
      </c>
    </row>
    <row r="302" spans="1:1">
      <c r="A302" t="s">
        <v>345</v>
      </c>
    </row>
    <row r="303" spans="1:1">
      <c r="A303" t="s">
        <v>346</v>
      </c>
    </row>
    <row r="304" spans="1:1">
      <c r="A304" t="s">
        <v>347</v>
      </c>
    </row>
    <row r="305" spans="1:1">
      <c r="A305">
        <f>SUBSTITUTE("set shared profiles spyware Inbound-AS botnet-domains sinkhole ipv4-address {{ SINKHOLE_IPV4 }}", "{{ SINKHOLE_IPV4 }}", 'values'!B20)</f>
        <v>0</v>
      </c>
    </row>
    <row r="306" spans="1:1">
      <c r="A306">
        <f>SUBSTITUTE("set shared profiles spyware Inbound-AS botnet-domains sinkhole ipv6-address {{ SINKHOLE_IPV6 }}", "{{ SINKHOLE_IPV6 }}", 'values'!B21)</f>
        <v>0</v>
      </c>
    </row>
    <row r="307" spans="1:1">
      <c r="A307" t="s">
        <v>348</v>
      </c>
    </row>
    <row r="308" spans="1:1">
      <c r="A308" t="s">
        <v>349</v>
      </c>
    </row>
    <row r="309" spans="1:1">
      <c r="A309" t="s">
        <v>350</v>
      </c>
    </row>
    <row r="310" spans="1:1">
      <c r="A310" t="s">
        <v>351</v>
      </c>
    </row>
    <row r="311" spans="1:1">
      <c r="A311" t="s">
        <v>352</v>
      </c>
    </row>
    <row r="312" spans="1:1">
      <c r="A312" t="s">
        <v>353</v>
      </c>
    </row>
    <row r="313" spans="1:1">
      <c r="A313" t="s">
        <v>354</v>
      </c>
    </row>
    <row r="314" spans="1:1">
      <c r="A314" t="s">
        <v>355</v>
      </c>
    </row>
    <row r="315" spans="1:1">
      <c r="A315" t="s">
        <v>356</v>
      </c>
    </row>
    <row r="316" spans="1:1">
      <c r="A316" t="s">
        <v>357</v>
      </c>
    </row>
    <row r="317" spans="1:1">
      <c r="A317" t="s">
        <v>358</v>
      </c>
    </row>
    <row r="318" spans="1:1">
      <c r="A318" t="s">
        <v>359</v>
      </c>
    </row>
    <row r="319" spans="1:1">
      <c r="A319" t="s">
        <v>360</v>
      </c>
    </row>
    <row r="320" spans="1:1">
      <c r="A320" t="s">
        <v>361</v>
      </c>
    </row>
    <row r="321" spans="1:1">
      <c r="A321" t="s">
        <v>362</v>
      </c>
    </row>
    <row r="322" spans="1:1">
      <c r="A322" t="s">
        <v>363</v>
      </c>
    </row>
    <row r="323" spans="1:1">
      <c r="A323" t="s">
        <v>364</v>
      </c>
    </row>
    <row r="324" spans="1:1">
      <c r="A324" t="s">
        <v>365</v>
      </c>
    </row>
    <row r="325" spans="1:1">
      <c r="A325" t="s">
        <v>366</v>
      </c>
    </row>
    <row r="326" spans="1:1">
      <c r="A326" t="s">
        <v>367</v>
      </c>
    </row>
    <row r="327" spans="1:1">
      <c r="A327" t="s">
        <v>368</v>
      </c>
    </row>
    <row r="328" spans="1:1">
      <c r="A328" t="s">
        <v>369</v>
      </c>
    </row>
    <row r="329" spans="1:1">
      <c r="A329" t="s">
        <v>370</v>
      </c>
    </row>
    <row r="330" spans="1:1">
      <c r="A330" t="s">
        <v>371</v>
      </c>
    </row>
    <row r="331" spans="1:1">
      <c r="A331" t="s">
        <v>372</v>
      </c>
    </row>
    <row r="332" spans="1:1">
      <c r="A332" t="s">
        <v>373</v>
      </c>
    </row>
    <row r="333" spans="1:1">
      <c r="A333" t="s">
        <v>374</v>
      </c>
    </row>
    <row r="334" spans="1:1">
      <c r="A334" t="s">
        <v>375</v>
      </c>
    </row>
    <row r="335" spans="1:1">
      <c r="A335" t="s">
        <v>376</v>
      </c>
    </row>
    <row r="336" spans="1:1">
      <c r="A336" t="s">
        <v>377</v>
      </c>
    </row>
    <row r="337" spans="1:1">
      <c r="A337" t="s">
        <v>378</v>
      </c>
    </row>
    <row r="338" spans="1:1">
      <c r="A338" t="s">
        <v>379</v>
      </c>
    </row>
    <row r="339" spans="1:1">
      <c r="A339" t="s">
        <v>380</v>
      </c>
    </row>
    <row r="340" spans="1:1">
      <c r="A340" t="s">
        <v>381</v>
      </c>
    </row>
    <row r="341" spans="1:1">
      <c r="A341" t="s">
        <v>382</v>
      </c>
    </row>
    <row r="342" spans="1:1">
      <c r="A342" t="s">
        <v>383</v>
      </c>
    </row>
    <row r="343" spans="1:1">
      <c r="A343" t="s">
        <v>384</v>
      </c>
    </row>
    <row r="344" spans="1:1">
      <c r="A344" t="s">
        <v>385</v>
      </c>
    </row>
    <row r="345" spans="1:1">
      <c r="A345" t="s">
        <v>386</v>
      </c>
    </row>
    <row r="346" spans="1:1">
      <c r="A346">
        <f>SUBSTITUTE("set shared profiles spyware Internal-AS botnet-domains sinkhole ipv4-address {{ SINKHOLE_IPV4 }}", "{{ SINKHOLE_IPV4 }}", 'values'!B20)</f>
        <v>0</v>
      </c>
    </row>
    <row r="347" spans="1:1">
      <c r="A347">
        <f>SUBSTITUTE("set shared profiles spyware Internal-AS botnet-domains sinkhole ipv6-address {{ SINKHOLE_IPV6 }}", "{{ SINKHOLE_IPV6 }}", 'values'!B21)</f>
        <v>0</v>
      </c>
    </row>
    <row r="348" spans="1:1">
      <c r="A348" t="s">
        <v>387</v>
      </c>
    </row>
    <row r="349" spans="1:1">
      <c r="A349" t="s">
        <v>388</v>
      </c>
    </row>
    <row r="350" spans="1:1">
      <c r="A350" t="s">
        <v>389</v>
      </c>
    </row>
    <row r="351" spans="1:1">
      <c r="A351" t="s">
        <v>390</v>
      </c>
    </row>
    <row r="352" spans="1:1">
      <c r="A352" t="s">
        <v>391</v>
      </c>
    </row>
    <row r="353" spans="1:1">
      <c r="A353" t="s">
        <v>392</v>
      </c>
    </row>
    <row r="354" spans="1:1">
      <c r="A354" t="s">
        <v>393</v>
      </c>
    </row>
    <row r="355" spans="1:1">
      <c r="A355" t="s">
        <v>394</v>
      </c>
    </row>
    <row r="356" spans="1:1">
      <c r="A356" t="s">
        <v>395</v>
      </c>
    </row>
    <row r="357" spans="1:1">
      <c r="A357" t="s">
        <v>396</v>
      </c>
    </row>
    <row r="358" spans="1:1">
      <c r="A358" t="s">
        <v>397</v>
      </c>
    </row>
    <row r="359" spans="1:1">
      <c r="A359" t="s">
        <v>398</v>
      </c>
    </row>
    <row r="360" spans="1:1">
      <c r="A360" t="s">
        <v>399</v>
      </c>
    </row>
    <row r="361" spans="1:1">
      <c r="A361" t="s">
        <v>400</v>
      </c>
    </row>
    <row r="362" spans="1:1">
      <c r="A362" t="s">
        <v>401</v>
      </c>
    </row>
    <row r="363" spans="1:1">
      <c r="A363" t="s">
        <v>402</v>
      </c>
    </row>
    <row r="364" spans="1:1">
      <c r="A364" t="s">
        <v>403</v>
      </c>
    </row>
    <row r="365" spans="1:1">
      <c r="A365" t="s">
        <v>404</v>
      </c>
    </row>
    <row r="366" spans="1:1">
      <c r="A366" t="s">
        <v>405</v>
      </c>
    </row>
    <row r="367" spans="1:1">
      <c r="A367" t="s">
        <v>406</v>
      </c>
    </row>
    <row r="368" spans="1:1">
      <c r="A368" t="s">
        <v>407</v>
      </c>
    </row>
    <row r="369" spans="1:1">
      <c r="A369" t="s">
        <v>408</v>
      </c>
    </row>
    <row r="370" spans="1:1">
      <c r="A370" t="s">
        <v>409</v>
      </c>
    </row>
    <row r="371" spans="1:1">
      <c r="A371" t="s">
        <v>410</v>
      </c>
    </row>
    <row r="372" spans="1:1">
      <c r="A372" t="s">
        <v>411</v>
      </c>
    </row>
    <row r="373" spans="1:1">
      <c r="A373" t="s">
        <v>412</v>
      </c>
    </row>
    <row r="374" spans="1:1">
      <c r="A374" t="s">
        <v>413</v>
      </c>
    </row>
    <row r="375" spans="1:1">
      <c r="A375" t="s">
        <v>414</v>
      </c>
    </row>
    <row r="376" spans="1:1">
      <c r="A376" t="s">
        <v>415</v>
      </c>
    </row>
    <row r="377" spans="1:1">
      <c r="A377" t="s">
        <v>416</v>
      </c>
    </row>
    <row r="378" spans="1:1">
      <c r="A378" t="s">
        <v>417</v>
      </c>
    </row>
    <row r="379" spans="1:1">
      <c r="A379" t="s">
        <v>418</v>
      </c>
    </row>
    <row r="380" spans="1:1">
      <c r="A380" t="s">
        <v>419</v>
      </c>
    </row>
    <row r="381" spans="1:1">
      <c r="A381" t="s">
        <v>420</v>
      </c>
    </row>
    <row r="382" spans="1:1">
      <c r="A382" t="s">
        <v>421</v>
      </c>
    </row>
    <row r="383" spans="1:1">
      <c r="A383" t="s">
        <v>422</v>
      </c>
    </row>
    <row r="384" spans="1:1">
      <c r="A384" t="s">
        <v>423</v>
      </c>
    </row>
    <row r="385" spans="1:1">
      <c r="A385" t="s">
        <v>424</v>
      </c>
    </row>
    <row r="386" spans="1:1">
      <c r="A386" t="s">
        <v>425</v>
      </c>
    </row>
    <row r="387" spans="1:1">
      <c r="A387">
        <f>SUBSTITUTE("set shared profiles spyware Alert-Only-AS botnet-domains sinkhole ipv4-address {{ SINKHOLE_IPV4 }}", "{{ SINKHOLE_IPV4 }}", 'values'!B20)</f>
        <v>0</v>
      </c>
    </row>
    <row r="388" spans="1:1">
      <c r="A388">
        <f>SUBSTITUTE("set shared profiles spyware Alert-Only-AS botnet-domains sinkhole ipv6-address {{ SINKHOLE_IPV6 }}", "{{ SINKHOLE_IPV6 }}", 'values'!B21)</f>
        <v>0</v>
      </c>
    </row>
    <row r="389" spans="1:1">
      <c r="A389" t="s">
        <v>426</v>
      </c>
    </row>
    <row r="390" spans="1:1">
      <c r="A390" t="s">
        <v>427</v>
      </c>
    </row>
    <row r="391" spans="1:1">
      <c r="A391" t="s">
        <v>428</v>
      </c>
    </row>
    <row r="392" spans="1:1">
      <c r="A392" t="s">
        <v>429</v>
      </c>
    </row>
    <row r="393" spans="1:1">
      <c r="A393" t="s">
        <v>430</v>
      </c>
    </row>
    <row r="394" spans="1:1">
      <c r="A394" t="s">
        <v>431</v>
      </c>
    </row>
    <row r="395" spans="1:1">
      <c r="A395" t="s">
        <v>432</v>
      </c>
    </row>
    <row r="396" spans="1:1">
      <c r="A396" t="s">
        <v>433</v>
      </c>
    </row>
    <row r="397" spans="1:1">
      <c r="A397" t="s">
        <v>434</v>
      </c>
    </row>
    <row r="398" spans="1:1">
      <c r="A398" t="s">
        <v>435</v>
      </c>
    </row>
    <row r="399" spans="1:1">
      <c r="A399" t="s">
        <v>436</v>
      </c>
    </row>
    <row r="400" spans="1:1">
      <c r="A400" t="s">
        <v>437</v>
      </c>
    </row>
    <row r="401" spans="1:1">
      <c r="A401" t="s">
        <v>438</v>
      </c>
    </row>
    <row r="402" spans="1:1">
      <c r="A402" t="s">
        <v>439</v>
      </c>
    </row>
    <row r="403" spans="1:1">
      <c r="A403" t="s">
        <v>440</v>
      </c>
    </row>
    <row r="404" spans="1:1">
      <c r="A404" t="s">
        <v>441</v>
      </c>
    </row>
    <row r="405" spans="1:1">
      <c r="A405" t="s">
        <v>442</v>
      </c>
    </row>
    <row r="406" spans="1:1">
      <c r="A406" t="s">
        <v>443</v>
      </c>
    </row>
    <row r="407" spans="1:1">
      <c r="A407" t="s">
        <v>444</v>
      </c>
    </row>
    <row r="408" spans="1:1">
      <c r="A408" t="s">
        <v>445</v>
      </c>
    </row>
    <row r="409" spans="1:1">
      <c r="A409" t="s">
        <v>446</v>
      </c>
    </row>
    <row r="410" spans="1:1">
      <c r="A410" t="s">
        <v>447</v>
      </c>
    </row>
    <row r="411" spans="1:1">
      <c r="A411" t="s">
        <v>448</v>
      </c>
    </row>
    <row r="412" spans="1:1">
      <c r="A412" t="s">
        <v>449</v>
      </c>
    </row>
    <row r="413" spans="1:1">
      <c r="A413" t="s">
        <v>450</v>
      </c>
    </row>
    <row r="414" spans="1:1">
      <c r="A414" t="s">
        <v>451</v>
      </c>
    </row>
    <row r="415" spans="1:1">
      <c r="A415" t="s">
        <v>452</v>
      </c>
    </row>
    <row r="416" spans="1:1">
      <c r="A416" t="s">
        <v>453</v>
      </c>
    </row>
    <row r="417" spans="1:1">
      <c r="A417" t="s">
        <v>454</v>
      </c>
    </row>
    <row r="418" spans="1:1">
      <c r="A418" t="s">
        <v>455</v>
      </c>
    </row>
    <row r="419" spans="1:1">
      <c r="A419" t="s">
        <v>456</v>
      </c>
    </row>
    <row r="420" spans="1:1">
      <c r="A420" t="s">
        <v>457</v>
      </c>
    </row>
    <row r="421" spans="1:1">
      <c r="A421" t="s">
        <v>458</v>
      </c>
    </row>
    <row r="422" spans="1:1">
      <c r="A422" t="s">
        <v>459</v>
      </c>
    </row>
    <row r="423" spans="1:1">
      <c r="A423">
        <f>SUBSTITUTE("set shared profiles spyware Exception-AS botnet-domains sinkhole ipv4-address {{ SINKHOLE_IPV4 }}", "{{ SINKHOLE_IPV4 }}", 'values'!B20)</f>
        <v>0</v>
      </c>
    </row>
    <row r="424" spans="1:1">
      <c r="A424">
        <f>SUBSTITUTE("set shared profiles spyware Exception-AS botnet-domains sinkhole ipv6-address {{ SINKHOLE_IPV6 }}", "{{ SINKHOLE_IPV6 }}", 'values'!B21)</f>
        <v>0</v>
      </c>
    </row>
    <row r="425" spans="1:1">
      <c r="A425" t="s">
        <v>460</v>
      </c>
    </row>
    <row r="426" spans="1:1">
      <c r="A426" t="s">
        <v>461</v>
      </c>
    </row>
    <row r="430" spans="1:1">
      <c r="A430" t="s">
        <v>462</v>
      </c>
    </row>
    <row r="431" spans="1:1">
      <c r="A431" t="s">
        <v>463</v>
      </c>
    </row>
    <row r="432" spans="1:1">
      <c r="A432" t="s">
        <v>464</v>
      </c>
    </row>
    <row r="433" spans="1:1">
      <c r="A433" t="s">
        <v>465</v>
      </c>
    </row>
    <row r="434" spans="1:1">
      <c r="A434" t="s">
        <v>466</v>
      </c>
    </row>
    <row r="435" spans="1:1">
      <c r="A435" t="s">
        <v>467</v>
      </c>
    </row>
    <row r="436" spans="1:1">
      <c r="A436" t="s">
        <v>468</v>
      </c>
    </row>
    <row r="437" spans="1:1">
      <c r="A437" t="s">
        <v>469</v>
      </c>
    </row>
    <row r="438" spans="1:1">
      <c r="A438" t="s">
        <v>470</v>
      </c>
    </row>
    <row r="439" spans="1:1">
      <c r="A439" t="s">
        <v>471</v>
      </c>
    </row>
    <row r="440" spans="1:1">
      <c r="A440" t="s">
        <v>472</v>
      </c>
    </row>
    <row r="441" spans="1:1">
      <c r="A441" t="s">
        <v>473</v>
      </c>
    </row>
    <row r="442" spans="1:1">
      <c r="A442" t="s">
        <v>474</v>
      </c>
    </row>
    <row r="443" spans="1:1">
      <c r="A443" t="s">
        <v>475</v>
      </c>
    </row>
    <row r="444" spans="1:1">
      <c r="A444" t="s">
        <v>476</v>
      </c>
    </row>
    <row r="445" spans="1:1">
      <c r="A445" t="s">
        <v>477</v>
      </c>
    </row>
    <row r="446" spans="1:1">
      <c r="A446" t="s">
        <v>478</v>
      </c>
    </row>
    <row r="447" spans="1:1">
      <c r="A447" t="s">
        <v>479</v>
      </c>
    </row>
    <row r="448" spans="1:1">
      <c r="A448" t="s">
        <v>480</v>
      </c>
    </row>
    <row r="449" spans="1:1">
      <c r="A449" t="s">
        <v>481</v>
      </c>
    </row>
    <row r="450" spans="1:1">
      <c r="A450" t="s">
        <v>482</v>
      </c>
    </row>
    <row r="451" spans="1:1">
      <c r="A451" t="s">
        <v>483</v>
      </c>
    </row>
    <row r="452" spans="1:1">
      <c r="A452" t="s">
        <v>484</v>
      </c>
    </row>
    <row r="453" spans="1:1">
      <c r="A453" t="s">
        <v>485</v>
      </c>
    </row>
    <row r="454" spans="1:1">
      <c r="A454" t="s">
        <v>486</v>
      </c>
    </row>
    <row r="455" spans="1:1">
      <c r="A455" t="s">
        <v>487</v>
      </c>
    </row>
    <row r="456" spans="1:1">
      <c r="A456" t="s">
        <v>488</v>
      </c>
    </row>
    <row r="457" spans="1:1">
      <c r="A457" t="s">
        <v>489</v>
      </c>
    </row>
    <row r="458" spans="1:1">
      <c r="A458" t="s">
        <v>490</v>
      </c>
    </row>
    <row r="459" spans="1:1">
      <c r="A459" t="s">
        <v>491</v>
      </c>
    </row>
    <row r="460" spans="1:1">
      <c r="A460" t="s">
        <v>492</v>
      </c>
    </row>
    <row r="461" spans="1:1">
      <c r="A461" t="s">
        <v>493</v>
      </c>
    </row>
    <row r="462" spans="1:1">
      <c r="A462" t="s">
        <v>494</v>
      </c>
    </row>
    <row r="463" spans="1:1">
      <c r="A463" t="s">
        <v>495</v>
      </c>
    </row>
    <row r="464" spans="1:1">
      <c r="A464" t="s">
        <v>496</v>
      </c>
    </row>
    <row r="465" spans="1:1">
      <c r="A465" t="s">
        <v>497</v>
      </c>
    </row>
    <row r="466" spans="1:1">
      <c r="A466" t="s">
        <v>498</v>
      </c>
    </row>
    <row r="467" spans="1:1">
      <c r="A467" t="s">
        <v>499</v>
      </c>
    </row>
    <row r="468" spans="1:1">
      <c r="A468" t="s">
        <v>500</v>
      </c>
    </row>
    <row r="469" spans="1:1">
      <c r="A469" t="s">
        <v>501</v>
      </c>
    </row>
    <row r="470" spans="1:1">
      <c r="A470" t="s">
        <v>502</v>
      </c>
    </row>
    <row r="471" spans="1:1">
      <c r="A471" t="s">
        <v>503</v>
      </c>
    </row>
    <row r="472" spans="1:1">
      <c r="A472" t="s">
        <v>504</v>
      </c>
    </row>
    <row r="473" spans="1:1">
      <c r="A473" t="s">
        <v>505</v>
      </c>
    </row>
    <row r="474" spans="1:1">
      <c r="A474" t="s">
        <v>506</v>
      </c>
    </row>
    <row r="475" spans="1:1">
      <c r="A475" t="s">
        <v>507</v>
      </c>
    </row>
    <row r="476" spans="1:1">
      <c r="A476" t="s">
        <v>508</v>
      </c>
    </row>
    <row r="477" spans="1:1">
      <c r="A477" t="s">
        <v>509</v>
      </c>
    </row>
    <row r="478" spans="1:1">
      <c r="A478" t="s">
        <v>510</v>
      </c>
    </row>
    <row r="479" spans="1:1">
      <c r="A479" t="s">
        <v>511</v>
      </c>
    </row>
    <row r="480" spans="1:1">
      <c r="A480" t="s">
        <v>512</v>
      </c>
    </row>
    <row r="481" spans="1:1">
      <c r="A481" t="s">
        <v>513</v>
      </c>
    </row>
    <row r="482" spans="1:1">
      <c r="A482" t="s">
        <v>514</v>
      </c>
    </row>
    <row r="483" spans="1:1">
      <c r="A483" t="s">
        <v>515</v>
      </c>
    </row>
    <row r="484" spans="1:1">
      <c r="A484" t="s">
        <v>516</v>
      </c>
    </row>
    <row r="485" spans="1:1">
      <c r="A485" t="s">
        <v>517</v>
      </c>
    </row>
    <row r="486" spans="1:1">
      <c r="A486" t="s">
        <v>518</v>
      </c>
    </row>
    <row r="487" spans="1:1">
      <c r="A487" t="s">
        <v>519</v>
      </c>
    </row>
    <row r="488" spans="1:1">
      <c r="A488" t="s">
        <v>520</v>
      </c>
    </row>
    <row r="489" spans="1:1">
      <c r="A489" t="s">
        <v>521</v>
      </c>
    </row>
    <row r="490" spans="1:1">
      <c r="A490" t="s">
        <v>522</v>
      </c>
    </row>
    <row r="491" spans="1:1">
      <c r="A491" t="s">
        <v>523</v>
      </c>
    </row>
    <row r="492" spans="1:1">
      <c r="A492" t="s">
        <v>524</v>
      </c>
    </row>
    <row r="493" spans="1:1">
      <c r="A493" t="s">
        <v>525</v>
      </c>
    </row>
    <row r="494" spans="1:1">
      <c r="A494" t="s">
        <v>526</v>
      </c>
    </row>
    <row r="495" spans="1:1">
      <c r="A495" t="s">
        <v>527</v>
      </c>
    </row>
    <row r="496" spans="1:1">
      <c r="A496" t="s">
        <v>528</v>
      </c>
    </row>
    <row r="497" spans="1:1">
      <c r="A497" t="s">
        <v>529</v>
      </c>
    </row>
    <row r="498" spans="1:1">
      <c r="A498" t="s">
        <v>530</v>
      </c>
    </row>
    <row r="499" spans="1:1">
      <c r="A499" t="s">
        <v>531</v>
      </c>
    </row>
    <row r="500" spans="1:1">
      <c r="A500" t="s">
        <v>532</v>
      </c>
    </row>
    <row r="501" spans="1:1">
      <c r="A501" t="s">
        <v>533</v>
      </c>
    </row>
    <row r="502" spans="1:1">
      <c r="A502" t="s">
        <v>534</v>
      </c>
    </row>
    <row r="503" spans="1:1">
      <c r="A503" t="s">
        <v>535</v>
      </c>
    </row>
    <row r="504" spans="1:1">
      <c r="A504" t="s">
        <v>536</v>
      </c>
    </row>
    <row r="505" spans="1:1">
      <c r="A505" t="s">
        <v>537</v>
      </c>
    </row>
    <row r="506" spans="1:1">
      <c r="A506" t="s">
        <v>538</v>
      </c>
    </row>
    <row r="507" spans="1:1">
      <c r="A507" t="s">
        <v>539</v>
      </c>
    </row>
    <row r="508" spans="1:1">
      <c r="A508" t="s">
        <v>540</v>
      </c>
    </row>
    <row r="509" spans="1:1">
      <c r="A509" t="s">
        <v>541</v>
      </c>
    </row>
    <row r="510" spans="1:1">
      <c r="A510" t="s">
        <v>542</v>
      </c>
    </row>
    <row r="511" spans="1:1">
      <c r="A511" t="s">
        <v>543</v>
      </c>
    </row>
    <row r="512" spans="1:1">
      <c r="A512" t="s">
        <v>544</v>
      </c>
    </row>
    <row r="513" spans="1:1">
      <c r="A513" t="s">
        <v>545</v>
      </c>
    </row>
    <row r="514" spans="1:1">
      <c r="A514" t="s">
        <v>546</v>
      </c>
    </row>
    <row r="515" spans="1:1">
      <c r="A515" t="s">
        <v>547</v>
      </c>
    </row>
    <row r="516" spans="1:1">
      <c r="A516" t="s">
        <v>548</v>
      </c>
    </row>
    <row r="517" spans="1:1">
      <c r="A517" t="s">
        <v>549</v>
      </c>
    </row>
    <row r="519" spans="1:1">
      <c r="A519" t="s">
        <v>550</v>
      </c>
    </row>
    <row r="520" spans="1:1">
      <c r="A520" t="s">
        <v>551</v>
      </c>
    </row>
    <row r="521" spans="1:1">
      <c r="A521" t="s">
        <v>552</v>
      </c>
    </row>
    <row r="522" spans="1:1">
      <c r="A522" t="s">
        <v>553</v>
      </c>
    </row>
    <row r="523" spans="1:1">
      <c r="A523" t="s">
        <v>554</v>
      </c>
    </row>
    <row r="524" spans="1:1">
      <c r="A524" t="s">
        <v>555</v>
      </c>
    </row>
    <row r="525" spans="1:1">
      <c r="A525" t="s">
        <v>556</v>
      </c>
    </row>
    <row r="526" spans="1:1">
      <c r="A526" t="s">
        <v>557</v>
      </c>
    </row>
    <row r="527" spans="1:1">
      <c r="A527" t="s">
        <v>558</v>
      </c>
    </row>
    <row r="528" spans="1:1">
      <c r="A528" t="s">
        <v>559</v>
      </c>
    </row>
    <row r="529" spans="1:1">
      <c r="A529" t="s">
        <v>560</v>
      </c>
    </row>
    <row r="530" spans="1:1">
      <c r="A530" t="s">
        <v>561</v>
      </c>
    </row>
    <row r="531" spans="1:1">
      <c r="A531" t="s">
        <v>562</v>
      </c>
    </row>
    <row r="532" spans="1:1">
      <c r="A532" t="s">
        <v>563</v>
      </c>
    </row>
    <row r="533" spans="1:1">
      <c r="A533" t="s">
        <v>564</v>
      </c>
    </row>
    <row r="534" spans="1:1">
      <c r="A534" t="s">
        <v>565</v>
      </c>
    </row>
    <row r="535" spans="1:1">
      <c r="A535" t="s">
        <v>566</v>
      </c>
    </row>
    <row r="536" spans="1:1">
      <c r="A536" t="s">
        <v>567</v>
      </c>
    </row>
    <row r="537" spans="1:1">
      <c r="A537" t="s">
        <v>568</v>
      </c>
    </row>
    <row r="538" spans="1:1">
      <c r="A538" t="s">
        <v>569</v>
      </c>
    </row>
    <row r="539" spans="1:1">
      <c r="A539" t="s">
        <v>570</v>
      </c>
    </row>
    <row r="540" spans="1:1">
      <c r="A540" t="s">
        <v>571</v>
      </c>
    </row>
    <row r="541" spans="1:1">
      <c r="A541" t="s">
        <v>572</v>
      </c>
    </row>
    <row r="542" spans="1:1">
      <c r="A542" t="s">
        <v>573</v>
      </c>
    </row>
    <row r="543" spans="1:1">
      <c r="A543" t="s">
        <v>574</v>
      </c>
    </row>
    <row r="544" spans="1:1">
      <c r="A544" t="s">
        <v>575</v>
      </c>
    </row>
    <row r="545" spans="1:1">
      <c r="A545" t="s">
        <v>576</v>
      </c>
    </row>
    <row r="546" spans="1:1">
      <c r="A546" t="s">
        <v>577</v>
      </c>
    </row>
    <row r="547" spans="1:1">
      <c r="A547" t="s">
        <v>578</v>
      </c>
    </row>
    <row r="548" spans="1:1">
      <c r="A548" t="s">
        <v>579</v>
      </c>
    </row>
    <row r="549" spans="1:1">
      <c r="A549" t="s">
        <v>580</v>
      </c>
    </row>
    <row r="550" spans="1:1">
      <c r="A550" t="s">
        <v>581</v>
      </c>
    </row>
    <row r="551" spans="1:1">
      <c r="A551" t="s">
        <v>582</v>
      </c>
    </row>
    <row r="552" spans="1:1">
      <c r="A552" t="s">
        <v>583</v>
      </c>
    </row>
    <row r="553" spans="1:1">
      <c r="A553" t="s">
        <v>584</v>
      </c>
    </row>
    <row r="554" spans="1:1">
      <c r="A554" t="s">
        <v>585</v>
      </c>
    </row>
    <row r="555" spans="1:1">
      <c r="A555" t="s">
        <v>586</v>
      </c>
    </row>
    <row r="556" spans="1:1">
      <c r="A556" t="s">
        <v>587</v>
      </c>
    </row>
    <row r="557" spans="1:1">
      <c r="A557" t="s">
        <v>588</v>
      </c>
    </row>
    <row r="558" spans="1:1">
      <c r="A558" t="s">
        <v>589</v>
      </c>
    </row>
    <row r="559" spans="1:1">
      <c r="A559" t="s">
        <v>590</v>
      </c>
    </row>
    <row r="560" spans="1:1">
      <c r="A560" t="s">
        <v>591</v>
      </c>
    </row>
    <row r="561" spans="1:1">
      <c r="A561" t="s">
        <v>592</v>
      </c>
    </row>
    <row r="562" spans="1:1">
      <c r="A562" t="s">
        <v>593</v>
      </c>
    </row>
    <row r="563" spans="1:1">
      <c r="A563" t="s">
        <v>594</v>
      </c>
    </row>
    <row r="564" spans="1:1">
      <c r="A564" t="s">
        <v>595</v>
      </c>
    </row>
    <row r="565" spans="1:1">
      <c r="A565" t="s">
        <v>596</v>
      </c>
    </row>
    <row r="566" spans="1:1">
      <c r="A566" t="s">
        <v>597</v>
      </c>
    </row>
    <row r="568" spans="1:1">
      <c r="A568" t="s">
        <v>598</v>
      </c>
    </row>
    <row r="569" spans="1:1">
      <c r="A569" t="s">
        <v>599</v>
      </c>
    </row>
    <row r="570" spans="1:1">
      <c r="A570" t="s">
        <v>600</v>
      </c>
    </row>
    <row r="571" spans="1:1">
      <c r="A571" t="s">
        <v>601</v>
      </c>
    </row>
    <row r="572" spans="1:1">
      <c r="A572" t="s">
        <v>602</v>
      </c>
    </row>
    <row r="573" spans="1:1">
      <c r="A573" t="s">
        <v>603</v>
      </c>
    </row>
    <row r="574" spans="1:1">
      <c r="A574" t="s">
        <v>604</v>
      </c>
    </row>
    <row r="575" spans="1:1">
      <c r="A575" t="s">
        <v>605</v>
      </c>
    </row>
    <row r="576" spans="1:1">
      <c r="A576" t="s">
        <v>606</v>
      </c>
    </row>
    <row r="577" spans="1:1">
      <c r="A577" t="s">
        <v>607</v>
      </c>
    </row>
    <row r="578" spans="1:1">
      <c r="A578" t="s">
        <v>608</v>
      </c>
    </row>
    <row r="579" spans="1:1">
      <c r="A579" t="s">
        <v>609</v>
      </c>
    </row>
    <row r="580" spans="1:1">
      <c r="A580" t="s">
        <v>610</v>
      </c>
    </row>
    <row r="581" spans="1:1">
      <c r="A581" t="s">
        <v>611</v>
      </c>
    </row>
    <row r="582" spans="1:1">
      <c r="A582" t="s">
        <v>612</v>
      </c>
    </row>
    <row r="583" spans="1:1">
      <c r="A583" t="s">
        <v>613</v>
      </c>
    </row>
    <row r="584" spans="1:1">
      <c r="A584" t="s">
        <v>614</v>
      </c>
    </row>
    <row r="585" spans="1:1">
      <c r="A585" t="s">
        <v>615</v>
      </c>
    </row>
    <row r="586" spans="1:1">
      <c r="A586" t="s">
        <v>616</v>
      </c>
    </row>
    <row r="587" spans="1:1">
      <c r="A587" t="s">
        <v>617</v>
      </c>
    </row>
    <row r="588" spans="1:1">
      <c r="A588" t="s">
        <v>618</v>
      </c>
    </row>
    <row r="589" spans="1:1">
      <c r="A589" t="s">
        <v>619</v>
      </c>
    </row>
    <row r="590" spans="1:1">
      <c r="A590" t="s">
        <v>620</v>
      </c>
    </row>
    <row r="591" spans="1:1">
      <c r="A591" t="s">
        <v>621</v>
      </c>
    </row>
    <row r="592" spans="1:1">
      <c r="A592" t="s">
        <v>622</v>
      </c>
    </row>
    <row r="593" spans="1:1">
      <c r="A593" t="s">
        <v>623</v>
      </c>
    </row>
    <row r="594" spans="1:1">
      <c r="A594" t="s">
        <v>624</v>
      </c>
    </row>
    <row r="595" spans="1:1">
      <c r="A595" t="s">
        <v>625</v>
      </c>
    </row>
    <row r="596" spans="1:1">
      <c r="A596" t="s">
        <v>626</v>
      </c>
    </row>
    <row r="598" spans="1:1">
      <c r="A598" t="s">
        <v>627</v>
      </c>
    </row>
    <row r="599" spans="1:1">
      <c r="A599" t="s">
        <v>628</v>
      </c>
    </row>
    <row r="600" spans="1:1">
      <c r="A600" t="s">
        <v>629</v>
      </c>
    </row>
    <row r="601" spans="1:1">
      <c r="A601" t="s">
        <v>630</v>
      </c>
    </row>
    <row r="602" spans="1:1">
      <c r="A602" t="s">
        <v>631</v>
      </c>
    </row>
    <row r="603" spans="1:1">
      <c r="A603" t="s">
        <v>632</v>
      </c>
    </row>
    <row r="604" spans="1:1">
      <c r="A604" t="s">
        <v>633</v>
      </c>
    </row>
    <row r="605" spans="1:1">
      <c r="A605" t="s">
        <v>634</v>
      </c>
    </row>
    <row r="606" spans="1:1">
      <c r="A606" t="s">
        <v>635</v>
      </c>
    </row>
    <row r="607" spans="1:1">
      <c r="A607" t="s">
        <v>636</v>
      </c>
    </row>
    <row r="608" spans="1:1">
      <c r="A608" t="s">
        <v>637</v>
      </c>
    </row>
    <row r="609" spans="1:1">
      <c r="A609" t="s">
        <v>638</v>
      </c>
    </row>
    <row r="610" spans="1:1">
      <c r="A610" t="s">
        <v>639</v>
      </c>
    </row>
    <row r="611" spans="1:1">
      <c r="A611" t="s">
        <v>640</v>
      </c>
    </row>
    <row r="612" spans="1:1">
      <c r="A612" t="s">
        <v>641</v>
      </c>
    </row>
    <row r="613" spans="1:1">
      <c r="A613" t="s">
        <v>642</v>
      </c>
    </row>
    <row r="614" spans="1:1">
      <c r="A614" t="s">
        <v>643</v>
      </c>
    </row>
    <row r="615" spans="1:1">
      <c r="A615" t="s">
        <v>644</v>
      </c>
    </row>
    <row r="616" spans="1:1">
      <c r="A616" t="s">
        <v>645</v>
      </c>
    </row>
    <row r="617" spans="1:1">
      <c r="A617" t="s">
        <v>646</v>
      </c>
    </row>
    <row r="618" spans="1:1">
      <c r="A618" t="s">
        <v>647</v>
      </c>
    </row>
    <row r="619" spans="1:1">
      <c r="A619" t="s">
        <v>648</v>
      </c>
    </row>
    <row r="620" spans="1:1">
      <c r="A620" t="s">
        <v>649</v>
      </c>
    </row>
    <row r="621" spans="1:1">
      <c r="A621" t="s">
        <v>650</v>
      </c>
    </row>
    <row r="622" spans="1:1">
      <c r="A622" t="s">
        <v>651</v>
      </c>
    </row>
    <row r="623" spans="1:1">
      <c r="A623" t="s">
        <v>652</v>
      </c>
    </row>
    <row r="624" spans="1:1">
      <c r="A624" t="s">
        <v>653</v>
      </c>
    </row>
    <row r="625" spans="1:1">
      <c r="A625" t="s">
        <v>654</v>
      </c>
    </row>
    <row r="626" spans="1:1">
      <c r="A626" t="s">
        <v>655</v>
      </c>
    </row>
    <row r="627" spans="1:1">
      <c r="A627" t="s">
        <v>656</v>
      </c>
    </row>
    <row r="628" spans="1:1">
      <c r="A628" t="s">
        <v>657</v>
      </c>
    </row>
    <row r="629" spans="1:1">
      <c r="A629" t="s">
        <v>658</v>
      </c>
    </row>
    <row r="630" spans="1:1">
      <c r="A630" t="s">
        <v>659</v>
      </c>
    </row>
    <row r="631" spans="1:1">
      <c r="A631" t="s">
        <v>660</v>
      </c>
    </row>
    <row r="632" spans="1:1">
      <c r="A632" t="s">
        <v>661</v>
      </c>
    </row>
    <row r="633" spans="1:1">
      <c r="A633" t="s">
        <v>662</v>
      </c>
    </row>
    <row r="634" spans="1:1">
      <c r="A634" t="s">
        <v>663</v>
      </c>
    </row>
    <row r="635" spans="1:1">
      <c r="A635" t="s">
        <v>664</v>
      </c>
    </row>
    <row r="636" spans="1:1">
      <c r="A636" t="s">
        <v>665</v>
      </c>
    </row>
    <row r="637" spans="1:1">
      <c r="A637" t="s">
        <v>666</v>
      </c>
    </row>
    <row r="638" spans="1:1">
      <c r="A638" t="s">
        <v>667</v>
      </c>
    </row>
    <row r="639" spans="1:1">
      <c r="A639" t="s">
        <v>668</v>
      </c>
    </row>
    <row r="640" spans="1:1">
      <c r="A640" t="s">
        <v>669</v>
      </c>
    </row>
    <row r="641" spans="1:1">
      <c r="A641" t="s">
        <v>670</v>
      </c>
    </row>
    <row r="642" spans="1:1">
      <c r="A642" t="s">
        <v>671</v>
      </c>
    </row>
    <row r="643" spans="1:1">
      <c r="A643" t="s">
        <v>672</v>
      </c>
    </row>
    <row r="644" spans="1:1">
      <c r="A644" t="s">
        <v>673</v>
      </c>
    </row>
    <row r="645" spans="1:1">
      <c r="A645" t="s">
        <v>674</v>
      </c>
    </row>
    <row r="646" spans="1:1">
      <c r="A646" t="s">
        <v>675</v>
      </c>
    </row>
    <row r="647" spans="1:1">
      <c r="A647" t="s">
        <v>676</v>
      </c>
    </row>
    <row r="648" spans="1:1">
      <c r="A648" t="s">
        <v>677</v>
      </c>
    </row>
    <row r="650" spans="1:1">
      <c r="A650" t="s">
        <v>678</v>
      </c>
    </row>
    <row r="651" spans="1:1">
      <c r="A651" t="s">
        <v>679</v>
      </c>
    </row>
    <row r="652" spans="1:1">
      <c r="A652" t="s">
        <v>680</v>
      </c>
    </row>
    <row r="653" spans="1:1">
      <c r="A653" t="s">
        <v>681</v>
      </c>
    </row>
    <row r="654" spans="1:1">
      <c r="A654">
        <f>SUBSTITUTE("set template iron-skillet config mgt-config users {{ ADMINISTRATOR_USERNAME }} phash $1$GmGy8oJJ$V75cNdSRDx0V78yJqXZ111", "{{ ADMINISTRATOR_USERNAME }}", 'values'!B17)</f>
        <v>0</v>
      </c>
    </row>
    <row r="655" spans="1:1">
      <c r="A655">
        <f>SUBSTITUTE("set template iron-skillet config mgt-config users {{ ADMINISTRATOR_USERNAME }} permissions role-based superuser yes", "{{ ADMINISTRATOR_USERNAME }}", 'values'!B17)</f>
        <v>0</v>
      </c>
    </row>
    <row r="656" spans="1:1">
      <c r="A656" t="s">
        <v>682</v>
      </c>
    </row>
    <row r="657" spans="1:1">
      <c r="A657" t="s">
        <v>683</v>
      </c>
    </row>
    <row r="658" spans="1:1">
      <c r="A658" t="s">
        <v>684</v>
      </c>
    </row>
    <row r="659" spans="1:1">
      <c r="A659" t="s">
        <v>685</v>
      </c>
    </row>
    <row r="660" spans="1:1">
      <c r="A660" t="s">
        <v>686</v>
      </c>
    </row>
    <row r="661" spans="1:1">
      <c r="A661" t="s">
        <v>687</v>
      </c>
    </row>
    <row r="662" spans="1:1">
      <c r="A662" t="s">
        <v>688</v>
      </c>
    </row>
    <row r="663" spans="1:1">
      <c r="A663" t="s">
        <v>689</v>
      </c>
    </row>
    <row r="664" spans="1:1">
      <c r="A664" t="s">
        <v>690</v>
      </c>
    </row>
    <row r="665" spans="1:1">
      <c r="A665" t="s">
        <v>691</v>
      </c>
    </row>
    <row r="666" spans="1:1">
      <c r="A666" t="s">
        <v>692</v>
      </c>
    </row>
    <row r="667" spans="1:1">
      <c r="A667" t="s">
        <v>693</v>
      </c>
    </row>
    <row r="668" spans="1:1">
      <c r="A668" t="s">
        <v>694</v>
      </c>
    </row>
    <row r="669" spans="1:1">
      <c r="A669" t="s">
        <v>695</v>
      </c>
    </row>
    <row r="670" spans="1:1">
      <c r="A670" t="s">
        <v>696</v>
      </c>
    </row>
    <row r="671" spans="1:1">
      <c r="A671" t="s">
        <v>697</v>
      </c>
    </row>
    <row r="672" spans="1:1">
      <c r="A672" t="s">
        <v>698</v>
      </c>
    </row>
    <row r="673" spans="1:1">
      <c r="A673" t="s">
        <v>699</v>
      </c>
    </row>
    <row r="674" spans="1:1">
      <c r="A674" t="s">
        <v>700</v>
      </c>
    </row>
    <row r="675" spans="1:1">
      <c r="A675" t="s">
        <v>701</v>
      </c>
    </row>
    <row r="676" spans="1:1">
      <c r="A676">
        <f>SUBSTITUTE("set template iron-skillet config deviceconfig system dns-setting servers primary {{ DNS_1 }}", "{{ DNS_1 }}", 'values'!B18)</f>
        <v>0</v>
      </c>
    </row>
    <row r="677" spans="1:1">
      <c r="A677">
        <f>SUBSTITUTE("set template iron-skillet config deviceconfig system dns-setting servers secondary {{ DNS_2 }}", "{{ DNS_2 }}", 'values'!B19)</f>
        <v>0</v>
      </c>
    </row>
    <row r="678" spans="1:1">
      <c r="A678">
        <f>SUBSTITUTE("set template iron-skillet config deviceconfig system ntp-servers primary-ntp-server ntp-server-address {{ NTP_1 }}", "{{ NTP_1 }}", 'values'!B15)</f>
        <v>0</v>
      </c>
    </row>
    <row r="679" spans="1:1">
      <c r="A679">
        <f>SUBSTITUTE("set template iron-skillet config deviceconfig system ntp-servers secondary-ntp-server ntp-server-address {{ NTP_2 }}", "{{ NTP_2 }}", 'values'!B16)</f>
        <v>0</v>
      </c>
    </row>
    <row r="680" spans="1:1">
      <c r="A680" t="s">
        <v>702</v>
      </c>
    </row>
    <row r="681" spans="1:1">
      <c r="A681" t="s">
        <v>703</v>
      </c>
    </row>
    <row r="682" spans="1:1">
      <c r="A682" t="s">
        <v>704</v>
      </c>
    </row>
    <row r="683" spans="1:1">
      <c r="A683" t="s">
        <v>705</v>
      </c>
    </row>
    <row r="684" spans="1:1">
      <c r="A684" t="s">
        <v>706</v>
      </c>
    </row>
    <row r="685" spans="1:1">
      <c r="A685" t="s">
        <v>707</v>
      </c>
    </row>
    <row r="686" spans="1:1">
      <c r="A686" t="s">
        <v>708</v>
      </c>
    </row>
    <row r="687" spans="1:1">
      <c r="A687" t="s">
        <v>709</v>
      </c>
    </row>
    <row r="688" spans="1:1">
      <c r="A688" t="s">
        <v>710</v>
      </c>
    </row>
    <row r="689" spans="1:1">
      <c r="A689" t="s">
        <v>711</v>
      </c>
    </row>
    <row r="690" spans="1:1">
      <c r="A690" t="s">
        <v>712</v>
      </c>
    </row>
    <row r="691" spans="1:1">
      <c r="A691" t="s">
        <v>713</v>
      </c>
    </row>
    <row r="692" spans="1:1">
      <c r="A692" t="s">
        <v>714</v>
      </c>
    </row>
    <row r="693" spans="1:1">
      <c r="A693" t="s">
        <v>715</v>
      </c>
    </row>
    <row r="694" spans="1:1">
      <c r="A694" t="s">
        <v>716</v>
      </c>
    </row>
    <row r="695" spans="1:1">
      <c r="A695" t="s">
        <v>717</v>
      </c>
    </row>
    <row r="696" spans="1:1">
      <c r="A696" t="s">
        <v>718</v>
      </c>
    </row>
    <row r="697" spans="1:1">
      <c r="A697" t="s">
        <v>719</v>
      </c>
    </row>
    <row r="698" spans="1:1">
      <c r="A698" t="s">
        <v>720</v>
      </c>
    </row>
    <row r="699" spans="1:1">
      <c r="A699" t="s">
        <v>721</v>
      </c>
    </row>
    <row r="700" spans="1:1">
      <c r="A700" t="s">
        <v>722</v>
      </c>
    </row>
    <row r="701" spans="1:1">
      <c r="A701" t="s">
        <v>723</v>
      </c>
    </row>
    <row r="702" spans="1:1">
      <c r="A702" t="s">
        <v>724</v>
      </c>
    </row>
    <row r="703" spans="1:1">
      <c r="A703" t="s">
        <v>725</v>
      </c>
    </row>
    <row r="704" spans="1:1">
      <c r="A704" t="s">
        <v>726</v>
      </c>
    </row>
    <row r="705" spans="1:1">
      <c r="A705" t="s">
        <v>727</v>
      </c>
    </row>
    <row r="706" spans="1:1">
      <c r="A706" t="s">
        <v>728</v>
      </c>
    </row>
    <row r="707" spans="1:1">
      <c r="A707" t="s">
        <v>729</v>
      </c>
    </row>
    <row r="708" spans="1:1">
      <c r="A708" t="s">
        <v>730</v>
      </c>
    </row>
    <row r="709" spans="1:1">
      <c r="A709" t="s">
        <v>731</v>
      </c>
    </row>
    <row r="710" spans="1:1">
      <c r="A710" t="s">
        <v>732</v>
      </c>
    </row>
    <row r="711" spans="1:1">
      <c r="A711" t="s">
        <v>733</v>
      </c>
    </row>
    <row r="712" spans="1:1">
      <c r="A712" t="s">
        <v>734</v>
      </c>
    </row>
    <row r="713" spans="1:1">
      <c r="A713" t="s">
        <v>735</v>
      </c>
    </row>
    <row r="714" spans="1:1">
      <c r="A714" t="s">
        <v>736</v>
      </c>
    </row>
    <row r="715" spans="1:1">
      <c r="A715" t="s">
        <v>737</v>
      </c>
    </row>
    <row r="716" spans="1:1">
      <c r="A716" t="s">
        <v>738</v>
      </c>
    </row>
    <row r="717" spans="1:1">
      <c r="A717" t="s">
        <v>739</v>
      </c>
    </row>
    <row r="718" spans="1:1">
      <c r="A718" t="s">
        <v>740</v>
      </c>
    </row>
    <row r="719" spans="1:1">
      <c r="A719" t="s">
        <v>741</v>
      </c>
    </row>
    <row r="720" spans="1:1">
      <c r="A720" t="s">
        <v>742</v>
      </c>
    </row>
    <row r="721" spans="1:1">
      <c r="A721" t="s">
        <v>743</v>
      </c>
    </row>
    <row r="722" spans="1:1">
      <c r="A722" t="s">
        <v>744</v>
      </c>
    </row>
    <row r="723" spans="1:1">
      <c r="A723" t="s">
        <v>745</v>
      </c>
    </row>
    <row r="724" spans="1:1">
      <c r="A724" t="s">
        <v>746</v>
      </c>
    </row>
    <row r="725" spans="1:1">
      <c r="A725" t="s">
        <v>747</v>
      </c>
    </row>
    <row r="726" spans="1:1">
      <c r="A726" t="s">
        <v>748</v>
      </c>
    </row>
    <row r="728" spans="1:1">
      <c r="A728" t="s">
        <v>749</v>
      </c>
    </row>
    <row r="729" spans="1:1">
      <c r="A729" t="s">
        <v>750</v>
      </c>
    </row>
    <row r="730" spans="1:1">
      <c r="A730" t="s">
        <v>751</v>
      </c>
    </row>
    <row r="731" spans="1:1">
      <c r="A731" t="s">
        <v>752</v>
      </c>
    </row>
    <row r="732" spans="1:1">
      <c r="A732" t="s">
        <v>753</v>
      </c>
    </row>
    <row r="733" spans="1:1">
      <c r="A733" t="s">
        <v>754</v>
      </c>
    </row>
    <row r="734" spans="1:1">
      <c r="A734" t="s">
        <v>755</v>
      </c>
    </row>
    <row r="735" spans="1:1">
      <c r="A735" t="s">
        <v>756</v>
      </c>
    </row>
    <row r="736" spans="1:1">
      <c r="A736" t="s">
        <v>757</v>
      </c>
    </row>
    <row r="737" spans="1:1">
      <c r="A737" t="s">
        <v>758</v>
      </c>
    </row>
    <row r="738" spans="1:1">
      <c r="A738" t="s">
        <v>759</v>
      </c>
    </row>
    <row r="739" spans="1:1">
      <c r="A739" t="s">
        <v>760</v>
      </c>
    </row>
    <row r="740" spans="1:1">
      <c r="A740" t="s">
        <v>761</v>
      </c>
    </row>
    <row r="741" spans="1:1">
      <c r="A741" t="s">
        <v>762</v>
      </c>
    </row>
    <row r="742" spans="1:1">
      <c r="A742" t="s">
        <v>763</v>
      </c>
    </row>
    <row r="743" spans="1:1">
      <c r="A743" t="s">
        <v>764</v>
      </c>
    </row>
    <row r="744" spans="1:1">
      <c r="A744" t="s">
        <v>765</v>
      </c>
    </row>
    <row r="745" spans="1:1">
      <c r="A745" t="s">
        <v>766</v>
      </c>
    </row>
    <row r="746" spans="1:1">
      <c r="A746" t="s">
        <v>767</v>
      </c>
    </row>
    <row r="747" spans="1:1">
      <c r="A747" t="s">
        <v>768</v>
      </c>
    </row>
    <row r="748" spans="1:1">
      <c r="A748" t="s">
        <v>769</v>
      </c>
    </row>
    <row r="749" spans="1:1">
      <c r="A749" t="s">
        <v>770</v>
      </c>
    </row>
    <row r="750" spans="1:1">
      <c r="A750" t="s">
        <v>771</v>
      </c>
    </row>
    <row r="751" spans="1:1">
      <c r="A751" t="s">
        <v>772</v>
      </c>
    </row>
    <row r="753" spans="1:1">
      <c r="A753" t="s">
        <v>773</v>
      </c>
    </row>
    <row r="754" spans="1:1">
      <c r="A754" t="s">
        <v>774</v>
      </c>
    </row>
    <row r="756" spans="1:1">
      <c r="A756" t="s">
        <v>775</v>
      </c>
    </row>
    <row r="757" spans="1:1">
      <c r="A757" t="s">
        <v>776</v>
      </c>
    </row>
    <row r="758" spans="1:1">
      <c r="A758">
        <f>SUBSTITUTE("set template-stack {{ STACK }} templates iron-skillet", "{{ STACK }}", 'values'!B8)</f>
        <v>0</v>
      </c>
    </row>
    <row r="759" spans="1:1">
      <c r="A759">
        <f>SUBSTITUTE("set template-stack {{ STACK }} settings default-vsys vsys1", "{{ STACK }}", 'values'!B8)</f>
        <v>0</v>
      </c>
    </row>
    <row r="760" spans="1:1">
      <c r="A760">
        <f>SUBSTITUTE(SUBSTITUTE("set template-stack {{ STACK }} config devices localhost.localdomain deviceconfig system hostname {{ FW_NAME }}", "{{ FW_NAME }}", 'values'!B10), "{{ STACK }}", 'values'!B8)</f>
        <v>0</v>
      </c>
    </row>
    <row r="762" spans="1:1">
      <c r="A762" t="s">
        <v>777</v>
      </c>
    </row>
    <row r="763" spans="1:1">
      <c r="A763">
        <f>SUBSTITUTE("set template-stack {{ STACK }} config devices localhost.localdomain deviceconfig system type dhcp-client send-hostname yes", "{{ STACK }}", 'values'!B8)</f>
        <v>0</v>
      </c>
    </row>
    <row r="764" spans="1:1">
      <c r="A764">
        <f>SUBSTITUTE("set template-stack {{ STACK }} config devices localhost.localdomain deviceconfig system type dhcp-client send-client-id no", "{{ STACK }}", 'values'!B8)</f>
        <v>0</v>
      </c>
    </row>
    <row r="765" spans="1:1">
      <c r="A765">
        <f>SUBSTITUTE("set template-stack {{ STACK }} config devices localhost.localdomain deviceconfig system type dhcp-client accept-dhcp-hostname no", "{{ STACK }}", 'values'!B8)</f>
        <v>0</v>
      </c>
    </row>
    <row r="766" spans="1:1">
      <c r="A766">
        <f>SUBSTITUTE("set template-stack {{ STACK }} config devices localhost.localdomain deviceconfig system type dhcp-client accept-dhcp-domain no", "{{ STACK }}", 'values'!B8)</f>
        <v>0</v>
      </c>
    </row>
    <row r="768" spans="1:1">
      <c r="A768" t="s">
        <v>778</v>
      </c>
    </row>
    <row r="769" spans="1:1">
      <c r="A769">
        <f>SUBSTITUTE("set template-stack {{ STACK }} config devices localhost.localdomain deviceconfig system type static", "{{ STACK }}", 'values'!B8)</f>
        <v>0</v>
      </c>
    </row>
    <row r="770" spans="1:1">
      <c r="A770">
        <f>SUBSTITUTE(SUBSTITUTE("set template-stack {{ STACK }} config devices localhost.localdomain deviceconfig system ip-address {{ MGMT_IP }}", "{{ MGMT_IP }}", 'values'!B12), "{{ STACK }}", 'values'!B8)</f>
        <v>0</v>
      </c>
    </row>
    <row r="771" spans="1:1">
      <c r="A771">
        <f>SUBSTITUTE(SUBSTITUTE("set template-stack {{ STACK }} config devices localhost.localdomain deviceconfig system netmask {{ MGMT_MASK }}", "{{ MGMT_MASK }}", 'values'!B13), "{{ STACK }}", 'values'!B8)</f>
        <v>0</v>
      </c>
    </row>
    <row r="772" spans="1:1">
      <c r="A772">
        <f>SUBSTITUTE(SUBSTITUTE("set template-stack {{ STACK }} config devices localhost.localdomain deviceconfig system default-gateway {{ MGMT_DG }}", "{{ MGMT_DG }}", 'values'!B14), "{{ STACK }}", 'values'!B8)</f>
        <v>0</v>
      </c>
    </row>
    <row r="774" spans="1:1">
      <c r="A774">
        <f>SUBSTITUTE("set device-group {{ DEVICE_GROUP }} reports ""Host-visit malicious sites plus"" period last-7-calendar-days", "{{ DEVICE_GROUP }}", 'values'!B9)</f>
        <v>0</v>
      </c>
    </row>
    <row r="775" spans="1:1">
      <c r="A775">
        <f>SUBSTITUTE("set device-group {{ DEVICE_GROUP }} reports ""Host-visit malicious sites plus"" topn 500", "{{ DEVICE_GROUP }}", 'values'!B9)</f>
        <v>0</v>
      </c>
    </row>
    <row r="776" spans="1:1">
      <c r="A776">
        <f>SUBSTITUTE("set device-group {{ DEVICE_GROUP }} reports ""Host-visit malicious sites plus"" topm 50", "{{ DEVICE_GROUP }}", 'values'!B9)</f>
        <v>0</v>
      </c>
    </row>
    <row r="777" spans="1:1">
      <c r="A777">
        <f>SUBSTITUTE("set device-group {{ DEVICE_GROUP }} reports ""Host-visit malicious sites plus"" caption ""Host-visit malicious sites plus""", "{{ DEVICE_GROUP }}", 'values'!B9)</f>
        <v>0</v>
      </c>
    </row>
    <row r="778" spans="1:1">
      <c r="A778">
        <f>SUBSTITUTE("set device-group {{ DEVICE_GROUP }} reports ""Host-visit malicious sites plus"" frequency daily", "{{ DEVICE_GROUP }}", 'values'!B9)</f>
        <v>0</v>
      </c>
    </row>
    <row r="779" spans="1:1">
      <c r="A779">
        <f>SUBSTITUTE("set device-group {{ DEVICE_GROUP }} reports ""Host-visit malicious sites plus"" query ""(category eq command-and-control) or (category eq hacking) or (category eq malware) or (category eq phishing) or (category eq grayware)""", "{{ DEVICE_GROUP }}", 'values'!B9)</f>
        <v>0</v>
      </c>
    </row>
    <row r="780" spans="1:1">
      <c r="A780">
        <f>SUBSTITUTE("set device-group {{ DEVICE_GROUP }} reports ""Host-visit malicious sites plus"" type panorama-url sortby repeatcnt", "{{ DEVICE_GROUP }}", 'values'!B9)</f>
        <v>0</v>
      </c>
    </row>
    <row r="781" spans="1:1">
      <c r="A781">
        <f>SUBSTITUTE("set device-group {{ DEVICE_GROUP }} reports ""Host-visit malicious sites plus"" type panorama-url group-by src", "{{ DEVICE_GROUP }}", 'values'!B9)</f>
        <v>0</v>
      </c>
    </row>
    <row r="782" spans="1:1">
      <c r="A782">
        <f>SUBSTITUTE("set device-group {{ DEVICE_GROUP }} reports ""Host-visit malicious sites plus"" type panorama-url aggregate-by [ from srcuser category action ]", "{{ DEVICE_GROUP }}", 'values'!B9)</f>
        <v>0</v>
      </c>
    </row>
    <row r="783" spans="1:1">
      <c r="A783">
        <f>SUBSTITUTE("set device-group {{ DEVICE_GROUP }} reports ""Host-visit malicious sites plus"" type panorama-url values repeatcnt", "{{ DEVICE_GROUP }}", 'values'!B9)</f>
        <v>0</v>
      </c>
    </row>
    <row r="784" spans="1:1">
      <c r="A784">
        <f>SUBSTITUTE("set device-group {{ DEVICE_GROUP }} reports ""Hosts visit malicious sites"" period last-7-calendar-days", "{{ DEVICE_GROUP }}", 'values'!B9)</f>
        <v>0</v>
      </c>
    </row>
    <row r="785" spans="1:1">
      <c r="A785">
        <f>SUBSTITUTE("set device-group {{ DEVICE_GROUP }} reports ""Hosts visit malicious sites"" topn 500", "{{ DEVICE_GROUP }}", 'values'!B9)</f>
        <v>0</v>
      </c>
    </row>
    <row r="786" spans="1:1">
      <c r="A786">
        <f>SUBSTITUTE("set device-group {{ DEVICE_GROUP }} reports ""Hosts visit malicious sites"" topm 50", "{{ DEVICE_GROUP }}", 'values'!B9)</f>
        <v>0</v>
      </c>
    </row>
    <row r="787" spans="1:1">
      <c r="A787">
        <f>SUBSTITUTE("set device-group {{ DEVICE_GROUP }} reports ""Hosts visit malicious sites"" caption ""Hosts visit malicious sites""", "{{ DEVICE_GROUP }}", 'values'!B9)</f>
        <v>0</v>
      </c>
    </row>
    <row r="788" spans="1:1">
      <c r="A788">
        <f>SUBSTITUTE("set device-group {{ DEVICE_GROUP }} reports ""Hosts visit malicious sites"" frequency daily", "{{ DEVICE_GROUP }}", 'values'!B9)</f>
        <v>0</v>
      </c>
    </row>
    <row r="789" spans="1:1">
      <c r="A789">
        <f>SUBSTITUTE("set device-group {{ DEVICE_GROUP }} reports ""Hosts visit malicious sites"" query ""(category eq command-and-control) or (category eq hacking) or (category eq malware) or (category eq phishing) or (category eq grayware)""", "{{ DEVICE_GROUP }}", 'values'!B9)</f>
        <v>0</v>
      </c>
    </row>
    <row r="790" spans="1:1">
      <c r="A790">
        <f>SUBSTITUTE("set device-group {{ DEVICE_GROUP }} reports ""Hosts visit malicious sites"" type panorama-url sortby repeatcnt", "{{ DEVICE_GROUP }}", 'values'!B9)</f>
        <v>0</v>
      </c>
    </row>
    <row r="791" spans="1:1">
      <c r="A791">
        <f>SUBSTITUTE("set device-group {{ DEVICE_GROUP }} reports ""Hosts visit malicious sites"" type panorama-url group-by src", "{{ DEVICE_GROUP }}", 'values'!B9)</f>
        <v>0</v>
      </c>
    </row>
    <row r="792" spans="1:1">
      <c r="A792">
        <f>SUBSTITUTE("set device-group {{ DEVICE_GROUP }} reports ""Hosts visit malicious sites"" type panorama-url aggregate-by [ from srcuser ]", "{{ DEVICE_GROUP }}", 'values'!B9)</f>
        <v>0</v>
      </c>
    </row>
    <row r="793" spans="1:1">
      <c r="A793">
        <f>SUBSTITUTE("set device-group {{ DEVICE_GROUP }} reports ""Hosts visit malicious sites"" type panorama-url values repeatcnt", "{{ DEVICE_GROUP }}", 'values'!B9)</f>
        <v>0</v>
      </c>
    </row>
    <row r="794" spans="1:1">
      <c r="A794">
        <f>SUBSTITUTE("set device-group {{ DEVICE_GROUP }} reports ""Hosts visit questionable sites"" period last-7-calendar-days", "{{ DEVICE_GROUP }}", 'values'!B9)</f>
        <v>0</v>
      </c>
    </row>
    <row r="795" spans="1:1">
      <c r="A795">
        <f>SUBSTITUTE("set device-group {{ DEVICE_GROUP }} reports ""Hosts visit questionable sites"" topn 500", "{{ DEVICE_GROUP }}", 'values'!B9)</f>
        <v>0</v>
      </c>
    </row>
    <row r="796" spans="1:1">
      <c r="A796">
        <f>SUBSTITUTE("set device-group {{ DEVICE_GROUP }} reports ""Hosts visit questionable sites"" topm 50", "{{ DEVICE_GROUP }}", 'values'!B9)</f>
        <v>0</v>
      </c>
    </row>
    <row r="797" spans="1:1">
      <c r="A797">
        <f>SUBSTITUTE("set device-group {{ DEVICE_GROUP }} reports ""Hosts visit questionable sites"" caption ""Hosts visit questionable sites""", "{{ DEVICE_GROUP }}", 'values'!B9)</f>
        <v>0</v>
      </c>
    </row>
    <row r="798" spans="1:1">
      <c r="A798">
        <f>SUBSTITUTE("set device-group {{ DEVICE_GROUP }} reports ""Hosts visit questionable sites"" frequency daily", "{{ DEVICE_GROUP }}", 'values'!B9)</f>
        <v>0</v>
      </c>
    </row>
    <row r="799" spans="1:1">
      <c r="A799">
        <f>SUBSTITUTE("set device-group {{ DEVICE_GROUP }} reports ""Hosts visit questionable sites"" query ""(category eq dynamic-dns) and (category eq parked) and (category eq questionable) and (category eq unknown)""", "{{ DEVICE_GROUP }}", 'values'!B9)</f>
        <v>0</v>
      </c>
    </row>
    <row r="800" spans="1:1">
      <c r="A800">
        <f>SUBSTITUTE("set device-group {{ DEVICE_GROUP }} reports ""Hosts visit questionable sites"" type panorama-url sortby repeatcnt", "{{ DEVICE_GROUP }}", 'values'!B9)</f>
        <v>0</v>
      </c>
    </row>
    <row r="801" spans="1:1">
      <c r="A801">
        <f>SUBSTITUTE("set device-group {{ DEVICE_GROUP }} reports ""Hosts visit questionable sites"" type panorama-url group-by src", "{{ DEVICE_GROUP }}", 'values'!B9)</f>
        <v>0</v>
      </c>
    </row>
    <row r="802" spans="1:1">
      <c r="A802">
        <f>SUBSTITUTE("set device-group {{ DEVICE_GROUP }} reports ""Hosts visit questionable sites"" type panorama-url aggregate-by [ from srcuser ]", "{{ DEVICE_GROUP }}", 'values'!B9)</f>
        <v>0</v>
      </c>
    </row>
    <row r="803" spans="1:1">
      <c r="A803">
        <f>SUBSTITUTE("set device-group {{ DEVICE_GROUP }} reports ""Hosts visit questionable sites"" type panorama-url values repeatcnt", "{{ DEVICE_GROUP }}", 'values'!B9)</f>
        <v>0</v>
      </c>
    </row>
    <row r="804" spans="1:1">
      <c r="A804">
        <f>SUBSTITUTE("set device-group {{ DEVICE_GROUP }} reports ""Host-visit quest sites plus"" period last-7-calendar-days", "{{ DEVICE_GROUP }}", 'values'!B9)</f>
        <v>0</v>
      </c>
    </row>
    <row r="805" spans="1:1">
      <c r="A805">
        <f>SUBSTITUTE("set device-group {{ DEVICE_GROUP }} reports ""Host-visit quest sites plus"" topn 500", "{{ DEVICE_GROUP }}", 'values'!B9)</f>
        <v>0</v>
      </c>
    </row>
    <row r="806" spans="1:1">
      <c r="A806">
        <f>SUBSTITUTE("set device-group {{ DEVICE_GROUP }} reports ""Host-visit quest sites plus"" topm 50", "{{ DEVICE_GROUP }}", 'values'!B9)</f>
        <v>0</v>
      </c>
    </row>
    <row r="807" spans="1:1">
      <c r="A807">
        <f>SUBSTITUTE("set device-group {{ DEVICE_GROUP }} reports ""Host-visit quest sites plus"" caption ""Host-visit quest sites plus""", "{{ DEVICE_GROUP }}", 'values'!B9)</f>
        <v>0</v>
      </c>
    </row>
    <row r="808" spans="1:1">
      <c r="A808">
        <f>SUBSTITUTE("set device-group {{ DEVICE_GROUP }} reports ""Host-visit quest sites plus"" frequency daily", "{{ DEVICE_GROUP }}", 'values'!B9)</f>
        <v>0</v>
      </c>
    </row>
    <row r="809" spans="1:1">
      <c r="A809">
        <f>SUBSTITUTE("set device-group {{ DEVICE_GROUP }} reports ""Host-visit quest sites plus"" query ""(category eq dynamic-dns) and (category eq parked) and (category eq questionable) and (category eq unknown)""", "{{ DEVICE_GROUP }}", 'values'!B9)</f>
        <v>0</v>
      </c>
    </row>
    <row r="810" spans="1:1">
      <c r="A810">
        <f>SUBSTITUTE("set device-group {{ DEVICE_GROUP }} reports ""Host-visit quest sites plus"" description ""Detail of hosts visiting questionable URLs""", "{{ DEVICE_GROUP }}", 'values'!B9)</f>
        <v>0</v>
      </c>
    </row>
    <row r="811" spans="1:1">
      <c r="A811">
        <f>SUBSTITUTE("set device-group {{ DEVICE_GROUP }} reports ""Host-visit quest sites plus"" type panorama-url sortby repeatcnt", "{{ DEVICE_GROUP }}", 'values'!B9)</f>
        <v>0</v>
      </c>
    </row>
    <row r="812" spans="1:1">
      <c r="A812">
        <f>SUBSTITUTE("set device-group {{ DEVICE_GROUP }} reports ""Host-visit quest sites plus"" type panorama-url group-by src", "{{ DEVICE_GROUP }}", 'values'!B9)</f>
        <v>0</v>
      </c>
    </row>
    <row r="813" spans="1:1">
      <c r="A813">
        <f>SUBSTITUTE("set device-group {{ DEVICE_GROUP }} reports ""Host-visit quest sites plus"" type panorama-url aggregate-by [ from srcuser category action ]", "{{ DEVICE_GROUP }}", 'values'!B9)</f>
        <v>0</v>
      </c>
    </row>
    <row r="814" spans="1:1">
      <c r="A814">
        <f>SUBSTITUTE("set device-group {{ DEVICE_GROUP }} reports ""Host-visit quest sites plus"" type panorama-url values repeatcnt", "{{ DEVICE_GROUP }}", 'values'!B9)</f>
        <v>0</v>
      </c>
    </row>
    <row r="815" spans="1:1">
      <c r="A815">
        <f>SUBSTITUTE("set device-group {{ DEVICE_GROUP }} reports ""Wildfire malicious verdicts"" period last-30-calendar-days", "{{ DEVICE_GROUP }}", 'values'!B9)</f>
        <v>0</v>
      </c>
    </row>
    <row r="816" spans="1:1">
      <c r="A816">
        <f>SUBSTITUTE("set device-group {{ DEVICE_GROUP }} reports ""Wildfire malicious verdicts"" topn 500", "{{ DEVICE_GROUP }}", 'values'!B9)</f>
        <v>0</v>
      </c>
    </row>
    <row r="817" spans="1:1">
      <c r="A817">
        <f>SUBSTITUTE("set device-group {{ DEVICE_GROUP }} reports ""Wildfire malicious verdicts"" topm 10", "{{ DEVICE_GROUP }}", 'values'!B9)</f>
        <v>0</v>
      </c>
    </row>
    <row r="818" spans="1:1">
      <c r="A818">
        <f>SUBSTITUTE("set device-group {{ DEVICE_GROUP }} reports ""Wildfire malicious verdicts"" caption ""Wildfire malicious verdicts""", "{{ DEVICE_GROUP }}", 'values'!B9)</f>
        <v>0</v>
      </c>
    </row>
    <row r="819" spans="1:1">
      <c r="A819">
        <f>SUBSTITUTE("set device-group {{ DEVICE_GROUP }} reports ""Wildfire malicious verdicts"" frequency daily", "{{ DEVICE_GROUP }}", 'values'!B9)</f>
        <v>0</v>
      </c>
    </row>
    <row r="820" spans="1:1">
      <c r="A820">
        <f>SUBSTITUTE("set device-group {{ DEVICE_GROUP }} reports ""Wildfire malicious verdicts"" query ""(app neq smtp) and (category neq benign)""", "{{ DEVICE_GROUP }}", 'values'!B9)</f>
        <v>0</v>
      </c>
    </row>
    <row r="821" spans="1:1">
      <c r="A821">
        <f>SUBSTITUTE("set device-group {{ DEVICE_GROUP }} reports ""Wildfire malicious verdicts"" description ""Files uploaded or downloaded that were later found to be malicious. This is a summary. Act on real-time email.""", "{{ DEVICE_GROUP }}", 'values'!B9)</f>
        <v>0</v>
      </c>
    </row>
    <row r="822" spans="1:1">
      <c r="A822">
        <f>SUBSTITUTE("set device-group {{ DEVICE_GROUP }} reports ""Wildfire malicious verdicts"" type panorama-wildfire sortby repeatcnt", "{{ DEVICE_GROUP }}", 'values'!B9)</f>
        <v>0</v>
      </c>
    </row>
    <row r="823" spans="1:1">
      <c r="A823">
        <f>SUBSTITUTE("set device-group {{ DEVICE_GROUP }} reports ""Wildfire malicious verdicts"" type panorama-wildfire aggregate-by [ filedigest container-of-app app category filetype rule ]", "{{ DEVICE_GROUP }}", 'values'!B9)</f>
        <v>0</v>
      </c>
    </row>
    <row r="824" spans="1:1">
      <c r="A824">
        <f>SUBSTITUTE("set device-group {{ DEVICE_GROUP }} reports ""Wildfire malicious verdicts"" type panorama-wildfire values repeatcnt", "{{ DEVICE_GROUP }}", 'values'!B9)</f>
        <v>0</v>
      </c>
    </row>
    <row r="825" spans="1:1">
      <c r="A825">
        <f>SUBSTITUTE("set device-group {{ DEVICE_GROUP }} reports ""Wildfire verdicts SMTP"" period last-30-calendar-days", "{{ DEVICE_GROUP }}", 'values'!B9)</f>
        <v>0</v>
      </c>
    </row>
    <row r="826" spans="1:1">
      <c r="A826">
        <f>SUBSTITUTE("set device-group {{ DEVICE_GROUP }} reports ""Wildfire verdicts SMTP"" topn 500", "{{ DEVICE_GROUP }}", 'values'!B9)</f>
        <v>0</v>
      </c>
    </row>
    <row r="827" spans="1:1">
      <c r="A827">
        <f>SUBSTITUTE("set device-group {{ DEVICE_GROUP }} reports ""Wildfire verdicts SMTP"" topm 10", "{{ DEVICE_GROUP }}", 'values'!B9)</f>
        <v>0</v>
      </c>
    </row>
    <row r="828" spans="1:1">
      <c r="A828">
        <f>SUBSTITUTE("set device-group {{ DEVICE_GROUP }} reports ""Wildfire verdicts SMTP"" caption ""Wildfire verdicts SMTP""", "{{ DEVICE_GROUP }}", 'values'!B9)</f>
        <v>0</v>
      </c>
    </row>
    <row r="829" spans="1:1">
      <c r="A829">
        <f>SUBSTITUTE("set device-group {{ DEVICE_GROUP }} reports ""Wildfire verdicts SMTP"" frequency daily", "{{ DEVICE_GROUP }}", 'values'!B9)</f>
        <v>0</v>
      </c>
    </row>
    <row r="830" spans="1:1">
      <c r="A830">
        <f>SUBSTITUTE("set device-group {{ DEVICE_GROUP }} reports ""Wildfire verdicts SMTP"" query ""(app eq smtp) and (category neq benign)""", "{{ DEVICE_GROUP }}", 'values'!B9)</f>
        <v>0</v>
      </c>
    </row>
    <row r="831" spans="1:1">
      <c r="A831">
        <f>SUBSTITUTE("set device-group {{ DEVICE_GROUP }} reports ""Wildfire verdicts SMTP"" description ""Links sent from emails found to be malicious. """, "{{ DEVICE_GROUP }}", 'values'!B9)</f>
        <v>0</v>
      </c>
    </row>
    <row r="832" spans="1:1">
      <c r="A832">
        <f>SUBSTITUTE("set device-group {{ DEVICE_GROUP }} reports ""Wildfire verdicts SMTP"" type panorama-wildfire sortby repeatcnt", "{{ DEVICE_GROUP }}", 'values'!B9)</f>
        <v>0</v>
      </c>
    </row>
    <row r="833" spans="1:1">
      <c r="A833">
        <f>SUBSTITUTE("set device-group {{ DEVICE_GROUP }} reports ""Wildfire verdicts SMTP"" type panorama-wildfire aggregate-by [ filedigest container-of-app app category filetype rule subject sender recipient misc ]", "{{ DEVICE_GROUP }}", 'values'!B9)</f>
        <v>0</v>
      </c>
    </row>
    <row r="834" spans="1:1">
      <c r="A834">
        <f>SUBSTITUTE("set device-group {{ DEVICE_GROUP }} reports ""Clients sinkholed"" period last-30-calendar-days", "{{ DEVICE_GROUP }}", 'values'!B9)</f>
        <v>0</v>
      </c>
    </row>
    <row r="835" spans="1:1">
      <c r="A835">
        <f>SUBSTITUTE("set device-group {{ DEVICE_GROUP }} reports ""Clients sinkholed"" topn 500", "{{ DEVICE_GROUP }}", 'values'!B9)</f>
        <v>0</v>
      </c>
    </row>
    <row r="836" spans="1:1">
      <c r="A836">
        <f>SUBSTITUTE("set device-group {{ DEVICE_GROUP }} reports ""Clients sinkholed"" topm 50", "{{ DEVICE_GROUP }}", 'values'!B9)</f>
        <v>0</v>
      </c>
    </row>
    <row r="837" spans="1:1">
      <c r="A837">
        <f>SUBSTITUTE("set device-group {{ DEVICE_GROUP }} reports ""Clients sinkholed"" caption ""Clients sinkholed""", "{{ DEVICE_GROUP }}", 'values'!B9)</f>
        <v>0</v>
      </c>
    </row>
    <row r="838" spans="1:1">
      <c r="A838">
        <f>SUBSTITUTE("set device-group {{ DEVICE_GROUP }} reports ""Clients sinkholed"" query ""(rule eq 'DNS Sinkhole Block')""", "{{ DEVICE_GROUP }}", 'values'!B9)</f>
        <v>0</v>
      </c>
    </row>
    <row r="839" spans="1:1">
      <c r="A839">
        <f>SUBSTITUTE("set device-group {{ DEVICE_GROUP }} reports ""Clients sinkholed"" frequency daily", "{{ DEVICE_GROUP }}", 'values'!B9)</f>
        <v>0</v>
      </c>
    </row>
    <row r="840" spans="1:1">
      <c r="A840">
        <f>SUBSTITUTE("set device-group {{ DEVICE_GROUP }} reports ""Clients sinkholed"" type panorama-traffic sortby repeatcnt", "{{ DEVICE_GROUP }}", 'values'!B9)</f>
        <v>0</v>
      </c>
    </row>
    <row r="841" spans="1:1">
      <c r="A841">
        <f>SUBSTITUTE("set device-group {{ DEVICE_GROUP }} reports ""Clients sinkholed"" type panorama-traffic group-by from", "{{ DEVICE_GROUP }}", 'values'!B9)</f>
        <v>0</v>
      </c>
    </row>
    <row r="842" spans="1:1">
      <c r="A842">
        <f>SUBSTITUTE("set device-group {{ DEVICE_GROUP }} reports ""Clients sinkholed"" type panorama-traffic aggregate-by [ src srcuser ]", "{{ DEVICE_GROUP }}", 'values'!B9)</f>
        <v>0</v>
      </c>
    </row>
    <row r="843" spans="1:1">
      <c r="A843">
        <f>SUBSTITUTE("set device-group {{ DEVICE_GROUP }} reports ""Clients sinkholed"" type panorama-traffic values repeatcnt", "{{ DEVICE_GROUP }}", 'values'!B9)</f>
        <v>0</v>
      </c>
    </row>
    <row r="844" spans="1:1">
      <c r="A844">
        <f>SUBSTITUTE("set device-group {{ DEVICE_GROUP }} report-group ""Possible Compromise"" custom-widget 1 custom-report ""Clients sinkholed""", "{{ DEVICE_GROUP }}", 'values'!B9)</f>
        <v>0</v>
      </c>
    </row>
    <row r="845" spans="1:1">
      <c r="A845">
        <f>SUBSTITUTE("set device-group {{ DEVICE_GROUP }} report-group ""Possible Compromise"" custom-widget 2 custom-report ""Wildfire malicious verdicts""", "{{ DEVICE_GROUP }}", 'values'!B9)</f>
        <v>0</v>
      </c>
    </row>
    <row r="846" spans="1:1">
      <c r="A846">
        <f>SUBSTITUTE("set device-group {{ DEVICE_GROUP }} report-group ""Possible Compromise"" custom-widget 3 custom-report ""Wildfire verdicts SMTP""", "{{ DEVICE_GROUP }}", 'values'!B9)</f>
        <v>0</v>
      </c>
    </row>
    <row r="847" spans="1:1">
      <c r="A847">
        <f>SUBSTITUTE("set device-group {{ DEVICE_GROUP }} report-group ""Possible Compromise"" custom-widget 4 custom-report ""Hosts visit malicious sites""", "{{ DEVICE_GROUP }}", 'values'!B9)</f>
        <v>0</v>
      </c>
    </row>
    <row r="848" spans="1:1">
      <c r="A848">
        <f>SUBSTITUTE("set device-group {{ DEVICE_GROUP }} report-group ""Possible Compromise"" custom-widget 5 custom-report ""Host-visit malicious sites plus""", "{{ DEVICE_GROUP }}", 'values'!B9)</f>
        <v>0</v>
      </c>
    </row>
    <row r="849" spans="1:1">
      <c r="A849">
        <f>SUBSTITUTE("set device-group {{ DEVICE_GROUP }} report-group ""Possible Compromise"" custom-widget 6 custom-report ""Hosts visit questionable sites""", "{{ DEVICE_GROUP }}", 'values'!B9)</f>
        <v>0</v>
      </c>
    </row>
    <row r="850" spans="1:1">
      <c r="A850">
        <f>SUBSTITUTE("set device-group {{ DEVICE_GROUP }} report-group ""Possible Compromise"" custom-widget 7 custom-report ""Host-visit quest sites plus""", "{{ DEVICE_GROUP }}", 'values'!B9)</f>
        <v>0</v>
      </c>
    </row>
    <row r="851" spans="1:1">
      <c r="A851">
        <f>SUBSTITUTE("set device-group {{ DEVICE_GROUP }} report-group ""Possible Compromise"" title-page yes", "{{ DEVICE_GROUP }}", 'values'!B9)</f>
        <v>0</v>
      </c>
    </row>
    <row r="852" spans="1:1">
      <c r="A852">
        <f>SUBSTITUTE("set device-group {{ DEVICE_GROUP }} report-group ""Possible Compromise"" variable title value ""Possible Compromise""", "{{ DEVICE_GROUP }}", 'values'!B9)</f>
        <v>0</v>
      </c>
    </row>
    <row r="853" spans="1:1">
      <c r="A853">
        <f>SUBSTITUTE("set device-group {{ DEVICE_GROUP }} email-scheduler ""Possible Compromise"" report-group ""Possible Compromise""", "{{ DEVICE_GROUP }}", 'values'!B9)</f>
        <v>0</v>
      </c>
    </row>
    <row r="854" spans="1:1">
      <c r="A854">
        <f>SUBSTITUTE("set device-group {{ DEVICE_GROUP }} email-scheduler ""Possible Compromise"" recurring disabled", "{{ DEVICE_GROUP }}", 'values'!B9)</f>
        <v>0</v>
      </c>
    </row>
    <row r="855" spans="1:1">
      <c r="A855">
        <f>SUBSTITUTE("set device-group {{ DEVICE_GROUP }} email-scheduler ""Possible Compromise"" email-profile Sample_Email_Profile", "{{ DEVICE_GROUP }}", 'values'!B9)</f>
        <v>0</v>
      </c>
    </row>
    <row r="857" spans="1:1">
      <c r="A857" t="s">
        <v>779</v>
      </c>
    </row>
    <row r="858" spans="1:1">
      <c r="A858" t="s">
        <v>780</v>
      </c>
    </row>
    <row r="859" spans="1:1">
      <c r="A859" t="s">
        <v>781</v>
      </c>
    </row>
    <row r="860" spans="1:1">
      <c r="A860" t="s">
        <v>782</v>
      </c>
    </row>
    <row r="861" spans="1:1">
      <c r="A861" t="s">
        <v>783</v>
      </c>
    </row>
    <row r="862" spans="1:1">
      <c r="A862" t="s">
        <v>784</v>
      </c>
    </row>
    <row r="863" spans="1:1">
      <c r="A863" t="s">
        <v>785</v>
      </c>
    </row>
    <row r="864" spans="1:1">
      <c r="A864" t="s">
        <v>786</v>
      </c>
    </row>
    <row r="865" spans="1:1">
      <c r="A865" t="s">
        <v>787</v>
      </c>
    </row>
    <row r="866" spans="1:1">
      <c r="A866" t="s">
        <v>788</v>
      </c>
    </row>
    <row r="867" spans="1:1">
      <c r="A867" t="s">
        <v>789</v>
      </c>
    </row>
    <row r="868" spans="1:1">
      <c r="A868" t="s">
        <v>790</v>
      </c>
    </row>
    <row r="869" spans="1:1">
      <c r="A869" t="s">
        <v>791</v>
      </c>
    </row>
    <row r="870" spans="1:1">
      <c r="A870" t="s">
        <v>792</v>
      </c>
    </row>
    <row r="871" spans="1:1">
      <c r="A871" t="s">
        <v>793</v>
      </c>
    </row>
    <row r="872" spans="1:1">
      <c r="A872" t="s">
        <v>794</v>
      </c>
    </row>
    <row r="873" spans="1:1">
      <c r="A873" t="s">
        <v>795</v>
      </c>
    </row>
    <row r="874" spans="1:1">
      <c r="A874" t="s">
        <v>796</v>
      </c>
    </row>
    <row r="875" spans="1:1">
      <c r="A875" t="s">
        <v>797</v>
      </c>
    </row>
    <row r="876" spans="1:1">
      <c r="A876" t="s">
        <v>798</v>
      </c>
    </row>
    <row r="877" spans="1:1">
      <c r="A877" t="s">
        <v>799</v>
      </c>
    </row>
    <row r="878" spans="1:1">
      <c r="A878" t="s">
        <v>800</v>
      </c>
    </row>
    <row r="879" spans="1:1">
      <c r="A879" t="s">
        <v>801</v>
      </c>
    </row>
    <row r="880" spans="1:1">
      <c r="A880" t="s">
        <v>802</v>
      </c>
    </row>
    <row r="881" spans="1:1">
      <c r="A881" t="s">
        <v>803</v>
      </c>
    </row>
    <row r="882" spans="1:1">
      <c r="A882" t="s">
        <v>804</v>
      </c>
    </row>
    <row r="883" spans="1:1">
      <c r="A883" t="s">
        <v>805</v>
      </c>
    </row>
    <row r="884" spans="1:1">
      <c r="A884" t="s">
        <v>806</v>
      </c>
    </row>
    <row r="885" spans="1:1">
      <c r="A885" t="s">
        <v>807</v>
      </c>
    </row>
    <row r="886" spans="1:1">
      <c r="A886" t="s">
        <v>808</v>
      </c>
    </row>
    <row r="887" spans="1:1">
      <c r="A887" t="s">
        <v>809</v>
      </c>
    </row>
    <row r="888" spans="1:1">
      <c r="A888" t="s">
        <v>810</v>
      </c>
    </row>
    <row r="889" spans="1:1">
      <c r="A889" t="s">
        <v>811</v>
      </c>
    </row>
    <row r="890" spans="1:1">
      <c r="A890" t="s">
        <v>812</v>
      </c>
    </row>
    <row r="891" spans="1:1">
      <c r="A891" t="s">
        <v>813</v>
      </c>
    </row>
    <row r="892" spans="1:1">
      <c r="A892" t="s">
        <v>814</v>
      </c>
    </row>
    <row r="893" spans="1:1">
      <c r="A893" t="s">
        <v>815</v>
      </c>
    </row>
    <row r="894" spans="1:1">
      <c r="A894" t="s">
        <v>816</v>
      </c>
    </row>
    <row r="895" spans="1:1">
      <c r="A895" t="s">
        <v>817</v>
      </c>
    </row>
    <row r="896" spans="1:1">
      <c r="A896" t="s">
        <v>818</v>
      </c>
    </row>
    <row r="897" spans="1:1">
      <c r="A897" t="s">
        <v>819</v>
      </c>
    </row>
    <row r="898" spans="1:1">
      <c r="A898" t="s">
        <v>820</v>
      </c>
    </row>
    <row r="899" spans="1:1">
      <c r="A899" t="s">
        <v>821</v>
      </c>
    </row>
    <row r="900" spans="1:1">
      <c r="A900" t="s">
        <v>822</v>
      </c>
    </row>
    <row r="901" spans="1:1">
      <c r="A901" t="s">
        <v>823</v>
      </c>
    </row>
    <row r="902" spans="1:1">
      <c r="A902" t="s">
        <v>824</v>
      </c>
    </row>
    <row r="903" spans="1:1">
      <c r="A903" t="s">
        <v>825</v>
      </c>
    </row>
    <row r="904" spans="1:1">
      <c r="A904" t="s">
        <v>826</v>
      </c>
    </row>
    <row r="905" spans="1:1">
      <c r="A905" t="s">
        <v>827</v>
      </c>
    </row>
    <row r="906" spans="1:1">
      <c r="A906" t="s">
        <v>828</v>
      </c>
    </row>
    <row r="907" spans="1:1">
      <c r="A907" t="s">
        <v>829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2021-06-28T19:26:06Z</dcterms:created>
  <dcterms:modified xsi:type="dcterms:W3CDTF">2021-06-28T19:26:06Z</dcterms:modified>
</cp:coreProperties>
</file>