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<sst xmlns="http://schemas.openxmlformats.org/spreadsheetml/2006/main" count="786" uniqueCount="785">
  <si>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</si>
  <si>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</si>
  <si>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</si>
  <si>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</si>
  <si>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</si>
  <si>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</si>
  <si>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</si>
  <si>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</si>
  <si>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</si>
  <si>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</si>
  <si>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</si>
  <si>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</si>
  <si>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</si>
  <si>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</si>
  <si>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</si>
  <si>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</si>
  <si>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</si>
  <si>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</si>
  <si>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</si>
  <si>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</si>
  <si>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</si>
  <si>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</si>
  <si>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</si>
  <si>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</si>
  <si>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</si>
  <si>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</si>
  <si>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</si>
  <si>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</si>
  <si>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</si>
  <si>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</si>
  <si>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</si>
  <si>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</si>
  <si>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</si>
  <si>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</si>
  <si>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</si>
  <si>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</si>
  <si>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</si>
  <si>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</si>
  <si>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</si>
  <si>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</si>
  <si>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</si>
  <si>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</si>
  <si>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</si>
  <si>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</si>
  <si>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</si>
  <si>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</si>
  <si>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</si>
  <si>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</si>
  <si>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</si>
  <si>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</si>
  <si>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</si>
  <si>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</si>
  <si>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</si>
  <si>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</si>
  <si>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</si>
  <si>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</si>
  <si>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</si>
  <si>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</si>
  <si>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</si>
  <si>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</si>
  <si>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</si>
  <si>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</si>
  <si>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</si>
  <si>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</si>
  <si>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</si>
  <si>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</si>
  <si>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</si>
  <si>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</si>
  <si>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</si>
  <si>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</si>
  <si>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</si>
  <si>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</si>
  <si>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</si>
  <si>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</si>
  <si>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</si>
  <si>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v10.0</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</si>
  <si>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</si>
  <si>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</si>
  <si>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</si>
  <si>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</si>
  <si>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</si>
  <si>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</si>
  <si>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</si>
  <si>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</si>
  <si>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</si>
  <si>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</si>
  <si>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</si>
  <si>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</si>
  <si>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</si>
  <si>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</si>
  <si>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</si>
  <si>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</si>
  <si>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</si>
  <si>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</si>
  <si>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</si>
  <si>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</si>
  <si>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</si>
  <si>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</si>
  <si>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</si>
  <si>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</si>
  <si>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</si>
  <si>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</si>
  <si>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</si>
  <si>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</si>
  <si>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</si>
  <si>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</si>
  <si>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</si>
  <si>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</si>
  <si>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</si>
  <si>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</si>
  <si>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</si>
  <si>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</si>
  <si>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</si>
  <si>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</si>
  <si>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</si>
  <si>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</si>
  <si>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</si>
  <si>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</si>
  <si>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</si>
  <si>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</si>
  <si>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</si>
  <si>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</si>
  <si>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</si>
  <si>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</si>
  <si>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</si>
  <si>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</si>
  <si>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</si>
  <si>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</si>
  <si>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</si>
  <si>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</si>
  <si>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</si>
  <si>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</si>
  <si>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</si>
  <si>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</si>
  <si>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</si>
  <si>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</si>
  <si>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</si>
  <si>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</si>
  <si>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</si>
  <si>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</si>
  <si>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</si>
  <si>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</si>
  <si>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</si>
  <si>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</si>
  <si>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0.0.3 for 10.0: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</si>
  <si>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</si>
  <si>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</si>
  <si>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</si>
  <si>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</si>
  <si>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</si>
  <si>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</si>
  <si>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</si>
  <si>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</si>
  <si>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</si>
  <si>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</si>
  <si>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</si>
  <si>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</si>
  <si>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</si>
  <si>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</si>
  <si>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</si>
  <si>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</si>
  <si>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</si>
  <si>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</si>
  <si>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</si>
  <si>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</si>
  <si>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</si>
  <si>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</si>
  <si>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</si>
  <si>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</si>
  <si>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</si>
  <si>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</si>
  <si>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</si>
  <si>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</si>
  <si>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</si>
  <si>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</si>
  <si>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</si>
  <si>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</si>
  <si>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</si>
  <si>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</si>
  <si>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</si>
  <si>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</si>
  <si>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</si>
  <si>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</si>
  <si>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</si>
  <si>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</si>
  <si>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</si>
  <si>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</si>
  <si>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</si>
  <si>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</si>
  <si>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</si>
  <si>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</si>
  <si>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</si>
  <si>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</si>
  <si>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</si>
  <si>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</si>
  <si>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</si>
  <si>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</si>
  <si>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</si>
  <si>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</si>
  <si>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</si>
  <si>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</si>
  <si>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</si>
  <si>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</si>
  <si>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</si>
  <si>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</si>
  <si>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</si>
  <si>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</si>
  <si>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</si>
  <si>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</si>
  <si>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</si>
  <si>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</si>
  <si>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</si>
  <si>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</si>
  <si>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</si>
  <si>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</si>
  <si>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</si>
  <si>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</si>
  <si>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</si>
  <si>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</si>
  <si>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</si>
  <si>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</si>
  <si>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</si>
  <si>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</si>
  <si>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</si>
  <si>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</si>
  <si>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</si>
  <si>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</si>
  <si>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</si>
  <si>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</si>
  <si>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</si>
  <si>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</si>
  <si>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</si>
  <si>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</si>
  <si>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</si>
  <si>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</si>
  <si>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</si>
  <si>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</si>
  <si>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</si>
  <si>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</si>
  <si>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</si>
  <si>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</si>
  <si>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</si>
  <si>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</si>
  <si>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</si>
  <si>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</si>
  <si>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</si>
  <si>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</si>
  <si>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</si>
  <si>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</si>
  <si>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</si>
  <si>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</si>
  <si>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</si>
  <si>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</si>
  <si>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</si>
  <si>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</si>
  <si>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</si>
  <si>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</si>
  <si>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</si>
  <si>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</si>
  <si>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</si>
  <si>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</si>
  <si>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</si>
  <si>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</si>
  <si>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</si>
  <si>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</si>
  <si>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</si>
  <si>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</si>
  <si>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</si>
  <si>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</si>
  <si>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</si>
  <si>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</si>
  <si>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</si>
  <si>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</si>
  <si>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</si>
  <si>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</si>
  <si>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</si>
  <si>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</si>
  <si>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</si>
  <si>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</si>
  <si>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</si>
  <si>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</si>
  <si>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</si>
  <si>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</si>
  <si>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</si>
  <si>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</si>
  <si>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</si>
  <si>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</si>
  <si>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</si>
  <si>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</si>
  <si>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</si>
  <si>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</si>
  <si>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</si>
  <si>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</si>
  <si>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</si>
  <si>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</si>
  <si>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</si>
  <si>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</si>
  <si>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</si>
  <si>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</si>
  <si>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</si>
  <si>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</si>
  <si>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</si>
  <si>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</si>
  <si>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</si>
  <si>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</si>
  <si>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</si>
  <si>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</si>
  <si>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</si>
  <si>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</si>
  <si>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</si>
  <si>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</si>
  <si>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</si>
  <si>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virus Exception-AV mlav-engine-filebased-enabled ""Executable Linked Format""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</si>
  <si>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</si>
  <si>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</si>
  <si>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</si>
  <si>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</si>
  <si>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</si>
  <si>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</si>
  <si>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</si>
  <si>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</si>
  <si>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</si>
  <si>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</si>
  <si>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</si>
  <si>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</si>
  <si>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</si>
  <si>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</si>
  <si>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</si>
  <si>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</si>
  <si>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</si>
  <si>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</si>
  <si>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</si>
  <si>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</si>
  <si>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</si>
  <si>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</si>
  <si>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</si>
  <si>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</si>
  <si>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</si>
  <si>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</si>
  <si>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</si>
  <si>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</si>
  <si>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</si>
  <si>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</si>
  <si>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</si>
  <si>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</si>
  <si>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</si>
  <si>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</si>
  <si>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</si>
  <si>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</si>
  <si>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</si>
  <si>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</si>
  <si>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</si>
  <si>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</si>
  <si>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</si>
  <si>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</si>
  <si>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</si>
  <si>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</si>
  <si>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</si>
  <si>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</si>
  <si>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</si>
  <si>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</si>
  <si>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</si>
  <si>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</si>
  <si>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</si>
  <si>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</si>
  <si>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</si>
  <si>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</si>
  <si>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</si>
  <si>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</si>
  <si>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</si>
  <si>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</si>
  <si>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</si>
  <si>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</si>
  <si>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</si>
  <si>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</si>
  <si>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</si>
  <si>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</si>
  <si>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</si>
  <si>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</si>
  <si>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</si>
  <si>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</si>
  <si>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</si>
  <si>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</si>
  <si>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</si>
  <si>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</si>
  <si>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</si>
  <si>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</si>
  <si>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</si>
  <si>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</si>
  <si>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</si>
  <si>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</si>
  <si>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</si>
  <si>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</si>
  <si>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</si>
  <si>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</si>
  <si>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</si>
  <si>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</si>
  <si>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</si>
  <si>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</si>
  <si>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</si>
  <si>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</si>
  <si>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</si>
  <si>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</si>
  <si>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</si>
  <si>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</si>
  <si>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</si>
  <si>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</si>
  <si>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</si>
  <si>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</si>
  <si>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</si>
  <si>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</si>
  <si>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</si>
  <si>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</si>
  <si>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</si>
  <si>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</si>
  <si>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</si>
  <si>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</si>
  <si>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</si>
  <si>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</si>
  <si>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</si>
  <si>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</si>
  <si>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</si>
  <si>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</si>
  <si>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</si>
  <si>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</si>
  <si>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</si>
  <si>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</si>
  <si>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</si>
  <si>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</si>
  <si>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</si>
  <si>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</si>
  <si>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</si>
  <si>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</si>
  <si>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</si>
  <si>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</si>
  <si>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</si>
  <si>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</si>
  <si>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</si>
  <si>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</si>
  <si>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</si>
  <si>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</si>
  <si>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</si>
  <si>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</si>
  <si>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</si>
  <si>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</si>
  <si>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</si>
  <si>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</si>
  <si>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</si>
  <si>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</si>
  <si>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</si>
  <si>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</si>
  <si>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</si>
  <si>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</si>
  <si>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</si>
  <si>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</si>
  <si>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</si>
  <si>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</si>
  <si>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</si>
  <si>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</si>
  <si>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</si>
  <si>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</si>
  <si>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</si>
  <si>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</si>
  <si>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</si>
  <si>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</si>
  <si>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</si>
  <si>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</si>
  <si>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</si>
  <si>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</si>
  <si>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</si>
  <si>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</si>
  <si>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</si>
  <si>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</si>
  <si>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</si>
  <si>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</si>
  <si>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</si>
  <si>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</si>
  <si>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</si>
  <si>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</si>
  <si>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</si>
  <si>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</si>
  <si>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</si>
  <si>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</si>
  <si>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</si>
  <si>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</si>
  <si>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</si>
  <si>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</si>
  <si>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</si>
  <si>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</si>
  <si>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</si>
  <si>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</si>
  <si>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</si>
  <si>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</si>
  <si>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</si>
  <si>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</si>
  <si>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</si>
  <si>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</si>
  <si>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</si>
  <si>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</si>
  <si>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</si>
  <si>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</si>
  <si>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</si>
  <si>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</si>
  <si>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</si>
  <si>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</si>
  <si>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</si>
  <si>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</si>
  <si>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</si>
  <si>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</si>
  <si>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</si>
  <si>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</si>
  <si>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</si>
  <si>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</si>
  <si>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</si>
  <si>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</si>
  <si>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</si>
  <si>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</si>
  <si>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</si>
  <si>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</si>
  <si>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</si>
  <si>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</si>
  <si>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</si>
  <si>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</si>
  <si>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</si>
  <si>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</si>
  <si>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</si>
  <si>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</si>
  <si>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</si>
  <si>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</si>
  <si>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</si>
  <si>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</si>
  <si>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</si>
  <si>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</si>
  <si>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</si>
  <si>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</si>
  <si>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</si>
  <si>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</si>
  <si>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</si>
  <si>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#Wildfire Analysis Profiles</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</si>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</sst>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862"/>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70" spans="1:1">
      <c r="A70" t="s">
        <v>124</v>
      </c>
    </row>
    <row r="71" spans="1:1">
      <c r="A71" t="s">
        <v>125</v>
      </c>
    </row>
    <row r="72" spans="1:1">
      <c r="A72">
        <f>SUBSTITUTE("set panorama log-settings email Sample_Email_Profile server Sample_Email_Profile gateway {{ EMAIL_PROFILE_GATEWAY }}", "{{ EMAIL_PROFILE_GATEWAY }}", 'values'!B22)</f>
        <v>0</v>
      </c>
    </row>
    <row r="73" spans="1:1">
      <c r="A73">
        <f>SUBSTITUTE("set panorama log-settings email Sample_Email_Profile server Sample_Email_Profile from {{ EMAIL_PROFILE_FROM }}", "{{ EMAIL_PROFILE_FROM }}", 'values'!B23)</f>
        <v>0</v>
      </c>
    </row>
    <row r="74" spans="1:1">
      <c r="A74">
        <f>SUBSTITUTE("set panorama log-settings email Sample_Email_Profile server Sample_Email_Profile to {{ EMAIL_PROFILE_TO }}", "{{ EMAIL_PROFILE_TO }}", 'values'!B24)</f>
        <v>0</v>
      </c>
    </row>
    <row r="75" spans="1:1">
      <c r="A75" t="s">
        <v>126</v>
      </c>
    </row>
    <row r="76" spans="1:1">
      <c r="A76" t="s">
        <v>127</v>
      </c>
    </row>
    <row r="77" spans="1:1">
      <c r="A77" t="s">
        <v>128</v>
      </c>
    </row>
    <row r="78" spans="1:1">
      <c r="A78" t="s">
        <v>129</v>
      </c>
    </row>
    <row r="79" spans="1:1">
      <c r="A79" t="s">
        <v>130</v>
      </c>
    </row>
    <row r="80" spans="1:1">
      <c r="A80" t="s">
        <v>131</v>
      </c>
    </row>
    <row r="81" spans="1:1">
      <c r="A81">
        <f>SUBSTITUTE("set panorama log-settings syslog Sample_Syslog_Profile server Sample_Syslog server {{ SYSLOG_SERVER }}", "{{ SYSLOG_SERVER }}", 'values'!B25)</f>
        <v>0</v>
      </c>
    </row>
    <row r="82" spans="1:1">
      <c r="A82" t="s">
        <v>132</v>
      </c>
    </row>
    <row r="83" spans="1:1">
      <c r="A83" t="s">
        <v>133</v>
      </c>
    </row>
    <row r="84" spans="1:1">
      <c r="A84" t="s">
        <v>134</v>
      </c>
    </row>
    <row r="85" spans="1:1">
      <c r="A85" t="s">
        <v>135</v>
      </c>
    </row>
    <row r="86" spans="1:1">
      <c r="A86" t="s">
        <v>136</v>
      </c>
    </row>
    <row r="87" spans="1:1">
      <c r="A87" t="s">
        <v>137</v>
      </c>
    </row>
    <row r="88" spans="1:1">
      <c r="A88" t="s">
        <v>138</v>
      </c>
    </row>
    <row r="90" spans="1:1">
      <c r="A90" t="s">
        <v>139</v>
      </c>
    </row>
    <row r="92" spans="1:1">
      <c r="A92" t="s">
        <v>140</v>
      </c>
    </row>
    <row r="93" spans="1:1">
      <c r="A93" t="s">
        <v>141</v>
      </c>
    </row>
    <row r="94" spans="1:1">
      <c r="A94" t="s">
        <v>142</v>
      </c>
    </row>
    <row r="95" spans="1:1">
      <c r="A95" t="s">
        <v>143</v>
      </c>
    </row>
    <row r="96" spans="1:1">
      <c r="A96" t="s">
        <v>144</v>
      </c>
    </row>
    <row r="98" spans="1:1">
      <c r="A98"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1" spans="1:1">
      <c r="A121"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1" spans="1:1">
      <c r="A141"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shared profiles spyware Outbound-AS botnet-domains sinkhole ipv4-address {{ SINKHOLE_IPV4 }}", "{{ SINKHOLE_IPV4 }}", 'values'!B20)</f>
        <v>0</v>
      </c>
    </row>
    <row r="269" spans="1:1">
      <c r="A269">
        <f>SUBSTITUTE("set shared profiles spyware Outbound-AS botnet-domains sinkhole ipv6-address {{ SINKHOLE_IPV6 }}", "{{ SINKHOLE_IPV6 }}", 'values'!B21)</f>
        <v>0</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f>SUBSTITUTE("set shared profiles spyware Inbound-AS botnet-domains sinkhole ipv4-address {{ SINKHOLE_IPV4 }}", "{{ SINKHOLE_IPV4 }}", 'values'!B20)</f>
        <v>0</v>
      </c>
    </row>
    <row r="298" spans="1:1">
      <c r="A298">
        <f>SUBSTITUTE("set shared profiles spyware Inbound-AS botnet-domains sinkhole ipv6-address {{ SINKHOLE_IPV6 }}", "{{ SINKHOLE_IPV6 }}", 'values'!B21)</f>
        <v>0</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f>SUBSTITUTE("set shared profiles spyware Internal-AS botnet-domains sinkhole ipv4-address {{ SINKHOLE_IPV4 }}", "{{ SINKHOLE_IPV4 }}", 'values'!B20)</f>
        <v>0</v>
      </c>
    </row>
    <row r="327" spans="1:1">
      <c r="A327">
        <f>SUBSTITUTE("set shared profiles spyware Internal-AS botnet-domains sinkhole ipv6-address {{ SINKHOLE_IPV6 }}", "{{ SINKHOLE_IPV6 }}", 'values'!B21)</f>
        <v>0</v>
      </c>
    </row>
    <row r="328" spans="1:1">
      <c r="A328" t="s">
        <v>367</v>
      </c>
    </row>
    <row r="329" spans="1:1">
      <c r="A329" t="s">
        <v>368</v>
      </c>
    </row>
    <row r="330" spans="1:1">
      <c r="A330" t="s">
        <v>369</v>
      </c>
    </row>
    <row r="331" spans="1:1">
      <c r="A331" t="s">
        <v>370</v>
      </c>
    </row>
    <row r="332" spans="1:1">
      <c r="A332" t="s">
        <v>371</v>
      </c>
    </row>
    <row r="333" spans="1:1">
      <c r="A333" t="s">
        <v>372</v>
      </c>
    </row>
    <row r="334" spans="1:1">
      <c r="A334" t="s">
        <v>373</v>
      </c>
    </row>
    <row r="335" spans="1:1">
      <c r="A335" t="s">
        <v>374</v>
      </c>
    </row>
    <row r="336" spans="1:1">
      <c r="A336" t="s">
        <v>375</v>
      </c>
    </row>
    <row r="337" spans="1:1">
      <c r="A337" t="s">
        <v>376</v>
      </c>
    </row>
    <row r="338" spans="1:1">
      <c r="A338" t="s">
        <v>377</v>
      </c>
    </row>
    <row r="339" spans="1:1">
      <c r="A339" t="s">
        <v>378</v>
      </c>
    </row>
    <row r="340" spans="1:1">
      <c r="A340" t="s">
        <v>379</v>
      </c>
    </row>
    <row r="341" spans="1:1">
      <c r="A341" t="s">
        <v>380</v>
      </c>
    </row>
    <row r="342" spans="1:1">
      <c r="A342" t="s">
        <v>381</v>
      </c>
    </row>
    <row r="343" spans="1:1">
      <c r="A343" t="s">
        <v>382</v>
      </c>
    </row>
    <row r="344" spans="1:1">
      <c r="A344" t="s">
        <v>383</v>
      </c>
    </row>
    <row r="345" spans="1:1">
      <c r="A345" t="s">
        <v>384</v>
      </c>
    </row>
    <row r="346" spans="1:1">
      <c r="A346" t="s">
        <v>385</v>
      </c>
    </row>
    <row r="347" spans="1:1">
      <c r="A347" t="s">
        <v>386</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f>SUBSTITUTE("set shared profiles spyware Alert-Only-AS botnet-domains sinkhole ipv4-address {{ SINKHOLE_IPV4 }}", "{{ SINKHOLE_IPV4 }}", 'values'!B20)</f>
        <v>0</v>
      </c>
    </row>
    <row r="356" spans="1:1">
      <c r="A356">
        <f>SUBSTITUTE("set shared profiles spyware Alert-Only-AS botnet-domains sinkhole ipv6-address {{ SINKHOLE_IPV6 }}", "{{ SINKHOLE_IPV6 }}", 'values'!B21)</f>
        <v>0</v>
      </c>
    </row>
    <row r="357" spans="1:1">
      <c r="A357" t="s">
        <v>394</v>
      </c>
    </row>
    <row r="358" spans="1:1">
      <c r="A358" t="s">
        <v>395</v>
      </c>
    </row>
    <row r="359" spans="1:1">
      <c r="A359" t="s">
        <v>396</v>
      </c>
    </row>
    <row r="360" spans="1:1">
      <c r="A360" t="s">
        <v>397</v>
      </c>
    </row>
    <row r="361" spans="1:1">
      <c r="A361" t="s">
        <v>398</v>
      </c>
    </row>
    <row r="362" spans="1:1">
      <c r="A362" t="s">
        <v>399</v>
      </c>
    </row>
    <row r="363" spans="1:1">
      <c r="A363" t="s">
        <v>400</v>
      </c>
    </row>
    <row r="364" spans="1:1">
      <c r="A364" t="s">
        <v>401</v>
      </c>
    </row>
    <row r="365" spans="1:1">
      <c r="A365" t="s">
        <v>402</v>
      </c>
    </row>
    <row r="366" spans="1:1">
      <c r="A366" t="s">
        <v>403</v>
      </c>
    </row>
    <row r="367" spans="1:1">
      <c r="A367" t="s">
        <v>404</v>
      </c>
    </row>
    <row r="368" spans="1:1">
      <c r="A368" t="s">
        <v>405</v>
      </c>
    </row>
    <row r="369" spans="1:1">
      <c r="A369" t="s">
        <v>406</v>
      </c>
    </row>
    <row r="370" spans="1:1">
      <c r="A370" t="s">
        <v>407</v>
      </c>
    </row>
    <row r="371" spans="1:1">
      <c r="A371" t="s">
        <v>408</v>
      </c>
    </row>
    <row r="372" spans="1:1">
      <c r="A372" t="s">
        <v>409</v>
      </c>
    </row>
    <row r="373" spans="1:1">
      <c r="A373" t="s">
        <v>410</v>
      </c>
    </row>
    <row r="374" spans="1:1">
      <c r="A374" t="s">
        <v>411</v>
      </c>
    </row>
    <row r="375" spans="1:1">
      <c r="A375" t="s">
        <v>412</v>
      </c>
    </row>
    <row r="376" spans="1:1">
      <c r="A376" t="s">
        <v>413</v>
      </c>
    </row>
    <row r="377" spans="1:1">
      <c r="A377" t="s">
        <v>414</v>
      </c>
    </row>
    <row r="378" spans="1:1">
      <c r="A378" t="s">
        <v>415</v>
      </c>
    </row>
    <row r="379" spans="1:1">
      <c r="A379">
        <f>SUBSTITUTE("set shared profiles spyware Exception-AS botnet-domains sinkhole ipv4-address {{ SINKHOLE_IPV4 }}", "{{ SINKHOLE_IPV4 }}", 'values'!B20)</f>
        <v>0</v>
      </c>
    </row>
    <row r="380" spans="1:1">
      <c r="A380">
        <f>SUBSTITUTE("set shared profiles spyware Exception-AS botnet-domains sinkhole ipv6-address {{ SINKHOLE_IPV6 }}", "{{ SINKHOLE_IPV6 }}", 'values'!B21)</f>
        <v>0</v>
      </c>
    </row>
    <row r="381" spans="1:1">
      <c r="A381" t="s">
        <v>416</v>
      </c>
    </row>
    <row r="382" spans="1:1">
      <c r="A382" t="s">
        <v>417</v>
      </c>
    </row>
    <row r="386" spans="1:1">
      <c r="A386" t="s">
        <v>418</v>
      </c>
    </row>
    <row r="387" spans="1:1">
      <c r="A387" t="s">
        <v>419</v>
      </c>
    </row>
    <row r="388" spans="1:1">
      <c r="A388" t="s">
        <v>420</v>
      </c>
    </row>
    <row r="389" spans="1:1">
      <c r="A389" t="s">
        <v>421</v>
      </c>
    </row>
    <row r="390" spans="1:1">
      <c r="A390" t="s">
        <v>422</v>
      </c>
    </row>
    <row r="391" spans="1:1">
      <c r="A391" t="s">
        <v>423</v>
      </c>
    </row>
    <row r="392" spans="1:1">
      <c r="A392" t="s">
        <v>424</v>
      </c>
    </row>
    <row r="393" spans="1:1">
      <c r="A393" t="s">
        <v>425</v>
      </c>
    </row>
    <row r="394" spans="1:1">
      <c r="A394" t="s">
        <v>426</v>
      </c>
    </row>
    <row r="395" spans="1:1">
      <c r="A395" t="s">
        <v>427</v>
      </c>
    </row>
    <row r="396" spans="1:1">
      <c r="A396" t="s">
        <v>428</v>
      </c>
    </row>
    <row r="397" spans="1:1">
      <c r="A397" t="s">
        <v>429</v>
      </c>
    </row>
    <row r="398" spans="1:1">
      <c r="A398" t="s">
        <v>430</v>
      </c>
    </row>
    <row r="399" spans="1:1">
      <c r="A399" t="s">
        <v>431</v>
      </c>
    </row>
    <row r="400" spans="1:1">
      <c r="A400" t="s">
        <v>432</v>
      </c>
    </row>
    <row r="401" spans="1:1">
      <c r="A401" t="s">
        <v>433</v>
      </c>
    </row>
    <row r="402" spans="1:1">
      <c r="A402" t="s">
        <v>434</v>
      </c>
    </row>
    <row r="403" spans="1:1">
      <c r="A403" t="s">
        <v>435</v>
      </c>
    </row>
    <row r="404" spans="1:1">
      <c r="A404" t="s">
        <v>436</v>
      </c>
    </row>
    <row r="405" spans="1:1">
      <c r="A405" t="s">
        <v>437</v>
      </c>
    </row>
    <row r="406" spans="1:1">
      <c r="A406" t="s">
        <v>438</v>
      </c>
    </row>
    <row r="407" spans="1:1">
      <c r="A407" t="s">
        <v>439</v>
      </c>
    </row>
    <row r="408" spans="1:1">
      <c r="A408" t="s">
        <v>440</v>
      </c>
    </row>
    <row r="409" spans="1:1">
      <c r="A409" t="s">
        <v>441</v>
      </c>
    </row>
    <row r="410" spans="1:1">
      <c r="A410" t="s">
        <v>442</v>
      </c>
    </row>
    <row r="411" spans="1:1">
      <c r="A411" t="s">
        <v>443</v>
      </c>
    </row>
    <row r="412" spans="1:1">
      <c r="A412" t="s">
        <v>444</v>
      </c>
    </row>
    <row r="413" spans="1:1">
      <c r="A413" t="s">
        <v>445</v>
      </c>
    </row>
    <row r="414" spans="1:1">
      <c r="A414" t="s">
        <v>446</v>
      </c>
    </row>
    <row r="415" spans="1:1">
      <c r="A415" t="s">
        <v>447</v>
      </c>
    </row>
    <row r="416" spans="1:1">
      <c r="A416" t="s">
        <v>448</v>
      </c>
    </row>
    <row r="417" spans="1:1">
      <c r="A417" t="s">
        <v>449</v>
      </c>
    </row>
    <row r="418" spans="1:1">
      <c r="A418" t="s">
        <v>450</v>
      </c>
    </row>
    <row r="419" spans="1:1">
      <c r="A419" t="s">
        <v>451</v>
      </c>
    </row>
    <row r="420" spans="1:1">
      <c r="A420" t="s">
        <v>452</v>
      </c>
    </row>
    <row r="421" spans="1:1">
      <c r="A421" t="s">
        <v>453</v>
      </c>
    </row>
    <row r="422" spans="1:1">
      <c r="A422" t="s">
        <v>454</v>
      </c>
    </row>
    <row r="423" spans="1:1">
      <c r="A423" t="s">
        <v>455</v>
      </c>
    </row>
    <row r="424" spans="1:1">
      <c r="A424" t="s">
        <v>456</v>
      </c>
    </row>
    <row r="425" spans="1:1">
      <c r="A425" t="s">
        <v>457</v>
      </c>
    </row>
    <row r="426" spans="1:1">
      <c r="A426" t="s">
        <v>458</v>
      </c>
    </row>
    <row r="427" spans="1:1">
      <c r="A427" t="s">
        <v>459</v>
      </c>
    </row>
    <row r="428" spans="1:1">
      <c r="A428" t="s">
        <v>460</v>
      </c>
    </row>
    <row r="429" spans="1:1">
      <c r="A429"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5" spans="1:1">
      <c r="A475" t="s">
        <v>506</v>
      </c>
    </row>
    <row r="476" spans="1:1">
      <c r="A476" t="s">
        <v>507</v>
      </c>
    </row>
    <row r="477" spans="1:1">
      <c r="A477" t="s">
        <v>508</v>
      </c>
    </row>
    <row r="478" spans="1:1">
      <c r="A478" t="s">
        <v>509</v>
      </c>
    </row>
    <row r="479" spans="1:1">
      <c r="A479" t="s">
        <v>510</v>
      </c>
    </row>
    <row r="480" spans="1:1">
      <c r="A480" t="s">
        <v>511</v>
      </c>
    </row>
    <row r="481" spans="1:1">
      <c r="A481" t="s">
        <v>512</v>
      </c>
    </row>
    <row r="482" spans="1:1">
      <c r="A482" t="s">
        <v>513</v>
      </c>
    </row>
    <row r="483" spans="1:1">
      <c r="A483" t="s">
        <v>514</v>
      </c>
    </row>
    <row r="484" spans="1:1">
      <c r="A484" t="s">
        <v>515</v>
      </c>
    </row>
    <row r="485" spans="1:1">
      <c r="A485" t="s">
        <v>516</v>
      </c>
    </row>
    <row r="486" spans="1:1">
      <c r="A486" t="s">
        <v>517</v>
      </c>
    </row>
    <row r="487" spans="1:1">
      <c r="A487" t="s">
        <v>518</v>
      </c>
    </row>
    <row r="488" spans="1:1">
      <c r="A488" t="s">
        <v>519</v>
      </c>
    </row>
    <row r="489" spans="1:1">
      <c r="A489" t="s">
        <v>520</v>
      </c>
    </row>
    <row r="490" spans="1:1">
      <c r="A490" t="s">
        <v>521</v>
      </c>
    </row>
    <row r="491" spans="1:1">
      <c r="A491" t="s">
        <v>522</v>
      </c>
    </row>
    <row r="492" spans="1:1">
      <c r="A492" t="s">
        <v>523</v>
      </c>
    </row>
    <row r="493" spans="1:1">
      <c r="A493" t="s">
        <v>524</v>
      </c>
    </row>
    <row r="494" spans="1:1">
      <c r="A494" t="s">
        <v>525</v>
      </c>
    </row>
    <row r="495" spans="1:1">
      <c r="A495" t="s">
        <v>526</v>
      </c>
    </row>
    <row r="496" spans="1:1">
      <c r="A496" t="s">
        <v>527</v>
      </c>
    </row>
    <row r="497" spans="1:1">
      <c r="A497" t="s">
        <v>528</v>
      </c>
    </row>
    <row r="498" spans="1:1">
      <c r="A498" t="s">
        <v>529</v>
      </c>
    </row>
    <row r="499" spans="1:1">
      <c r="A499" t="s">
        <v>530</v>
      </c>
    </row>
    <row r="500" spans="1:1">
      <c r="A500" t="s">
        <v>531</v>
      </c>
    </row>
    <row r="501" spans="1:1">
      <c r="A501" t="s">
        <v>532</v>
      </c>
    </row>
    <row r="502" spans="1:1">
      <c r="A502" t="s">
        <v>533</v>
      </c>
    </row>
    <row r="503" spans="1:1">
      <c r="A503" t="s">
        <v>534</v>
      </c>
    </row>
    <row r="504" spans="1:1">
      <c r="A504" t="s">
        <v>535</v>
      </c>
    </row>
    <row r="505" spans="1:1">
      <c r="A505" t="s">
        <v>536</v>
      </c>
    </row>
    <row r="506" spans="1:1">
      <c r="A506" t="s">
        <v>537</v>
      </c>
    </row>
    <row r="508" spans="1:1">
      <c r="A508" t="s">
        <v>538</v>
      </c>
    </row>
    <row r="509" spans="1:1">
      <c r="A509" t="s">
        <v>539</v>
      </c>
    </row>
    <row r="510" spans="1:1">
      <c r="A510" t="s">
        <v>540</v>
      </c>
    </row>
    <row r="511" spans="1:1">
      <c r="A511" t="s">
        <v>541</v>
      </c>
    </row>
    <row r="512" spans="1:1">
      <c r="A512" t="s">
        <v>542</v>
      </c>
    </row>
    <row r="513" spans="1:1">
      <c r="A513" t="s">
        <v>543</v>
      </c>
    </row>
    <row r="514" spans="1:1">
      <c r="A514" t="s">
        <v>544</v>
      </c>
    </row>
    <row r="515" spans="1:1">
      <c r="A515" t="s">
        <v>545</v>
      </c>
    </row>
    <row r="516" spans="1:1">
      <c r="A516" t="s">
        <v>546</v>
      </c>
    </row>
    <row r="517" spans="1:1">
      <c r="A517" t="s">
        <v>547</v>
      </c>
    </row>
    <row r="518" spans="1:1">
      <c r="A518" t="s">
        <v>548</v>
      </c>
    </row>
    <row r="519" spans="1:1">
      <c r="A519" t="s">
        <v>549</v>
      </c>
    </row>
    <row r="520" spans="1:1">
      <c r="A520" t="s">
        <v>550</v>
      </c>
    </row>
    <row r="521" spans="1:1">
      <c r="A521" t="s">
        <v>551</v>
      </c>
    </row>
    <row r="522" spans="1:1">
      <c r="A522" t="s">
        <v>552</v>
      </c>
    </row>
    <row r="523" spans="1:1">
      <c r="A523" t="s">
        <v>553</v>
      </c>
    </row>
    <row r="524" spans="1:1">
      <c r="A524"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4" spans="1:1">
      <c r="A544" t="s">
        <v>573</v>
      </c>
    </row>
    <row r="545" spans="1:1">
      <c r="A545" t="s">
        <v>574</v>
      </c>
    </row>
    <row r="546" spans="1:1">
      <c r="A546" t="s">
        <v>575</v>
      </c>
    </row>
    <row r="547" spans="1:1">
      <c r="A547" t="s">
        <v>576</v>
      </c>
    </row>
    <row r="548" spans="1:1">
      <c r="A548" t="s">
        <v>577</v>
      </c>
    </row>
    <row r="549" spans="1:1">
      <c r="A549" t="s">
        <v>578</v>
      </c>
    </row>
    <row r="550" spans="1:1">
      <c r="A550" t="s">
        <v>579</v>
      </c>
    </row>
    <row r="551" spans="1:1">
      <c r="A551" t="s">
        <v>580</v>
      </c>
    </row>
    <row r="552" spans="1:1">
      <c r="A552" t="s">
        <v>581</v>
      </c>
    </row>
    <row r="553" spans="1:1">
      <c r="A553" t="s">
        <v>582</v>
      </c>
    </row>
    <row r="554" spans="1:1">
      <c r="A554"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4" spans="1:1">
      <c r="A574" t="s">
        <v>602</v>
      </c>
    </row>
    <row r="575" spans="1:1">
      <c r="A575" t="s">
        <v>603</v>
      </c>
    </row>
    <row r="576" spans="1:1">
      <c r="A576" t="s">
        <v>604</v>
      </c>
    </row>
    <row r="577" spans="1:1">
      <c r="A577" t="s">
        <v>605</v>
      </c>
    </row>
    <row r="578" spans="1:1">
      <c r="A578" t="s">
        <v>606</v>
      </c>
    </row>
    <row r="579" spans="1:1">
      <c r="A579" t="s">
        <v>607</v>
      </c>
    </row>
    <row r="580" spans="1:1">
      <c r="A580" t="s">
        <v>608</v>
      </c>
    </row>
    <row r="581" spans="1:1">
      <c r="A581" t="s">
        <v>609</v>
      </c>
    </row>
    <row r="582" spans="1:1">
      <c r="A582" t="s">
        <v>610</v>
      </c>
    </row>
    <row r="583" spans="1:1">
      <c r="A583" t="s">
        <v>611</v>
      </c>
    </row>
    <row r="584" spans="1:1">
      <c r="A584" t="s">
        <v>612</v>
      </c>
    </row>
    <row r="585" spans="1:1">
      <c r="A585" t="s">
        <v>613</v>
      </c>
    </row>
    <row r="586" spans="1:1">
      <c r="A586" t="s">
        <v>614</v>
      </c>
    </row>
    <row r="587" spans="1:1">
      <c r="A587" t="s">
        <v>615</v>
      </c>
    </row>
    <row r="588" spans="1:1">
      <c r="A588" t="s">
        <v>616</v>
      </c>
    </row>
    <row r="589" spans="1:1">
      <c r="A589" t="s">
        <v>617</v>
      </c>
    </row>
    <row r="590" spans="1:1">
      <c r="A590" t="s">
        <v>618</v>
      </c>
    </row>
    <row r="591" spans="1:1">
      <c r="A591" t="s">
        <v>619</v>
      </c>
    </row>
    <row r="592" spans="1:1">
      <c r="A592" t="s">
        <v>620</v>
      </c>
    </row>
    <row r="593" spans="1:1">
      <c r="A593" t="s">
        <v>621</v>
      </c>
    </row>
    <row r="594" spans="1:1">
      <c r="A594" t="s">
        <v>622</v>
      </c>
    </row>
    <row r="595" spans="1:1">
      <c r="A595" t="s">
        <v>623</v>
      </c>
    </row>
    <row r="596" spans="1:1">
      <c r="A596" t="s">
        <v>624</v>
      </c>
    </row>
    <row r="597" spans="1:1">
      <c r="A597" t="s">
        <v>625</v>
      </c>
    </row>
    <row r="598" spans="1:1">
      <c r="A598" t="s">
        <v>626</v>
      </c>
    </row>
    <row r="599" spans="1:1">
      <c r="A599" t="s">
        <v>627</v>
      </c>
    </row>
    <row r="600" spans="1:1">
      <c r="A600" t="s">
        <v>628</v>
      </c>
    </row>
    <row r="601" spans="1:1">
      <c r="A601" t="s">
        <v>629</v>
      </c>
    </row>
    <row r="602" spans="1:1">
      <c r="A602" t="s">
        <v>630</v>
      </c>
    </row>
    <row r="603" spans="1:1">
      <c r="A603" t="s">
        <v>631</v>
      </c>
    </row>
    <row r="604" spans="1:1">
      <c r="A604" t="s">
        <v>632</v>
      </c>
    </row>
    <row r="605" spans="1:1">
      <c r="A605" t="s">
        <v>633</v>
      </c>
    </row>
    <row r="606" spans="1:1">
      <c r="A606" t="s">
        <v>634</v>
      </c>
    </row>
    <row r="608" spans="1:1">
      <c r="A608" t="s">
        <v>635</v>
      </c>
    </row>
    <row r="609" spans="1:1">
      <c r="A609" t="s">
        <v>636</v>
      </c>
    </row>
    <row r="610" spans="1:1">
      <c r="A610" t="s">
        <v>637</v>
      </c>
    </row>
    <row r="611" spans="1:1">
      <c r="A611" t="s">
        <v>638</v>
      </c>
    </row>
    <row r="612" spans="1:1">
      <c r="A612">
        <f>SUBSTITUTE("set template iron-skillet config mgt-config users {{ ADMINISTRATOR_USERNAME }} phash $1$GmGy8oJJ$V75cNdSRDx0V78yJqXZ111", "{{ ADMINISTRATOR_USERNAME }}", 'values'!B17)</f>
        <v>0</v>
      </c>
    </row>
    <row r="613" spans="1:1">
      <c r="A613">
        <f>SUBSTITUTE("set template iron-skillet config mgt-config users {{ ADMINISTRATOR_USERNAME }} permissions role-based superuser yes", "{{ ADMINISTRATOR_USERNAME }}", 'values'!B17)</f>
        <v>0</v>
      </c>
    </row>
    <row r="614" spans="1:1">
      <c r="A614" t="s">
        <v>639</v>
      </c>
    </row>
    <row r="615" spans="1:1">
      <c r="A615" t="s">
        <v>640</v>
      </c>
    </row>
    <row r="616" spans="1:1">
      <c r="A616" t="s">
        <v>641</v>
      </c>
    </row>
    <row r="617" spans="1:1">
      <c r="A617" t="s">
        <v>642</v>
      </c>
    </row>
    <row r="618" spans="1:1">
      <c r="A618" t="s">
        <v>643</v>
      </c>
    </row>
    <row r="619" spans="1:1">
      <c r="A619" t="s">
        <v>644</v>
      </c>
    </row>
    <row r="620" spans="1:1">
      <c r="A620" t="s">
        <v>645</v>
      </c>
    </row>
    <row r="621" spans="1:1">
      <c r="A621" t="s">
        <v>646</v>
      </c>
    </row>
    <row r="622" spans="1:1">
      <c r="A622" t="s">
        <v>647</v>
      </c>
    </row>
    <row r="623" spans="1:1">
      <c r="A623" t="s">
        <v>648</v>
      </c>
    </row>
    <row r="624" spans="1:1">
      <c r="A624" t="s">
        <v>649</v>
      </c>
    </row>
    <row r="625" spans="1:1">
      <c r="A625" t="s">
        <v>650</v>
      </c>
    </row>
    <row r="626" spans="1:1">
      <c r="A626" t="s">
        <v>651</v>
      </c>
    </row>
    <row r="627" spans="1:1">
      <c r="A627" t="s">
        <v>652</v>
      </c>
    </row>
    <row r="628" spans="1:1">
      <c r="A628" t="s">
        <v>653</v>
      </c>
    </row>
    <row r="629" spans="1:1">
      <c r="A629" t="s">
        <v>654</v>
      </c>
    </row>
    <row r="630" spans="1:1">
      <c r="A630" t="s">
        <v>655</v>
      </c>
    </row>
    <row r="631" spans="1:1">
      <c r="A631" t="s">
        <v>656</v>
      </c>
    </row>
    <row r="632" spans="1:1">
      <c r="A632" t="s">
        <v>657</v>
      </c>
    </row>
    <row r="633" spans="1:1">
      <c r="A633" t="s">
        <v>658</v>
      </c>
    </row>
    <row r="634" spans="1:1">
      <c r="A634">
        <f>SUBSTITUTE("set template iron-skillet config deviceconfig system dns-setting servers primary {{ DNS_1 }}", "{{ DNS_1 }}", 'values'!B18)</f>
        <v>0</v>
      </c>
    </row>
    <row r="635" spans="1:1">
      <c r="A635">
        <f>SUBSTITUTE("set template iron-skillet config deviceconfig system dns-setting servers secondary {{ DNS_2 }}", "{{ DNS_2 }}", 'values'!B19)</f>
        <v>0</v>
      </c>
    </row>
    <row r="636" spans="1:1">
      <c r="A636">
        <f>SUBSTITUTE("set template iron-skillet config deviceconfig system ntp-servers primary-ntp-server ntp-server-address {{ NTP_1 }}", "{{ NTP_1 }}", 'values'!B15)</f>
        <v>0</v>
      </c>
    </row>
    <row r="637" spans="1:1">
      <c r="A637">
        <f>SUBSTITUTE("set template iron-skillet config deviceconfig system ntp-servers secondary-ntp-server ntp-server-address {{ NTP_2 }}", "{{ NTP_2 }}", 'values'!B16)</f>
        <v>0</v>
      </c>
    </row>
    <row r="638" spans="1:1">
      <c r="A638" t="s">
        <v>659</v>
      </c>
    </row>
    <row r="639" spans="1:1">
      <c r="A639" t="s">
        <v>660</v>
      </c>
    </row>
    <row r="640" spans="1:1">
      <c r="A640" t="s">
        <v>661</v>
      </c>
    </row>
    <row r="641" spans="1:1">
      <c r="A641" t="s">
        <v>662</v>
      </c>
    </row>
    <row r="642" spans="1:1">
      <c r="A642" t="s">
        <v>663</v>
      </c>
    </row>
    <row r="643" spans="1:1">
      <c r="A643" t="s">
        <v>664</v>
      </c>
    </row>
    <row r="644" spans="1:1">
      <c r="A644" t="s">
        <v>665</v>
      </c>
    </row>
    <row r="645" spans="1:1">
      <c r="A645" t="s">
        <v>666</v>
      </c>
    </row>
    <row r="646" spans="1:1">
      <c r="A646" t="s">
        <v>667</v>
      </c>
    </row>
    <row r="647" spans="1:1">
      <c r="A647" t="s">
        <v>668</v>
      </c>
    </row>
    <row r="648" spans="1:1">
      <c r="A648" t="s">
        <v>669</v>
      </c>
    </row>
    <row r="649" spans="1:1">
      <c r="A649" t="s">
        <v>670</v>
      </c>
    </row>
    <row r="650" spans="1:1">
      <c r="A650" t="s">
        <v>671</v>
      </c>
    </row>
    <row r="651" spans="1:1">
      <c r="A651" t="s">
        <v>672</v>
      </c>
    </row>
    <row r="652" spans="1:1">
      <c r="A652" t="s">
        <v>673</v>
      </c>
    </row>
    <row r="653" spans="1:1">
      <c r="A653" t="s">
        <v>674</v>
      </c>
    </row>
    <row r="654" spans="1:1">
      <c r="A654" t="s">
        <v>675</v>
      </c>
    </row>
    <row r="655" spans="1:1">
      <c r="A655" t="s">
        <v>676</v>
      </c>
    </row>
    <row r="656" spans="1:1">
      <c r="A656" t="s">
        <v>677</v>
      </c>
    </row>
    <row r="657" spans="1:1">
      <c r="A657" t="s">
        <v>678</v>
      </c>
    </row>
    <row r="658" spans="1:1">
      <c r="A658" t="s">
        <v>679</v>
      </c>
    </row>
    <row r="659" spans="1:1">
      <c r="A659" t="s">
        <v>680</v>
      </c>
    </row>
    <row r="660" spans="1:1">
      <c r="A660" t="s">
        <v>681</v>
      </c>
    </row>
    <row r="661" spans="1:1">
      <c r="A661" t="s">
        <v>682</v>
      </c>
    </row>
    <row r="662" spans="1:1">
      <c r="A662" t="s">
        <v>683</v>
      </c>
    </row>
    <row r="663" spans="1:1">
      <c r="A663" t="s">
        <v>684</v>
      </c>
    </row>
    <row r="664" spans="1:1">
      <c r="A664" t="s">
        <v>685</v>
      </c>
    </row>
    <row r="665" spans="1:1">
      <c r="A665" t="s">
        <v>686</v>
      </c>
    </row>
    <row r="666" spans="1:1">
      <c r="A666" t="s">
        <v>687</v>
      </c>
    </row>
    <row r="667" spans="1:1">
      <c r="A667" t="s">
        <v>688</v>
      </c>
    </row>
    <row r="668" spans="1:1">
      <c r="A668" t="s">
        <v>689</v>
      </c>
    </row>
    <row r="669" spans="1:1">
      <c r="A669" t="s">
        <v>690</v>
      </c>
    </row>
    <row r="670" spans="1:1">
      <c r="A670" t="s">
        <v>691</v>
      </c>
    </row>
    <row r="671" spans="1:1">
      <c r="A671" t="s">
        <v>692</v>
      </c>
    </row>
    <row r="672" spans="1:1">
      <c r="A672" t="s">
        <v>693</v>
      </c>
    </row>
    <row r="673" spans="1:1">
      <c r="A673" t="s">
        <v>694</v>
      </c>
    </row>
    <row r="674" spans="1:1">
      <c r="A674" t="s">
        <v>695</v>
      </c>
    </row>
    <row r="675" spans="1:1">
      <c r="A675" t="s">
        <v>696</v>
      </c>
    </row>
    <row r="676" spans="1:1">
      <c r="A676" t="s">
        <v>697</v>
      </c>
    </row>
    <row r="677" spans="1:1">
      <c r="A677" t="s">
        <v>698</v>
      </c>
    </row>
    <row r="678" spans="1:1">
      <c r="A678" t="s">
        <v>699</v>
      </c>
    </row>
    <row r="679" spans="1:1">
      <c r="A679" t="s">
        <v>700</v>
      </c>
    </row>
    <row r="680" spans="1:1">
      <c r="A680" t="s">
        <v>701</v>
      </c>
    </row>
    <row r="681" spans="1:1">
      <c r="A681" t="s">
        <v>702</v>
      </c>
    </row>
    <row r="682" spans="1:1">
      <c r="A682" t="s">
        <v>703</v>
      </c>
    </row>
    <row r="683" spans="1:1">
      <c r="A683" t="s">
        <v>704</v>
      </c>
    </row>
    <row r="684" spans="1:1">
      <c r="A684"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1" spans="1:1">
      <c r="A711" t="s">
        <v>730</v>
      </c>
    </row>
    <row r="712" spans="1:1">
      <c r="A712" t="s">
        <v>731</v>
      </c>
    </row>
    <row r="713" spans="1:1">
      <c r="A713">
        <f>SUBSTITUTE("set template-stack {{ STACK }} templates iron-skillet", "{{ STACK }}", 'values'!B8)</f>
        <v>0</v>
      </c>
    </row>
    <row r="714" spans="1:1">
      <c r="A714">
        <f>SUBSTITUTE("set template-stack {{ STACK }} settings default-vsys vsys1", "{{ STACK }}", 'values'!B8)</f>
        <v>0</v>
      </c>
    </row>
    <row r="715" spans="1:1">
      <c r="A715">
        <f>SUBSTITUTE(SUBSTITUTE("set template-stack {{ STACK }} config devices localhost.localdomain deviceconfig system hostname {{ FW_NAME }}", "{{ FW_NAME }}", 'values'!B10), "{{ STACK }}", 'values'!B8)</f>
        <v>0</v>
      </c>
    </row>
    <row r="717" spans="1:1">
      <c r="A717" t="s">
        <v>732</v>
      </c>
    </row>
    <row r="718" spans="1:1">
      <c r="A718">
        <f>SUBSTITUTE("set template-stack {{ STACK }} config devices localhost.localdomain deviceconfig system type dhcp-client send-hostname yes", "{{ STACK }}", 'values'!B8)</f>
        <v>0</v>
      </c>
    </row>
    <row r="719" spans="1:1">
      <c r="A719">
        <f>SUBSTITUTE("set template-stack {{ STACK }} config devices localhost.localdomain deviceconfig system type dhcp-client send-client-id no", "{{ STACK }}", 'values'!B8)</f>
        <v>0</v>
      </c>
    </row>
    <row r="720" spans="1:1">
      <c r="A720">
        <f>SUBSTITUTE("set template-stack {{ STACK }} config devices localhost.localdomain deviceconfig system type dhcp-client accept-dhcp-hostname no", "{{ STACK }}", 'values'!B8)</f>
        <v>0</v>
      </c>
    </row>
    <row r="721" spans="1:1">
      <c r="A721">
        <f>SUBSTITUTE("set template-stack {{ STACK }} config devices localhost.localdomain deviceconfig system type dhcp-client accept-dhcp-domain no", "{{ STACK }}", 'values'!B8)</f>
        <v>0</v>
      </c>
    </row>
    <row r="723" spans="1:1">
      <c r="A723" t="s">
        <v>733</v>
      </c>
    </row>
    <row r="724" spans="1:1">
      <c r="A724">
        <f>SUBSTITUTE("set template-stack {{ STACK }} config devices localhost.localdomain deviceconfig system type static", "{{ STACK }}", 'values'!B8)</f>
        <v>0</v>
      </c>
    </row>
    <row r="725" spans="1:1">
      <c r="A725">
        <f>SUBSTITUTE(SUBSTITUTE("set template-stack {{ STACK }} config devices localhost.localdomain deviceconfig system ip-address {{ MGMT_IP }}", "{{ MGMT_IP }}", 'values'!B12), "{{ STACK }}", 'values'!B8)</f>
        <v>0</v>
      </c>
    </row>
    <row r="726" spans="1:1">
      <c r="A726">
        <f>SUBSTITUTE(SUBSTITUTE("set template-stack {{ STACK }} config devices localhost.localdomain deviceconfig system netmask {{ MGMT_MASK }}", "{{ MGMT_MASK }}", 'values'!B13), "{{ STACK }}", 'values'!B8)</f>
        <v>0</v>
      </c>
    </row>
    <row r="727" spans="1:1">
      <c r="A727">
        <f>SUBSTITUTE(SUBSTITUTE("set template-stack {{ STACK }} config devices localhost.localdomain deviceconfig system default-gateway {{ MGMT_DG }}", "{{ MGMT_DG }}", 'values'!B14), "{{ STACK }}", 'values'!B8)</f>
        <v>0</v>
      </c>
    </row>
    <row r="729" spans="1:1">
      <c r="A729">
        <f>SUBSTITUTE("set device-group {{ DEVICE_GROUP }} reports ""Host-visit malicious sites plus"" period last-7-calendar-days", "{{ DEVICE_GROUP }}", 'values'!B9)</f>
        <v>0</v>
      </c>
    </row>
    <row r="730" spans="1:1">
      <c r="A730">
        <f>SUBSTITUTE("set device-group {{ DEVICE_GROUP }} reports ""Host-visit malicious sites plus"" topn 500", "{{ DEVICE_GROUP }}", 'values'!B9)</f>
        <v>0</v>
      </c>
    </row>
    <row r="731" spans="1:1">
      <c r="A731">
        <f>SUBSTITUTE("set device-group {{ DEVICE_GROUP }} reports ""Host-visit malicious sites plus"" topm 50", "{{ DEVICE_GROUP }}", 'values'!B9)</f>
        <v>0</v>
      </c>
    </row>
    <row r="732" spans="1:1">
      <c r="A732">
        <f>SUBSTITUTE("set device-group {{ DEVICE_GROUP }} reports ""Host-visit malicious sites plus"" caption ""Host-visit malicious sites plus""", "{{ DEVICE_GROUP }}", 'values'!B9)</f>
        <v>0</v>
      </c>
    </row>
    <row r="733" spans="1:1">
      <c r="A733">
        <f>SUBSTITUTE("set device-group {{ DEVICE_GROUP }} reports ""Host-visit malicious sites plus"" frequency daily", "{{ DEVICE_GROUP }}", 'values'!B9)</f>
        <v>0</v>
      </c>
    </row>
    <row r="734" spans="1:1">
      <c r="A734">
        <f>SUBSTITUTE("set device-group {{ DEVICE_GROUP }} reports ""Host-visit malicious sites plus"" query ""(category eq command-and-control) or (category eq hacking) or (category eq malware) or (category eq phishing) or (category eq grayware)""", "{{ DEVICE_GROUP }}", 'values'!B9)</f>
        <v>0</v>
      </c>
    </row>
    <row r="735" spans="1:1">
      <c r="A735">
        <f>SUBSTITUTE("set device-group {{ DEVICE_GROUP }} reports ""Host-visit malicious sites plus"" type panorama-url sortby repeatcnt", "{{ DEVICE_GROUP }}", 'values'!B9)</f>
        <v>0</v>
      </c>
    </row>
    <row r="736" spans="1:1">
      <c r="A736">
        <f>SUBSTITUTE("set device-group {{ DEVICE_GROUP }} reports ""Host-visit malicious sites plus"" type panorama-url group-by src", "{{ DEVICE_GROUP }}", 'values'!B9)</f>
        <v>0</v>
      </c>
    </row>
    <row r="737" spans="1:1">
      <c r="A737">
        <f>SUBSTITUTE("set device-group {{ DEVICE_GROUP }} reports ""Host-visit malicious sites plus"" type panorama-url aggregate-by [ from srcuser category action ]", "{{ DEVICE_GROUP }}", 'values'!B9)</f>
        <v>0</v>
      </c>
    </row>
    <row r="738" spans="1:1">
      <c r="A738">
        <f>SUBSTITUTE("set device-group {{ DEVICE_GROUP }} reports ""Host-visit malicious sites plus"" type panorama-url values repeatcnt", "{{ DEVICE_GROUP }}", 'values'!B9)</f>
        <v>0</v>
      </c>
    </row>
    <row r="739" spans="1:1">
      <c r="A739">
        <f>SUBSTITUTE("set device-group {{ DEVICE_GROUP }} reports ""Hosts visit malicious sites"" period last-7-calendar-days", "{{ DEVICE_GROUP }}", 'values'!B9)</f>
        <v>0</v>
      </c>
    </row>
    <row r="740" spans="1:1">
      <c r="A740">
        <f>SUBSTITUTE("set device-group {{ DEVICE_GROUP }} reports ""Hosts visit malicious sites"" topn 500", "{{ DEVICE_GROUP }}", 'values'!B9)</f>
        <v>0</v>
      </c>
    </row>
    <row r="741" spans="1:1">
      <c r="A741">
        <f>SUBSTITUTE("set device-group {{ DEVICE_GROUP }} reports ""Hosts visit malicious sites"" topm 50", "{{ DEVICE_GROUP }}", 'values'!B9)</f>
        <v>0</v>
      </c>
    </row>
    <row r="742" spans="1:1">
      <c r="A742">
        <f>SUBSTITUTE("set device-group {{ DEVICE_GROUP }} reports ""Hosts visit malicious sites"" caption ""Hosts visit malicious sites""", "{{ DEVICE_GROUP }}", 'values'!B9)</f>
        <v>0</v>
      </c>
    </row>
    <row r="743" spans="1:1">
      <c r="A743">
        <f>SUBSTITUTE("set device-group {{ DEVICE_GROUP }} reports ""Hosts visit malicious sites"" frequency daily", "{{ DEVICE_GROUP }}", 'values'!B9)</f>
        <v>0</v>
      </c>
    </row>
    <row r="744" spans="1:1">
      <c r="A744">
        <f>SUBSTITUTE("set device-group {{ DEVICE_GROUP }} reports ""Hosts visit malicious sites"" query ""(category eq command-and-control) or (category eq hacking) or (category eq malware) or (category eq phishing) or (category eq grayware)""", "{{ DEVICE_GROUP }}", 'values'!B9)</f>
        <v>0</v>
      </c>
    </row>
    <row r="745" spans="1:1">
      <c r="A745">
        <f>SUBSTITUTE("set device-group {{ DEVICE_GROUP }} reports ""Hosts visit malicious sites"" type panorama-url sortby repeatcnt", "{{ DEVICE_GROUP }}", 'values'!B9)</f>
        <v>0</v>
      </c>
    </row>
    <row r="746" spans="1:1">
      <c r="A746">
        <f>SUBSTITUTE("set device-group {{ DEVICE_GROUP }} reports ""Hosts visit malicious sites"" type panorama-url group-by src", "{{ DEVICE_GROUP }}", 'values'!B9)</f>
        <v>0</v>
      </c>
    </row>
    <row r="747" spans="1:1">
      <c r="A747">
        <f>SUBSTITUTE("set device-group {{ DEVICE_GROUP }} reports ""Hosts visit malicious sites"" type panorama-url aggregate-by [ from srcuser ]", "{{ DEVICE_GROUP }}", 'values'!B9)</f>
        <v>0</v>
      </c>
    </row>
    <row r="748" spans="1:1">
      <c r="A748">
        <f>SUBSTITUTE("set device-group {{ DEVICE_GROUP }} reports ""Hosts visit malicious sites"" type panorama-url values repeatcnt", "{{ DEVICE_GROUP }}", 'values'!B9)</f>
        <v>0</v>
      </c>
    </row>
    <row r="749" spans="1:1">
      <c r="A749">
        <f>SUBSTITUTE("set device-group {{ DEVICE_GROUP }} reports ""Hosts visit questionable sites"" period last-7-calendar-days", "{{ DEVICE_GROUP }}", 'values'!B9)</f>
        <v>0</v>
      </c>
    </row>
    <row r="750" spans="1:1">
      <c r="A750">
        <f>SUBSTITUTE("set device-group {{ DEVICE_GROUP }} reports ""Hosts visit questionable sites"" topn 500", "{{ DEVICE_GROUP }}", 'values'!B9)</f>
        <v>0</v>
      </c>
    </row>
    <row r="751" spans="1:1">
      <c r="A751">
        <f>SUBSTITUTE("set device-group {{ DEVICE_GROUP }} reports ""Hosts visit questionable sites"" topm 50", "{{ DEVICE_GROUP }}", 'values'!B9)</f>
        <v>0</v>
      </c>
    </row>
    <row r="752" spans="1:1">
      <c r="A752">
        <f>SUBSTITUTE("set device-group {{ DEVICE_GROUP }} reports ""Hosts visit questionable sites"" caption ""Hosts visit questionable sites""", "{{ DEVICE_GROUP }}", 'values'!B9)</f>
        <v>0</v>
      </c>
    </row>
    <row r="753" spans="1:1">
      <c r="A753">
        <f>SUBSTITUTE("set device-group {{ DEVICE_GROUP }} reports ""Hosts visit questionable sites"" frequency daily", "{{ DEVICE_GROUP }}", 'values'!B9)</f>
        <v>0</v>
      </c>
    </row>
    <row r="754" spans="1:1">
      <c r="A754">
        <f>SUBSTITUTE("set device-group {{ DEVICE_GROUP }} reports ""Hosts visit questionable sites"" query ""(category eq dynamic-dns) and (category eq parked) and (category eq questionable) and (category eq unknown)""", "{{ DEVICE_GROUP }}", 'values'!B9)</f>
        <v>0</v>
      </c>
    </row>
    <row r="755" spans="1:1">
      <c r="A755">
        <f>SUBSTITUTE("set device-group {{ DEVICE_GROUP }} reports ""Hosts visit questionable sites"" type panorama-url sortby repeatcnt", "{{ DEVICE_GROUP }}", 'values'!B9)</f>
        <v>0</v>
      </c>
    </row>
    <row r="756" spans="1:1">
      <c r="A756">
        <f>SUBSTITUTE("set device-group {{ DEVICE_GROUP }} reports ""Hosts visit questionable sites"" type panorama-url group-by src", "{{ DEVICE_GROUP }}", 'values'!B9)</f>
        <v>0</v>
      </c>
    </row>
    <row r="757" spans="1:1">
      <c r="A757">
        <f>SUBSTITUTE("set device-group {{ DEVICE_GROUP }} reports ""Hosts visit questionable sites"" type panorama-url aggregate-by [ from srcuser ]", "{{ DEVICE_GROUP }}", 'values'!B9)</f>
        <v>0</v>
      </c>
    </row>
    <row r="758" spans="1:1">
      <c r="A758">
        <f>SUBSTITUTE("set device-group {{ DEVICE_GROUP }} reports ""Hosts visit questionable sites"" type panorama-url values repeatcnt", "{{ DEVICE_GROUP }}", 'values'!B9)</f>
        <v>0</v>
      </c>
    </row>
    <row r="759" spans="1:1">
      <c r="A759">
        <f>SUBSTITUTE("set device-group {{ DEVICE_GROUP }} reports ""Host-visit quest sites plus"" period last-7-calendar-days", "{{ DEVICE_GROUP }}", 'values'!B9)</f>
        <v>0</v>
      </c>
    </row>
    <row r="760" spans="1:1">
      <c r="A760">
        <f>SUBSTITUTE("set device-group {{ DEVICE_GROUP }} reports ""Host-visit quest sites plus"" topn 500", "{{ DEVICE_GROUP }}", 'values'!B9)</f>
        <v>0</v>
      </c>
    </row>
    <row r="761" spans="1:1">
      <c r="A761">
        <f>SUBSTITUTE("set device-group {{ DEVICE_GROUP }} reports ""Host-visit quest sites plus"" topm 50", "{{ DEVICE_GROUP }}", 'values'!B9)</f>
        <v>0</v>
      </c>
    </row>
    <row r="762" spans="1:1">
      <c r="A762">
        <f>SUBSTITUTE("set device-group {{ DEVICE_GROUP }} reports ""Host-visit quest sites plus"" caption ""Host-visit quest sites plus""", "{{ DEVICE_GROUP }}", 'values'!B9)</f>
        <v>0</v>
      </c>
    </row>
    <row r="763" spans="1:1">
      <c r="A763">
        <f>SUBSTITUTE("set device-group {{ DEVICE_GROUP }} reports ""Host-visit quest sites plus"" frequency daily", "{{ DEVICE_GROUP }}", 'values'!B9)</f>
        <v>0</v>
      </c>
    </row>
    <row r="764" spans="1:1">
      <c r="A764">
        <f>SUBSTITUTE("set device-group {{ DEVICE_GROUP }} reports ""Host-visit quest sites plus"" query ""(category eq dynamic-dns) and (category eq parked) and (category eq questionable) and (category eq unknown)""", "{{ DEVICE_GROUP }}", 'values'!B9)</f>
        <v>0</v>
      </c>
    </row>
    <row r="765" spans="1:1">
      <c r="A765">
        <f>SUBSTITUTE("set device-group {{ DEVICE_GROUP }} reports ""Host-visit quest sites plus"" description ""Detail of hosts visiting questionable URLs""", "{{ DEVICE_GROUP }}", 'values'!B9)</f>
        <v>0</v>
      </c>
    </row>
    <row r="766" spans="1:1">
      <c r="A766">
        <f>SUBSTITUTE("set device-group {{ DEVICE_GROUP }} reports ""Host-visit quest sites plus"" type panorama-url sortby repeatcnt", "{{ DEVICE_GROUP }}", 'values'!B9)</f>
        <v>0</v>
      </c>
    </row>
    <row r="767" spans="1:1">
      <c r="A767">
        <f>SUBSTITUTE("set device-group {{ DEVICE_GROUP }} reports ""Host-visit quest sites plus"" type panorama-url group-by src", "{{ DEVICE_GROUP }}", 'values'!B9)</f>
        <v>0</v>
      </c>
    </row>
    <row r="768" spans="1:1">
      <c r="A768">
        <f>SUBSTITUTE("set device-group {{ DEVICE_GROUP }} reports ""Host-visit quest sites plus"" type panorama-url aggregate-by [ from srcuser category action ]", "{{ DEVICE_GROUP }}", 'values'!B9)</f>
        <v>0</v>
      </c>
    </row>
    <row r="769" spans="1:1">
      <c r="A769">
        <f>SUBSTITUTE("set device-group {{ DEVICE_GROUP }} reports ""Host-visit quest sites plus"" type panorama-url values repeatcnt", "{{ DEVICE_GROUP }}", 'values'!B9)</f>
        <v>0</v>
      </c>
    </row>
    <row r="770" spans="1:1">
      <c r="A770">
        <f>SUBSTITUTE("set device-group {{ DEVICE_GROUP }} reports ""Wildfire malicious verdicts"" period last-30-calendar-days", "{{ DEVICE_GROUP }}", 'values'!B9)</f>
        <v>0</v>
      </c>
    </row>
    <row r="771" spans="1:1">
      <c r="A771">
        <f>SUBSTITUTE("set device-group {{ DEVICE_GROUP }} reports ""Wildfire malicious verdicts"" topn 500", "{{ DEVICE_GROUP }}", 'values'!B9)</f>
        <v>0</v>
      </c>
    </row>
    <row r="772" spans="1:1">
      <c r="A772">
        <f>SUBSTITUTE("set device-group {{ DEVICE_GROUP }} reports ""Wildfire malicious verdicts"" topm 10", "{{ DEVICE_GROUP }}", 'values'!B9)</f>
        <v>0</v>
      </c>
    </row>
    <row r="773" spans="1:1">
      <c r="A773">
        <f>SUBSTITUTE("set device-group {{ DEVICE_GROUP }} reports ""Wildfire malicious verdicts"" caption ""Wildfire malicious verdicts""", "{{ DEVICE_GROUP }}", 'values'!B9)</f>
        <v>0</v>
      </c>
    </row>
    <row r="774" spans="1:1">
      <c r="A774">
        <f>SUBSTITUTE("set device-group {{ DEVICE_GROUP }} reports ""Wildfire malicious verdicts"" frequency daily", "{{ DEVICE_GROUP }}", 'values'!B9)</f>
        <v>0</v>
      </c>
    </row>
    <row r="775" spans="1:1">
      <c r="A775">
        <f>SUBSTITUTE("set device-group {{ DEVICE_GROUP }} reports ""Wildfire malicious verdicts"" query ""(app neq smtp) and (category neq benign)""", "{{ DEVICE_GROUP }}", 'values'!B9)</f>
        <v>0</v>
      </c>
    </row>
    <row r="776" spans="1:1">
      <c r="A776">
        <f>SUBSTITUTE("set device-group {{ DEVICE_GROUP }} reports ""Wildfire malicious verdicts"" description ""Files uploaded or downloaded that were later found to be malicious. This is a summary. Act on real-time email.""", "{{ DEVICE_GROUP }}", 'values'!B9)</f>
        <v>0</v>
      </c>
    </row>
    <row r="777" spans="1:1">
      <c r="A777">
        <f>SUBSTITUTE("set device-group {{ DEVICE_GROUP }} reports ""Wildfire malicious verdicts"" type panorama-wildfire sortby repeatcnt", "{{ DEVICE_GROUP }}", 'values'!B9)</f>
        <v>0</v>
      </c>
    </row>
    <row r="778" spans="1:1">
      <c r="A778">
        <f>SUBSTITUTE("set device-group {{ DEVICE_GROUP }} reports ""Wildfire malicious verdicts"" type panorama-wildfire aggregate-by [ filedigest container-of-app app category filetype rule ]", "{{ DEVICE_GROUP }}", 'values'!B9)</f>
        <v>0</v>
      </c>
    </row>
    <row r="779" spans="1:1">
      <c r="A779">
        <f>SUBSTITUTE("set device-group {{ DEVICE_GROUP }} reports ""Wildfire malicious verdicts"" type panorama-wildfire values repeatcnt", "{{ DEVICE_GROUP }}", 'values'!B9)</f>
        <v>0</v>
      </c>
    </row>
    <row r="780" spans="1:1">
      <c r="A780">
        <f>SUBSTITUTE("set device-group {{ DEVICE_GROUP }} reports ""Wildfire verdicts SMTP"" period last-30-calendar-days", "{{ DEVICE_GROUP }}", 'values'!B9)</f>
        <v>0</v>
      </c>
    </row>
    <row r="781" spans="1:1">
      <c r="A781">
        <f>SUBSTITUTE("set device-group {{ DEVICE_GROUP }} reports ""Wildfire verdicts SMTP"" topn 500", "{{ DEVICE_GROUP }}", 'values'!B9)</f>
        <v>0</v>
      </c>
    </row>
    <row r="782" spans="1:1">
      <c r="A782">
        <f>SUBSTITUTE("set device-group {{ DEVICE_GROUP }} reports ""Wildfire verdicts SMTP"" topm 10", "{{ DEVICE_GROUP }}", 'values'!B9)</f>
        <v>0</v>
      </c>
    </row>
    <row r="783" spans="1:1">
      <c r="A783">
        <f>SUBSTITUTE("set device-group {{ DEVICE_GROUP }} reports ""Wildfire verdicts SMTP"" caption ""Wildfire verdicts SMTP""", "{{ DEVICE_GROUP }}", 'values'!B9)</f>
        <v>0</v>
      </c>
    </row>
    <row r="784" spans="1:1">
      <c r="A784">
        <f>SUBSTITUTE("set device-group {{ DEVICE_GROUP }} reports ""Wildfire verdicts SMTP"" frequency daily", "{{ DEVICE_GROUP }}", 'values'!B9)</f>
        <v>0</v>
      </c>
    </row>
    <row r="785" spans="1:1">
      <c r="A785">
        <f>SUBSTITUTE("set device-group {{ DEVICE_GROUP }} reports ""Wildfire verdicts SMTP"" query ""(app eq smtp) and (category neq benign)""", "{{ DEVICE_GROUP }}", 'values'!B9)</f>
        <v>0</v>
      </c>
    </row>
    <row r="786" spans="1:1">
      <c r="A786">
        <f>SUBSTITUTE("set device-group {{ DEVICE_GROUP }} reports ""Wildfire verdicts SMTP"" description ""Links sent from emails found to be malicious. """, "{{ DEVICE_GROUP }}", 'values'!B9)</f>
        <v>0</v>
      </c>
    </row>
    <row r="787" spans="1:1">
      <c r="A787">
        <f>SUBSTITUTE("set device-group {{ DEVICE_GROUP }} reports ""Wildfire verdicts SMTP"" type panorama-wildfire sortby repeatcnt", "{{ DEVICE_GROUP }}", 'values'!B9)</f>
        <v>0</v>
      </c>
    </row>
    <row r="788" spans="1:1">
      <c r="A788">
        <f>SUBSTITUTE("set device-group {{ DEVICE_GROUP }} reports ""Wildfire verdicts SMTP"" type panorama-wildfire aggregate-by [ filedigest container-of-app app category filetype rule subject sender recipient misc ]", "{{ DEVICE_GROUP }}", 'values'!B9)</f>
        <v>0</v>
      </c>
    </row>
    <row r="789" spans="1:1">
      <c r="A789">
        <f>SUBSTITUTE("set device-group {{ DEVICE_GROUP }} reports ""Clients sinkholed"" period last-30-calendar-days", "{{ DEVICE_GROUP }}", 'values'!B9)</f>
        <v>0</v>
      </c>
    </row>
    <row r="790" spans="1:1">
      <c r="A790">
        <f>SUBSTITUTE("set device-group {{ DEVICE_GROUP }} reports ""Clients sinkholed"" topn 500", "{{ DEVICE_GROUP }}", 'values'!B9)</f>
        <v>0</v>
      </c>
    </row>
    <row r="791" spans="1:1">
      <c r="A791">
        <f>SUBSTITUTE("set device-group {{ DEVICE_GROUP }} reports ""Clients sinkholed"" topm 50", "{{ DEVICE_GROUP }}", 'values'!B9)</f>
        <v>0</v>
      </c>
    </row>
    <row r="792" spans="1:1">
      <c r="A792">
        <f>SUBSTITUTE("set device-group {{ DEVICE_GROUP }} reports ""Clients sinkholed"" caption ""Clients sinkholed""", "{{ DEVICE_GROUP }}", 'values'!B9)</f>
        <v>0</v>
      </c>
    </row>
    <row r="793" spans="1:1">
      <c r="A793">
        <f>SUBSTITUTE("set device-group {{ DEVICE_GROUP }} reports ""Clients sinkholed"" query ""(rule eq 'DNS Sinkhole Block')""", "{{ DEVICE_GROUP }}", 'values'!B9)</f>
        <v>0</v>
      </c>
    </row>
    <row r="794" spans="1:1">
      <c r="A794">
        <f>SUBSTITUTE("set device-group {{ DEVICE_GROUP }} reports ""Clients sinkholed"" frequency daily", "{{ DEVICE_GROUP }}", 'values'!B9)</f>
        <v>0</v>
      </c>
    </row>
    <row r="795" spans="1:1">
      <c r="A795">
        <f>SUBSTITUTE("set device-group {{ DEVICE_GROUP }} reports ""Clients sinkholed"" type panorama-traffic sortby repeatcnt", "{{ DEVICE_GROUP }}", 'values'!B9)</f>
        <v>0</v>
      </c>
    </row>
    <row r="796" spans="1:1">
      <c r="A796">
        <f>SUBSTITUTE("set device-group {{ DEVICE_GROUP }} reports ""Clients sinkholed"" type panorama-traffic group-by from", "{{ DEVICE_GROUP }}", 'values'!B9)</f>
        <v>0</v>
      </c>
    </row>
    <row r="797" spans="1:1">
      <c r="A797">
        <f>SUBSTITUTE("set device-group {{ DEVICE_GROUP }} reports ""Clients sinkholed"" type panorama-traffic aggregate-by [ src srcuser ]", "{{ DEVICE_GROUP }}", 'values'!B9)</f>
        <v>0</v>
      </c>
    </row>
    <row r="798" spans="1:1">
      <c r="A798">
        <f>SUBSTITUTE("set device-group {{ DEVICE_GROUP }} reports ""Clients sinkholed"" type panorama-traffic values repeatcnt", "{{ DEVICE_GROUP }}", 'values'!B9)</f>
        <v>0</v>
      </c>
    </row>
    <row r="799" spans="1:1">
      <c r="A799">
        <f>SUBSTITUTE("set device-group {{ DEVICE_GROUP }} report-group ""Possible Compromise"" custom-widget 1 custom-report ""Clients sinkholed""", "{{ DEVICE_GROUP }}", 'values'!B9)</f>
        <v>0</v>
      </c>
    </row>
    <row r="800" spans="1:1">
      <c r="A800">
        <f>SUBSTITUTE("set device-group {{ DEVICE_GROUP }} report-group ""Possible Compromise"" custom-widget 2 custom-report ""Wildfire malicious verdicts""", "{{ DEVICE_GROUP }}", 'values'!B9)</f>
        <v>0</v>
      </c>
    </row>
    <row r="801" spans="1:1">
      <c r="A801">
        <f>SUBSTITUTE("set device-group {{ DEVICE_GROUP }} report-group ""Possible Compromise"" custom-widget 3 custom-report ""Wildfire verdicts SMTP""", "{{ DEVICE_GROUP }}", 'values'!B9)</f>
        <v>0</v>
      </c>
    </row>
    <row r="802" spans="1:1">
      <c r="A802">
        <f>SUBSTITUTE("set device-group {{ DEVICE_GROUP }} report-group ""Possible Compromise"" custom-widget 4 custom-report ""Hosts visit malicious sites""", "{{ DEVICE_GROUP }}", 'values'!B9)</f>
        <v>0</v>
      </c>
    </row>
    <row r="803" spans="1:1">
      <c r="A803">
        <f>SUBSTITUTE("set device-group {{ DEVICE_GROUP }} report-group ""Possible Compromise"" custom-widget 5 custom-report ""Host-visit malicious sites plus""", "{{ DEVICE_GROUP }}", 'values'!B9)</f>
        <v>0</v>
      </c>
    </row>
    <row r="804" spans="1:1">
      <c r="A804">
        <f>SUBSTITUTE("set device-group {{ DEVICE_GROUP }} report-group ""Possible Compromise"" custom-widget 6 custom-report ""Hosts visit questionable sites""", "{{ DEVICE_GROUP }}", 'values'!B9)</f>
        <v>0</v>
      </c>
    </row>
    <row r="805" spans="1:1">
      <c r="A805">
        <f>SUBSTITUTE("set device-group {{ DEVICE_GROUP }} report-group ""Possible Compromise"" custom-widget 7 custom-report ""Host-visit quest sites plus""", "{{ DEVICE_GROUP }}", 'values'!B9)</f>
        <v>0</v>
      </c>
    </row>
    <row r="806" spans="1:1">
      <c r="A806">
        <f>SUBSTITUTE("set device-group {{ DEVICE_GROUP }} report-group ""Possible Compromise"" title-page yes", "{{ DEVICE_GROUP }}", 'values'!B9)</f>
        <v>0</v>
      </c>
    </row>
    <row r="807" spans="1:1">
      <c r="A807">
        <f>SUBSTITUTE("set device-group {{ DEVICE_GROUP }} report-group ""Possible Compromise"" variable title value ""Possible Compromise""", "{{ DEVICE_GROUP }}", 'values'!B9)</f>
        <v>0</v>
      </c>
    </row>
    <row r="808" spans="1:1">
      <c r="A808">
        <f>SUBSTITUTE("set device-group {{ DEVICE_GROUP }} email-scheduler ""Possible Compromise"" report-group ""Possible Compromise""", "{{ DEVICE_GROUP }}", 'values'!B9)</f>
        <v>0</v>
      </c>
    </row>
    <row r="809" spans="1:1">
      <c r="A809">
        <f>SUBSTITUTE("set device-group {{ DEVICE_GROUP }} email-scheduler ""Possible Compromise"" recurring disabled", "{{ DEVICE_GROUP }}", 'values'!B9)</f>
        <v>0</v>
      </c>
    </row>
    <row r="810" spans="1:1">
      <c r="A810">
        <f>SUBSTITUTE("set device-group {{ DEVICE_GROUP }} email-scheduler ""Possible Compromise"" email-profile Sample_Email_Profile", "{{ DEVICE_GROUP }}", 'values'!B9)</f>
        <v>0</v>
      </c>
    </row>
    <row r="812" spans="1:1">
      <c r="A812" t="s">
        <v>734</v>
      </c>
    </row>
    <row r="813" spans="1:1">
      <c r="A813" t="s">
        <v>735</v>
      </c>
    </row>
    <row r="814" spans="1:1">
      <c r="A814" t="s">
        <v>736</v>
      </c>
    </row>
    <row r="815" spans="1:1">
      <c r="A815" t="s">
        <v>737</v>
      </c>
    </row>
    <row r="816" spans="1:1">
      <c r="A816" t="s">
        <v>738</v>
      </c>
    </row>
    <row r="817" spans="1:1">
      <c r="A817" t="s">
        <v>739</v>
      </c>
    </row>
    <row r="818" spans="1:1">
      <c r="A818" t="s">
        <v>740</v>
      </c>
    </row>
    <row r="819" spans="1:1">
      <c r="A819" t="s">
        <v>741</v>
      </c>
    </row>
    <row r="820" spans="1:1">
      <c r="A820" t="s">
        <v>742</v>
      </c>
    </row>
    <row r="821" spans="1:1">
      <c r="A821" t="s">
        <v>743</v>
      </c>
    </row>
    <row r="822" spans="1:1">
      <c r="A822" t="s">
        <v>744</v>
      </c>
    </row>
    <row r="823" spans="1:1">
      <c r="A823" t="s">
        <v>745</v>
      </c>
    </row>
    <row r="824" spans="1:1">
      <c r="A824" t="s">
        <v>746</v>
      </c>
    </row>
    <row r="825" spans="1:1">
      <c r="A825" t="s">
        <v>747</v>
      </c>
    </row>
    <row r="826" spans="1:1">
      <c r="A826" t="s">
        <v>748</v>
      </c>
    </row>
    <row r="827" spans="1:1">
      <c r="A827" t="s">
        <v>749</v>
      </c>
    </row>
    <row r="828" spans="1:1">
      <c r="A828" t="s">
        <v>750</v>
      </c>
    </row>
    <row r="829" spans="1:1">
      <c r="A829" t="s">
        <v>751</v>
      </c>
    </row>
    <row r="830" spans="1:1">
      <c r="A830" t="s">
        <v>752</v>
      </c>
    </row>
    <row r="831" spans="1:1">
      <c r="A831" t="s">
        <v>753</v>
      </c>
    </row>
    <row r="832" spans="1:1">
      <c r="A832" t="s">
        <v>754</v>
      </c>
    </row>
    <row r="833" spans="1:1">
      <c r="A833" t="s">
        <v>755</v>
      </c>
    </row>
    <row r="834" spans="1:1">
      <c r="A834" t="s">
        <v>756</v>
      </c>
    </row>
    <row r="835" spans="1:1">
      <c r="A835" t="s">
        <v>757</v>
      </c>
    </row>
    <row r="836" spans="1:1">
      <c r="A836" t="s">
        <v>758</v>
      </c>
    </row>
    <row r="837" spans="1:1">
      <c r="A837" t="s">
        <v>759</v>
      </c>
    </row>
    <row r="838" spans="1:1">
      <c r="A838" t="s">
        <v>760</v>
      </c>
    </row>
    <row r="839" spans="1:1">
      <c r="A839" t="s">
        <v>761</v>
      </c>
    </row>
    <row r="840" spans="1:1">
      <c r="A840" t="s">
        <v>762</v>
      </c>
    </row>
    <row r="841" spans="1:1">
      <c r="A841" t="s">
        <v>763</v>
      </c>
    </row>
    <row r="842" spans="1:1">
      <c r="A842" t="s">
        <v>764</v>
      </c>
    </row>
    <row r="843" spans="1:1">
      <c r="A843" t="s">
        <v>765</v>
      </c>
    </row>
    <row r="844" spans="1:1">
      <c r="A844" t="s">
        <v>766</v>
      </c>
    </row>
    <row r="845" spans="1:1">
      <c r="A845" t="s">
        <v>767</v>
      </c>
    </row>
    <row r="846" spans="1:1">
      <c r="A846" t="s">
        <v>768</v>
      </c>
    </row>
    <row r="847" spans="1:1">
      <c r="A847" t="s">
        <v>769</v>
      </c>
    </row>
    <row r="848" spans="1:1">
      <c r="A848" t="s">
        <v>770</v>
      </c>
    </row>
    <row r="849" spans="1:1">
      <c r="A849" t="s">
        <v>771</v>
      </c>
    </row>
    <row r="850" spans="1:1">
      <c r="A850" t="s">
        <v>772</v>
      </c>
    </row>
    <row r="851" spans="1:1">
      <c r="A851" t="s">
        <v>773</v>
      </c>
    </row>
    <row r="852" spans="1:1">
      <c r="A852" t="s">
        <v>774</v>
      </c>
    </row>
    <row r="853" spans="1:1">
      <c r="A853" t="s">
        <v>775</v>
      </c>
    </row>
    <row r="854" spans="1:1">
      <c r="A854" t="s">
        <v>776</v>
      </c>
    </row>
    <row r="855" spans="1:1">
      <c r="A855" t="s">
        <v>777</v>
      </c>
    </row>
    <row r="856" spans="1:1">
      <c r="A856" t="s">
        <v>778</v>
      </c>
    </row>
    <row r="857" spans="1:1">
      <c r="A857" t="s">
        <v>779</v>
      </c>
    </row>
    <row r="858" spans="1:1">
      <c r="A858" t="s">
        <v>780</v>
      </c>
    </row>
    <row r="859" spans="1:1">
      <c r="A859" t="s">
        <v>781</v>
      </c>
    </row>
    <row r="860" spans="1:1">
      <c r="A860" t="s">
        <v>782</v>
      </c>
    </row>
    <row r="861" spans="1:1">
      <c r="A861" t="s">
        <v>783</v>
      </c>
    </row>
    <row r="862" spans="1:1">
      <c r="A862" t="s">
        <v>784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2021-07-02T04:50:44Z</dcterms:created>
  <dcterms:modified xsi:type="dcterms:W3CDTF">2021-07-02T04:50:44Z</dcterms:modified>
</cp:coreProperties>
</file>