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<sst xmlns="http://schemas.openxmlformats.org/spreadsheetml/2006/main" count="781" uniqueCount="780">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</sst>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55"/>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t="s">
        <v>81</v>
      </c>
    </row>
    <row r="10" spans="1:1">
      <c r="A10" t="s">
        <v>82</v>
      </c>
    </row>
    <row r="11" spans="1:1">
      <c r="A11" t="s">
        <v>83</v>
      </c>
    </row>
    <row r="13" spans="1:1">
      <c r="A13" t="s">
        <v>84</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85</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86</v>
      </c>
    </row>
    <row r="27" spans="1:1">
      <c r="A27" t="s">
        <v>87</v>
      </c>
    </row>
    <row r="29" spans="1:1">
      <c r="A29" t="s">
        <v>88</v>
      </c>
    </row>
    <row r="30" spans="1:1">
      <c r="A30" t="s">
        <v>89</v>
      </c>
    </row>
    <row r="31" spans="1:1">
      <c r="A31" t="s">
        <v>90</v>
      </c>
    </row>
    <row r="32" spans="1:1">
      <c r="A32" t="s">
        <v>91</v>
      </c>
    </row>
    <row r="33" spans="1:1">
      <c r="A33" t="s">
        <v>92</v>
      </c>
    </row>
    <row r="34" spans="1:1">
      <c r="A34" t="s">
        <v>93</v>
      </c>
    </row>
    <row r="35" spans="1:1">
      <c r="A35" t="s">
        <v>94</v>
      </c>
    </row>
    <row r="36" spans="1:1">
      <c r="A36" t="s">
        <v>95</v>
      </c>
    </row>
    <row r="37" spans="1:1">
      <c r="A37" t="s">
        <v>96</v>
      </c>
    </row>
    <row r="38" spans="1:1">
      <c r="A38" t="s">
        <v>97</v>
      </c>
    </row>
    <row r="40" spans="1:1">
      <c r="A40" t="s">
        <v>98</v>
      </c>
    </row>
    <row r="41" spans="1:1">
      <c r="A41" t="s">
        <v>99</v>
      </c>
    </row>
    <row r="42" spans="1:1">
      <c r="A42" t="s">
        <v>100</v>
      </c>
    </row>
    <row r="43" spans="1:1">
      <c r="A43" t="s">
        <v>101</v>
      </c>
    </row>
    <row r="44" spans="1:1">
      <c r="A44" t="s">
        <v>102</v>
      </c>
    </row>
    <row r="45" spans="1:1">
      <c r="A45" t="s">
        <v>103</v>
      </c>
    </row>
    <row r="46" spans="1:1">
      <c r="A46" t="s">
        <v>104</v>
      </c>
    </row>
    <row r="47" spans="1:1">
      <c r="A47" t="s">
        <v>105</v>
      </c>
    </row>
    <row r="48" spans="1:1">
      <c r="A48" t="s">
        <v>106</v>
      </c>
    </row>
    <row r="49" spans="1:1">
      <c r="A49" t="s">
        <v>107</v>
      </c>
    </row>
    <row r="50" spans="1:1">
      <c r="A50" t="s">
        <v>108</v>
      </c>
    </row>
    <row r="51" spans="1:1">
      <c r="A51" t="s">
        <v>109</v>
      </c>
    </row>
    <row r="52" spans="1:1">
      <c r="A52" t="s">
        <v>110</v>
      </c>
    </row>
    <row r="53" spans="1:1">
      <c r="A53" t="s">
        <v>111</v>
      </c>
    </row>
    <row r="54" spans="1:1">
      <c r="A54">
        <f>SUBSTITUTE("set deviceconfig system config-bundle-export-schedule Recommended_Config_Export protocol scp hostname {{ CONFIG_EXPORT_IP }}", "{{ CONFIG_EXPORT_IP }}", 'values'!B7)</f>
        <v>0</v>
      </c>
    </row>
    <row r="55" spans="1:1">
      <c r="A55" t="s">
        <v>112</v>
      </c>
    </row>
    <row r="56" spans="1:1">
      <c r="A56" t="s">
        <v>113</v>
      </c>
    </row>
    <row r="57" spans="1:1">
      <c r="A57" t="s">
        <v>114</v>
      </c>
    </row>
    <row r="58" spans="1:1">
      <c r="A58" t="s">
        <v>115</v>
      </c>
    </row>
    <row r="59" spans="1:1">
      <c r="A59" t="s">
        <v>116</v>
      </c>
    </row>
    <row r="60" spans="1:1">
      <c r="A60" t="s">
        <v>117</v>
      </c>
    </row>
    <row r="61" spans="1:1">
      <c r="A61" t="s">
        <v>118</v>
      </c>
    </row>
    <row r="62" spans="1:1">
      <c r="A62" t="s">
        <v>119</v>
      </c>
    </row>
    <row r="63" spans="1:1">
      <c r="A63">
        <f>SUBSTITUTE("set deviceconfig setting management api key lifetime {{ API_KEY_LIFETIME }}", "{{ API_KEY_LIFETIME }}", 'values'!B26)</f>
        <v>0</v>
      </c>
    </row>
    <row r="64" spans="1:1">
      <c r="A64" t="s">
        <v>120</v>
      </c>
    </row>
    <row r="65" spans="1:1">
      <c r="A65" t="s">
        <v>121</v>
      </c>
    </row>
    <row r="66" spans="1:1">
      <c r="A66" t="s">
        <v>122</v>
      </c>
    </row>
    <row r="67" spans="1:1">
      <c r="A67" t="s">
        <v>123</v>
      </c>
    </row>
    <row r="68" spans="1:1">
      <c r="A68" t="s">
        <v>124</v>
      </c>
    </row>
    <row r="70" spans="1:1">
      <c r="A70" t="s">
        <v>125</v>
      </c>
    </row>
    <row r="71" spans="1:1">
      <c r="A71" t="s">
        <v>126</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127</v>
      </c>
    </row>
    <row r="76" spans="1:1">
      <c r="A76" t="s">
        <v>128</v>
      </c>
    </row>
    <row r="77" spans="1:1">
      <c r="A77" t="s">
        <v>129</v>
      </c>
    </row>
    <row r="78" spans="1:1">
      <c r="A78" t="s">
        <v>130</v>
      </c>
    </row>
    <row r="79" spans="1:1">
      <c r="A79" t="s">
        <v>131</v>
      </c>
    </row>
    <row r="80" spans="1:1">
      <c r="A80" t="s">
        <v>132</v>
      </c>
    </row>
    <row r="81" spans="1:1">
      <c r="A81">
        <f>SUBSTITUTE("set panorama log-settings syslog Sample_Syslog_Profile server Sample_Syslog server {{ SYSLOG_SERVER }}", "{{ SYSLOG_SERVER }}", 'values'!B25)</f>
        <v>0</v>
      </c>
    </row>
    <row r="82" spans="1:1">
      <c r="A82" t="s">
        <v>133</v>
      </c>
    </row>
    <row r="83" spans="1:1">
      <c r="A83" t="s">
        <v>134</v>
      </c>
    </row>
    <row r="84" spans="1:1">
      <c r="A84" t="s">
        <v>135</v>
      </c>
    </row>
    <row r="85" spans="1:1">
      <c r="A85" t="s">
        <v>136</v>
      </c>
    </row>
    <row r="86" spans="1:1">
      <c r="A86" t="s">
        <v>137</v>
      </c>
    </row>
    <row r="87" spans="1:1">
      <c r="A87" t="s">
        <v>138</v>
      </c>
    </row>
    <row r="88" spans="1:1">
      <c r="A88" t="s">
        <v>139</v>
      </c>
    </row>
    <row r="90" spans="1:1">
      <c r="A90" t="s">
        <v>140</v>
      </c>
    </row>
    <row r="92" spans="1:1">
      <c r="A92" t="s">
        <v>141</v>
      </c>
    </row>
    <row r="93" spans="1:1">
      <c r="A93" t="s">
        <v>142</v>
      </c>
    </row>
    <row r="94" spans="1:1">
      <c r="A94" t="s">
        <v>143</v>
      </c>
    </row>
    <row r="95" spans="1:1">
      <c r="A95" t="s">
        <v>144</v>
      </c>
    </row>
    <row r="96" spans="1:1">
      <c r="A96" t="s">
        <v>145</v>
      </c>
    </row>
    <row r="98" spans="1:1">
      <c r="A98" t="s">
        <v>146</v>
      </c>
    </row>
    <row r="99" spans="1:1">
      <c r="A99" t="s">
        <v>147</v>
      </c>
    </row>
    <row r="100" spans="1:1">
      <c r="A100" t="s">
        <v>148</v>
      </c>
    </row>
    <row r="101" spans="1:1">
      <c r="A101" t="s">
        <v>149</v>
      </c>
    </row>
    <row r="102" spans="1:1">
      <c r="A102" t="s">
        <v>150</v>
      </c>
    </row>
    <row r="103" spans="1:1">
      <c r="A103" t="s">
        <v>151</v>
      </c>
    </row>
    <row r="104" spans="1:1">
      <c r="A104" t="s">
        <v>152</v>
      </c>
    </row>
    <row r="105" spans="1:1">
      <c r="A105" t="s">
        <v>153</v>
      </c>
    </row>
    <row r="106" spans="1:1">
      <c r="A106" t="s">
        <v>154</v>
      </c>
    </row>
    <row r="107" spans="1:1">
      <c r="A107" t="s">
        <v>155</v>
      </c>
    </row>
    <row r="108" spans="1:1">
      <c r="A108" t="s">
        <v>156</v>
      </c>
    </row>
    <row r="109" spans="1:1">
      <c r="A109" t="s">
        <v>157</v>
      </c>
    </row>
    <row r="110" spans="1:1">
      <c r="A110" t="s">
        <v>158</v>
      </c>
    </row>
    <row r="111" spans="1:1">
      <c r="A111" t="s">
        <v>159</v>
      </c>
    </row>
    <row r="112" spans="1:1">
      <c r="A112" t="s">
        <v>160</v>
      </c>
    </row>
    <row r="113" spans="1:1">
      <c r="A113" t="s">
        <v>161</v>
      </c>
    </row>
    <row r="114" spans="1:1">
      <c r="A114" t="s">
        <v>162</v>
      </c>
    </row>
    <row r="115" spans="1:1">
      <c r="A115" t="s">
        <v>163</v>
      </c>
    </row>
    <row r="116" spans="1:1">
      <c r="A116" t="s">
        <v>164</v>
      </c>
    </row>
    <row r="117" spans="1:1">
      <c r="A117" t="s">
        <v>165</v>
      </c>
    </row>
    <row r="118" spans="1:1">
      <c r="A118" t="s">
        <v>166</v>
      </c>
    </row>
    <row r="119" spans="1:1">
      <c r="A119"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1" spans="1:1">
      <c r="A141" t="s">
        <v>187</v>
      </c>
    </row>
    <row r="142" spans="1:1">
      <c r="A142" t="s">
        <v>188</v>
      </c>
    </row>
    <row r="143" spans="1:1">
      <c r="A143" t="s">
        <v>189</v>
      </c>
    </row>
    <row r="144" spans="1:1">
      <c r="A144" t="s">
        <v>190</v>
      </c>
    </row>
    <row r="145" spans="1:1">
      <c r="A145" t="s">
        <v>191</v>
      </c>
    </row>
    <row r="146" spans="1:1">
      <c r="A146" t="s">
        <v>192</v>
      </c>
    </row>
    <row r="147" spans="1:1">
      <c r="A147" t="s">
        <v>193</v>
      </c>
    </row>
    <row r="148" spans="1:1">
      <c r="A148" t="s">
        <v>194</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202</v>
      </c>
    </row>
    <row r="157" spans="1:1">
      <c r="A157" t="s">
        <v>203</v>
      </c>
    </row>
    <row r="158" spans="1:1">
      <c r="A158" t="s">
        <v>204</v>
      </c>
    </row>
    <row r="159" spans="1:1">
      <c r="A159" t="s">
        <v>205</v>
      </c>
    </row>
    <row r="160" spans="1:1">
      <c r="A160" t="s">
        <v>206</v>
      </c>
    </row>
    <row r="161" spans="1:1">
      <c r="A161" t="s">
        <v>207</v>
      </c>
    </row>
    <row r="162" spans="1:1">
      <c r="A162" t="s">
        <v>208</v>
      </c>
    </row>
    <row r="163" spans="1:1">
      <c r="A163" t="s">
        <v>209</v>
      </c>
    </row>
    <row r="164" spans="1:1">
      <c r="A164" t="s">
        <v>210</v>
      </c>
    </row>
    <row r="165" spans="1:1">
      <c r="A165" t="s">
        <v>211</v>
      </c>
    </row>
    <row r="166" spans="1:1">
      <c r="A166" t="s">
        <v>212</v>
      </c>
    </row>
    <row r="167" spans="1:1">
      <c r="A167" t="s">
        <v>213</v>
      </c>
    </row>
    <row r="168" spans="1:1">
      <c r="A168" t="s">
        <v>214</v>
      </c>
    </row>
    <row r="169" spans="1:1">
      <c r="A169" t="s">
        <v>215</v>
      </c>
    </row>
    <row r="170" spans="1:1">
      <c r="A170" t="s">
        <v>216</v>
      </c>
    </row>
    <row r="171" spans="1:1">
      <c r="A171" t="s">
        <v>217</v>
      </c>
    </row>
    <row r="172" spans="1:1">
      <c r="A172" t="s">
        <v>218</v>
      </c>
    </row>
    <row r="173" spans="1:1">
      <c r="A173" t="s">
        <v>219</v>
      </c>
    </row>
    <row r="174" spans="1:1">
      <c r="A174" t="s">
        <v>220</v>
      </c>
    </row>
    <row r="175" spans="1:1">
      <c r="A175" t="s">
        <v>221</v>
      </c>
    </row>
    <row r="176" spans="1:1">
      <c r="A176" t="s">
        <v>222</v>
      </c>
    </row>
    <row r="177" spans="1:1">
      <c r="A177" t="s">
        <v>223</v>
      </c>
    </row>
    <row r="178" spans="1:1">
      <c r="A178" t="s">
        <v>224</v>
      </c>
    </row>
    <row r="179" spans="1:1">
      <c r="A179" t="s">
        <v>225</v>
      </c>
    </row>
    <row r="180" spans="1:1">
      <c r="A180" t="s">
        <v>226</v>
      </c>
    </row>
    <row r="181" spans="1:1">
      <c r="A181" t="s">
        <v>227</v>
      </c>
    </row>
    <row r="182" spans="1:1">
      <c r="A182" t="s">
        <v>228</v>
      </c>
    </row>
    <row r="183" spans="1:1">
      <c r="A183" t="s">
        <v>229</v>
      </c>
    </row>
    <row r="184" spans="1:1">
      <c r="A184" t="s">
        <v>230</v>
      </c>
    </row>
    <row r="185" spans="1:1">
      <c r="A185" t="s">
        <v>231</v>
      </c>
    </row>
    <row r="186" spans="1:1">
      <c r="A186" t="s">
        <v>232</v>
      </c>
    </row>
    <row r="187" spans="1:1">
      <c r="A187" t="s">
        <v>233</v>
      </c>
    </row>
    <row r="188" spans="1:1">
      <c r="A188" t="s">
        <v>234</v>
      </c>
    </row>
    <row r="189" spans="1:1">
      <c r="A189" t="s">
        <v>235</v>
      </c>
    </row>
    <row r="190" spans="1:1">
      <c r="A190" t="s">
        <v>236</v>
      </c>
    </row>
    <row r="191" spans="1:1">
      <c r="A191" t="s">
        <v>237</v>
      </c>
    </row>
    <row r="192" spans="1:1">
      <c r="A192" t="s">
        <v>238</v>
      </c>
    </row>
    <row r="193" spans="1:1">
      <c r="A193" t="s">
        <v>239</v>
      </c>
    </row>
    <row r="194" spans="1:1">
      <c r="A194" t="s">
        <v>240</v>
      </c>
    </row>
    <row r="195" spans="1:1">
      <c r="A195" t="s">
        <v>241</v>
      </c>
    </row>
    <row r="196" spans="1:1">
      <c r="A196" t="s">
        <v>242</v>
      </c>
    </row>
    <row r="197" spans="1:1">
      <c r="A197" t="s">
        <v>243</v>
      </c>
    </row>
    <row r="198" spans="1:1">
      <c r="A198" t="s">
        <v>244</v>
      </c>
    </row>
    <row r="199" spans="1:1">
      <c r="A199" t="s">
        <v>245</v>
      </c>
    </row>
    <row r="200" spans="1:1">
      <c r="A200" t="s">
        <v>246</v>
      </c>
    </row>
    <row r="201" spans="1:1">
      <c r="A201" t="s">
        <v>247</v>
      </c>
    </row>
    <row r="202" spans="1:1">
      <c r="A202" t="s">
        <v>248</v>
      </c>
    </row>
    <row r="203" spans="1:1">
      <c r="A203" t="s">
        <v>249</v>
      </c>
    </row>
    <row r="204" spans="1:1">
      <c r="A204" t="s">
        <v>250</v>
      </c>
    </row>
    <row r="205" spans="1:1">
      <c r="A205" t="s">
        <v>251</v>
      </c>
    </row>
    <row r="206" spans="1:1">
      <c r="A206" t="s">
        <v>252</v>
      </c>
    </row>
    <row r="207" spans="1:1">
      <c r="A207" t="s">
        <v>253</v>
      </c>
    </row>
    <row r="208" spans="1:1">
      <c r="A208" t="s">
        <v>254</v>
      </c>
    </row>
    <row r="209" spans="1:1">
      <c r="A209" t="s">
        <v>255</v>
      </c>
    </row>
    <row r="210" spans="1:1">
      <c r="A210" t="s">
        <v>256</v>
      </c>
    </row>
    <row r="211" spans="1:1">
      <c r="A211" t="s">
        <v>257</v>
      </c>
    </row>
    <row r="212" spans="1:1">
      <c r="A212" t="s">
        <v>258</v>
      </c>
    </row>
    <row r="213" spans="1:1">
      <c r="A213" t="s">
        <v>259</v>
      </c>
    </row>
    <row r="214" spans="1:1">
      <c r="A214" t="s">
        <v>260</v>
      </c>
    </row>
    <row r="215" spans="1:1">
      <c r="A215" t="s">
        <v>261</v>
      </c>
    </row>
    <row r="216" spans="1:1">
      <c r="A216" t="s">
        <v>262</v>
      </c>
    </row>
    <row r="217" spans="1:1">
      <c r="A217" t="s">
        <v>263</v>
      </c>
    </row>
    <row r="218" spans="1:1">
      <c r="A218" t="s">
        <v>264</v>
      </c>
    </row>
    <row r="219" spans="1:1">
      <c r="A219" t="s">
        <v>265</v>
      </c>
    </row>
    <row r="220" spans="1:1">
      <c r="A220" t="s">
        <v>266</v>
      </c>
    </row>
    <row r="221" spans="1:1">
      <c r="A221" t="s">
        <v>267</v>
      </c>
    </row>
    <row r="222" spans="1:1">
      <c r="A222" t="s">
        <v>268</v>
      </c>
    </row>
    <row r="223" spans="1:1">
      <c r="A223" t="s">
        <v>269</v>
      </c>
    </row>
    <row r="224" spans="1:1">
      <c r="A224" t="s">
        <v>270</v>
      </c>
    </row>
    <row r="225" spans="1:1">
      <c r="A225" t="s">
        <v>271</v>
      </c>
    </row>
    <row r="226" spans="1:1">
      <c r="A226" t="s">
        <v>272</v>
      </c>
    </row>
    <row r="227" spans="1:1">
      <c r="A227" t="s">
        <v>273</v>
      </c>
    </row>
    <row r="228" spans="1:1">
      <c r="A228" t="s">
        <v>274</v>
      </c>
    </row>
    <row r="229" spans="1:1">
      <c r="A229" t="s">
        <v>275</v>
      </c>
    </row>
    <row r="230" spans="1:1">
      <c r="A230" t="s">
        <v>276</v>
      </c>
    </row>
    <row r="231" spans="1:1">
      <c r="A231" t="s">
        <v>277</v>
      </c>
    </row>
    <row r="232" spans="1:1">
      <c r="A232" t="s">
        <v>278</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f>SUBSTITUTE("set shared profiles spyware Outbound-AS botnet-domains sinkhole ipv4-address {{ SINKHOLE_IPV4 }}", "{{ SINKHOLE_IPV4 }}", 'values'!B20)</f>
        <v>0</v>
      </c>
    </row>
    <row r="264" spans="1:1">
      <c r="A264">
        <f>SUBSTITUTE("set shared profiles spyware Outbound-AS botnet-domains sinkhole ipv6-address {{ SINKHOLE_IPV6 }}", "{{ SINKHOLE_IPV6 }}", 'values'!B21)</f>
        <v>0</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f>SUBSTITUTE("set shared profiles spyware Inbound-AS botnet-domains sinkhole ipv4-address {{ SINKHOLE_IPV4 }}", "{{ SINKHOLE_IPV4 }}", 'values'!B20)</f>
        <v>0</v>
      </c>
    </row>
    <row r="293" spans="1:1">
      <c r="A293">
        <f>SUBSTITUTE("set shared profiles spyware Inbound-AS botnet-domains sinkhole ipv6-address {{ SINKHOLE_IPV6 }}", "{{ SINKHOLE_IPV6 }}", 'values'!B21)</f>
        <v>0</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f>SUBSTITUTE("set shared profiles spyware Internal-AS botnet-domains sinkhole ipv4-address {{ SINKHOLE_IPV4 }}", "{{ SINKHOLE_IPV4 }}", 'values'!B20)</f>
        <v>0</v>
      </c>
    </row>
    <row r="322" spans="1:1">
      <c r="A322">
        <f>SUBSTITUTE("set shared profiles spyware Internal-AS botnet-domains sinkhole ipv6-address {{ SINKHOLE_IPV6 }}", "{{ SINKHOLE_IPV6 }}", 'values'!B21)</f>
        <v>0</v>
      </c>
    </row>
    <row r="323" spans="1:1">
      <c r="A323" t="s">
        <v>363</v>
      </c>
    </row>
    <row r="324" spans="1:1">
      <c r="A324" t="s">
        <v>364</v>
      </c>
    </row>
    <row r="325" spans="1:1">
      <c r="A325" t="s">
        <v>365</v>
      </c>
    </row>
    <row r="326" spans="1:1">
      <c r="A326" t="s">
        <v>366</v>
      </c>
    </row>
    <row r="327" spans="1:1">
      <c r="A327" t="s">
        <v>367</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5" spans="1:1">
      <c r="A335" t="s">
        <v>375</v>
      </c>
    </row>
    <row r="336" spans="1:1">
      <c r="A336" t="s">
        <v>376</v>
      </c>
    </row>
    <row r="337" spans="1:1">
      <c r="A337" t="s">
        <v>377</v>
      </c>
    </row>
    <row r="338" spans="1:1">
      <c r="A338" t="s">
        <v>378</v>
      </c>
    </row>
    <row r="339" spans="1:1">
      <c r="A339" t="s">
        <v>379</v>
      </c>
    </row>
    <row r="340" spans="1:1">
      <c r="A340" t="s">
        <v>380</v>
      </c>
    </row>
    <row r="341" spans="1:1">
      <c r="A341" t="s">
        <v>381</v>
      </c>
    </row>
    <row r="342" spans="1:1">
      <c r="A342" t="s">
        <v>382</v>
      </c>
    </row>
    <row r="343" spans="1:1">
      <c r="A343" t="s">
        <v>383</v>
      </c>
    </row>
    <row r="344" spans="1:1">
      <c r="A344" t="s">
        <v>384</v>
      </c>
    </row>
    <row r="345" spans="1:1">
      <c r="A345" t="s">
        <v>385</v>
      </c>
    </row>
    <row r="346" spans="1:1">
      <c r="A346" t="s">
        <v>386</v>
      </c>
    </row>
    <row r="347" spans="1:1">
      <c r="A347" t="s">
        <v>387</v>
      </c>
    </row>
    <row r="348" spans="1:1">
      <c r="A348" t="s">
        <v>388</v>
      </c>
    </row>
    <row r="349" spans="1:1">
      <c r="A349" t="s">
        <v>389</v>
      </c>
    </row>
    <row r="350" spans="1:1">
      <c r="A350">
        <f>SUBSTITUTE("set shared profiles spyware Alert-Only-AS botnet-domains sinkhole ipv4-address {{ SINKHOLE_IPV4 }}", "{{ SINKHOLE_IPV4 }}", 'values'!B20)</f>
        <v>0</v>
      </c>
    </row>
    <row r="351" spans="1:1">
      <c r="A351">
        <f>SUBSTITUTE("set shared profiles spyware Alert-Only-AS botnet-domains sinkhole ipv6-address {{ SINKHOLE_IPV6 }}", "{{ SINKHOLE_IPV6 }}", 'values'!B21)</f>
        <v>0</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f>SUBSTITUTE("set shared profiles spyware Exception-AS botnet-domains sinkhole ipv4-address {{ SINKHOLE_IPV4 }}", "{{ SINKHOLE_IPV4 }}", 'values'!B20)</f>
        <v>0</v>
      </c>
    </row>
    <row r="375" spans="1:1">
      <c r="A375">
        <f>SUBSTITUTE("set shared profiles spyware Exception-AS botnet-domains sinkhole ipv6-address {{ SINKHOLE_IPV6 }}", "{{ SINKHOLE_IPV6 }}", 'values'!B21)</f>
        <v>0</v>
      </c>
    </row>
    <row r="376" spans="1:1">
      <c r="A376" t="s">
        <v>412</v>
      </c>
    </row>
    <row r="377" spans="1:1">
      <c r="A377" t="s">
        <v>413</v>
      </c>
    </row>
    <row r="381" spans="1:1">
      <c r="A381" t="s">
        <v>414</v>
      </c>
    </row>
    <row r="382" spans="1:1">
      <c r="A382" t="s">
        <v>415</v>
      </c>
    </row>
    <row r="383" spans="1:1">
      <c r="A383" t="s">
        <v>416</v>
      </c>
    </row>
    <row r="384" spans="1:1">
      <c r="A384" t="s">
        <v>417</v>
      </c>
    </row>
    <row r="385" spans="1:1">
      <c r="A385" t="s">
        <v>418</v>
      </c>
    </row>
    <row r="386" spans="1:1">
      <c r="A386" t="s">
        <v>419</v>
      </c>
    </row>
    <row r="387" spans="1:1">
      <c r="A387" t="s">
        <v>420</v>
      </c>
    </row>
    <row r="388" spans="1:1">
      <c r="A388" t="s">
        <v>421</v>
      </c>
    </row>
    <row r="389" spans="1:1">
      <c r="A389" t="s">
        <v>422</v>
      </c>
    </row>
    <row r="390" spans="1:1">
      <c r="A390" t="s">
        <v>423</v>
      </c>
    </row>
    <row r="391" spans="1:1">
      <c r="A391" t="s">
        <v>424</v>
      </c>
    </row>
    <row r="392" spans="1:1">
      <c r="A392" t="s">
        <v>425</v>
      </c>
    </row>
    <row r="393" spans="1:1">
      <c r="A393" t="s">
        <v>426</v>
      </c>
    </row>
    <row r="394" spans="1:1">
      <c r="A394" t="s">
        <v>427</v>
      </c>
    </row>
    <row r="395" spans="1:1">
      <c r="A395" t="s">
        <v>428</v>
      </c>
    </row>
    <row r="396" spans="1:1">
      <c r="A396" t="s">
        <v>429</v>
      </c>
    </row>
    <row r="397" spans="1:1">
      <c r="A397" t="s">
        <v>430</v>
      </c>
    </row>
    <row r="398" spans="1:1">
      <c r="A398" t="s">
        <v>431</v>
      </c>
    </row>
    <row r="399" spans="1:1">
      <c r="A399" t="s">
        <v>432</v>
      </c>
    </row>
    <row r="400" spans="1:1">
      <c r="A400" t="s">
        <v>433</v>
      </c>
    </row>
    <row r="401" spans="1:1">
      <c r="A401" t="s">
        <v>434</v>
      </c>
    </row>
    <row r="402" spans="1:1">
      <c r="A402" t="s">
        <v>435</v>
      </c>
    </row>
    <row r="403" spans="1:1">
      <c r="A403" t="s">
        <v>436</v>
      </c>
    </row>
    <row r="404" spans="1:1">
      <c r="A404" t="s">
        <v>437</v>
      </c>
    </row>
    <row r="405" spans="1:1">
      <c r="A405" t="s">
        <v>438</v>
      </c>
    </row>
    <row r="406" spans="1:1">
      <c r="A406" t="s">
        <v>439</v>
      </c>
    </row>
    <row r="407" spans="1:1">
      <c r="A407" t="s">
        <v>440</v>
      </c>
    </row>
    <row r="408" spans="1:1">
      <c r="A408" t="s">
        <v>441</v>
      </c>
    </row>
    <row r="409" spans="1:1">
      <c r="A409" t="s">
        <v>442</v>
      </c>
    </row>
    <row r="410" spans="1:1">
      <c r="A410" t="s">
        <v>443</v>
      </c>
    </row>
    <row r="411" spans="1:1">
      <c r="A411" t="s">
        <v>444</v>
      </c>
    </row>
    <row r="412" spans="1:1">
      <c r="A412" t="s">
        <v>445</v>
      </c>
    </row>
    <row r="413" spans="1:1">
      <c r="A413" t="s">
        <v>446</v>
      </c>
    </row>
    <row r="414" spans="1:1">
      <c r="A414" t="s">
        <v>447</v>
      </c>
    </row>
    <row r="415" spans="1:1">
      <c r="A415" t="s">
        <v>448</v>
      </c>
    </row>
    <row r="416" spans="1:1">
      <c r="A416" t="s">
        <v>449</v>
      </c>
    </row>
    <row r="417" spans="1:1">
      <c r="A417" t="s">
        <v>450</v>
      </c>
    </row>
    <row r="418" spans="1:1">
      <c r="A418" t="s">
        <v>451</v>
      </c>
    </row>
    <row r="419" spans="1:1">
      <c r="A419" t="s">
        <v>452</v>
      </c>
    </row>
    <row r="420" spans="1:1">
      <c r="A420" t="s">
        <v>453</v>
      </c>
    </row>
    <row r="421" spans="1:1">
      <c r="A421" t="s">
        <v>454</v>
      </c>
    </row>
    <row r="422" spans="1:1">
      <c r="A422" t="s">
        <v>455</v>
      </c>
    </row>
    <row r="423" spans="1:1">
      <c r="A423" t="s">
        <v>456</v>
      </c>
    </row>
    <row r="424" spans="1:1">
      <c r="A424" t="s">
        <v>457</v>
      </c>
    </row>
    <row r="425" spans="1:1">
      <c r="A425" t="s">
        <v>458</v>
      </c>
    </row>
    <row r="426" spans="1:1">
      <c r="A426" t="s">
        <v>459</v>
      </c>
    </row>
    <row r="427" spans="1:1">
      <c r="A427" t="s">
        <v>460</v>
      </c>
    </row>
    <row r="428" spans="1:1">
      <c r="A428" t="s">
        <v>461</v>
      </c>
    </row>
    <row r="429" spans="1:1">
      <c r="A429" t="s">
        <v>462</v>
      </c>
    </row>
    <row r="430" spans="1:1">
      <c r="A430" t="s">
        <v>463</v>
      </c>
    </row>
    <row r="431" spans="1:1">
      <c r="A431" t="s">
        <v>464</v>
      </c>
    </row>
    <row r="432" spans="1:1">
      <c r="A432" t="s">
        <v>465</v>
      </c>
    </row>
    <row r="433" spans="1:1">
      <c r="A433" t="s">
        <v>466</v>
      </c>
    </row>
    <row r="434" spans="1:1">
      <c r="A434" t="s">
        <v>467</v>
      </c>
    </row>
    <row r="435" spans="1:1">
      <c r="A435" t="s">
        <v>468</v>
      </c>
    </row>
    <row r="436" spans="1:1">
      <c r="A436" t="s">
        <v>469</v>
      </c>
    </row>
    <row r="437" spans="1:1">
      <c r="A437" t="s">
        <v>470</v>
      </c>
    </row>
    <row r="438" spans="1:1">
      <c r="A438" t="s">
        <v>471</v>
      </c>
    </row>
    <row r="439" spans="1:1">
      <c r="A439" t="s">
        <v>472</v>
      </c>
    </row>
    <row r="440" spans="1:1">
      <c r="A440" t="s">
        <v>473</v>
      </c>
    </row>
    <row r="441" spans="1:1">
      <c r="A441" t="s">
        <v>474</v>
      </c>
    </row>
    <row r="442" spans="1:1">
      <c r="A442" t="s">
        <v>475</v>
      </c>
    </row>
    <row r="443" spans="1:1">
      <c r="A443" t="s">
        <v>476</v>
      </c>
    </row>
    <row r="444" spans="1:1">
      <c r="A444" t="s">
        <v>477</v>
      </c>
    </row>
    <row r="445" spans="1:1">
      <c r="A445" t="s">
        <v>478</v>
      </c>
    </row>
    <row r="446" spans="1:1">
      <c r="A446" t="s">
        <v>479</v>
      </c>
    </row>
    <row r="447" spans="1:1">
      <c r="A447" t="s">
        <v>480</v>
      </c>
    </row>
    <row r="448" spans="1:1">
      <c r="A448" t="s">
        <v>481</v>
      </c>
    </row>
    <row r="449" spans="1:1">
      <c r="A449" t="s">
        <v>482</v>
      </c>
    </row>
    <row r="450" spans="1:1">
      <c r="A450" t="s">
        <v>483</v>
      </c>
    </row>
    <row r="451" spans="1:1">
      <c r="A451" t="s">
        <v>484</v>
      </c>
    </row>
    <row r="452" spans="1:1">
      <c r="A452" t="s">
        <v>485</v>
      </c>
    </row>
    <row r="453" spans="1:1">
      <c r="A453" t="s">
        <v>486</v>
      </c>
    </row>
    <row r="454" spans="1:1">
      <c r="A454" t="s">
        <v>487</v>
      </c>
    </row>
    <row r="455" spans="1:1">
      <c r="A455" t="s">
        <v>488</v>
      </c>
    </row>
    <row r="456" spans="1:1">
      <c r="A456" t="s">
        <v>489</v>
      </c>
    </row>
    <row r="457" spans="1:1">
      <c r="A457" t="s">
        <v>490</v>
      </c>
    </row>
    <row r="458" spans="1:1">
      <c r="A458" t="s">
        <v>491</v>
      </c>
    </row>
    <row r="459" spans="1:1">
      <c r="A459" t="s">
        <v>492</v>
      </c>
    </row>
    <row r="460" spans="1:1">
      <c r="A460" t="s">
        <v>493</v>
      </c>
    </row>
    <row r="461" spans="1:1">
      <c r="A461" t="s">
        <v>494</v>
      </c>
    </row>
    <row r="462" spans="1:1">
      <c r="A462" t="s">
        <v>495</v>
      </c>
    </row>
    <row r="463" spans="1:1">
      <c r="A463" t="s">
        <v>496</v>
      </c>
    </row>
    <row r="464" spans="1:1">
      <c r="A464" t="s">
        <v>497</v>
      </c>
    </row>
    <row r="465" spans="1:1">
      <c r="A465" t="s">
        <v>498</v>
      </c>
    </row>
    <row r="466" spans="1:1">
      <c r="A466" t="s">
        <v>499</v>
      </c>
    </row>
    <row r="467" spans="1:1">
      <c r="A467" t="s">
        <v>500</v>
      </c>
    </row>
    <row r="468" spans="1:1">
      <c r="A468"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1" spans="1:1">
      <c r="A601" t="s">
        <v>630</v>
      </c>
    </row>
    <row r="602" spans="1:1">
      <c r="A602" t="s">
        <v>631</v>
      </c>
    </row>
    <row r="603" spans="1:1">
      <c r="A603" t="s">
        <v>632</v>
      </c>
    </row>
    <row r="604" spans="1:1">
      <c r="A604" t="s">
        <v>633</v>
      </c>
    </row>
    <row r="605" spans="1:1">
      <c r="A605">
        <f>SUBSTITUTE("set template iron-skillet config mgt-config users {{ ADMINISTRATOR_USERNAME }} phash $1$GmGy8oJJ$V75cNdSRDx0V78yJqXZ111", "{{ ADMINISTRATOR_USERNAME }}", 'values'!B17)</f>
        <v>0</v>
      </c>
    </row>
    <row r="606" spans="1:1">
      <c r="A606">
        <f>SUBSTITUTE("set template iron-skillet config mgt-config users {{ ADMINISTRATOR_USERNAME }} permissions role-based superuser yes", "{{ ADMINISTRATOR_USERNAME }}", 'values'!B17)</f>
        <v>0</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4" spans="1:1">
      <c r="A624" t="s">
        <v>651</v>
      </c>
    </row>
    <row r="625" spans="1:1">
      <c r="A625" t="s">
        <v>652</v>
      </c>
    </row>
    <row r="626" spans="1:1">
      <c r="A626" t="s">
        <v>653</v>
      </c>
    </row>
    <row r="627" spans="1:1">
      <c r="A627">
        <f>SUBSTITUTE("set template iron-skillet config deviceconfig system dns-setting servers primary {{ DNS_1 }}", "{{ DNS_1 }}", 'values'!B18)</f>
        <v>0</v>
      </c>
    </row>
    <row r="628" spans="1:1">
      <c r="A628">
        <f>SUBSTITUTE("set template iron-skillet config deviceconfig system dns-setting servers secondary {{ DNS_2 }}", "{{ DNS_2 }}", 'values'!B19)</f>
        <v>0</v>
      </c>
    </row>
    <row r="629" spans="1:1">
      <c r="A629">
        <f>SUBSTITUTE("set template iron-skillet config deviceconfig system ntp-servers primary-ntp-server ntp-server-address {{ NTP_1 }}", "{{ NTP_1 }}", 'values'!B15)</f>
        <v>0</v>
      </c>
    </row>
    <row r="630" spans="1:1">
      <c r="A630">
        <f>SUBSTITUTE("set template iron-skillet config deviceconfig system ntp-servers secondary-ntp-server ntp-server-address {{ NTP_2 }}", "{{ NTP_2 }}", 'values'!B16)</f>
        <v>0</v>
      </c>
    </row>
    <row r="631" spans="1:1">
      <c r="A631" t="s">
        <v>654</v>
      </c>
    </row>
    <row r="632" spans="1:1">
      <c r="A632" t="s">
        <v>655</v>
      </c>
    </row>
    <row r="633" spans="1:1">
      <c r="A633" t="s">
        <v>656</v>
      </c>
    </row>
    <row r="634" spans="1:1">
      <c r="A634" t="s">
        <v>657</v>
      </c>
    </row>
    <row r="635" spans="1:1">
      <c r="A635" t="s">
        <v>658</v>
      </c>
    </row>
    <row r="636" spans="1:1">
      <c r="A636" t="s">
        <v>659</v>
      </c>
    </row>
    <row r="637" spans="1:1">
      <c r="A637" t="s">
        <v>660</v>
      </c>
    </row>
    <row r="638" spans="1:1">
      <c r="A638" t="s">
        <v>661</v>
      </c>
    </row>
    <row r="639" spans="1:1">
      <c r="A639" t="s">
        <v>662</v>
      </c>
    </row>
    <row r="640" spans="1:1">
      <c r="A640" t="s">
        <v>663</v>
      </c>
    </row>
    <row r="641" spans="1:1">
      <c r="A641" t="s">
        <v>664</v>
      </c>
    </row>
    <row r="642" spans="1:1">
      <c r="A642" t="s">
        <v>665</v>
      </c>
    </row>
    <row r="643" spans="1:1">
      <c r="A643" t="s">
        <v>666</v>
      </c>
    </row>
    <row r="644" spans="1:1">
      <c r="A644" t="s">
        <v>667</v>
      </c>
    </row>
    <row r="645" spans="1:1">
      <c r="A645" t="s">
        <v>668</v>
      </c>
    </row>
    <row r="646" spans="1:1">
      <c r="A646" t="s">
        <v>669</v>
      </c>
    </row>
    <row r="647" spans="1:1">
      <c r="A647" t="s">
        <v>670</v>
      </c>
    </row>
    <row r="648" spans="1:1">
      <c r="A648" t="s">
        <v>671</v>
      </c>
    </row>
    <row r="649" spans="1:1">
      <c r="A649" t="s">
        <v>672</v>
      </c>
    </row>
    <row r="650" spans="1:1">
      <c r="A650" t="s">
        <v>673</v>
      </c>
    </row>
    <row r="651" spans="1:1">
      <c r="A651" t="s">
        <v>674</v>
      </c>
    </row>
    <row r="652" spans="1:1">
      <c r="A652" t="s">
        <v>675</v>
      </c>
    </row>
    <row r="653" spans="1:1">
      <c r="A653" t="s">
        <v>676</v>
      </c>
    </row>
    <row r="654" spans="1:1">
      <c r="A654" t="s">
        <v>677</v>
      </c>
    </row>
    <row r="655" spans="1:1">
      <c r="A655" t="s">
        <v>678</v>
      </c>
    </row>
    <row r="656" spans="1:1">
      <c r="A656" t="s">
        <v>679</v>
      </c>
    </row>
    <row r="657" spans="1:1">
      <c r="A657" t="s">
        <v>680</v>
      </c>
    </row>
    <row r="658" spans="1:1">
      <c r="A658" t="s">
        <v>681</v>
      </c>
    </row>
    <row r="659" spans="1:1">
      <c r="A659" t="s">
        <v>682</v>
      </c>
    </row>
    <row r="660" spans="1:1">
      <c r="A660" t="s">
        <v>683</v>
      </c>
    </row>
    <row r="661" spans="1:1">
      <c r="A661" t="s">
        <v>684</v>
      </c>
    </row>
    <row r="662" spans="1:1">
      <c r="A662" t="s">
        <v>685</v>
      </c>
    </row>
    <row r="663" spans="1:1">
      <c r="A663" t="s">
        <v>686</v>
      </c>
    </row>
    <row r="664" spans="1:1">
      <c r="A664" t="s">
        <v>687</v>
      </c>
    </row>
    <row r="665" spans="1:1">
      <c r="A665" t="s">
        <v>688</v>
      </c>
    </row>
    <row r="666" spans="1:1">
      <c r="A666" t="s">
        <v>689</v>
      </c>
    </row>
    <row r="667" spans="1:1">
      <c r="A667" t="s">
        <v>690</v>
      </c>
    </row>
    <row r="668" spans="1:1">
      <c r="A668" t="s">
        <v>691</v>
      </c>
    </row>
    <row r="669" spans="1:1">
      <c r="A669" t="s">
        <v>692</v>
      </c>
    </row>
    <row r="670" spans="1:1">
      <c r="A670" t="s">
        <v>693</v>
      </c>
    </row>
    <row r="671" spans="1:1">
      <c r="A671" t="s">
        <v>694</v>
      </c>
    </row>
    <row r="672" spans="1:1">
      <c r="A672" t="s">
        <v>695</v>
      </c>
    </row>
    <row r="673" spans="1:1">
      <c r="A673" t="s">
        <v>696</v>
      </c>
    </row>
    <row r="674" spans="1:1">
      <c r="A674" t="s">
        <v>697</v>
      </c>
    </row>
    <row r="675" spans="1:1">
      <c r="A675" t="s">
        <v>698</v>
      </c>
    </row>
    <row r="676" spans="1:1">
      <c r="A676" t="s">
        <v>699</v>
      </c>
    </row>
    <row r="677" spans="1:1">
      <c r="A677" t="s">
        <v>700</v>
      </c>
    </row>
    <row r="679" spans="1:1">
      <c r="A679" t="s">
        <v>701</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4" spans="1:1">
      <c r="A704" t="s">
        <v>725</v>
      </c>
    </row>
    <row r="705" spans="1:1">
      <c r="A705" t="s">
        <v>726</v>
      </c>
    </row>
    <row r="706" spans="1:1">
      <c r="A706">
        <f>SUBSTITUTE("set template-stack {{ STACK }} templates iron-skillet", "{{ STACK }}", 'values'!B8)</f>
        <v>0</v>
      </c>
    </row>
    <row r="707" spans="1:1">
      <c r="A707">
        <f>SUBSTITUTE("set template-stack {{ STACK }} settings default-vsys vsys1", "{{ STACK }}", 'values'!B8)</f>
        <v>0</v>
      </c>
    </row>
    <row r="708" spans="1:1">
      <c r="A708">
        <f>SUBSTITUTE(SUBSTITUTE("set template-stack {{ STACK }} config devices localhost.localdomain deviceconfig system hostname {{ FW_NAME }}", "{{ FW_NAME }}", 'values'!B10), "{{ STACK }}", 'values'!B8)</f>
        <v>0</v>
      </c>
    </row>
    <row r="710" spans="1:1">
      <c r="A710" t="s">
        <v>727</v>
      </c>
    </row>
    <row r="711" spans="1:1">
      <c r="A711">
        <f>SUBSTITUTE("set template-stack {{ STACK }} config devices localhost.localdomain deviceconfig system type dhcp-client send-hostname yes", "{{ STACK }}", 'values'!B8)</f>
        <v>0</v>
      </c>
    </row>
    <row r="712" spans="1:1">
      <c r="A712">
        <f>SUBSTITUTE("set template-stack {{ STACK }} config devices localhost.localdomain deviceconfig system type dhcp-client send-client-id no", "{{ STACK }}", 'values'!B8)</f>
        <v>0</v>
      </c>
    </row>
    <row r="713" spans="1:1">
      <c r="A713">
        <f>SUBSTITUTE("set template-stack {{ STACK }} config devices localhost.localdomain deviceconfig system type dhcp-client accept-dhcp-hostname no", "{{ STACK }}", 'values'!B8)</f>
        <v>0</v>
      </c>
    </row>
    <row r="714" spans="1:1">
      <c r="A714">
        <f>SUBSTITUTE("set template-stack {{ STACK }} config devices localhost.localdomain deviceconfig system type dhcp-client accept-dhcp-domain no", "{{ STACK }}", 'values'!B8)</f>
        <v>0</v>
      </c>
    </row>
    <row r="716" spans="1:1">
      <c r="A716" t="s">
        <v>728</v>
      </c>
    </row>
    <row r="717" spans="1:1">
      <c r="A717">
        <f>SUBSTITUTE("set template-stack {{ STACK }} config devices localhost.localdomain deviceconfig system type static", "{{ STACK }}", 'values'!B8)</f>
        <v>0</v>
      </c>
    </row>
    <row r="718" spans="1:1">
      <c r="A718">
        <f>SUBSTITUTE(SUBSTITUTE("set template-stack {{ STACK }} config devices localhost.localdomain deviceconfig system ip-address {{ MGMT_IP }}", "{{ MGMT_IP }}", 'values'!B12), "{{ STACK }}", 'values'!B8)</f>
        <v>0</v>
      </c>
    </row>
    <row r="719" spans="1:1">
      <c r="A719">
        <f>SUBSTITUTE(SUBSTITUTE("set template-stack {{ STACK }} config devices localhost.localdomain deviceconfig system netmask {{ MGMT_MASK }}", "{{ MGMT_MASK }}", 'values'!B13), "{{ STACK }}", 'values'!B8)</f>
        <v>0</v>
      </c>
    </row>
    <row r="720" spans="1:1">
      <c r="A720">
        <f>SUBSTITUTE(SUBSTITUTE("set template-stack {{ STACK }} config devices localhost.localdomain deviceconfig system default-gateway {{ MGMT_DG }}", "{{ MGMT_DG }}", 'values'!B14), "{{ STACK }}", 'values'!B8)</f>
        <v>0</v>
      </c>
    </row>
    <row r="722" spans="1:1">
      <c r="A722">
        <f>SUBSTITUTE("set device-group {{ DEVICE_GROUP }} reports ""Host-visit malicious sites plus"" period last-7-calendar-days", "{{ DEVICE_GROUP }}", 'values'!B9)</f>
        <v>0</v>
      </c>
    </row>
    <row r="723" spans="1:1">
      <c r="A723">
        <f>SUBSTITUTE("set device-group {{ DEVICE_GROUP }} reports ""Host-visit malicious sites plus"" topn 500", "{{ DEVICE_GROUP }}", 'values'!B9)</f>
        <v>0</v>
      </c>
    </row>
    <row r="724" spans="1:1">
      <c r="A724">
        <f>SUBSTITUTE("set device-group {{ DEVICE_GROUP }} reports ""Host-visit malicious sites plus"" topm 50", "{{ DEVICE_GROUP }}", 'values'!B9)</f>
        <v>0</v>
      </c>
    </row>
    <row r="725" spans="1:1">
      <c r="A725">
        <f>SUBSTITUTE("set device-group {{ DEVICE_GROUP }} reports ""Host-visit malicious sites plus"" caption ""Host-visit malicious sites plus""", "{{ DEVICE_GROUP }}", 'values'!B9)</f>
        <v>0</v>
      </c>
    </row>
    <row r="726" spans="1:1">
      <c r="A726">
        <f>SUBSTITUTE("set device-group {{ DEVICE_GROUP }} reports ""Host-visit malicious sites plus"" frequency daily", "{{ DEVICE_GROUP }}", 'values'!B9)</f>
        <v>0</v>
      </c>
    </row>
    <row r="727" spans="1:1">
      <c r="A727">
        <f>SUBSTITUTE("set device-group {{ DEVICE_GROUP }} reports ""Host-visit malicious sites plus"" query ""(category eq command-and-control) or (category eq hacking) or (category eq malware) or (category eq phishing) or (category eq grayware)""", "{{ DEVICE_GROUP }}", 'values'!B9)</f>
        <v>0</v>
      </c>
    </row>
    <row r="728" spans="1:1">
      <c r="A728">
        <f>SUBSTITUTE("set device-group {{ DEVICE_GROUP }} reports ""Host-visit malicious sites plus"" type panorama-url sortby repeatcnt", "{{ DEVICE_GROUP }}", 'values'!B9)</f>
        <v>0</v>
      </c>
    </row>
    <row r="729" spans="1:1">
      <c r="A729">
        <f>SUBSTITUTE("set device-group {{ DEVICE_GROUP }} reports ""Host-visit malicious sites plus"" type panorama-url group-by src", "{{ DEVICE_GROUP }}", 'values'!B9)</f>
        <v>0</v>
      </c>
    </row>
    <row r="730" spans="1:1">
      <c r="A730">
        <f>SUBSTITUTE("set device-group {{ DEVICE_GROUP }} reports ""Host-visit malicious sites plus"" type panorama-url aggregate-by [ from srcuser category action ]", "{{ DEVICE_GROUP }}", 'values'!B9)</f>
        <v>0</v>
      </c>
    </row>
    <row r="731" spans="1:1">
      <c r="A731">
        <f>SUBSTITUTE("set device-group {{ DEVICE_GROUP }} reports ""Host-visit malicious sites plus"" type panorama-url values repeatcnt", "{{ DEVICE_GROUP }}", 'values'!B9)</f>
        <v>0</v>
      </c>
    </row>
    <row r="732" spans="1:1">
      <c r="A732">
        <f>SUBSTITUTE("set device-group {{ DEVICE_GROUP }} reports ""Hosts visit malicious sites"" period last-7-calendar-days", "{{ DEVICE_GROUP }}", 'values'!B9)</f>
        <v>0</v>
      </c>
    </row>
    <row r="733" spans="1:1">
      <c r="A733">
        <f>SUBSTITUTE("set device-group {{ DEVICE_GROUP }} reports ""Hosts visit malicious sites"" topn 500", "{{ DEVICE_GROUP }}", 'values'!B9)</f>
        <v>0</v>
      </c>
    </row>
    <row r="734" spans="1:1">
      <c r="A734">
        <f>SUBSTITUTE("set device-group {{ DEVICE_GROUP }} reports ""Hosts visit malicious sites"" topm 50", "{{ DEVICE_GROUP }}", 'values'!B9)</f>
        <v>0</v>
      </c>
    </row>
    <row r="735" spans="1:1">
      <c r="A735">
        <f>SUBSTITUTE("set device-group {{ DEVICE_GROUP }} reports ""Hosts visit malicious sites"" caption ""Hosts visit malicious sites""", "{{ DEVICE_GROUP }}", 'values'!B9)</f>
        <v>0</v>
      </c>
    </row>
    <row r="736" spans="1:1">
      <c r="A736">
        <f>SUBSTITUTE("set device-group {{ DEVICE_GROUP }} reports ""Hosts visit malicious sites"" frequency daily", "{{ DEVICE_GROUP }}", 'values'!B9)</f>
        <v>0</v>
      </c>
    </row>
    <row r="737" spans="1:1">
      <c r="A737">
        <f>SUBSTITUTE("set device-group {{ DEVICE_GROUP }} reports ""Hosts visit malicious sites"" query ""(category eq command-and-control) or (category eq hacking) or (category eq malware) or (category eq phishing) or (category eq grayware)""", "{{ DEVICE_GROUP }}", 'values'!B9)</f>
        <v>0</v>
      </c>
    </row>
    <row r="738" spans="1:1">
      <c r="A738">
        <f>SUBSTITUTE("set device-group {{ DEVICE_GROUP }} reports ""Hosts visit malicious sites"" type panorama-url sortby repeatcnt", "{{ DEVICE_GROUP }}", 'values'!B9)</f>
        <v>0</v>
      </c>
    </row>
    <row r="739" spans="1:1">
      <c r="A739">
        <f>SUBSTITUTE("set device-group {{ DEVICE_GROUP }} reports ""Hosts visit malicious sites"" type panorama-url group-by src", "{{ DEVICE_GROUP }}", 'values'!B9)</f>
        <v>0</v>
      </c>
    </row>
    <row r="740" spans="1:1">
      <c r="A740">
        <f>SUBSTITUTE("set device-group {{ DEVICE_GROUP }} reports ""Hosts visit malicious sites"" type panorama-url aggregate-by [ from srcuser ]", "{{ DEVICE_GROUP }}", 'values'!B9)</f>
        <v>0</v>
      </c>
    </row>
    <row r="741" spans="1:1">
      <c r="A741">
        <f>SUBSTITUTE("set device-group {{ DEVICE_GROUP }} reports ""Hosts visit malicious sites"" type panorama-url values repeatcnt", "{{ DEVICE_GROUP }}", 'values'!B9)</f>
        <v>0</v>
      </c>
    </row>
    <row r="742" spans="1:1">
      <c r="A742">
        <f>SUBSTITUTE("set device-group {{ DEVICE_GROUP }} reports ""Hosts visit questionable sites"" period last-7-calendar-days", "{{ DEVICE_GROUP }}", 'values'!B9)</f>
        <v>0</v>
      </c>
    </row>
    <row r="743" spans="1:1">
      <c r="A743">
        <f>SUBSTITUTE("set device-group {{ DEVICE_GROUP }} reports ""Hosts visit questionable sites"" topn 500", "{{ DEVICE_GROUP }}", 'values'!B9)</f>
        <v>0</v>
      </c>
    </row>
    <row r="744" spans="1:1">
      <c r="A744">
        <f>SUBSTITUTE("set device-group {{ DEVICE_GROUP }} reports ""Hosts visit questionable sites"" topm 50", "{{ DEVICE_GROUP }}", 'values'!B9)</f>
        <v>0</v>
      </c>
    </row>
    <row r="745" spans="1:1">
      <c r="A745">
        <f>SUBSTITUTE("set device-group {{ DEVICE_GROUP }} reports ""Hosts visit questionable sites"" caption ""Hosts visit questionable sites""", "{{ DEVICE_GROUP }}", 'values'!B9)</f>
        <v>0</v>
      </c>
    </row>
    <row r="746" spans="1:1">
      <c r="A746">
        <f>SUBSTITUTE("set device-group {{ DEVICE_GROUP }} reports ""Hosts visit questionable sites"" frequency daily", "{{ DEVICE_GROUP }}", 'values'!B9)</f>
        <v>0</v>
      </c>
    </row>
    <row r="747" spans="1:1">
      <c r="A747">
        <f>SUBSTITUTE("set device-group {{ DEVICE_GROUP }} reports ""Hosts visit questionable sites"" query ""(category eq dynamic-dns) and (category eq parked) and (category eq questionable) and (category eq unknown)""", "{{ DEVICE_GROUP }}", 'values'!B9)</f>
        <v>0</v>
      </c>
    </row>
    <row r="748" spans="1:1">
      <c r="A748">
        <f>SUBSTITUTE("set device-group {{ DEVICE_GROUP }} reports ""Hosts visit questionable sites"" type panorama-url sortby repeatcnt", "{{ DEVICE_GROUP }}", 'values'!B9)</f>
        <v>0</v>
      </c>
    </row>
    <row r="749" spans="1:1">
      <c r="A749">
        <f>SUBSTITUTE("set device-group {{ DEVICE_GROUP }} reports ""Hosts visit questionable sites"" type panorama-url group-by src", "{{ DEVICE_GROUP }}", 'values'!B9)</f>
        <v>0</v>
      </c>
    </row>
    <row r="750" spans="1:1">
      <c r="A750">
        <f>SUBSTITUTE("set device-group {{ DEVICE_GROUP }} reports ""Hosts visit questionable sites"" type panorama-url aggregate-by [ from srcuser ]", "{{ DEVICE_GROUP }}", 'values'!B9)</f>
        <v>0</v>
      </c>
    </row>
    <row r="751" spans="1:1">
      <c r="A751">
        <f>SUBSTITUTE("set device-group {{ DEVICE_GROUP }} reports ""Hosts visit questionable sites"" type panorama-url values repeatcnt", "{{ DEVICE_GROUP }}", 'values'!B9)</f>
        <v>0</v>
      </c>
    </row>
    <row r="752" spans="1:1">
      <c r="A752">
        <f>SUBSTITUTE("set device-group {{ DEVICE_GROUP }} reports ""Host-visit quest sites plus"" period last-7-calendar-days", "{{ DEVICE_GROUP }}", 'values'!B9)</f>
        <v>0</v>
      </c>
    </row>
    <row r="753" spans="1:1">
      <c r="A753">
        <f>SUBSTITUTE("set device-group {{ DEVICE_GROUP }} reports ""Host-visit quest sites plus"" topn 500", "{{ DEVICE_GROUP }}", 'values'!B9)</f>
        <v>0</v>
      </c>
    </row>
    <row r="754" spans="1:1">
      <c r="A754">
        <f>SUBSTITUTE("set device-group {{ DEVICE_GROUP }} reports ""Host-visit quest sites plus"" topm 50", "{{ DEVICE_GROUP }}", 'values'!B9)</f>
        <v>0</v>
      </c>
    </row>
    <row r="755" spans="1:1">
      <c r="A755">
        <f>SUBSTITUTE("set device-group {{ DEVICE_GROUP }} reports ""Host-visit quest sites plus"" caption ""Host-visit quest sites plus""", "{{ DEVICE_GROUP }}", 'values'!B9)</f>
        <v>0</v>
      </c>
    </row>
    <row r="756" spans="1:1">
      <c r="A756">
        <f>SUBSTITUTE("set device-group {{ DEVICE_GROUP }} reports ""Host-visit quest sites plus"" frequency daily", "{{ DEVICE_GROUP }}", 'values'!B9)</f>
        <v>0</v>
      </c>
    </row>
    <row r="757" spans="1:1">
      <c r="A757">
        <f>SUBSTITUTE("set device-group {{ DEVICE_GROUP }} reports ""Host-visit quest sites plus"" query ""(category eq dynamic-dns) and (category eq parked) and (category eq questionable) and (category eq unknown)""", "{{ DEVICE_GROUP }}", 'values'!B9)</f>
        <v>0</v>
      </c>
    </row>
    <row r="758" spans="1:1">
      <c r="A758">
        <f>SUBSTITUTE("set device-group {{ DEVICE_GROUP }} reports ""Host-visit quest sites plus"" description ""Detail of hosts visiting questionable URLs""", "{{ DEVICE_GROUP }}", 'values'!B9)</f>
        <v>0</v>
      </c>
    </row>
    <row r="759" spans="1:1">
      <c r="A759">
        <f>SUBSTITUTE("set device-group {{ DEVICE_GROUP }} reports ""Host-visit quest sites plus"" type panorama-url sortby repeatcnt", "{{ DEVICE_GROUP }}", 'values'!B9)</f>
        <v>0</v>
      </c>
    </row>
    <row r="760" spans="1:1">
      <c r="A760">
        <f>SUBSTITUTE("set device-group {{ DEVICE_GROUP }} reports ""Host-visit quest sites plus"" type panorama-url group-by src", "{{ DEVICE_GROUP }}", 'values'!B9)</f>
        <v>0</v>
      </c>
    </row>
    <row r="761" spans="1:1">
      <c r="A761">
        <f>SUBSTITUTE("set device-group {{ DEVICE_GROUP }} reports ""Host-visit quest sites plus"" type panorama-url aggregate-by [ from srcuser category action ]", "{{ DEVICE_GROUP }}", 'values'!B9)</f>
        <v>0</v>
      </c>
    </row>
    <row r="762" spans="1:1">
      <c r="A762">
        <f>SUBSTITUTE("set device-group {{ DEVICE_GROUP }} reports ""Host-visit quest sites plus"" type panorama-url values repeatcnt", "{{ DEVICE_GROUP }}", 'values'!B9)</f>
        <v>0</v>
      </c>
    </row>
    <row r="763" spans="1:1">
      <c r="A763">
        <f>SUBSTITUTE("set device-group {{ DEVICE_GROUP }} reports ""Wildfire malicious verdicts"" period last-30-calendar-days", "{{ DEVICE_GROUP }}", 'values'!B9)</f>
        <v>0</v>
      </c>
    </row>
    <row r="764" spans="1:1">
      <c r="A764">
        <f>SUBSTITUTE("set device-group {{ DEVICE_GROUP }} reports ""Wildfire malicious verdicts"" topn 500", "{{ DEVICE_GROUP }}", 'values'!B9)</f>
        <v>0</v>
      </c>
    </row>
    <row r="765" spans="1:1">
      <c r="A765">
        <f>SUBSTITUTE("set device-group {{ DEVICE_GROUP }} reports ""Wildfire malicious verdicts"" topm 10", "{{ DEVICE_GROUP }}", 'values'!B9)</f>
        <v>0</v>
      </c>
    </row>
    <row r="766" spans="1:1">
      <c r="A766">
        <f>SUBSTITUTE("set device-group {{ DEVICE_GROUP }} reports ""Wildfire malicious verdicts"" caption ""Wildfire malicious verdicts""", "{{ DEVICE_GROUP }}", 'values'!B9)</f>
        <v>0</v>
      </c>
    </row>
    <row r="767" spans="1:1">
      <c r="A767">
        <f>SUBSTITUTE("set device-group {{ DEVICE_GROUP }} reports ""Wildfire malicious verdicts"" frequency daily", "{{ DEVICE_GROUP }}", 'values'!B9)</f>
        <v>0</v>
      </c>
    </row>
    <row r="768" spans="1:1">
      <c r="A768">
        <f>SUBSTITUTE("set device-group {{ DEVICE_GROUP }} reports ""Wildfire malicious verdicts"" query ""(app neq smtp) and (category neq benign)""", "{{ DEVICE_GROUP }}", 'values'!B9)</f>
        <v>0</v>
      </c>
    </row>
    <row r="769" spans="1:1">
      <c r="A769">
        <f>SUBSTITUTE("set device-group {{ DEVICE_GROUP }} reports ""Wildfire malicious verdicts"" description ""Files uploaded or downloaded that were later found to be malicious. This is a summary. Act on real-time email.""", "{{ DEVICE_GROUP }}", 'values'!B9)</f>
        <v>0</v>
      </c>
    </row>
    <row r="770" spans="1:1">
      <c r="A770">
        <f>SUBSTITUTE("set device-group {{ DEVICE_GROUP }} reports ""Wildfire malicious verdicts"" type panorama-wildfire sortby repeatcnt", "{{ DEVICE_GROUP }}", 'values'!B9)</f>
        <v>0</v>
      </c>
    </row>
    <row r="771" spans="1:1">
      <c r="A771">
        <f>SUBSTITUTE("set device-group {{ DEVICE_GROUP }} reports ""Wildfire malicious verdicts"" type panorama-wildfire aggregate-by [ filedigest container-of-app app category filetype rule ]", "{{ DEVICE_GROUP }}", 'values'!B9)</f>
        <v>0</v>
      </c>
    </row>
    <row r="772" spans="1:1">
      <c r="A772">
        <f>SUBSTITUTE("set device-group {{ DEVICE_GROUP }} reports ""Wildfire malicious verdicts"" type panorama-wildfire values repeatcnt", "{{ DEVICE_GROUP }}", 'values'!B9)</f>
        <v>0</v>
      </c>
    </row>
    <row r="773" spans="1:1">
      <c r="A773">
        <f>SUBSTITUTE("set device-group {{ DEVICE_GROUP }} reports ""Wildfire verdicts SMTP"" period last-30-calendar-days", "{{ DEVICE_GROUP }}", 'values'!B9)</f>
        <v>0</v>
      </c>
    </row>
    <row r="774" spans="1:1">
      <c r="A774">
        <f>SUBSTITUTE("set device-group {{ DEVICE_GROUP }} reports ""Wildfire verdicts SMTP"" topn 500", "{{ DEVICE_GROUP }}", 'values'!B9)</f>
        <v>0</v>
      </c>
    </row>
    <row r="775" spans="1:1">
      <c r="A775">
        <f>SUBSTITUTE("set device-group {{ DEVICE_GROUP }} reports ""Wildfire verdicts SMTP"" topm 10", "{{ DEVICE_GROUP }}", 'values'!B9)</f>
        <v>0</v>
      </c>
    </row>
    <row r="776" spans="1:1">
      <c r="A776">
        <f>SUBSTITUTE("set device-group {{ DEVICE_GROUP }} reports ""Wildfire verdicts SMTP"" caption ""Wildfire verdicts SMTP""", "{{ DEVICE_GROUP }}", 'values'!B9)</f>
        <v>0</v>
      </c>
    </row>
    <row r="777" spans="1:1">
      <c r="A777">
        <f>SUBSTITUTE("set device-group {{ DEVICE_GROUP }} reports ""Wildfire verdicts SMTP"" frequency daily", "{{ DEVICE_GROUP }}", 'values'!B9)</f>
        <v>0</v>
      </c>
    </row>
    <row r="778" spans="1:1">
      <c r="A778">
        <f>SUBSTITUTE("set device-group {{ DEVICE_GROUP }} reports ""Wildfire verdicts SMTP"" query ""(app eq smtp) and (category neq benign)""", "{{ DEVICE_GROUP }}", 'values'!B9)</f>
        <v>0</v>
      </c>
    </row>
    <row r="779" spans="1:1">
      <c r="A779">
        <f>SUBSTITUTE("set device-group {{ DEVICE_GROUP }} reports ""Wildfire verdicts SMTP"" description ""Links sent from emails found to be malicious. """, "{{ DEVICE_GROUP }}", 'values'!B9)</f>
        <v>0</v>
      </c>
    </row>
    <row r="780" spans="1:1">
      <c r="A780">
        <f>SUBSTITUTE("set device-group {{ DEVICE_GROUP }} reports ""Wildfire verdicts SMTP"" type panorama-wildfire sortby repeatcnt", "{{ DEVICE_GROUP }}", 'values'!B9)</f>
        <v>0</v>
      </c>
    </row>
    <row r="781" spans="1:1">
      <c r="A781">
        <f>SUBSTITUTE("set device-group {{ DEVICE_GROUP }} reports ""Wildfire verdicts SMTP"" type panorama-wildfire aggregate-by [ filedigest container-of-app app category filetype rule subject sender recipient misc ]", "{{ DEVICE_GROUP }}", 'values'!B9)</f>
        <v>0</v>
      </c>
    </row>
    <row r="782" spans="1:1">
      <c r="A782">
        <f>SUBSTITUTE("set device-group {{ DEVICE_GROUP }} reports ""Clients sinkholed"" period last-30-calendar-days", "{{ DEVICE_GROUP }}", 'values'!B9)</f>
        <v>0</v>
      </c>
    </row>
    <row r="783" spans="1:1">
      <c r="A783">
        <f>SUBSTITUTE("set device-group {{ DEVICE_GROUP }} reports ""Clients sinkholed"" topn 500", "{{ DEVICE_GROUP }}", 'values'!B9)</f>
        <v>0</v>
      </c>
    </row>
    <row r="784" spans="1:1">
      <c r="A784">
        <f>SUBSTITUTE("set device-group {{ DEVICE_GROUP }} reports ""Clients sinkholed"" topm 50", "{{ DEVICE_GROUP }}", 'values'!B9)</f>
        <v>0</v>
      </c>
    </row>
    <row r="785" spans="1:1">
      <c r="A785">
        <f>SUBSTITUTE("set device-group {{ DEVICE_GROUP }} reports ""Clients sinkholed"" caption ""Clients sinkholed""", "{{ DEVICE_GROUP }}", 'values'!B9)</f>
        <v>0</v>
      </c>
    </row>
    <row r="786" spans="1:1">
      <c r="A786">
        <f>SUBSTITUTE("set device-group {{ DEVICE_GROUP }} reports ""Clients sinkholed"" query ""(rule eq 'DNS Sinkhole Block')""", "{{ DEVICE_GROUP }}", 'values'!B9)</f>
        <v>0</v>
      </c>
    </row>
    <row r="787" spans="1:1">
      <c r="A787">
        <f>SUBSTITUTE("set device-group {{ DEVICE_GROUP }} reports ""Clients sinkholed"" frequency daily", "{{ DEVICE_GROUP }}", 'values'!B9)</f>
        <v>0</v>
      </c>
    </row>
    <row r="788" spans="1:1">
      <c r="A788">
        <f>SUBSTITUTE("set device-group {{ DEVICE_GROUP }} reports ""Clients sinkholed"" type panorama-traffic sortby repeatcnt", "{{ DEVICE_GROUP }}", 'values'!B9)</f>
        <v>0</v>
      </c>
    </row>
    <row r="789" spans="1:1">
      <c r="A789">
        <f>SUBSTITUTE("set device-group {{ DEVICE_GROUP }} reports ""Clients sinkholed"" type panorama-traffic group-by from", "{{ DEVICE_GROUP }}", 'values'!B9)</f>
        <v>0</v>
      </c>
    </row>
    <row r="790" spans="1:1">
      <c r="A790">
        <f>SUBSTITUTE("set device-group {{ DEVICE_GROUP }} reports ""Clients sinkholed"" type panorama-traffic aggregate-by [ src srcuser ]", "{{ DEVICE_GROUP }}", 'values'!B9)</f>
        <v>0</v>
      </c>
    </row>
    <row r="791" spans="1:1">
      <c r="A791">
        <f>SUBSTITUTE("set device-group {{ DEVICE_GROUP }} reports ""Clients sinkholed"" type panorama-traffic values repeatcnt", "{{ DEVICE_GROUP }}", 'values'!B9)</f>
        <v>0</v>
      </c>
    </row>
    <row r="792" spans="1:1">
      <c r="A792">
        <f>SUBSTITUTE("set device-group {{ DEVICE_GROUP }} report-group ""Possible Compromise"" custom-widget 1 custom-report ""Clients sinkholed""", "{{ DEVICE_GROUP }}", 'values'!B9)</f>
        <v>0</v>
      </c>
    </row>
    <row r="793" spans="1:1">
      <c r="A793">
        <f>SUBSTITUTE("set device-group {{ DEVICE_GROUP }} report-group ""Possible Compromise"" custom-widget 2 custom-report ""Wildfire malicious verdicts""", "{{ DEVICE_GROUP }}", 'values'!B9)</f>
        <v>0</v>
      </c>
    </row>
    <row r="794" spans="1:1">
      <c r="A794">
        <f>SUBSTITUTE("set device-group {{ DEVICE_GROUP }} report-group ""Possible Compromise"" custom-widget 3 custom-report ""Wildfire verdicts SMTP""", "{{ DEVICE_GROUP }}", 'values'!B9)</f>
        <v>0</v>
      </c>
    </row>
    <row r="795" spans="1:1">
      <c r="A795">
        <f>SUBSTITUTE("set device-group {{ DEVICE_GROUP }} report-group ""Possible Compromise"" custom-widget 4 custom-report ""Hosts visit malicious sites""", "{{ DEVICE_GROUP }}", 'values'!B9)</f>
        <v>0</v>
      </c>
    </row>
    <row r="796" spans="1:1">
      <c r="A796">
        <f>SUBSTITUTE("set device-group {{ DEVICE_GROUP }} report-group ""Possible Compromise"" custom-widget 5 custom-report ""Host-visit malicious sites plus""", "{{ DEVICE_GROUP }}", 'values'!B9)</f>
        <v>0</v>
      </c>
    </row>
    <row r="797" spans="1:1">
      <c r="A797">
        <f>SUBSTITUTE("set device-group {{ DEVICE_GROUP }} report-group ""Possible Compromise"" custom-widget 6 custom-report ""Hosts visit questionable sites""", "{{ DEVICE_GROUP }}", 'values'!B9)</f>
        <v>0</v>
      </c>
    </row>
    <row r="798" spans="1:1">
      <c r="A798">
        <f>SUBSTITUTE("set device-group {{ DEVICE_GROUP }} report-group ""Possible Compromise"" custom-widget 7 custom-report ""Host-visit quest sites plus""", "{{ DEVICE_GROUP }}", 'values'!B9)</f>
        <v>0</v>
      </c>
    </row>
    <row r="799" spans="1:1">
      <c r="A799">
        <f>SUBSTITUTE("set device-group {{ DEVICE_GROUP }} report-group ""Possible Compromise"" title-page yes", "{{ DEVICE_GROUP }}", 'values'!B9)</f>
        <v>0</v>
      </c>
    </row>
    <row r="800" spans="1:1">
      <c r="A800">
        <f>SUBSTITUTE("set device-group {{ DEVICE_GROUP }} report-group ""Possible Compromise"" variable title value ""Possible Compromise""", "{{ DEVICE_GROUP }}", 'values'!B9)</f>
        <v>0</v>
      </c>
    </row>
    <row r="801" spans="1:1">
      <c r="A801">
        <f>SUBSTITUTE("set device-group {{ DEVICE_GROUP }} email-scheduler ""Possible Compromise"" report-group ""Possible Compromise""", "{{ DEVICE_GROUP }}", 'values'!B9)</f>
        <v>0</v>
      </c>
    </row>
    <row r="802" spans="1:1">
      <c r="A802">
        <f>SUBSTITUTE("set device-group {{ DEVICE_GROUP }} email-scheduler ""Possible Compromise"" recurring disabled", "{{ DEVICE_GROUP }}", 'values'!B9)</f>
        <v>0</v>
      </c>
    </row>
    <row r="803" spans="1:1">
      <c r="A803">
        <f>SUBSTITUTE("set device-group {{ DEVICE_GROUP }} email-scheduler ""Possible Compromise"" email-profile Sample_Email_Profile", "{{ DEVICE_GROUP }}", 'values'!B9)</f>
        <v>0</v>
      </c>
    </row>
    <row r="805" spans="1:1">
      <c r="A805" t="s">
        <v>729</v>
      </c>
    </row>
    <row r="806" spans="1:1">
      <c r="A806" t="s">
        <v>730</v>
      </c>
    </row>
    <row r="807" spans="1:1">
      <c r="A807" t="s">
        <v>731</v>
      </c>
    </row>
    <row r="808" spans="1:1">
      <c r="A808" t="s">
        <v>732</v>
      </c>
    </row>
    <row r="809" spans="1:1">
      <c r="A809" t="s">
        <v>733</v>
      </c>
    </row>
    <row r="810" spans="1:1">
      <c r="A810" t="s">
        <v>734</v>
      </c>
    </row>
    <row r="811" spans="1:1">
      <c r="A811" t="s">
        <v>735</v>
      </c>
    </row>
    <row r="812" spans="1:1">
      <c r="A812" t="s">
        <v>736</v>
      </c>
    </row>
    <row r="813" spans="1:1">
      <c r="A813" t="s">
        <v>737</v>
      </c>
    </row>
    <row r="814" spans="1:1">
      <c r="A814" t="s">
        <v>738</v>
      </c>
    </row>
    <row r="815" spans="1:1">
      <c r="A815" t="s">
        <v>739</v>
      </c>
    </row>
    <row r="816" spans="1:1">
      <c r="A816" t="s">
        <v>740</v>
      </c>
    </row>
    <row r="817" spans="1:1">
      <c r="A817" t="s">
        <v>741</v>
      </c>
    </row>
    <row r="818" spans="1:1">
      <c r="A818" t="s">
        <v>742</v>
      </c>
    </row>
    <row r="819" spans="1:1">
      <c r="A819" t="s">
        <v>743</v>
      </c>
    </row>
    <row r="820" spans="1:1">
      <c r="A820" t="s">
        <v>744</v>
      </c>
    </row>
    <row r="821" spans="1:1">
      <c r="A821" t="s">
        <v>745</v>
      </c>
    </row>
    <row r="822" spans="1:1">
      <c r="A822" t="s">
        <v>746</v>
      </c>
    </row>
    <row r="823" spans="1:1">
      <c r="A823" t="s">
        <v>747</v>
      </c>
    </row>
    <row r="824" spans="1:1">
      <c r="A824" t="s">
        <v>748</v>
      </c>
    </row>
    <row r="825" spans="1:1">
      <c r="A825" t="s">
        <v>749</v>
      </c>
    </row>
    <row r="826" spans="1:1">
      <c r="A826" t="s">
        <v>750</v>
      </c>
    </row>
    <row r="827" spans="1:1">
      <c r="A827" t="s">
        <v>751</v>
      </c>
    </row>
    <row r="828" spans="1:1">
      <c r="A828" t="s">
        <v>752</v>
      </c>
    </row>
    <row r="829" spans="1:1">
      <c r="A829" t="s">
        <v>753</v>
      </c>
    </row>
    <row r="830" spans="1:1">
      <c r="A830" t="s">
        <v>754</v>
      </c>
    </row>
    <row r="831" spans="1:1">
      <c r="A831" t="s">
        <v>755</v>
      </c>
    </row>
    <row r="832" spans="1:1">
      <c r="A832" t="s">
        <v>756</v>
      </c>
    </row>
    <row r="833" spans="1:1">
      <c r="A833" t="s">
        <v>757</v>
      </c>
    </row>
    <row r="834" spans="1:1">
      <c r="A834" t="s">
        <v>758</v>
      </c>
    </row>
    <row r="835" spans="1:1">
      <c r="A835" t="s">
        <v>759</v>
      </c>
    </row>
    <row r="836" spans="1:1">
      <c r="A836" t="s">
        <v>760</v>
      </c>
    </row>
    <row r="837" spans="1:1">
      <c r="A837" t="s">
        <v>761</v>
      </c>
    </row>
    <row r="838" spans="1:1">
      <c r="A838" t="s">
        <v>762</v>
      </c>
    </row>
    <row r="839" spans="1:1">
      <c r="A839" t="s">
        <v>763</v>
      </c>
    </row>
    <row r="840" spans="1:1">
      <c r="A840" t="s">
        <v>764</v>
      </c>
    </row>
    <row r="841" spans="1:1">
      <c r="A841" t="s">
        <v>765</v>
      </c>
    </row>
    <row r="842" spans="1:1">
      <c r="A842" t="s">
        <v>766</v>
      </c>
    </row>
    <row r="843" spans="1:1">
      <c r="A843" t="s">
        <v>767</v>
      </c>
    </row>
    <row r="844" spans="1:1">
      <c r="A844" t="s">
        <v>768</v>
      </c>
    </row>
    <row r="845" spans="1:1">
      <c r="A845" t="s">
        <v>769</v>
      </c>
    </row>
    <row r="846" spans="1:1">
      <c r="A846" t="s">
        <v>770</v>
      </c>
    </row>
    <row r="847" spans="1:1">
      <c r="A847" t="s">
        <v>771</v>
      </c>
    </row>
    <row r="848" spans="1:1">
      <c r="A848" t="s">
        <v>772</v>
      </c>
    </row>
    <row r="849" spans="1:1">
      <c r="A849" t="s">
        <v>773</v>
      </c>
    </row>
    <row r="850" spans="1:1">
      <c r="A850" t="s">
        <v>774</v>
      </c>
    </row>
    <row r="851" spans="1:1">
      <c r="A851" t="s">
        <v>775</v>
      </c>
    </row>
    <row r="852" spans="1:1">
      <c r="A852" t="s">
        <v>776</v>
      </c>
    </row>
    <row r="853" spans="1:1">
      <c r="A853" t="s">
        <v>777</v>
      </c>
    </row>
    <row r="854" spans="1:1">
      <c r="A854" t="s">
        <v>778</v>
      </c>
    </row>
    <row r="855" spans="1:1">
      <c r="A855" t="s">
        <v>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2021-06-18T17:20:10Z</dcterms:created>
  <dcterms:modified xsi:type="dcterms:W3CDTF">2021-06-18T17:20:10Z</dcterms:modified>
</cp:coreProperties>
</file>