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360" documentId="100D2E26F077507D24E2F5200C9EAE6E3C0026FC" xr6:coauthVersionLast="34" xr6:coauthVersionMax="34" xr10:uidLastSave="{D02F5F19-9470-46DF-8E7B-B6301D32E813}"/>
  <bookViews>
    <workbookView xWindow="0" yWindow="0" windowWidth="22260" windowHeight="12645" xr2:uid="{00000000-000D-0000-FFFF-FFFF00000000}"/>
  </bookViews>
  <sheets>
    <sheet name="Main"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 l="1"/>
  <c r="B23" i="1"/>
  <c r="D18" i="1"/>
  <c r="C18" i="1"/>
  <c r="B18" i="1"/>
  <c r="B9" i="1"/>
  <c r="D9" i="1"/>
  <c r="C9" i="1"/>
  <c r="C27" i="1" l="1"/>
  <c r="C28" i="1" s="1"/>
  <c r="D31" i="1"/>
  <c r="D32" i="1" s="1"/>
  <c r="D27" i="1"/>
  <c r="D28" i="1" s="1"/>
  <c r="B31" i="1"/>
  <c r="B32" i="1" s="1"/>
  <c r="C31" i="1"/>
  <c r="C32" i="1" s="1"/>
  <c r="B27" i="1"/>
  <c r="B28" i="1" s="1"/>
</calcChain>
</file>

<file path=xl/sharedStrings.xml><?xml version="1.0" encoding="utf-8"?>
<sst xmlns="http://schemas.openxmlformats.org/spreadsheetml/2006/main" count="42" uniqueCount="39">
  <si>
    <t>Tx Current</t>
  </si>
  <si>
    <t>Tx Repetitions</t>
  </si>
  <si>
    <t>Tx Time</t>
  </si>
  <si>
    <t>Tx mAh</t>
  </si>
  <si>
    <t>GPS Current</t>
  </si>
  <si>
    <t>GPS Time</t>
  </si>
  <si>
    <t>GPS mAh</t>
  </si>
  <si>
    <t>Rx mAh</t>
  </si>
  <si>
    <t>Including micro</t>
  </si>
  <si>
    <t>Positions a day</t>
  </si>
  <si>
    <t>Days</t>
  </si>
  <si>
    <t>Years</t>
  </si>
  <si>
    <t>Sleep (Hot) mA</t>
  </si>
  <si>
    <t>Sleep (Cold) mA</t>
  </si>
  <si>
    <t>Sleep mAh</t>
  </si>
  <si>
    <t>3.7 uA for micro, 6 uA for accelerometer, 13 uA for GPS</t>
  </si>
  <si>
    <t>3.7 uA for micro, 6 uA for accelerometer</t>
  </si>
  <si>
    <t>Region</t>
  </si>
  <si>
    <t>Notes</t>
  </si>
  <si>
    <t>Battery mAh - Lithium</t>
  </si>
  <si>
    <t>Battery mAh -Alkaline</t>
  </si>
  <si>
    <t>Lithium Batteries</t>
  </si>
  <si>
    <t>Including sleep currents at 23 C</t>
  </si>
  <si>
    <t>Per day</t>
  </si>
  <si>
    <t>Per fix</t>
  </si>
  <si>
    <t>Battery Aging - Lithium</t>
  </si>
  <si>
    <t>Battery Aging -Alkaline</t>
  </si>
  <si>
    <t>Temperature dependent. % per annum.</t>
  </si>
  <si>
    <t>Highly temperature dependent. % per annum.</t>
  </si>
  <si>
    <t>Important:</t>
  </si>
  <si>
    <t>This spreadsheet is provided as an estimating tool. Digital Matter makes no claim or warranty to the results. The battery life of devices is dependant on many different factors including the installation location, battery quality, asset activity and temperature, among other things</t>
  </si>
  <si>
    <t>Modify these cells. At 1 position or fewer per 4 hours, GPS Time is a cold start, typically 30 to 120 seconds. At 1 position or more per hour, it's typically a hot start, typically 5 to 20 seconds (shorter time between fixes = quicker fix).</t>
  </si>
  <si>
    <t>Alkaline Batteries</t>
  </si>
  <si>
    <t>Europe (SF12/16dBm)</t>
  </si>
  <si>
    <t>ANZ (SF12/18dBm)</t>
  </si>
  <si>
    <t>America (SF10/18dBm)</t>
  </si>
  <si>
    <t>Approximate</t>
  </si>
  <si>
    <t>Very approximate - not yet measured</t>
  </si>
  <si>
    <t>Calculated from current and time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</si>
</sst>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4"/>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99"/>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1" fillId="0" borderId="0" xfId="0" applyFont="1"/>
    <xf numFmtId="164" fontId="1" fillId="0" borderId="0" xfId="0" applyNumberFormat="1" applyFont="1"/>
    <xf numFmtId="1" fontId="1" fillId="0" borderId="0" xfId="0" applyNumberFormat="1" applyFont="1"/>
    <xf numFmtId="165" fontId="1" fillId="0" borderId="0" xfId="0" applyNumberFormat="1" applyFont="1"/>
    <xf numFmtId="0" fontId="0" fillId="0" borderId="0" xfId="0" applyFont="1" applyAlignment="1">
      <alignment horizontal="center"/>
    </xf>
    <xf numFmtId="0" fontId="0" fillId="0" borderId="0" xfId="0" applyFont="1"/>
    <xf numFmtId="0" fontId="2" fillId="0" borderId="0" xfId="0" applyFont="1"/>
    <xf numFmtId="0" fontId="1" fillId="0" borderId="0" xfId="0" applyFont="1" applyAlignment="1"/>
    <xf numFmtId="2" fontId="1" fillId="0" borderId="0" xfId="0" applyNumberFormat="1" applyFont="1"/>
    <xf numFmtId="0" fontId="4" fillId="0" borderId="0" xfId="0" applyFont="1"/>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3" fillId="0" borderId="0" xfId="0" applyFont="1" applyAlignment="1">
      <alignment horizontal="center" wrapText="1"/>
    </xf>
    <xf numFmtId="0" fontId="2" fillId="0" borderId="0" xfId="0" applyFont="1" applyAlignment="1">
      <alignment horizontal="center"/>
    </xf>
    <xf numFmtId="0" fontId="0" fillId="0" borderId="0" xfId="0" applyFont="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xf>
    <xf numFmtId="0" fontId="5" fillId="0" borderId="0" xfId="0" applyFont="1" applyAlignment="1">
      <alignment horizontal="center" vertical="center" wrapText="1"/>
    </xf>
    <xf numFmtId="9" fontId="1" fillId="0" borderId="0" xfId="1" applyFont="1" applyAlignment="1">
      <alignment horizontal="center"/>
    </xf>
    <xf numFmtId="9" fontId="1" fillId="0" borderId="0" xfId="0"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workbookViewId="0">
      <selection activeCell="E21" sqref="E21"/>
    </sheetView>
  </sheetViews>
  <sheetFormatPr defaultColWidth="9.140625" defaultRowHeight="15" x14ac:dyDescent="0.25"/>
  <cols>
    <col min="1" max="1" width="21.7109375" style="1" bestFit="1" customWidth="1"/>
    <col min="2" max="2" width="21.42578125" style="1" bestFit="1" customWidth="1"/>
    <col min="3" max="3" width="17.7109375" style="1" bestFit="1" customWidth="1"/>
    <col min="4" max="4" width="20.28515625" style="1" bestFit="1" customWidth="1"/>
    <col min="5" max="5" width="12.42578125" style="1" customWidth="1"/>
    <col min="6" max="11" width="9.140625" style="1"/>
    <col min="12" max="12" width="9.140625" style="1" customWidth="1"/>
    <col min="13" max="16384" width="9.140625" style="1"/>
  </cols>
  <sheetData>
    <row r="1" spans="1:12" ht="18.75" x14ac:dyDescent="0.3">
      <c r="A1" s="10" t="s">
        <v>29</v>
      </c>
    </row>
    <row r="2" spans="1:12" ht="54.95" customHeight="1" x14ac:dyDescent="0.25">
      <c r="A2" s="16" t="s">
        <v>30</v>
      </c>
      <c r="B2" s="16"/>
      <c r="C2" s="16"/>
      <c r="D2" s="16"/>
      <c r="E2" s="16"/>
      <c r="F2" s="16"/>
      <c r="G2" s="16"/>
      <c r="H2" s="16"/>
      <c r="I2" s="16"/>
    </row>
    <row r="6" spans="1:12" x14ac:dyDescent="0.25">
      <c r="A6" s="7" t="s">
        <v>17</v>
      </c>
      <c r="B6" s="7" t="s">
        <v>35</v>
      </c>
      <c r="C6" s="7" t="s">
        <v>34</v>
      </c>
      <c r="D6" s="7" t="s">
        <v>33</v>
      </c>
      <c r="E6" s="6"/>
      <c r="F6" s="17" t="s">
        <v>18</v>
      </c>
      <c r="G6" s="17"/>
      <c r="H6" s="17"/>
      <c r="I6" s="17"/>
      <c r="J6" s="17"/>
      <c r="K6" s="17"/>
      <c r="L6" s="17"/>
    </row>
    <row r="7" spans="1:12" x14ac:dyDescent="0.25">
      <c r="A7" s="7" t="s">
        <v>0</v>
      </c>
      <c r="B7" s="1">
        <v>130</v>
      </c>
      <c r="C7" s="1">
        <v>130</v>
      </c>
      <c r="D7" s="1">
        <v>90</v>
      </c>
      <c r="F7" s="18" t="s">
        <v>36</v>
      </c>
      <c r="G7" s="19"/>
      <c r="H7" s="19"/>
      <c r="I7" s="19"/>
      <c r="J7" s="19"/>
      <c r="K7" s="19"/>
      <c r="L7" s="19"/>
    </row>
    <row r="8" spans="1:12" x14ac:dyDescent="0.25">
      <c r="A8" s="7" t="s">
        <v>1</v>
      </c>
      <c r="B8" s="8">
        <v>1</v>
      </c>
      <c r="C8" s="8">
        <v>1</v>
      </c>
      <c r="D8" s="8">
        <v>1</v>
      </c>
      <c r="F8" s="14"/>
      <c r="G8" s="14"/>
      <c r="H8" s="14"/>
      <c r="I8" s="14"/>
      <c r="J8" s="14"/>
      <c r="K8" s="14"/>
      <c r="L8" s="14"/>
    </row>
    <row r="9" spans="1:12" x14ac:dyDescent="0.25">
      <c r="A9" s="7" t="s">
        <v>2</v>
      </c>
      <c r="B9" s="1">
        <f>0.4*B8</f>
        <v>0.4</v>
      </c>
      <c r="C9" s="1">
        <f>1.5*C8</f>
        <v>1.5</v>
      </c>
      <c r="D9" s="1">
        <f>1.5*D8</f>
        <v>1.5</v>
      </c>
      <c r="F9" s="14"/>
      <c r="G9" s="14"/>
      <c r="H9" s="14"/>
      <c r="I9" s="14"/>
      <c r="J9" s="14"/>
      <c r="K9" s="14"/>
      <c r="L9" s="14"/>
    </row>
    <row r="10" spans="1:12" x14ac:dyDescent="0.25">
      <c r="A10" s="7" t="s">
        <v>4</v>
      </c>
      <c r="B10" s="14">
        <v>32.4</v>
      </c>
      <c r="C10" s="14"/>
      <c r="D10" s="14"/>
      <c r="F10" s="14" t="s">
        <v>8</v>
      </c>
      <c r="G10" s="14"/>
      <c r="H10" s="14"/>
      <c r="I10" s="14"/>
      <c r="J10" s="14"/>
      <c r="K10" s="14"/>
      <c r="L10" s="14"/>
    </row>
    <row r="11" spans="1:12" x14ac:dyDescent="0.25">
      <c r="A11" s="7" t="s">
        <v>12</v>
      </c>
      <c r="B11" s="13">
        <v>2.3E-2</v>
      </c>
      <c r="C11" s="13"/>
      <c r="D11" s="13"/>
      <c r="E11" s="6"/>
      <c r="F11" s="13" t="s">
        <v>15</v>
      </c>
      <c r="G11" s="14"/>
      <c r="H11" s="14"/>
      <c r="I11" s="14"/>
      <c r="J11" s="14"/>
      <c r="K11" s="14"/>
      <c r="L11" s="14"/>
    </row>
    <row r="12" spans="1:12" x14ac:dyDescent="0.25">
      <c r="A12" s="7" t="s">
        <v>13</v>
      </c>
      <c r="B12" s="13">
        <v>0.01</v>
      </c>
      <c r="C12" s="13"/>
      <c r="D12" s="13"/>
      <c r="E12" s="6"/>
      <c r="F12" s="13" t="s">
        <v>16</v>
      </c>
      <c r="G12" s="14"/>
      <c r="H12" s="14"/>
      <c r="I12" s="14"/>
      <c r="J12" s="14"/>
      <c r="K12" s="14"/>
      <c r="L12" s="14"/>
    </row>
    <row r="13" spans="1:12" x14ac:dyDescent="0.25">
      <c r="A13" s="7" t="s">
        <v>19</v>
      </c>
      <c r="B13" s="8">
        <v>3100</v>
      </c>
      <c r="C13" s="8">
        <v>3100</v>
      </c>
      <c r="D13" s="8">
        <v>3100</v>
      </c>
      <c r="F13" s="13"/>
      <c r="G13" s="14"/>
      <c r="H13" s="14"/>
      <c r="I13" s="14"/>
      <c r="J13" s="14"/>
      <c r="K13" s="14"/>
      <c r="L13" s="14"/>
    </row>
    <row r="14" spans="1:12" x14ac:dyDescent="0.25">
      <c r="A14" s="7" t="s">
        <v>20</v>
      </c>
      <c r="B14" s="8">
        <v>2400</v>
      </c>
      <c r="C14" s="8">
        <v>2400</v>
      </c>
      <c r="D14" s="8">
        <v>2400</v>
      </c>
      <c r="F14" s="13"/>
      <c r="G14" s="13"/>
      <c r="H14" s="13"/>
      <c r="I14" s="13"/>
      <c r="J14" s="13"/>
      <c r="K14" s="13"/>
      <c r="L14" s="13"/>
    </row>
    <row r="15" spans="1:12" x14ac:dyDescent="0.25">
      <c r="A15" s="7" t="s">
        <v>25</v>
      </c>
      <c r="B15" s="22">
        <v>0.03</v>
      </c>
      <c r="C15" s="22"/>
      <c r="D15" s="22"/>
      <c r="F15" s="13" t="s">
        <v>27</v>
      </c>
      <c r="G15" s="13"/>
      <c r="H15" s="13"/>
      <c r="I15" s="13"/>
      <c r="J15" s="13"/>
      <c r="K15" s="13"/>
      <c r="L15" s="13"/>
    </row>
    <row r="16" spans="1:12" x14ac:dyDescent="0.25">
      <c r="A16" s="7" t="s">
        <v>26</v>
      </c>
      <c r="B16" s="23">
        <v>0.06</v>
      </c>
      <c r="C16" s="23"/>
      <c r="D16" s="23"/>
      <c r="E16" s="9"/>
      <c r="F16" s="13" t="s">
        <v>28</v>
      </c>
      <c r="G16" s="13"/>
      <c r="H16" s="13"/>
      <c r="I16" s="13"/>
      <c r="J16" s="13"/>
      <c r="K16" s="13"/>
      <c r="L16" s="13"/>
    </row>
    <row r="17" spans="1:12" x14ac:dyDescent="0.25">
      <c r="A17" s="7" t="s">
        <v>7</v>
      </c>
      <c r="B17" s="1">
        <v>5.0000000000000001E-3</v>
      </c>
      <c r="C17" s="1">
        <v>5.0000000000000001E-3</v>
      </c>
      <c r="D17" s="1">
        <v>5.0000000000000001E-3</v>
      </c>
      <c r="F17" s="13" t="s">
        <v>37</v>
      </c>
      <c r="G17" s="14"/>
      <c r="H17" s="14"/>
      <c r="I17" s="14"/>
      <c r="J17" s="14"/>
      <c r="K17" s="14"/>
      <c r="L17" s="14"/>
    </row>
    <row r="18" spans="1:12" x14ac:dyDescent="0.25">
      <c r="A18" s="7" t="s">
        <v>3</v>
      </c>
      <c r="B18" s="2">
        <f>B7*B9/3600</f>
        <v>1.4444444444444444E-2</v>
      </c>
      <c r="C18" s="2">
        <f t="shared" ref="C18:D18" si="0">C7*C9/3600</f>
        <v>5.4166666666666669E-2</v>
      </c>
      <c r="D18" s="2">
        <f t="shared" si="0"/>
        <v>3.7499999999999999E-2</v>
      </c>
      <c r="E18" s="2"/>
      <c r="F18" s="13" t="s">
        <v>38</v>
      </c>
      <c r="G18" s="14"/>
      <c r="H18" s="14"/>
      <c r="I18" s="14"/>
      <c r="J18" s="14"/>
      <c r="K18" s="14"/>
      <c r="L18" s="14"/>
    </row>
    <row r="19" spans="1:12" x14ac:dyDescent="0.25">
      <c r="A19" s="7"/>
      <c r="B19" s="5"/>
      <c r="C19" s="5"/>
      <c r="D19" s="12"/>
      <c r="E19" s="6"/>
      <c r="F19" s="13"/>
      <c r="G19" s="13"/>
      <c r="H19" s="13"/>
      <c r="I19" s="13"/>
      <c r="J19" s="13"/>
      <c r="K19" s="13"/>
      <c r="L19" s="13"/>
    </row>
    <row r="20" spans="1:12" ht="24.6" customHeight="1" x14ac:dyDescent="0.25">
      <c r="A20" s="7" t="s">
        <v>9</v>
      </c>
      <c r="B20" s="15">
        <v>24</v>
      </c>
      <c r="C20" s="15"/>
      <c r="D20" s="15"/>
      <c r="F20" s="21" t="s">
        <v>31</v>
      </c>
      <c r="G20" s="21"/>
      <c r="H20" s="21"/>
      <c r="I20" s="21"/>
      <c r="J20" s="21"/>
      <c r="K20" s="21"/>
      <c r="L20" s="21"/>
    </row>
    <row r="21" spans="1:12" ht="36.75" customHeight="1" x14ac:dyDescent="0.25">
      <c r="A21" s="7" t="s">
        <v>5</v>
      </c>
      <c r="B21" s="15">
        <v>10</v>
      </c>
      <c r="C21" s="15"/>
      <c r="D21" s="15"/>
      <c r="F21" s="21"/>
      <c r="G21" s="21"/>
      <c r="H21" s="21"/>
      <c r="I21" s="21"/>
      <c r="J21" s="21"/>
      <c r="K21" s="21"/>
      <c r="L21" s="21"/>
    </row>
    <row r="22" spans="1:12" x14ac:dyDescent="0.25">
      <c r="F22" s="14"/>
      <c r="G22" s="14"/>
      <c r="H22" s="14"/>
      <c r="I22" s="14"/>
      <c r="J22" s="14"/>
      <c r="K22" s="14"/>
      <c r="L22" s="14"/>
    </row>
    <row r="23" spans="1:12" x14ac:dyDescent="0.25">
      <c r="A23" s="7" t="s">
        <v>14</v>
      </c>
      <c r="B23" s="14">
        <f>IF($B$20&lt;=6,$B$20*4*$B$11 + (24-$B$20*4)*$B$12,$B$11*24)</f>
        <v>0.55200000000000005</v>
      </c>
      <c r="C23" s="14"/>
      <c r="D23" s="14"/>
      <c r="F23" s="13" t="s">
        <v>23</v>
      </c>
      <c r="G23" s="14"/>
      <c r="H23" s="14"/>
      <c r="I23" s="14"/>
      <c r="J23" s="14"/>
      <c r="K23" s="14"/>
      <c r="L23" s="14"/>
    </row>
    <row r="24" spans="1:12" x14ac:dyDescent="0.25">
      <c r="A24" s="7" t="s">
        <v>6</v>
      </c>
      <c r="B24" s="20">
        <f>$B$21/3600*$B$10</f>
        <v>0.09</v>
      </c>
      <c r="C24" s="20"/>
      <c r="D24" s="20"/>
      <c r="E24" s="2"/>
      <c r="F24" s="13" t="s">
        <v>24</v>
      </c>
      <c r="G24" s="14"/>
      <c r="H24" s="14"/>
      <c r="I24" s="14"/>
      <c r="J24" s="14"/>
      <c r="K24" s="14"/>
      <c r="L24" s="14"/>
    </row>
    <row r="25" spans="1:12" x14ac:dyDescent="0.25">
      <c r="C25" s="2"/>
      <c r="D25" s="2"/>
      <c r="E25" s="2"/>
      <c r="F25" s="14"/>
      <c r="G25" s="14"/>
      <c r="H25" s="14"/>
      <c r="I25" s="14"/>
      <c r="J25" s="14"/>
      <c r="K25" s="14"/>
      <c r="L25" s="14"/>
    </row>
    <row r="26" spans="1:12" x14ac:dyDescent="0.25">
      <c r="B26" s="17" t="s">
        <v>21</v>
      </c>
      <c r="C26" s="17"/>
      <c r="D26" s="11"/>
      <c r="E26" s="2"/>
      <c r="F26" s="14"/>
      <c r="G26" s="14"/>
      <c r="H26" s="14"/>
      <c r="I26" s="14"/>
      <c r="J26" s="14"/>
      <c r="K26" s="14"/>
      <c r="L26" s="14"/>
    </row>
    <row r="27" spans="1:12" x14ac:dyDescent="0.25">
      <c r="A27" s="7" t="s">
        <v>10</v>
      </c>
      <c r="B27" s="3">
        <f>B13/($B$15*B13/365+$B$23+(B17 + B18 +$B$24)*$B$20)</f>
        <v>902.87899905310087</v>
      </c>
      <c r="C27" s="3">
        <f>C13/($B$15*C13/365+$B$23+(C17 + C18 +$B$24)*$B$20)</f>
        <v>706.66633357898547</v>
      </c>
      <c r="D27" s="3">
        <f>D13/($B$15*D13/365+$B$23+(D17 + D18 +$B$24)*$B$20)</f>
        <v>777.56703638037902</v>
      </c>
      <c r="E27" s="3"/>
      <c r="F27" s="13" t="s">
        <v>22</v>
      </c>
      <c r="G27" s="14"/>
      <c r="H27" s="14"/>
      <c r="I27" s="14"/>
      <c r="J27" s="14"/>
      <c r="K27" s="14"/>
      <c r="L27" s="14"/>
    </row>
    <row r="28" spans="1:12" x14ac:dyDescent="0.25">
      <c r="A28" s="7" t="s">
        <v>11</v>
      </c>
      <c r="B28" s="4">
        <f>B27/365</f>
        <v>2.4736410932961665</v>
      </c>
      <c r="C28" s="4">
        <f t="shared" ref="C28:D28" si="1">C27/365</f>
        <v>1.936072146791741</v>
      </c>
      <c r="D28" s="4">
        <f t="shared" si="1"/>
        <v>2.1303206476174767</v>
      </c>
      <c r="E28" s="4"/>
      <c r="F28" s="14"/>
      <c r="G28" s="14"/>
      <c r="H28" s="14"/>
      <c r="I28" s="14"/>
      <c r="J28" s="14"/>
      <c r="K28" s="14"/>
      <c r="L28" s="14"/>
    </row>
    <row r="29" spans="1:12" x14ac:dyDescent="0.25">
      <c r="F29" s="14"/>
      <c r="G29" s="14"/>
      <c r="H29" s="14"/>
      <c r="I29" s="14"/>
      <c r="J29" s="14"/>
      <c r="K29" s="14"/>
      <c r="L29" s="14"/>
    </row>
    <row r="30" spans="1:12" x14ac:dyDescent="0.25">
      <c r="B30" s="17" t="s">
        <v>32</v>
      </c>
      <c r="C30" s="17"/>
      <c r="D30" s="11"/>
      <c r="F30" s="14"/>
      <c r="G30" s="14"/>
      <c r="H30" s="14"/>
      <c r="I30" s="14"/>
      <c r="J30" s="14"/>
      <c r="K30" s="14"/>
      <c r="L30" s="14"/>
    </row>
    <row r="31" spans="1:12" x14ac:dyDescent="0.25">
      <c r="A31" s="7" t="s">
        <v>10</v>
      </c>
      <c r="B31" s="3">
        <f>B14/($B$16*B14/365+$B$23+(B17 + B18 +$B$24)*$B$20)</f>
        <v>671.66925656334342</v>
      </c>
      <c r="C31" s="3">
        <f t="shared" ref="C31:D31" si="2">C14/($B$16*C14/365+$B$23+(C17 + C18 +$B$24)*$B$20)</f>
        <v>530.20857291578398</v>
      </c>
      <c r="D31" s="3">
        <f t="shared" si="2"/>
        <v>581.60379237541326</v>
      </c>
      <c r="F31" s="13" t="s">
        <v>22</v>
      </c>
      <c r="G31" s="14"/>
      <c r="H31" s="14"/>
      <c r="I31" s="14"/>
      <c r="J31" s="14"/>
      <c r="K31" s="14"/>
      <c r="L31" s="14"/>
    </row>
    <row r="32" spans="1:12" x14ac:dyDescent="0.25">
      <c r="A32" s="7" t="s">
        <v>11</v>
      </c>
      <c r="B32" s="4">
        <f t="shared" ref="B32:D32" si="3">B31/365</f>
        <v>1.8401897440091601</v>
      </c>
      <c r="C32" s="4">
        <f t="shared" si="3"/>
        <v>1.4526262271665313</v>
      </c>
      <c r="D32" s="4">
        <f t="shared" si="3"/>
        <v>1.5934350476038719</v>
      </c>
      <c r="F32" s="14"/>
      <c r="G32" s="14"/>
      <c r="H32" s="14"/>
      <c r="I32" s="14"/>
      <c r="J32" s="14"/>
      <c r="K32" s="14"/>
      <c r="L32" s="14"/>
    </row>
  </sheetData>
  <mergeCells count="38">
    <mergeCell ref="B11:D11"/>
    <mergeCell ref="B12:D12"/>
    <mergeCell ref="B15:D15"/>
    <mergeCell ref="B16:D16"/>
    <mergeCell ref="B10:D10"/>
    <mergeCell ref="B23:D23"/>
    <mergeCell ref="B24:D24"/>
    <mergeCell ref="F28:L28"/>
    <mergeCell ref="F32:L32"/>
    <mergeCell ref="F25:L25"/>
    <mergeCell ref="B26:C26"/>
    <mergeCell ref="F31:L31"/>
    <mergeCell ref="F26:L26"/>
    <mergeCell ref="F29:L29"/>
    <mergeCell ref="F30:L30"/>
    <mergeCell ref="B30:C30"/>
    <mergeCell ref="F27:L27"/>
    <mergeCell ref="F23:L23"/>
    <mergeCell ref="F24:L24"/>
    <mergeCell ref="F13:L13"/>
    <mergeCell ref="F17:L17"/>
    <mergeCell ref="F18:L18"/>
    <mergeCell ref="F12:L12"/>
    <mergeCell ref="F11:L11"/>
    <mergeCell ref="F15:L15"/>
    <mergeCell ref="A2:I2"/>
    <mergeCell ref="F6:L6"/>
    <mergeCell ref="F9:L9"/>
    <mergeCell ref="F10:L10"/>
    <mergeCell ref="F7:L7"/>
    <mergeCell ref="F8:L8"/>
    <mergeCell ref="F16:L16"/>
    <mergeCell ref="F19:L19"/>
    <mergeCell ref="F22:L22"/>
    <mergeCell ref="F14:L14"/>
    <mergeCell ref="B20:D20"/>
    <mergeCell ref="B21:D21"/>
    <mergeCell ref="F20:L21"/>
  </mergeCells>
  <pageMargins left="0.7" right="0.7" top="0.75" bottom="0.75" header="0.3" footer="0.3"/>
  <pageSetup paperSize="9"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F7E722E7D33974986DB78B7FAB90374" ma:contentTypeVersion="8" ma:contentTypeDescription="Create a new document." ma:contentTypeScope="" ma:versionID="542eb489071545542dd3615179137757">
  <xsd:schema xmlns:xsd="http://www.w3.org/2001/XMLSchema" xmlns:xs="http://www.w3.org/2001/XMLSchema" xmlns:p="http://schemas.microsoft.com/office/2006/metadata/properties" xmlns:ns2="ba1e2f0f-0ee4-48cc-96a7-7a6e2b91bbb4" xmlns:ns3="51b02070-041a-4ac4-a9db-47236743d6a1" targetNamespace="http://schemas.microsoft.com/office/2006/metadata/properties" ma:root="true" ma:fieldsID="a45acf3d0e98f796e707acab329a6a01" ns2:_="" ns3:_="">
    <xsd:import namespace="ba1e2f0f-0ee4-48cc-96a7-7a6e2b91bbb4"/>
    <xsd:import namespace="51b02070-041a-4ac4-a9db-47236743d6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1e2f0f-0ee4-48cc-96a7-7a6e2b91bbb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b02070-041a-4ac4-a9db-47236743d6a1"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8285C0-4FB5-4B13-AA39-A90DDF9A1218}">
  <ds:schemaRefs>
    <ds:schemaRef ds:uri="http://schemas.microsoft.com/sharepoint/v3/contenttype/forms"/>
  </ds:schemaRefs>
</ds:datastoreItem>
</file>

<file path=customXml/itemProps2.xml><?xml version="1.0" encoding="utf-8"?>
<ds:datastoreItem xmlns:ds="http://schemas.openxmlformats.org/officeDocument/2006/customXml" ds:itemID="{219E3147-E0B1-4B0A-9636-D2C9ECB0AC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1e2f0f-0ee4-48cc-96a7-7a6e2b91bbb4"/>
    <ds:schemaRef ds:uri="51b02070-041a-4ac4-a9db-47236743d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CDFD9A2-20AD-49BF-A432-3A900562344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a1e2f0f-0ee4-48cc-96a7-7a6e2b91bbb4"/>
    <ds:schemaRef ds:uri="51b02070-041a-4ac4-a9db-47236743d6a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2018-07-06T04:14:21Z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0x0101001F7E722E7D33974986DB78B7FAB90374</vt:lpwstr>
  </property>
</Properties>
</file>