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OneDrive\Documentos\CONTINENTAL\CONTI - 2026-I\ANALISIS ESTRUCT. II\"/>
    </mc:Choice>
  </mc:AlternateContent>
  <xr:revisionPtr revIDLastSave="0" documentId="13_ncr:1_{2F153454-D77B-4ADC-BCD3-C4F9480DF9F6}" xr6:coauthVersionLast="47" xr6:coauthVersionMax="47" xr10:uidLastSave="{00000000-0000-0000-0000-000000000000}"/>
  <bookViews>
    <workbookView xWindow="-108" yWindow="-108" windowWidth="23256" windowHeight="12456" activeTab="2" xr2:uid="{F289B408-8958-46F6-89C2-AA14816E4B7D}"/>
  </bookViews>
  <sheets>
    <sheet name="BARRA SIMPLE" sheetId="1" r:id="rId1"/>
    <sheet name="ARMADURA N°1" sheetId="2" r:id="rId2"/>
    <sheet name="ARMADURA N°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9" i="3" l="1" a="1"/>
  <c r="E129" i="3" s="1"/>
  <c r="C130" i="3"/>
  <c r="C131" i="3"/>
  <c r="C129" i="3"/>
  <c r="I125" i="3"/>
  <c r="I126" i="3"/>
  <c r="I124" i="3"/>
  <c r="F126" i="3"/>
  <c r="G126" i="3"/>
  <c r="G125" i="3"/>
  <c r="F125" i="3"/>
  <c r="G124" i="3"/>
  <c r="F124" i="3"/>
  <c r="E126" i="3"/>
  <c r="E125" i="3"/>
  <c r="E124" i="3"/>
  <c r="C126" i="3"/>
  <c r="C125" i="3"/>
  <c r="C124" i="3"/>
  <c r="E112" i="3" a="1"/>
  <c r="E112" i="3" s="1"/>
  <c r="C113" i="3"/>
  <c r="C114" i="3"/>
  <c r="C112" i="3"/>
  <c r="I108" i="3"/>
  <c r="I109" i="3"/>
  <c r="I107" i="3"/>
  <c r="E107" i="3" a="1"/>
  <c r="E107" i="3" s="1"/>
  <c r="C108" i="3"/>
  <c r="C109" i="3"/>
  <c r="C107" i="3"/>
  <c r="D104" i="3"/>
  <c r="I105" i="3"/>
  <c r="I104" i="3"/>
  <c r="I103" i="3"/>
  <c r="F105" i="3"/>
  <c r="G105" i="3"/>
  <c r="G104" i="3"/>
  <c r="F104" i="3"/>
  <c r="G103" i="3"/>
  <c r="F103" i="3"/>
  <c r="E105" i="3"/>
  <c r="E104" i="3"/>
  <c r="E103" i="3"/>
  <c r="C105" i="3"/>
  <c r="C104" i="3"/>
  <c r="C103" i="3"/>
  <c r="L92" i="3"/>
  <c r="L93" i="3"/>
  <c r="L94" i="3"/>
  <c r="L95" i="3"/>
  <c r="L96" i="3"/>
  <c r="L91" i="3"/>
  <c r="E92" i="3"/>
  <c r="F92" i="3"/>
  <c r="G92" i="3"/>
  <c r="H92" i="3"/>
  <c r="I92" i="3"/>
  <c r="J92" i="3"/>
  <c r="E93" i="3"/>
  <c r="F93" i="3"/>
  <c r="G93" i="3"/>
  <c r="H93" i="3"/>
  <c r="I93" i="3"/>
  <c r="J93" i="3"/>
  <c r="E94" i="3"/>
  <c r="F94" i="3"/>
  <c r="G94" i="3"/>
  <c r="H94" i="3"/>
  <c r="I94" i="3"/>
  <c r="J94" i="3"/>
  <c r="E95" i="3"/>
  <c r="F95" i="3"/>
  <c r="G95" i="3"/>
  <c r="H95" i="3"/>
  <c r="I95" i="3"/>
  <c r="J95" i="3"/>
  <c r="E96" i="3"/>
  <c r="F96" i="3"/>
  <c r="G96" i="3"/>
  <c r="H96" i="3"/>
  <c r="I96" i="3"/>
  <c r="J96" i="3"/>
  <c r="F91" i="3"/>
  <c r="G91" i="3"/>
  <c r="H91" i="3"/>
  <c r="I91" i="3"/>
  <c r="J91" i="3"/>
  <c r="E91" i="3"/>
  <c r="D94" i="3"/>
  <c r="C92" i="3"/>
  <c r="C93" i="3"/>
  <c r="C94" i="3"/>
  <c r="C95" i="3"/>
  <c r="C96" i="3"/>
  <c r="C91" i="3"/>
  <c r="D136" i="2"/>
  <c r="C137" i="2"/>
  <c r="D115" i="2"/>
  <c r="I110" i="2"/>
  <c r="I111" i="2"/>
  <c r="I109" i="2"/>
  <c r="I104" i="2"/>
  <c r="C109" i="2" s="1"/>
  <c r="C114" i="2" s="1"/>
  <c r="L92" i="2"/>
  <c r="I105" i="2" s="1"/>
  <c r="C110" i="2" s="1"/>
  <c r="C115" i="2" s="1"/>
  <c r="L93" i="2"/>
  <c r="L94" i="2"/>
  <c r="L95" i="2"/>
  <c r="I106" i="2" s="1"/>
  <c r="C111" i="2" s="1"/>
  <c r="C116" i="2" s="1"/>
  <c r="L96" i="2"/>
  <c r="L91" i="2"/>
  <c r="C92" i="2"/>
  <c r="C93" i="2"/>
  <c r="C130" i="2" s="1"/>
  <c r="C135" i="2" s="1"/>
  <c r="C94" i="2"/>
  <c r="C131" i="2" s="1"/>
  <c r="C136" i="2" s="1"/>
  <c r="C95" i="2"/>
  <c r="C96" i="2"/>
  <c r="C132" i="2" s="1"/>
  <c r="C91" i="2"/>
  <c r="C20" i="3"/>
  <c r="E59" i="3"/>
  <c r="F59" i="3"/>
  <c r="G59" i="3"/>
  <c r="H59" i="3"/>
  <c r="I59" i="3"/>
  <c r="J59" i="3"/>
  <c r="E60" i="3"/>
  <c r="F60" i="3"/>
  <c r="G60" i="3"/>
  <c r="H60" i="3"/>
  <c r="I60" i="3"/>
  <c r="J60" i="3"/>
  <c r="E61" i="3"/>
  <c r="F61" i="3"/>
  <c r="G61" i="3"/>
  <c r="H61" i="3"/>
  <c r="I61" i="3"/>
  <c r="J61" i="3"/>
  <c r="E62" i="3"/>
  <c r="F62" i="3"/>
  <c r="G62" i="3"/>
  <c r="H62" i="3"/>
  <c r="I62" i="3"/>
  <c r="J62" i="3"/>
  <c r="E63" i="3"/>
  <c r="F63" i="3"/>
  <c r="G63" i="3"/>
  <c r="H63" i="3"/>
  <c r="I63" i="3"/>
  <c r="J63" i="3"/>
  <c r="F58" i="3"/>
  <c r="G58" i="3"/>
  <c r="H58" i="3"/>
  <c r="I58" i="3"/>
  <c r="J58" i="3"/>
  <c r="E58" i="3"/>
  <c r="K44" i="3"/>
  <c r="L44" i="3"/>
  <c r="L43" i="3"/>
  <c r="K43" i="3"/>
  <c r="K48" i="3"/>
  <c r="L48" i="3"/>
  <c r="L47" i="3"/>
  <c r="K47" i="3"/>
  <c r="O44" i="3"/>
  <c r="P44" i="3"/>
  <c r="P43" i="3"/>
  <c r="O43" i="3"/>
  <c r="O48" i="3"/>
  <c r="P48" i="3"/>
  <c r="P47" i="3"/>
  <c r="O47" i="3"/>
  <c r="K32" i="3"/>
  <c r="L32" i="3"/>
  <c r="M32" i="3"/>
  <c r="N32" i="3"/>
  <c r="K33" i="3"/>
  <c r="L33" i="3"/>
  <c r="M33" i="3"/>
  <c r="N33" i="3"/>
  <c r="K34" i="3"/>
  <c r="L34" i="3"/>
  <c r="M34" i="3"/>
  <c r="N34" i="3"/>
  <c r="M31" i="3"/>
  <c r="N31" i="3"/>
  <c r="L31" i="3"/>
  <c r="K31" i="3"/>
  <c r="O22" i="3"/>
  <c r="P22" i="3"/>
  <c r="O23" i="3"/>
  <c r="P23" i="3"/>
  <c r="O24" i="3"/>
  <c r="P24" i="3"/>
  <c r="P21" i="3"/>
  <c r="O21" i="3"/>
  <c r="M24" i="3"/>
  <c r="N24" i="3"/>
  <c r="N23" i="3"/>
  <c r="M23" i="3"/>
  <c r="M22" i="3"/>
  <c r="N22" i="3"/>
  <c r="N21" i="3"/>
  <c r="M21" i="3"/>
  <c r="G47" i="3"/>
  <c r="F43" i="3"/>
  <c r="E43" i="3"/>
  <c r="G46" i="3" s="1"/>
  <c r="D43" i="3"/>
  <c r="G45" i="3" s="1"/>
  <c r="C43" i="3"/>
  <c r="G44" i="3" s="1"/>
  <c r="F31" i="3"/>
  <c r="G35" i="3" s="1"/>
  <c r="E31" i="3"/>
  <c r="G34" i="3" s="1"/>
  <c r="D31" i="3"/>
  <c r="G33" i="3" s="1"/>
  <c r="C31" i="3"/>
  <c r="G32" i="3" s="1"/>
  <c r="F19" i="3"/>
  <c r="G23" i="3" s="1"/>
  <c r="E19" i="3"/>
  <c r="G22" i="3" s="1"/>
  <c r="D19" i="3"/>
  <c r="G21" i="3" s="1"/>
  <c r="C19" i="3"/>
  <c r="G20" i="3" s="1"/>
  <c r="H7" i="3"/>
  <c r="G7" i="3"/>
  <c r="H6" i="3"/>
  <c r="G6" i="3"/>
  <c r="H5" i="3"/>
  <c r="G5" i="3"/>
  <c r="D31" i="2"/>
  <c r="G33" i="2" s="1"/>
  <c r="E31" i="2"/>
  <c r="G34" i="2" s="1"/>
  <c r="F31" i="2"/>
  <c r="G35" i="2" s="1"/>
  <c r="C31" i="2"/>
  <c r="G32" i="2" s="1"/>
  <c r="D43" i="2"/>
  <c r="G45" i="2" s="1"/>
  <c r="E43" i="2"/>
  <c r="G46" i="2" s="1"/>
  <c r="F43" i="2"/>
  <c r="G47" i="2" s="1"/>
  <c r="C43" i="2"/>
  <c r="G44" i="2" s="1"/>
  <c r="M47" i="1"/>
  <c r="N47" i="1"/>
  <c r="O47" i="1"/>
  <c r="L47" i="1"/>
  <c r="M54" i="1"/>
  <c r="P56" i="1" s="1"/>
  <c r="N54" i="1"/>
  <c r="P57" i="1" s="1"/>
  <c r="O54" i="1"/>
  <c r="P58" i="1" s="1"/>
  <c r="L54" i="1"/>
  <c r="P55" i="1" s="1"/>
  <c r="L55" i="1"/>
  <c r="F19" i="2"/>
  <c r="G23" i="2" s="1"/>
  <c r="E19" i="2"/>
  <c r="G22" i="2" s="1"/>
  <c r="D19" i="2"/>
  <c r="G21" i="2" s="1"/>
  <c r="C19" i="2"/>
  <c r="G20" i="2" s="1"/>
  <c r="H7" i="2"/>
  <c r="G7" i="2"/>
  <c r="H6" i="2"/>
  <c r="G6" i="2"/>
  <c r="H5" i="2"/>
  <c r="G5" i="2"/>
  <c r="M56" i="1"/>
  <c r="M55" i="1"/>
  <c r="M49" i="1"/>
  <c r="O51" i="1" s="1"/>
  <c r="M48" i="1"/>
  <c r="L48" i="1"/>
  <c r="N50" i="1" s="1"/>
  <c r="F11" i="1"/>
  <c r="E11" i="1"/>
  <c r="G11" i="1" s="1"/>
  <c r="D11" i="1"/>
  <c r="C11" i="1"/>
  <c r="G10" i="1"/>
  <c r="H10" i="1"/>
  <c r="I10" i="1"/>
  <c r="J10" i="1"/>
  <c r="K10" i="1"/>
  <c r="N10" i="1"/>
  <c r="O58" i="1"/>
  <c r="O56" i="1"/>
  <c r="M58" i="1" s="1"/>
  <c r="K56" i="1"/>
  <c r="O57" i="1"/>
  <c r="N55" i="1"/>
  <c r="L57" i="1" s="1"/>
  <c r="P51" i="1"/>
  <c r="P50" i="1"/>
  <c r="P49" i="1"/>
  <c r="K49" i="1"/>
  <c r="P48" i="1"/>
  <c r="O48" i="1"/>
  <c r="M50" i="1" s="1"/>
  <c r="B56" i="1"/>
  <c r="B49" i="1"/>
  <c r="D56" i="1"/>
  <c r="F58" i="1" s="1"/>
  <c r="D55" i="1"/>
  <c r="F57" i="1" s="1"/>
  <c r="C55" i="1"/>
  <c r="D49" i="1"/>
  <c r="F51" i="1" s="1"/>
  <c r="D48" i="1"/>
  <c r="F48" i="1" s="1"/>
  <c r="D50" i="1" s="1"/>
  <c r="C48" i="1"/>
  <c r="E48" i="1" s="1"/>
  <c r="C50" i="1" s="1"/>
  <c r="D54" i="1"/>
  <c r="G56" i="1" s="1"/>
  <c r="E54" i="1"/>
  <c r="G57" i="1" s="1"/>
  <c r="F54" i="1"/>
  <c r="G58" i="1" s="1"/>
  <c r="C54" i="1"/>
  <c r="G55" i="1" s="1"/>
  <c r="D47" i="1"/>
  <c r="E47" i="1"/>
  <c r="F47" i="1"/>
  <c r="C47" i="1"/>
  <c r="E57" i="1"/>
  <c r="E55" i="1"/>
  <c r="C57" i="1" s="1"/>
  <c r="G48" i="1"/>
  <c r="G51" i="1"/>
  <c r="G50" i="1"/>
  <c r="G49" i="1"/>
  <c r="G9" i="1"/>
  <c r="H9" i="1"/>
  <c r="I9" i="1"/>
  <c r="J9" i="1" s="1"/>
  <c r="F9" i="1"/>
  <c r="E9" i="1"/>
  <c r="D9" i="1"/>
  <c r="C9" i="1"/>
  <c r="G8" i="1"/>
  <c r="H8" i="1"/>
  <c r="I8" i="1"/>
  <c r="J8" i="1"/>
  <c r="K8" i="1"/>
  <c r="N8" i="1"/>
  <c r="M37" i="1"/>
  <c r="M36" i="1"/>
  <c r="L36" i="1"/>
  <c r="K37" i="1"/>
  <c r="K30" i="1"/>
  <c r="M29" i="1"/>
  <c r="L29" i="1"/>
  <c r="M30" i="1"/>
  <c r="M35" i="1"/>
  <c r="P37" i="1" s="1"/>
  <c r="N35" i="1"/>
  <c r="P38" i="1" s="1"/>
  <c r="O35" i="1"/>
  <c r="P39" i="1" s="1"/>
  <c r="L35" i="1"/>
  <c r="P36" i="1" s="1"/>
  <c r="M28" i="1"/>
  <c r="P30" i="1" s="1"/>
  <c r="N28" i="1"/>
  <c r="P31" i="1" s="1"/>
  <c r="O28" i="1"/>
  <c r="P32" i="1" s="1"/>
  <c r="L28" i="1"/>
  <c r="P29" i="1" s="1"/>
  <c r="N38" i="1"/>
  <c r="O39" i="1"/>
  <c r="N36" i="1"/>
  <c r="L38" i="1" s="1"/>
  <c r="L37" i="1"/>
  <c r="O31" i="1"/>
  <c r="N31" i="1"/>
  <c r="O30" i="1"/>
  <c r="M32" i="1" s="1"/>
  <c r="L30" i="1"/>
  <c r="N32" i="1" s="1"/>
  <c r="O29" i="1"/>
  <c r="M31" i="1" s="1"/>
  <c r="N29" i="1"/>
  <c r="L31" i="1" s="1"/>
  <c r="G6" i="1"/>
  <c r="I6" i="1" s="1"/>
  <c r="H6" i="1"/>
  <c r="G7" i="1"/>
  <c r="H7" i="1"/>
  <c r="I7" i="1"/>
  <c r="J7" i="1" s="1"/>
  <c r="D36" i="1"/>
  <c r="F38" i="1" s="1"/>
  <c r="C36" i="1"/>
  <c r="B37" i="1"/>
  <c r="D35" i="1"/>
  <c r="G37" i="1" s="1"/>
  <c r="E35" i="1"/>
  <c r="G38" i="1" s="1"/>
  <c r="F35" i="1"/>
  <c r="C35" i="1"/>
  <c r="G36" i="1"/>
  <c r="E38" i="1"/>
  <c r="G39" i="1"/>
  <c r="C28" i="1"/>
  <c r="G29" i="1" s="1"/>
  <c r="D28" i="1"/>
  <c r="G30" i="1" s="1"/>
  <c r="E28" i="1"/>
  <c r="G31" i="1" s="1"/>
  <c r="F28" i="1"/>
  <c r="G32" i="1" s="1"/>
  <c r="G5" i="1"/>
  <c r="H5" i="1"/>
  <c r="I5" i="1"/>
  <c r="J5" i="1"/>
  <c r="K5" i="1"/>
  <c r="D37" i="1" s="1"/>
  <c r="F39" i="1" s="1"/>
  <c r="N5" i="1"/>
  <c r="H4" i="1"/>
  <c r="G4" i="1"/>
  <c r="E131" i="3" l="1"/>
  <c r="E130" i="3"/>
  <c r="E114" i="3"/>
  <c r="E113" i="3"/>
  <c r="F109" i="3"/>
  <c r="G108" i="3"/>
  <c r="F108" i="3"/>
  <c r="E108" i="3"/>
  <c r="G107" i="3"/>
  <c r="E109" i="3"/>
  <c r="F107" i="3"/>
  <c r="G109" i="3"/>
  <c r="I7" i="3"/>
  <c r="I6" i="3"/>
  <c r="N6" i="3" s="1"/>
  <c r="I5" i="3"/>
  <c r="N5" i="3" s="1"/>
  <c r="I7" i="2"/>
  <c r="N7" i="2" s="1"/>
  <c r="I5" i="2"/>
  <c r="N5" i="2" s="1"/>
  <c r="I6" i="2"/>
  <c r="J6" i="2" s="1"/>
  <c r="H11" i="1"/>
  <c r="I11" i="1"/>
  <c r="N11" i="1" s="1"/>
  <c r="L49" i="1"/>
  <c r="O55" i="1"/>
  <c r="M57" i="1" s="1"/>
  <c r="O49" i="1"/>
  <c r="M51" i="1" s="1"/>
  <c r="L56" i="1"/>
  <c r="O50" i="1"/>
  <c r="N57" i="1"/>
  <c r="N48" i="1"/>
  <c r="L50" i="1" s="1"/>
  <c r="C56" i="1"/>
  <c r="E58" i="1" s="1"/>
  <c r="F49" i="1"/>
  <c r="D51" i="1" s="1"/>
  <c r="C49" i="1"/>
  <c r="F55" i="1"/>
  <c r="D57" i="1" s="1"/>
  <c r="E50" i="1"/>
  <c r="F50" i="1"/>
  <c r="F56" i="1"/>
  <c r="D58" i="1" s="1"/>
  <c r="N9" i="1"/>
  <c r="K9" i="1"/>
  <c r="N39" i="1"/>
  <c r="N37" i="1"/>
  <c r="L39" i="1" s="1"/>
  <c r="N30" i="1"/>
  <c r="L32" i="1" s="1"/>
  <c r="O37" i="1"/>
  <c r="M39" i="1" s="1"/>
  <c r="O32" i="1"/>
  <c r="O38" i="1"/>
  <c r="O36" i="1"/>
  <c r="M38" i="1" s="1"/>
  <c r="J6" i="1"/>
  <c r="N6" i="1"/>
  <c r="I4" i="1"/>
  <c r="N4" i="1" s="1"/>
  <c r="B30" i="1" s="1"/>
  <c r="K4" i="1"/>
  <c r="D30" i="1" s="1"/>
  <c r="N7" i="1"/>
  <c r="K7" i="1"/>
  <c r="K6" i="1"/>
  <c r="E36" i="1"/>
  <c r="C38" i="1" s="1"/>
  <c r="F36" i="1"/>
  <c r="D38" i="1" s="1"/>
  <c r="C37" i="1"/>
  <c r="F37" i="1"/>
  <c r="D39" i="1" s="1"/>
  <c r="N7" i="3" l="1"/>
  <c r="K7" i="3"/>
  <c r="D45" i="3" s="1"/>
  <c r="J7" i="3"/>
  <c r="K5" i="3"/>
  <c r="D21" i="3" s="1"/>
  <c r="J5" i="3"/>
  <c r="K6" i="3"/>
  <c r="D33" i="3" s="1"/>
  <c r="J6" i="3"/>
  <c r="K7" i="2"/>
  <c r="J7" i="2"/>
  <c r="K5" i="2"/>
  <c r="D21" i="2" s="1"/>
  <c r="P24" i="2" s="1"/>
  <c r="J5" i="2"/>
  <c r="N6" i="2"/>
  <c r="K6" i="2"/>
  <c r="J11" i="1"/>
  <c r="K11" i="1"/>
  <c r="N58" i="1"/>
  <c r="N56" i="1"/>
  <c r="L58" i="1" s="1"/>
  <c r="N49" i="1"/>
  <c r="L51" i="1" s="1"/>
  <c r="N51" i="1"/>
  <c r="E56" i="1"/>
  <c r="C58" i="1" s="1"/>
  <c r="E51" i="1"/>
  <c r="E49" i="1"/>
  <c r="C51" i="1" s="1"/>
  <c r="F30" i="1"/>
  <c r="D32" i="1" s="1"/>
  <c r="F32" i="1"/>
  <c r="J4" i="1"/>
  <c r="E39" i="1"/>
  <c r="E37" i="1"/>
  <c r="C39" i="1" s="1"/>
  <c r="D44" i="3" l="1"/>
  <c r="C44" i="3"/>
  <c r="F47" i="3"/>
  <c r="F45" i="3"/>
  <c r="C32" i="3"/>
  <c r="D32" i="3"/>
  <c r="F33" i="3"/>
  <c r="F35" i="3"/>
  <c r="D20" i="3"/>
  <c r="F21" i="3"/>
  <c r="F23" i="3"/>
  <c r="D20" i="2"/>
  <c r="P23" i="2" s="1"/>
  <c r="C20" i="2"/>
  <c r="O23" i="2" s="1"/>
  <c r="D33" i="2"/>
  <c r="P36" i="2" s="1"/>
  <c r="J63" i="2" s="1"/>
  <c r="J96" i="2" s="1"/>
  <c r="D32" i="2"/>
  <c r="P35" i="2" s="1"/>
  <c r="C32" i="2"/>
  <c r="O35" i="2" s="1"/>
  <c r="D44" i="2"/>
  <c r="N45" i="2" s="1"/>
  <c r="C44" i="2"/>
  <c r="M45" i="2" s="1"/>
  <c r="D45" i="2"/>
  <c r="F23" i="2"/>
  <c r="N22" i="2" s="1"/>
  <c r="F21" i="2"/>
  <c r="D29" i="1"/>
  <c r="C29" i="1"/>
  <c r="E32" i="2" l="1"/>
  <c r="I62" i="2"/>
  <c r="I95" i="2" s="1"/>
  <c r="G106" i="2" s="1"/>
  <c r="E34" i="2"/>
  <c r="K31" i="2" s="1"/>
  <c r="C33" i="2"/>
  <c r="O36" i="2" s="1"/>
  <c r="F32" i="2"/>
  <c r="J62" i="2"/>
  <c r="J95" i="2" s="1"/>
  <c r="E58" i="2"/>
  <c r="E91" i="2" s="1"/>
  <c r="E104" i="2" s="1"/>
  <c r="F34" i="2"/>
  <c r="L31" i="2" s="1"/>
  <c r="D47" i="3"/>
  <c r="E46" i="3"/>
  <c r="E44" i="3"/>
  <c r="F44" i="3"/>
  <c r="F46" i="3"/>
  <c r="C45" i="3"/>
  <c r="E20" i="3"/>
  <c r="E22" i="3"/>
  <c r="D35" i="3"/>
  <c r="D23" i="3"/>
  <c r="F20" i="3"/>
  <c r="C21" i="3"/>
  <c r="F22" i="3"/>
  <c r="F32" i="3"/>
  <c r="F34" i="3"/>
  <c r="C33" i="3"/>
  <c r="E34" i="3"/>
  <c r="E32" i="3"/>
  <c r="C34" i="2"/>
  <c r="O31" i="2" s="1"/>
  <c r="I58" i="2" s="1"/>
  <c r="I91" i="2" s="1"/>
  <c r="G104" i="2" s="1"/>
  <c r="K35" i="2"/>
  <c r="E62" i="2" s="1"/>
  <c r="E95" i="2" s="1"/>
  <c r="E106" i="2" s="1"/>
  <c r="D23" i="2"/>
  <c r="P22" i="2" s="1"/>
  <c r="J61" i="2" s="1"/>
  <c r="J94" i="2" s="1"/>
  <c r="N24" i="2"/>
  <c r="H63" i="2" s="1"/>
  <c r="H96" i="2" s="1"/>
  <c r="D34" i="2"/>
  <c r="P31" i="2" s="1"/>
  <c r="J58" i="2" s="1"/>
  <c r="J91" i="2" s="1"/>
  <c r="L35" i="2"/>
  <c r="F62" i="2" s="1"/>
  <c r="F95" i="2" s="1"/>
  <c r="F106" i="2" s="1"/>
  <c r="F45" i="2"/>
  <c r="N46" i="2"/>
  <c r="H61" i="2" s="1"/>
  <c r="H94" i="2" s="1"/>
  <c r="F35" i="2"/>
  <c r="L32" i="2" s="1"/>
  <c r="F33" i="2"/>
  <c r="F47" i="2"/>
  <c r="L44" i="2" s="1"/>
  <c r="E46" i="2"/>
  <c r="K43" i="2" s="1"/>
  <c r="E44" i="2"/>
  <c r="F46" i="2"/>
  <c r="L43" i="2" s="1"/>
  <c r="F44" i="2"/>
  <c r="C45" i="2"/>
  <c r="M46" i="2" s="1"/>
  <c r="E20" i="2"/>
  <c r="E22" i="2"/>
  <c r="M21" i="2" s="1"/>
  <c r="G60" i="2" s="1"/>
  <c r="G93" i="2" s="1"/>
  <c r="F22" i="2"/>
  <c r="N21" i="2" s="1"/>
  <c r="H60" i="2" s="1"/>
  <c r="H93" i="2" s="1"/>
  <c r="F20" i="2"/>
  <c r="C21" i="2"/>
  <c r="O24" i="2" s="1"/>
  <c r="I63" i="2" s="1"/>
  <c r="I96" i="2" s="1"/>
  <c r="G132" i="2" s="1"/>
  <c r="E35" i="2"/>
  <c r="K32" i="2" s="1"/>
  <c r="E33" i="2"/>
  <c r="E29" i="1"/>
  <c r="C31" i="1" s="1"/>
  <c r="E31" i="1"/>
  <c r="F29" i="1"/>
  <c r="D31" i="1" s="1"/>
  <c r="F31" i="1"/>
  <c r="C30" i="1"/>
  <c r="F58" i="2" l="1"/>
  <c r="F91" i="2" s="1"/>
  <c r="F104" i="2" s="1"/>
  <c r="F59" i="2"/>
  <c r="F92" i="2" s="1"/>
  <c r="F105" i="2" s="1"/>
  <c r="D46" i="3"/>
  <c r="C46" i="3"/>
  <c r="E45" i="3"/>
  <c r="E47" i="3"/>
  <c r="E33" i="3"/>
  <c r="E35" i="3"/>
  <c r="C34" i="3"/>
  <c r="D34" i="3"/>
  <c r="E21" i="3"/>
  <c r="E23" i="3"/>
  <c r="D22" i="3"/>
  <c r="C22" i="3"/>
  <c r="C22" i="2"/>
  <c r="O21" i="2" s="1"/>
  <c r="I60" i="2" s="1"/>
  <c r="I93" i="2" s="1"/>
  <c r="G130" i="2" s="1"/>
  <c r="M23" i="2"/>
  <c r="G62" i="2" s="1"/>
  <c r="G95" i="2" s="1"/>
  <c r="D46" i="2"/>
  <c r="N43" i="2" s="1"/>
  <c r="H58" i="2" s="1"/>
  <c r="H91" i="2" s="1"/>
  <c r="L45" i="2"/>
  <c r="F60" i="2" s="1"/>
  <c r="F93" i="2" s="1"/>
  <c r="F130" i="2" s="1"/>
  <c r="C46" i="2"/>
  <c r="M43" i="2" s="1"/>
  <c r="G58" i="2" s="1"/>
  <c r="G91" i="2" s="1"/>
  <c r="K45" i="2"/>
  <c r="E60" i="2" s="1"/>
  <c r="E93" i="2" s="1"/>
  <c r="E130" i="2" s="1"/>
  <c r="D35" i="2"/>
  <c r="P32" i="2" s="1"/>
  <c r="J59" i="2" s="1"/>
  <c r="J92" i="2" s="1"/>
  <c r="L36" i="2"/>
  <c r="F63" i="2" s="1"/>
  <c r="F96" i="2" s="1"/>
  <c r="F132" i="2" s="1"/>
  <c r="D22" i="2"/>
  <c r="P21" i="2" s="1"/>
  <c r="J60" i="2" s="1"/>
  <c r="J93" i="2" s="1"/>
  <c r="N23" i="2"/>
  <c r="H62" i="2" s="1"/>
  <c r="H95" i="2" s="1"/>
  <c r="D47" i="2"/>
  <c r="N44" i="2" s="1"/>
  <c r="H59" i="2" s="1"/>
  <c r="H92" i="2" s="1"/>
  <c r="L46" i="2"/>
  <c r="F61" i="2" s="1"/>
  <c r="F94" i="2" s="1"/>
  <c r="F131" i="2" s="1"/>
  <c r="C35" i="2"/>
  <c r="O32" i="2" s="1"/>
  <c r="I59" i="2" s="1"/>
  <c r="I92" i="2" s="1"/>
  <c r="G105" i="2" s="1"/>
  <c r="K36" i="2"/>
  <c r="E63" i="2" s="1"/>
  <c r="E96" i="2" s="1"/>
  <c r="E132" i="2" s="1"/>
  <c r="E45" i="2"/>
  <c r="E47" i="2"/>
  <c r="K44" i="2" s="1"/>
  <c r="E59" i="2" s="1"/>
  <c r="E92" i="2" s="1"/>
  <c r="E105" i="2" s="1"/>
  <c r="E109" i="2" s="1" a="1"/>
  <c r="E21" i="2"/>
  <c r="E23" i="2"/>
  <c r="M22" i="2" s="1"/>
  <c r="G61" i="2" s="1"/>
  <c r="G94" i="2" s="1"/>
  <c r="E30" i="1"/>
  <c r="C32" i="1" s="1"/>
  <c r="E32" i="1"/>
  <c r="E109" i="2" l="1"/>
  <c r="F109" i="2"/>
  <c r="G109" i="2"/>
  <c r="G111" i="2"/>
  <c r="G110" i="2"/>
  <c r="F111" i="2"/>
  <c r="E111" i="2"/>
  <c r="F110" i="2"/>
  <c r="E110" i="2"/>
  <c r="C47" i="3"/>
  <c r="C23" i="3"/>
  <c r="C35" i="3"/>
  <c r="C23" i="2"/>
  <c r="O22" i="2" s="1"/>
  <c r="I61" i="2" s="1"/>
  <c r="I94" i="2" s="1"/>
  <c r="G131" i="2" s="1"/>
  <c r="M24" i="2"/>
  <c r="G63" i="2" s="1"/>
  <c r="G96" i="2" s="1"/>
  <c r="C47" i="2"/>
  <c r="M44" i="2" s="1"/>
  <c r="G59" i="2" s="1"/>
  <c r="G92" i="2" s="1"/>
  <c r="K46" i="2"/>
  <c r="E61" i="2" s="1"/>
  <c r="E94" i="2" s="1"/>
  <c r="E131" i="2" s="1"/>
  <c r="E114" i="2" l="1" a="1"/>
  <c r="E114" i="2" l="1"/>
  <c r="I130" i="2" s="1"/>
  <c r="E135" i="2" s="1" a="1"/>
  <c r="E116" i="2"/>
  <c r="I132" i="2" s="1"/>
  <c r="E115" i="2"/>
  <c r="I131" i="2" s="1"/>
  <c r="E135" i="2" l="1"/>
  <c r="E137" i="2"/>
  <c r="E136" i="2"/>
</calcChain>
</file>

<file path=xl/sharedStrings.xml><?xml version="1.0" encoding="utf-8"?>
<sst xmlns="http://schemas.openxmlformats.org/spreadsheetml/2006/main" count="265" uniqueCount="66">
  <si>
    <t>BARRA</t>
  </si>
  <si>
    <t>Xi</t>
  </si>
  <si>
    <t>Yi</t>
  </si>
  <si>
    <t>Xf</t>
  </si>
  <si>
    <t>Yf</t>
  </si>
  <si>
    <t>Nudo Final</t>
  </si>
  <si>
    <t>Nudo Inicio</t>
  </si>
  <si>
    <t>Dx</t>
  </si>
  <si>
    <t>Dy</t>
  </si>
  <si>
    <t>L</t>
  </si>
  <si>
    <t>Cosx</t>
  </si>
  <si>
    <t>Cosy</t>
  </si>
  <si>
    <t>A</t>
  </si>
  <si>
    <t>E</t>
  </si>
  <si>
    <t>AE/L</t>
  </si>
  <si>
    <t>Grado de Libertar Inicio</t>
  </si>
  <si>
    <t>Grado de Libertad Fin</t>
  </si>
  <si>
    <t>X</t>
  </si>
  <si>
    <t>Y</t>
  </si>
  <si>
    <t>Ida</t>
  </si>
  <si>
    <t>vuelta</t>
  </si>
  <si>
    <t>K1=</t>
  </si>
  <si>
    <t>K12=</t>
  </si>
  <si>
    <t>K21=</t>
  </si>
  <si>
    <t>BARRA 1</t>
  </si>
  <si>
    <t>BARRA 2</t>
  </si>
  <si>
    <t>BARRA 3</t>
  </si>
  <si>
    <t>BARRA 4</t>
  </si>
  <si>
    <t>K2=</t>
  </si>
  <si>
    <t>K3=</t>
  </si>
  <si>
    <t>U1X</t>
  </si>
  <si>
    <t>U1Y</t>
  </si>
  <si>
    <t>U2X</t>
  </si>
  <si>
    <t>U2Y</t>
  </si>
  <si>
    <t>U3X</t>
  </si>
  <si>
    <t>U3Y</t>
  </si>
  <si>
    <t>K armadura=</t>
  </si>
  <si>
    <t>K11=</t>
  </si>
  <si>
    <t>K22=</t>
  </si>
  <si>
    <t>K31=</t>
  </si>
  <si>
    <t>K32=</t>
  </si>
  <si>
    <t>K41=</t>
  </si>
  <si>
    <t>K42=</t>
  </si>
  <si>
    <t>MATRIZ DE ARMADURA</t>
  </si>
  <si>
    <t>MATRIZ DE CARGA</t>
  </si>
  <si>
    <t>P</t>
  </si>
  <si>
    <t>C1X</t>
  </si>
  <si>
    <t>C1Y</t>
  </si>
  <si>
    <t>C2X</t>
  </si>
  <si>
    <t>C2Y</t>
  </si>
  <si>
    <t>C3X</t>
  </si>
  <si>
    <t>C3Y</t>
  </si>
  <si>
    <t>=</t>
  </si>
  <si>
    <t>MATRIZ DE DESPLAZAMIENTO</t>
  </si>
  <si>
    <t>D=</t>
  </si>
  <si>
    <t>D1X</t>
  </si>
  <si>
    <t>D1Y</t>
  </si>
  <si>
    <t>D2X</t>
  </si>
  <si>
    <t>D2Y</t>
  </si>
  <si>
    <t>D3X</t>
  </si>
  <si>
    <t>D3Y</t>
  </si>
  <si>
    <t>ECUACIÓN MATRICIAL</t>
  </si>
  <si>
    <t>Se anula las que en el desplazamiento sea 00</t>
  </si>
  <si>
    <t xml:space="preserve">Asi mismo se anulan las columnas </t>
  </si>
  <si>
    <t>Ecuación matricial reducida para el calculo de los desplazamientos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</si>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</sst>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8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92D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8" xfId="0" applyFont="1" applyBorder="1"/>
    <xf numFmtId="0" fontId="1" fillId="0" borderId="29" xfId="0" applyFont="1" applyBorder="1"/>
    <xf numFmtId="2" fontId="0" fillId="0" borderId="6" xfId="0" applyNumberFormat="1" applyBorder="1"/>
    <xf numFmtId="0" fontId="2" fillId="0" borderId="6" xfId="0" applyFont="1" applyBorder="1"/>
    <xf numFmtId="0" fontId="2" fillId="0" borderId="15" xfId="0" applyFont="1" applyBorder="1"/>
    <xf numFmtId="2" fontId="2" fillId="0" borderId="15" xfId="0" applyNumberFormat="1" applyFont="1" applyBorder="1"/>
    <xf numFmtId="164" fontId="2" fillId="0" borderId="15" xfId="0" applyNumberFormat="1" applyFont="1" applyBorder="1"/>
    <xf numFmtId="0" fontId="2" fillId="0" borderId="16" xfId="0" applyFont="1" applyBorder="1"/>
    <xf numFmtId="0" fontId="3" fillId="0" borderId="15" xfId="0" applyFont="1" applyBorder="1"/>
    <xf numFmtId="2" fontId="3" fillId="0" borderId="15" xfId="0" applyNumberFormat="1" applyFont="1" applyBorder="1"/>
    <xf numFmtId="164" fontId="3" fillId="0" borderId="15" xfId="0" applyNumberFormat="1" applyFont="1" applyBorder="1"/>
    <xf numFmtId="0" fontId="3" fillId="0" borderId="16" xfId="0" applyFont="1" applyBorder="1"/>
    <xf numFmtId="0" fontId="1" fillId="0" borderId="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3" fontId="2" fillId="0" borderId="1" xfId="0" applyNumberFormat="1" applyFont="1" applyBorder="1"/>
    <xf numFmtId="13" fontId="4" fillId="0" borderId="1" xfId="0" applyNumberFormat="1" applyFont="1" applyBorder="1"/>
    <xf numFmtId="0" fontId="3" fillId="0" borderId="26" xfId="0" applyFont="1" applyBorder="1"/>
    <xf numFmtId="0" fontId="2" fillId="0" borderId="21" xfId="0" applyFont="1" applyBorder="1"/>
    <xf numFmtId="0" fontId="2" fillId="0" borderId="12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6" xfId="0" applyFont="1" applyBorder="1"/>
    <xf numFmtId="0" fontId="0" fillId="0" borderId="34" xfId="0" applyBorder="1"/>
    <xf numFmtId="0" fontId="0" fillId="0" borderId="35" xfId="0" applyBorder="1"/>
    <xf numFmtId="0" fontId="1" fillId="0" borderId="11" xfId="0" applyFon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3" fillId="0" borderId="21" xfId="0" applyFont="1" applyBorder="1"/>
    <xf numFmtId="0" fontId="2" fillId="0" borderId="23" xfId="0" applyFont="1" applyBorder="1"/>
    <xf numFmtId="0" fontId="2" fillId="0" borderId="24" xfId="0" applyFont="1" applyBorder="1"/>
    <xf numFmtId="2" fontId="2" fillId="0" borderId="1" xfId="0" applyNumberFormat="1" applyFont="1" applyBorder="1"/>
    <xf numFmtId="2" fontId="4" fillId="0" borderId="1" xfId="0" applyNumberFormat="1" applyFont="1" applyBorder="1"/>
    <xf numFmtId="0" fontId="3" fillId="0" borderId="42" xfId="0" applyFont="1" applyBorder="1"/>
    <xf numFmtId="0" fontId="3" fillId="0" borderId="43" xfId="0" applyFont="1" applyBorder="1"/>
    <xf numFmtId="0" fontId="3" fillId="0" borderId="44" xfId="0" applyFont="1" applyBorder="1" applyAlignment="1">
      <alignment horizontal="center"/>
    </xf>
    <xf numFmtId="0" fontId="3" fillId="0" borderId="45" xfId="0" applyFont="1" applyBorder="1"/>
    <xf numFmtId="2" fontId="3" fillId="0" borderId="45" xfId="0" applyNumberFormat="1" applyFont="1" applyBorder="1"/>
    <xf numFmtId="164" fontId="3" fillId="0" borderId="45" xfId="0" applyNumberFormat="1" applyFont="1" applyBorder="1"/>
    <xf numFmtId="0" fontId="3" fillId="0" borderId="46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47" xfId="0" applyFont="1" applyBorder="1"/>
    <xf numFmtId="2" fontId="3" fillId="0" borderId="47" xfId="0" applyNumberFormat="1" applyFont="1" applyBorder="1"/>
    <xf numFmtId="164" fontId="3" fillId="0" borderId="47" xfId="0" applyNumberFormat="1" applyFont="1" applyBorder="1"/>
    <xf numFmtId="0" fontId="3" fillId="0" borderId="48" xfId="0" applyFont="1" applyBorder="1"/>
    <xf numFmtId="2" fontId="0" fillId="0" borderId="1" xfId="0" applyNumberFormat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" fillId="0" borderId="31" xfId="0" applyFont="1" applyBorder="1"/>
    <xf numFmtId="0" fontId="1" fillId="0" borderId="34" xfId="0" applyFont="1" applyBorder="1"/>
    <xf numFmtId="0" fontId="2" fillId="0" borderId="1" xfId="0" applyFon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47" xfId="0" applyFont="1" applyBorder="1"/>
    <xf numFmtId="2" fontId="2" fillId="0" borderId="47" xfId="0" applyNumberFormat="1" applyFont="1" applyBorder="1"/>
    <xf numFmtId="164" fontId="2" fillId="0" borderId="47" xfId="0" applyNumberFormat="1" applyFont="1" applyBorder="1"/>
    <xf numFmtId="0" fontId="2" fillId="0" borderId="48" xfId="0" applyFont="1" applyBorder="1"/>
    <xf numFmtId="0" fontId="1" fillId="0" borderId="49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/>
    </xf>
    <xf numFmtId="0" fontId="1" fillId="0" borderId="49" xfId="0" applyFont="1" applyBorder="1"/>
    <xf numFmtId="0" fontId="1" fillId="0" borderId="50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5" fillId="0" borderId="42" xfId="0" applyFont="1" applyBorder="1"/>
    <xf numFmtId="0" fontId="5" fillId="0" borderId="43" xfId="0" applyFont="1" applyBorder="1"/>
    <xf numFmtId="0" fontId="5" fillId="0" borderId="2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/>
    <xf numFmtId="0" fontId="5" fillId="0" borderId="47" xfId="0" applyFont="1" applyBorder="1"/>
    <xf numFmtId="2" fontId="5" fillId="0" borderId="47" xfId="0" applyNumberFormat="1" applyFont="1" applyBorder="1"/>
    <xf numFmtId="164" fontId="5" fillId="0" borderId="47" xfId="0" applyNumberFormat="1" applyFont="1" applyBorder="1"/>
    <xf numFmtId="0" fontId="5" fillId="0" borderId="48" xfId="0" applyFont="1" applyBorder="1"/>
    <xf numFmtId="0" fontId="0" fillId="0" borderId="0" xfId="0" applyAlignment="1">
      <alignment horizont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2" fontId="0" fillId="0" borderId="31" xfId="0" applyNumberFormat="1" applyBorder="1"/>
    <xf numFmtId="2" fontId="0" fillId="0" borderId="32" xfId="0" applyNumberFormat="1" applyBorder="1"/>
    <xf numFmtId="2" fontId="0" fillId="0" borderId="33" xfId="0" applyNumberFormat="1" applyBorder="1"/>
    <xf numFmtId="2" fontId="0" fillId="0" borderId="34" xfId="0" applyNumberFormat="1" applyBorder="1"/>
    <xf numFmtId="2" fontId="0" fillId="0" borderId="0" xfId="0" applyNumberFormat="1" applyBorder="1"/>
    <xf numFmtId="2" fontId="0" fillId="0" borderId="35" xfId="0" applyNumberFormat="1" applyBorder="1"/>
    <xf numFmtId="2" fontId="0" fillId="0" borderId="36" xfId="0" applyNumberFormat="1" applyBorder="1"/>
    <xf numFmtId="2" fontId="0" fillId="0" borderId="37" xfId="0" applyNumberFormat="1" applyBorder="1"/>
    <xf numFmtId="2" fontId="0" fillId="0" borderId="38" xfId="0" applyNumberFormat="1" applyBorder="1"/>
    <xf numFmtId="2" fontId="0" fillId="0" borderId="51" xfId="0" applyNumberFormat="1" applyBorder="1" applyAlignment="1">
      <alignment horizontal="center"/>
    </xf>
    <xf numFmtId="2" fontId="0" fillId="0" borderId="52" xfId="0" applyNumberFormat="1" applyBorder="1" applyAlignment="1">
      <alignment horizontal="center"/>
    </xf>
    <xf numFmtId="2" fontId="0" fillId="0" borderId="53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2" fontId="0" fillId="2" borderId="0" xfId="0" applyNumberFormat="1" applyFill="1" applyBorder="1"/>
    <xf numFmtId="2" fontId="0" fillId="2" borderId="52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wrapText="1"/>
    </xf>
    <xf numFmtId="2" fontId="0" fillId="2" borderId="32" xfId="0" applyNumberFormat="1" applyFill="1" applyBorder="1"/>
    <xf numFmtId="0" fontId="0" fillId="3" borderId="0" xfId="0" applyFill="1"/>
    <xf numFmtId="2" fontId="0" fillId="3" borderId="37" xfId="0" applyNumberFormat="1" applyFill="1" applyBorder="1"/>
    <xf numFmtId="2" fontId="0" fillId="3" borderId="38" xfId="0" applyNumberFormat="1" applyFill="1" applyBorder="1"/>
    <xf numFmtId="2" fontId="0" fillId="3" borderId="53" xfId="0" applyNumberFormat="1" applyFill="1" applyBorder="1" applyAlignment="1">
      <alignment horizontal="center"/>
    </xf>
    <xf numFmtId="2" fontId="0" fillId="3" borderId="33" xfId="0" applyNumberFormat="1" applyFill="1" applyBorder="1"/>
    <xf numFmtId="2" fontId="0" fillId="3" borderId="35" xfId="0" applyNumberFormat="1" applyFill="1" applyBorder="1"/>
    <xf numFmtId="168" fontId="0" fillId="0" borderId="51" xfId="0" applyNumberFormat="1" applyBorder="1"/>
    <xf numFmtId="168" fontId="0" fillId="0" borderId="52" xfId="0" applyNumberFormat="1" applyBorder="1"/>
    <xf numFmtId="168" fontId="0" fillId="0" borderId="53" xfId="0" applyNumberFormat="1" applyBorder="1"/>
    <xf numFmtId="0" fontId="0" fillId="0" borderId="0" xfId="0" applyBorder="1"/>
    <xf numFmtId="0" fontId="2" fillId="0" borderId="0" xfId="0" applyFont="1"/>
    <xf numFmtId="0" fontId="0" fillId="4" borderId="52" xfId="0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2" fontId="0" fillId="4" borderId="34" xfId="0" applyNumberFormat="1" applyFill="1" applyBorder="1"/>
    <xf numFmtId="2" fontId="0" fillId="4" borderId="0" xfId="0" applyNumberFormat="1" applyFill="1" applyBorder="1"/>
    <xf numFmtId="2" fontId="0" fillId="4" borderId="36" xfId="0" applyNumberFormat="1" applyFill="1" applyBorder="1"/>
    <xf numFmtId="2" fontId="0" fillId="4" borderId="37" xfId="0" applyNumberFormat="1" applyFill="1" applyBorder="1"/>
    <xf numFmtId="2" fontId="0" fillId="0" borderId="51" xfId="0" applyNumberFormat="1" applyBorder="1"/>
    <xf numFmtId="2" fontId="0" fillId="0" borderId="52" xfId="0" applyNumberFormat="1" applyBorder="1"/>
    <xf numFmtId="2" fontId="0" fillId="0" borderId="53" xfId="0" applyNumberFormat="1" applyBorder="1"/>
    <xf numFmtId="168" fontId="0" fillId="0" borderId="51" xfId="0" applyNumberFormat="1" applyBorder="1" applyAlignment="1">
      <alignment horizontal="center"/>
    </xf>
    <xf numFmtId="168" fontId="0" fillId="0" borderId="52" xfId="0" applyNumberFormat="1" applyBorder="1" applyAlignment="1">
      <alignment horizontal="center"/>
    </xf>
    <xf numFmtId="168" fontId="0" fillId="0" borderId="53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4" borderId="0" xfId="0" applyFill="1"/>
    <xf numFmtId="0" fontId="0" fillId="5" borderId="0" xfId="0" applyFill="1"/>
    <xf numFmtId="2" fontId="0" fillId="4" borderId="32" xfId="0" applyNumberFormat="1" applyFill="1" applyBorder="1"/>
    <xf numFmtId="2" fontId="0" fillId="4" borderId="33" xfId="0" applyNumberFormat="1" applyFill="1" applyBorder="1"/>
    <xf numFmtId="2" fontId="0" fillId="5" borderId="34" xfId="0" applyNumberFormat="1" applyFill="1" applyBorder="1"/>
    <xf numFmtId="2" fontId="0" fillId="5" borderId="0" xfId="0" applyNumberFormat="1" applyFill="1" applyBorder="1"/>
    <xf numFmtId="2" fontId="0" fillId="4" borderId="35" xfId="0" applyNumberFormat="1" applyFill="1" applyBorder="1"/>
    <xf numFmtId="2" fontId="0" fillId="5" borderId="36" xfId="0" applyNumberFormat="1" applyFill="1" applyBorder="1"/>
    <xf numFmtId="2" fontId="0" fillId="5" borderId="37" xfId="0" applyNumberFormat="1" applyFill="1" applyBorder="1"/>
    <xf numFmtId="2" fontId="0" fillId="4" borderId="38" xfId="0" applyNumberFormat="1" applyFill="1" applyBorder="1"/>
    <xf numFmtId="2" fontId="0" fillId="4" borderId="52" xfId="0" applyNumberFormat="1" applyFill="1" applyBorder="1" applyAlignment="1">
      <alignment horizontal="center"/>
    </xf>
    <xf numFmtId="2" fontId="0" fillId="4" borderId="53" xfId="0" applyNumberFormat="1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5" borderId="5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47</xdr:row>
      <xdr:rowOff>99060</xdr:rowOff>
    </xdr:from>
    <xdr:to>
      <xdr:col>16</xdr:col>
      <xdr:colOff>396240</xdr:colOff>
      <xdr:row>57</xdr:row>
      <xdr:rowOff>15240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F25FAC7-5F50-4203-9712-E6DC1AE37E9F}"/>
            </a:ext>
          </a:extLst>
        </xdr:cNvPr>
        <xdr:cNvCxnSpPr/>
      </xdr:nvCxnSpPr>
      <xdr:spPr>
        <a:xfrm>
          <a:off x="13060680" y="8823960"/>
          <a:ext cx="15240" cy="174498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51</xdr:row>
      <xdr:rowOff>160020</xdr:rowOff>
    </xdr:from>
    <xdr:to>
      <xdr:col>5</xdr:col>
      <xdr:colOff>129540</xdr:colOff>
      <xdr:row>51</xdr:row>
      <xdr:rowOff>167640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D72291D6-F091-4846-937C-DCED2C84CA70}"/>
            </a:ext>
          </a:extLst>
        </xdr:cNvPr>
        <xdr:cNvCxnSpPr/>
      </xdr:nvCxnSpPr>
      <xdr:spPr>
        <a:xfrm flipV="1">
          <a:off x="1752600" y="9616440"/>
          <a:ext cx="2339340" cy="762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396240</xdr:colOff>
      <xdr:row>30</xdr:row>
      <xdr:rowOff>152400</xdr:rowOff>
    </xdr:from>
    <xdr:to>
      <xdr:col>10</xdr:col>
      <xdr:colOff>556260</xdr:colOff>
      <xdr:row>35</xdr:row>
      <xdr:rowOff>15240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19DEA384-027F-464A-ABE1-365092FBFFF0}"/>
            </a:ext>
          </a:extLst>
        </xdr:cNvPr>
        <xdr:cNvCxnSpPr/>
      </xdr:nvCxnSpPr>
      <xdr:spPr>
        <a:xfrm>
          <a:off x="7528560" y="5745480"/>
          <a:ext cx="952500" cy="7772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</xdr:colOff>
      <xdr:row>30</xdr:row>
      <xdr:rowOff>114300</xdr:rowOff>
    </xdr:from>
    <xdr:to>
      <xdr:col>1</xdr:col>
      <xdr:colOff>601980</xdr:colOff>
      <xdr:row>35</xdr:row>
      <xdr:rowOff>53340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D7180687-A3E4-4C83-845D-E3F19CA42056}"/>
            </a:ext>
          </a:extLst>
        </xdr:cNvPr>
        <xdr:cNvCxnSpPr/>
      </xdr:nvCxnSpPr>
      <xdr:spPr>
        <a:xfrm flipV="1">
          <a:off x="144780" y="5707380"/>
          <a:ext cx="1249680" cy="8534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613410</xdr:colOff>
      <xdr:row>0</xdr:row>
      <xdr:rowOff>0</xdr:rowOff>
    </xdr:from>
    <xdr:to>
      <xdr:col>20</xdr:col>
      <xdr:colOff>464299</xdr:colOff>
      <xdr:row>13</xdr:row>
      <xdr:rowOff>17346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35B8D7-F8AB-4125-B29F-53BBD9503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0610" y="0"/>
          <a:ext cx="3813289" cy="2455746"/>
        </a:xfrm>
        <a:prstGeom prst="rect">
          <a:avLst/>
        </a:prstGeom>
      </xdr:spPr>
    </xdr:pic>
    <xdr:clientData/>
  </xdr:twoCellAnchor>
  <xdr:twoCellAnchor editAs="oneCell">
    <xdr:from>
      <xdr:col>7</xdr:col>
      <xdr:colOff>613410</xdr:colOff>
      <xdr:row>9</xdr:row>
      <xdr:rowOff>22860</xdr:rowOff>
    </xdr:from>
    <xdr:to>
      <xdr:col>12</xdr:col>
      <xdr:colOff>464299</xdr:colOff>
      <xdr:row>22</xdr:row>
      <xdr:rowOff>47826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25547F-3BDF-4E6D-83B1-9C5FA04A4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0770" y="1706880"/>
          <a:ext cx="3813289" cy="2455746"/>
        </a:xfrm>
        <a:prstGeom prst="rect">
          <a:avLst/>
        </a:prstGeom>
      </xdr:spPr>
    </xdr:pic>
    <xdr:clientData/>
  </xdr:twoCellAnchor>
  <xdr:twoCellAnchor editAs="oneCell">
    <xdr:from>
      <xdr:col>6</xdr:col>
      <xdr:colOff>205740</xdr:colOff>
      <xdr:row>68</xdr:row>
      <xdr:rowOff>7620</xdr:rowOff>
    </xdr:from>
    <xdr:to>
      <xdr:col>12</xdr:col>
      <xdr:colOff>548640</xdr:colOff>
      <xdr:row>85</xdr:row>
      <xdr:rowOff>158754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4E9E315-5E57-457C-B71B-89F1FF172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0620" y="12611100"/>
          <a:ext cx="5097780" cy="3282954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685800</xdr:colOff>
      <xdr:row>121</xdr:row>
      <xdr:rowOff>0</xdr:rowOff>
    </xdr:from>
    <xdr:to>
      <xdr:col>12</xdr:col>
      <xdr:colOff>84523</xdr:colOff>
      <xdr:row>127</xdr:row>
      <xdr:rowOff>106784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072D1D6-B4F0-4EE3-894D-FBF0C587D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" y="22379940"/>
          <a:ext cx="8116003" cy="12040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752475</xdr:colOff>
      <xdr:row>2</xdr:row>
      <xdr:rowOff>12421</xdr:rowOff>
    </xdr:from>
    <xdr:to>
      <xdr:col>21</xdr:col>
      <xdr:colOff>142875</xdr:colOff>
      <xdr:row>15</xdr:row>
      <xdr:rowOff>108283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D3E355-646B-44FE-BE9E-AE3328DD4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0475" y="402946"/>
          <a:ext cx="4724400" cy="2656182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160020</xdr:colOff>
      <xdr:row>52</xdr:row>
      <xdr:rowOff>152400</xdr:rowOff>
    </xdr:from>
    <xdr:to>
      <xdr:col>18</xdr:col>
      <xdr:colOff>342900</xdr:colOff>
      <xdr:row>66</xdr:row>
      <xdr:rowOff>118722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F19A2B-BED4-4C33-B0D2-80DBA4D6B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9780" y="9806940"/>
          <a:ext cx="4937760" cy="2541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1CFD-FE6F-46AA-85EB-985AC0E18F05}">
  <sheetPr>
    <tabColor rgb="FFFFFF00"/>
  </sheetPr>
  <dimension ref="A1:Q60"/>
  <sheetViews>
    <sheetView topLeftCell="A25" workbookViewId="0">
      <selection activeCell="I22" sqref="I22"/>
    </sheetView>
  </sheetViews>
  <sheetFormatPr baseColWidth="10" defaultRowHeight="14.4" x14ac:dyDescent="0.3"/>
  <sheetData>
    <row r="1" spans="2:15" ht="15" thickBot="1" x14ac:dyDescent="0.35"/>
    <row r="2" spans="2:15" ht="15" thickBot="1" x14ac:dyDescent="0.35">
      <c r="B2" s="89" t="s">
        <v>0</v>
      </c>
      <c r="C2" s="90" t="s">
        <v>6</v>
      </c>
      <c r="D2" s="90"/>
      <c r="E2" s="90" t="s">
        <v>5</v>
      </c>
      <c r="F2" s="90"/>
      <c r="G2" s="89" t="s">
        <v>7</v>
      </c>
      <c r="H2" s="89" t="s">
        <v>8</v>
      </c>
      <c r="I2" s="89" t="s">
        <v>9</v>
      </c>
      <c r="J2" s="89" t="s">
        <v>10</v>
      </c>
      <c r="K2" s="89" t="s">
        <v>11</v>
      </c>
      <c r="L2" s="89" t="s">
        <v>12</v>
      </c>
      <c r="M2" s="89" t="s">
        <v>13</v>
      </c>
      <c r="N2" s="89" t="s">
        <v>14</v>
      </c>
    </row>
    <row r="3" spans="2:15" ht="15" thickBot="1" x14ac:dyDescent="0.35">
      <c r="B3" s="89"/>
      <c r="C3" s="91" t="s">
        <v>1</v>
      </c>
      <c r="D3" s="91" t="s">
        <v>2</v>
      </c>
      <c r="E3" s="91" t="s">
        <v>3</v>
      </c>
      <c r="F3" s="91" t="s">
        <v>4</v>
      </c>
      <c r="G3" s="89"/>
      <c r="H3" s="89"/>
      <c r="I3" s="89"/>
      <c r="J3" s="89"/>
      <c r="K3" s="89"/>
      <c r="L3" s="89"/>
      <c r="M3" s="89"/>
      <c r="N3" s="89"/>
    </row>
    <row r="4" spans="2:15" x14ac:dyDescent="0.3">
      <c r="B4" s="48">
        <v>1</v>
      </c>
      <c r="C4" s="49">
        <v>200</v>
      </c>
      <c r="D4" s="49">
        <v>-100</v>
      </c>
      <c r="E4" s="49">
        <v>500</v>
      </c>
      <c r="F4" s="49">
        <v>600</v>
      </c>
      <c r="G4" s="49">
        <f>E4-C4</f>
        <v>300</v>
      </c>
      <c r="H4" s="49">
        <f>F4-D4</f>
        <v>700</v>
      </c>
      <c r="I4" s="50">
        <f>SQRT(G4^2+H4^2)</f>
        <v>761.57731058639081</v>
      </c>
      <c r="J4" s="51">
        <f>G4/I4</f>
        <v>0.39391929857916769</v>
      </c>
      <c r="K4" s="51">
        <f>H4/I4</f>
        <v>0.91914503001805792</v>
      </c>
      <c r="L4" s="49">
        <v>1</v>
      </c>
      <c r="M4" s="49">
        <v>1</v>
      </c>
      <c r="N4" s="52">
        <f>(L4*M4)/I4</f>
        <v>1.3130643285972257E-3</v>
      </c>
      <c r="O4" t="s">
        <v>19</v>
      </c>
    </row>
    <row r="5" spans="2:15" x14ac:dyDescent="0.3">
      <c r="B5" s="29">
        <v>1</v>
      </c>
      <c r="C5" s="14">
        <v>500</v>
      </c>
      <c r="D5" s="14">
        <v>600</v>
      </c>
      <c r="E5" s="14">
        <v>200</v>
      </c>
      <c r="F5" s="14">
        <v>-100</v>
      </c>
      <c r="G5" s="15">
        <f>E5-C5</f>
        <v>-300</v>
      </c>
      <c r="H5" s="15">
        <f>F5-D5</f>
        <v>-700</v>
      </c>
      <c r="I5" s="16">
        <f>SQRT(G5^2+H5^2)</f>
        <v>761.57731058639081</v>
      </c>
      <c r="J5" s="17">
        <f>G5/I5</f>
        <v>-0.39391929857916769</v>
      </c>
      <c r="K5" s="17">
        <f>H5/I5</f>
        <v>-0.91914503001805792</v>
      </c>
      <c r="L5" s="15">
        <v>1</v>
      </c>
      <c r="M5" s="15">
        <v>1</v>
      </c>
      <c r="N5" s="18">
        <f>(L5*M5)/I5</f>
        <v>1.3130643285972257E-3</v>
      </c>
      <c r="O5" t="s">
        <v>20</v>
      </c>
    </row>
    <row r="6" spans="2:15" x14ac:dyDescent="0.3">
      <c r="B6" s="33">
        <v>2</v>
      </c>
      <c r="C6" s="34">
        <v>0</v>
      </c>
      <c r="D6" s="34">
        <v>800</v>
      </c>
      <c r="E6" s="34">
        <v>1000</v>
      </c>
      <c r="F6" s="34">
        <v>-500</v>
      </c>
      <c r="G6" s="19">
        <f t="shared" ref="G6:G7" si="0">E6-C6</f>
        <v>1000</v>
      </c>
      <c r="H6" s="19">
        <f t="shared" ref="H6:H7" si="1">F6-D6</f>
        <v>-1300</v>
      </c>
      <c r="I6" s="20">
        <f t="shared" ref="I6:I7" si="2">SQRT(G6^2+H6^2)</f>
        <v>1640.1219466856726</v>
      </c>
      <c r="J6" s="21">
        <f t="shared" ref="J6:J7" si="3">G6/I6</f>
        <v>0.60971076084969233</v>
      </c>
      <c r="K6" s="21">
        <f t="shared" ref="K6:K7" si="4">H6/I6</f>
        <v>-0.79262398910460008</v>
      </c>
      <c r="L6" s="19">
        <v>1</v>
      </c>
      <c r="M6" s="19">
        <v>1</v>
      </c>
      <c r="N6" s="22">
        <f t="shared" ref="N6:N7" si="5">(L6*M6)/I6</f>
        <v>6.0971076084969235E-4</v>
      </c>
    </row>
    <row r="7" spans="2:15" x14ac:dyDescent="0.3">
      <c r="B7" s="29">
        <v>2</v>
      </c>
      <c r="C7" s="14">
        <v>1000</v>
      </c>
      <c r="D7" s="14">
        <v>-500</v>
      </c>
      <c r="E7" s="14">
        <v>0</v>
      </c>
      <c r="F7" s="14">
        <v>800</v>
      </c>
      <c r="G7" s="15">
        <f t="shared" si="0"/>
        <v>-1000</v>
      </c>
      <c r="H7" s="15">
        <f t="shared" si="1"/>
        <v>1300</v>
      </c>
      <c r="I7" s="16">
        <f t="shared" si="2"/>
        <v>1640.1219466856726</v>
      </c>
      <c r="J7" s="17">
        <f t="shared" si="3"/>
        <v>-0.60971076084969233</v>
      </c>
      <c r="K7" s="17">
        <f t="shared" si="4"/>
        <v>0.79262398910460008</v>
      </c>
      <c r="L7" s="15">
        <v>1</v>
      </c>
      <c r="M7" s="15">
        <v>1</v>
      </c>
      <c r="N7" s="18">
        <f t="shared" si="5"/>
        <v>6.0971076084969235E-4</v>
      </c>
    </row>
    <row r="8" spans="2:15" x14ac:dyDescent="0.3">
      <c r="B8" s="33">
        <v>3</v>
      </c>
      <c r="C8" s="34">
        <v>200</v>
      </c>
      <c r="D8" s="34">
        <v>-400</v>
      </c>
      <c r="E8" s="34">
        <v>1000</v>
      </c>
      <c r="F8" s="34">
        <v>-400</v>
      </c>
      <c r="G8" s="19">
        <f t="shared" ref="G8" si="6">E8-C8</f>
        <v>800</v>
      </c>
      <c r="H8" s="19">
        <f t="shared" ref="H8" si="7">F8-D8</f>
        <v>0</v>
      </c>
      <c r="I8" s="20">
        <f t="shared" ref="I8" si="8">SQRT(G8^2+H8^2)</f>
        <v>800</v>
      </c>
      <c r="J8" s="21">
        <f t="shared" ref="J8" si="9">G8/I8</f>
        <v>1</v>
      </c>
      <c r="K8" s="21">
        <f t="shared" ref="K8" si="10">H8/I8</f>
        <v>0</v>
      </c>
      <c r="L8" s="19">
        <v>1</v>
      </c>
      <c r="M8" s="19">
        <v>1</v>
      </c>
      <c r="N8" s="22">
        <f t="shared" ref="N8" si="11">(L8*M8)/I8</f>
        <v>1.25E-3</v>
      </c>
    </row>
    <row r="9" spans="2:15" x14ac:dyDescent="0.3">
      <c r="B9" s="29">
        <v>3</v>
      </c>
      <c r="C9" s="14">
        <f>E8</f>
        <v>1000</v>
      </c>
      <c r="D9" s="14">
        <f>F8</f>
        <v>-400</v>
      </c>
      <c r="E9" s="14">
        <f>C8</f>
        <v>200</v>
      </c>
      <c r="F9" s="14">
        <f>D8</f>
        <v>-400</v>
      </c>
      <c r="G9" s="15">
        <f t="shared" ref="G9" si="12">E9-C9</f>
        <v>-800</v>
      </c>
      <c r="H9" s="15">
        <f t="shared" ref="H9" si="13">F9-D9</f>
        <v>0</v>
      </c>
      <c r="I9" s="16">
        <f t="shared" ref="I9" si="14">SQRT(G9^2+H9^2)</f>
        <v>800</v>
      </c>
      <c r="J9" s="17">
        <f t="shared" ref="J9" si="15">G9/I9</f>
        <v>-1</v>
      </c>
      <c r="K9" s="17">
        <f t="shared" ref="K9" si="16">H9/I9</f>
        <v>0</v>
      </c>
      <c r="L9" s="15">
        <v>1</v>
      </c>
      <c r="M9" s="15">
        <v>1</v>
      </c>
      <c r="N9" s="18">
        <f t="shared" ref="N9" si="17">(L9*M9)/I9</f>
        <v>1.25E-3</v>
      </c>
    </row>
    <row r="10" spans="2:15" x14ac:dyDescent="0.3">
      <c r="B10" s="33">
        <v>4</v>
      </c>
      <c r="C10" s="34">
        <v>400</v>
      </c>
      <c r="D10" s="34">
        <v>800</v>
      </c>
      <c r="E10" s="34">
        <v>400</v>
      </c>
      <c r="F10" s="34">
        <v>-200</v>
      </c>
      <c r="G10" s="19">
        <f t="shared" ref="G10:G11" si="18">E10-C10</f>
        <v>0</v>
      </c>
      <c r="H10" s="19">
        <f t="shared" ref="H10:H11" si="19">F10-D10</f>
        <v>-1000</v>
      </c>
      <c r="I10" s="20">
        <f t="shared" ref="I10:I11" si="20">SQRT(G10^2+H10^2)</f>
        <v>1000</v>
      </c>
      <c r="J10" s="21">
        <f t="shared" ref="J10:J11" si="21">G10/I10</f>
        <v>0</v>
      </c>
      <c r="K10" s="21">
        <f t="shared" ref="K10:K11" si="22">H10/I10</f>
        <v>-1</v>
      </c>
      <c r="L10" s="19">
        <v>1</v>
      </c>
      <c r="M10" s="19">
        <v>1</v>
      </c>
      <c r="N10" s="22">
        <f t="shared" ref="N10:N11" si="23">(L10*M10)/I10</f>
        <v>1E-3</v>
      </c>
    </row>
    <row r="11" spans="2:15" ht="15" thickBot="1" x14ac:dyDescent="0.35">
      <c r="B11" s="83">
        <v>4</v>
      </c>
      <c r="C11" s="84">
        <f>E10</f>
        <v>400</v>
      </c>
      <c r="D11" s="84">
        <f>F10</f>
        <v>-200</v>
      </c>
      <c r="E11" s="84">
        <f>C10</f>
        <v>400</v>
      </c>
      <c r="F11" s="84">
        <f>D10</f>
        <v>800</v>
      </c>
      <c r="G11" s="85">
        <f t="shared" si="18"/>
        <v>0</v>
      </c>
      <c r="H11" s="85">
        <f t="shared" si="19"/>
        <v>1000</v>
      </c>
      <c r="I11" s="86">
        <f t="shared" si="20"/>
        <v>1000</v>
      </c>
      <c r="J11" s="87">
        <f t="shared" si="21"/>
        <v>0</v>
      </c>
      <c r="K11" s="87">
        <f t="shared" si="22"/>
        <v>1</v>
      </c>
      <c r="L11" s="85">
        <v>1</v>
      </c>
      <c r="M11" s="85">
        <v>1</v>
      </c>
      <c r="N11" s="88">
        <f t="shared" si="23"/>
        <v>1E-3</v>
      </c>
    </row>
    <row r="13" spans="2:15" ht="15" thickBot="1" x14ac:dyDescent="0.35"/>
    <row r="14" spans="2:15" ht="15.6" thickTop="1" thickBot="1" x14ac:dyDescent="0.35">
      <c r="B14" s="92" t="s">
        <v>0</v>
      </c>
      <c r="C14" s="93" t="s">
        <v>15</v>
      </c>
      <c r="D14" s="93"/>
      <c r="E14" s="93" t="s">
        <v>16</v>
      </c>
      <c r="F14" s="93"/>
    </row>
    <row r="15" spans="2:15" ht="15.6" thickTop="1" thickBot="1" x14ac:dyDescent="0.35">
      <c r="B15" s="92"/>
      <c r="C15" s="94" t="s">
        <v>17</v>
      </c>
      <c r="D15" s="94" t="s">
        <v>18</v>
      </c>
      <c r="E15" s="94" t="s">
        <v>17</v>
      </c>
      <c r="F15" s="94" t="s">
        <v>18</v>
      </c>
    </row>
    <row r="16" spans="2:15" ht="15" thickTop="1" x14ac:dyDescent="0.3">
      <c r="B16" s="30">
        <v>1</v>
      </c>
      <c r="C16" s="19">
        <v>1</v>
      </c>
      <c r="D16" s="19">
        <v>1</v>
      </c>
      <c r="E16" s="19">
        <v>2</v>
      </c>
      <c r="F16" s="27">
        <v>2</v>
      </c>
    </row>
    <row r="17" spans="1:17" x14ac:dyDescent="0.3">
      <c r="B17" s="31">
        <v>1</v>
      </c>
      <c r="C17" s="14">
        <v>2</v>
      </c>
      <c r="D17" s="14">
        <v>2</v>
      </c>
      <c r="E17" s="14">
        <v>1</v>
      </c>
      <c r="F17" s="28">
        <v>1</v>
      </c>
    </row>
    <row r="18" spans="1:17" x14ac:dyDescent="0.3">
      <c r="B18" s="82">
        <v>2</v>
      </c>
      <c r="C18" s="19">
        <v>1</v>
      </c>
      <c r="D18" s="19">
        <v>1</v>
      </c>
      <c r="E18" s="19">
        <v>2</v>
      </c>
      <c r="F18" s="27">
        <v>2</v>
      </c>
    </row>
    <row r="19" spans="1:17" x14ac:dyDescent="0.3">
      <c r="B19" s="31">
        <v>2</v>
      </c>
      <c r="C19" s="14">
        <v>2</v>
      </c>
      <c r="D19" s="14">
        <v>2</v>
      </c>
      <c r="E19" s="14">
        <v>1</v>
      </c>
      <c r="F19" s="28">
        <v>1</v>
      </c>
    </row>
    <row r="20" spans="1:17" x14ac:dyDescent="0.3">
      <c r="B20" s="82">
        <v>3</v>
      </c>
      <c r="C20" s="19">
        <v>1</v>
      </c>
      <c r="D20" s="19">
        <v>1</v>
      </c>
      <c r="E20" s="19">
        <v>2</v>
      </c>
      <c r="F20" s="27">
        <v>2</v>
      </c>
    </row>
    <row r="21" spans="1:17" x14ac:dyDescent="0.3">
      <c r="B21" s="31">
        <v>3</v>
      </c>
      <c r="C21" s="14">
        <v>2</v>
      </c>
      <c r="D21" s="14">
        <v>2</v>
      </c>
      <c r="E21" s="14">
        <v>1</v>
      </c>
      <c r="F21" s="28">
        <v>1</v>
      </c>
    </row>
    <row r="22" spans="1:17" x14ac:dyDescent="0.3">
      <c r="B22" s="82">
        <v>4</v>
      </c>
      <c r="C22" s="34">
        <v>1</v>
      </c>
      <c r="D22" s="34">
        <v>1</v>
      </c>
      <c r="E22" s="34">
        <v>2</v>
      </c>
      <c r="F22" s="41">
        <v>2</v>
      </c>
    </row>
    <row r="23" spans="1:17" ht="15" thickBot="1" x14ac:dyDescent="0.35">
      <c r="B23" s="81">
        <v>4</v>
      </c>
      <c r="C23" s="42">
        <v>2</v>
      </c>
      <c r="D23" s="42">
        <v>2</v>
      </c>
      <c r="E23" s="42">
        <v>1</v>
      </c>
      <c r="F23" s="43">
        <v>1</v>
      </c>
    </row>
    <row r="24" spans="1:17" ht="15" thickTop="1" x14ac:dyDescent="0.3"/>
    <row r="25" spans="1:17" ht="15" thickBot="1" x14ac:dyDescent="0.35"/>
    <row r="26" spans="1:17" ht="15" thickBot="1" x14ac:dyDescent="0.35">
      <c r="A26" s="74" t="s">
        <v>24</v>
      </c>
      <c r="B26" s="75"/>
      <c r="C26" s="75"/>
      <c r="D26" s="75"/>
      <c r="E26" s="75"/>
      <c r="F26" s="75"/>
      <c r="G26" s="75"/>
      <c r="H26" s="76"/>
      <c r="J26" s="74" t="s">
        <v>25</v>
      </c>
      <c r="K26" s="75"/>
      <c r="L26" s="75"/>
      <c r="M26" s="75"/>
      <c r="N26" s="75"/>
      <c r="O26" s="75"/>
      <c r="P26" s="75"/>
      <c r="Q26" s="76"/>
    </row>
    <row r="27" spans="1:17" x14ac:dyDescent="0.3">
      <c r="A27" s="35"/>
      <c r="H27" s="36"/>
      <c r="J27" s="35"/>
      <c r="Q27" s="36"/>
    </row>
    <row r="28" spans="1:17" x14ac:dyDescent="0.3">
      <c r="A28" s="35"/>
      <c r="C28" s="23" t="str">
        <f>CONCATENATE("U",C16,C15)</f>
        <v>U1X</v>
      </c>
      <c r="D28" s="23" t="str">
        <f t="shared" ref="D28:F28" si="24">CONCATENATE("U",D16,D15)</f>
        <v>U1Y</v>
      </c>
      <c r="E28" s="23" t="str">
        <f t="shared" si="24"/>
        <v>U2X</v>
      </c>
      <c r="F28" s="24" t="str">
        <f t="shared" si="24"/>
        <v>U2Y</v>
      </c>
      <c r="H28" s="36"/>
      <c r="J28" s="35"/>
      <c r="L28" s="23" t="str">
        <f>CONCATENATE("U",C18,C15)</f>
        <v>U1X</v>
      </c>
      <c r="M28" s="23" t="str">
        <f t="shared" ref="M28:O28" si="25">CONCATENATE("U",D18,D15)</f>
        <v>U1Y</v>
      </c>
      <c r="N28" s="23" t="str">
        <f t="shared" si="25"/>
        <v>U2X</v>
      </c>
      <c r="O28" s="23" t="str">
        <f t="shared" si="25"/>
        <v>U2Y</v>
      </c>
      <c r="Q28" s="36"/>
    </row>
    <row r="29" spans="1:17" x14ac:dyDescent="0.3">
      <c r="A29" s="35"/>
      <c r="C29" s="25">
        <f>J4^2</f>
        <v>0.15517241379310345</v>
      </c>
      <c r="D29" s="25">
        <f>J4*K4</f>
        <v>0.36206896551724138</v>
      </c>
      <c r="E29" s="26">
        <f>-1*C29</f>
        <v>-0.15517241379310345</v>
      </c>
      <c r="F29" s="26">
        <f>-1*D29</f>
        <v>-0.36206896551724138</v>
      </c>
      <c r="G29" s="1" t="str">
        <f>C28</f>
        <v>U1X</v>
      </c>
      <c r="H29" s="36"/>
      <c r="J29" s="35"/>
      <c r="L29" s="25">
        <f>J6^2</f>
        <v>0.3717472118959107</v>
      </c>
      <c r="M29" s="25">
        <f>J6*K6</f>
        <v>-0.48327137546468396</v>
      </c>
      <c r="N29" s="26">
        <f>-1*L29</f>
        <v>-0.3717472118959107</v>
      </c>
      <c r="O29" s="26">
        <f>-1*M29</f>
        <v>0.48327137546468396</v>
      </c>
      <c r="P29" s="1" t="str">
        <f>L28</f>
        <v>U1X</v>
      </c>
      <c r="Q29" s="36"/>
    </row>
    <row r="30" spans="1:17" x14ac:dyDescent="0.3">
      <c r="A30" s="37" t="s">
        <v>37</v>
      </c>
      <c r="B30" s="2">
        <f>N4</f>
        <v>1.3130643285972257E-3</v>
      </c>
      <c r="C30" s="25">
        <f>D29</f>
        <v>0.36206896551724138</v>
      </c>
      <c r="D30" s="25">
        <f>K4^2</f>
        <v>0.84482758620689657</v>
      </c>
      <c r="E30" s="26">
        <f>-1*C30</f>
        <v>-0.36206896551724138</v>
      </c>
      <c r="F30" s="26">
        <f>-1*D30</f>
        <v>-0.84482758620689657</v>
      </c>
      <c r="G30" s="1" t="str">
        <f>D28</f>
        <v>U1Y</v>
      </c>
      <c r="H30" s="36"/>
      <c r="J30" s="37" t="s">
        <v>23</v>
      </c>
      <c r="K30" s="2">
        <f>N6</f>
        <v>6.0971076084969235E-4</v>
      </c>
      <c r="L30" s="25">
        <f>M29</f>
        <v>-0.48327137546468396</v>
      </c>
      <c r="M30" s="25">
        <f>K6^2</f>
        <v>0.62825278810408913</v>
      </c>
      <c r="N30" s="26">
        <f>-1*L30</f>
        <v>0.48327137546468396</v>
      </c>
      <c r="O30" s="26">
        <f>-1*M30</f>
        <v>-0.62825278810408913</v>
      </c>
      <c r="P30" s="1" t="str">
        <f>M28</f>
        <v>U1Y</v>
      </c>
      <c r="Q30" s="36"/>
    </row>
    <row r="31" spans="1:17" x14ac:dyDescent="0.3">
      <c r="A31" s="35"/>
      <c r="C31" s="26">
        <f>E29</f>
        <v>-0.15517241379310345</v>
      </c>
      <c r="D31" s="26">
        <f>F29</f>
        <v>-0.36206896551724138</v>
      </c>
      <c r="E31" s="25">
        <f>C29</f>
        <v>0.15517241379310345</v>
      </c>
      <c r="F31" s="25">
        <f>D29</f>
        <v>0.36206896551724138</v>
      </c>
      <c r="G31" s="1" t="str">
        <f>E28</f>
        <v>U2X</v>
      </c>
      <c r="H31" s="36"/>
      <c r="J31" s="35"/>
      <c r="L31" s="26">
        <f>N29</f>
        <v>-0.3717472118959107</v>
      </c>
      <c r="M31" s="26">
        <f>O29</f>
        <v>0.48327137546468396</v>
      </c>
      <c r="N31" s="25">
        <f>L29</f>
        <v>0.3717472118959107</v>
      </c>
      <c r="O31" s="25">
        <f>M29</f>
        <v>-0.48327137546468396</v>
      </c>
      <c r="P31" s="1" t="str">
        <f>N28</f>
        <v>U2X</v>
      </c>
      <c r="Q31" s="36"/>
    </row>
    <row r="32" spans="1:17" x14ac:dyDescent="0.3">
      <c r="A32" s="35"/>
      <c r="C32" s="26">
        <f>E30</f>
        <v>-0.36206896551724138</v>
      </c>
      <c r="D32" s="26">
        <f>F30</f>
        <v>-0.84482758620689657</v>
      </c>
      <c r="E32" s="25">
        <f>C30</f>
        <v>0.36206896551724138</v>
      </c>
      <c r="F32" s="25">
        <f>D30</f>
        <v>0.84482758620689657</v>
      </c>
      <c r="G32" s="1" t="str">
        <f>F28</f>
        <v>U2Y</v>
      </c>
      <c r="H32" s="36"/>
      <c r="J32" s="35"/>
      <c r="L32" s="26">
        <f>N30</f>
        <v>0.48327137546468396</v>
      </c>
      <c r="M32" s="26">
        <f>O30</f>
        <v>-0.62825278810408913</v>
      </c>
      <c r="N32" s="25">
        <f>L30</f>
        <v>-0.48327137546468396</v>
      </c>
      <c r="O32" s="25">
        <f>M30</f>
        <v>0.62825278810408913</v>
      </c>
      <c r="P32" s="1" t="str">
        <f>O28</f>
        <v>U2Y</v>
      </c>
      <c r="Q32" s="36"/>
    </row>
    <row r="33" spans="1:17" x14ac:dyDescent="0.3">
      <c r="A33" s="35"/>
      <c r="H33" s="36"/>
      <c r="J33" s="35"/>
      <c r="Q33" s="36"/>
    </row>
    <row r="34" spans="1:17" x14ac:dyDescent="0.3">
      <c r="A34" s="35"/>
      <c r="H34" s="36"/>
      <c r="J34" s="35"/>
      <c r="Q34" s="36"/>
    </row>
    <row r="35" spans="1:17" x14ac:dyDescent="0.3">
      <c r="A35" s="35"/>
      <c r="C35" s="23" t="str">
        <f>CONCATENATE("U",C17,C15)</f>
        <v>U2X</v>
      </c>
      <c r="D35" s="23" t="str">
        <f t="shared" ref="D35:F35" si="26">CONCATENATE("U",D17,D15)</f>
        <v>U2Y</v>
      </c>
      <c r="E35" s="23" t="str">
        <f t="shared" si="26"/>
        <v>U1X</v>
      </c>
      <c r="F35" s="23" t="str">
        <f t="shared" si="26"/>
        <v>U1Y</v>
      </c>
      <c r="H35" s="36"/>
      <c r="J35" s="35"/>
      <c r="L35" s="23" t="str">
        <f>CONCATENATE("U",C19,C15)</f>
        <v>U2X</v>
      </c>
      <c r="M35" s="23" t="str">
        <f t="shared" ref="M35:O35" si="27">CONCATENATE("U",D19,D15)</f>
        <v>U2Y</v>
      </c>
      <c r="N35" s="23" t="str">
        <f t="shared" si="27"/>
        <v>U1X</v>
      </c>
      <c r="O35" s="23" t="str">
        <f t="shared" si="27"/>
        <v>U1Y</v>
      </c>
      <c r="Q35" s="36"/>
    </row>
    <row r="36" spans="1:17" x14ac:dyDescent="0.3">
      <c r="A36" s="35"/>
      <c r="C36" s="25">
        <f>J5^2</f>
        <v>0.15517241379310345</v>
      </c>
      <c r="D36" s="25">
        <f>J5*K5</f>
        <v>0.36206896551724138</v>
      </c>
      <c r="E36" s="26">
        <f>-1*C36</f>
        <v>-0.15517241379310345</v>
      </c>
      <c r="F36" s="26">
        <f>-1*D36</f>
        <v>-0.36206896551724138</v>
      </c>
      <c r="G36" s="1" t="str">
        <f>C35</f>
        <v>U2X</v>
      </c>
      <c r="H36" s="36"/>
      <c r="J36" s="35"/>
      <c r="L36" s="25">
        <f>J7^2</f>
        <v>0.3717472118959107</v>
      </c>
      <c r="M36" s="25">
        <f>J7*K7</f>
        <v>-0.48327137546468396</v>
      </c>
      <c r="N36" s="26">
        <f>-1*L36</f>
        <v>-0.3717472118959107</v>
      </c>
      <c r="O36" s="26">
        <f>-1*M36</f>
        <v>0.48327137546468396</v>
      </c>
      <c r="P36" s="1" t="str">
        <f>L35</f>
        <v>U2X</v>
      </c>
      <c r="Q36" s="36"/>
    </row>
    <row r="37" spans="1:17" x14ac:dyDescent="0.3">
      <c r="A37" s="37" t="s">
        <v>22</v>
      </c>
      <c r="B37" s="2">
        <f>N5</f>
        <v>1.3130643285972257E-3</v>
      </c>
      <c r="C37" s="25">
        <f>D36</f>
        <v>0.36206896551724138</v>
      </c>
      <c r="D37" s="25">
        <f>K5^2</f>
        <v>0.84482758620689657</v>
      </c>
      <c r="E37" s="26">
        <f>-1*C37</f>
        <v>-0.36206896551724138</v>
      </c>
      <c r="F37" s="26">
        <f>-1*D37</f>
        <v>-0.84482758620689657</v>
      </c>
      <c r="G37" s="1" t="str">
        <f>D35</f>
        <v>U2Y</v>
      </c>
      <c r="H37" s="36"/>
      <c r="J37" s="37" t="s">
        <v>38</v>
      </c>
      <c r="K37" s="2">
        <f>M7</f>
        <v>1</v>
      </c>
      <c r="L37" s="25">
        <f>M36</f>
        <v>-0.48327137546468396</v>
      </c>
      <c r="M37" s="25">
        <f>K7^2</f>
        <v>0.62825278810408913</v>
      </c>
      <c r="N37" s="26">
        <f>-1*L37</f>
        <v>0.48327137546468396</v>
      </c>
      <c r="O37" s="26">
        <f>-1*M37</f>
        <v>-0.62825278810408913</v>
      </c>
      <c r="P37" s="1" t="str">
        <f>M35</f>
        <v>U2Y</v>
      </c>
      <c r="Q37" s="36"/>
    </row>
    <row r="38" spans="1:17" x14ac:dyDescent="0.3">
      <c r="A38" s="35"/>
      <c r="C38" s="26">
        <f>E36</f>
        <v>-0.15517241379310345</v>
      </c>
      <c r="D38" s="26">
        <f>F36</f>
        <v>-0.36206896551724138</v>
      </c>
      <c r="E38" s="25">
        <f>C36</f>
        <v>0.15517241379310345</v>
      </c>
      <c r="F38" s="25">
        <f>D36</f>
        <v>0.36206896551724138</v>
      </c>
      <c r="G38" s="1" t="str">
        <f>E35</f>
        <v>U1X</v>
      </c>
      <c r="H38" s="36"/>
      <c r="J38" s="35"/>
      <c r="L38" s="26">
        <f>N36</f>
        <v>-0.3717472118959107</v>
      </c>
      <c r="M38" s="26">
        <f>O36</f>
        <v>0.48327137546468396</v>
      </c>
      <c r="N38" s="25">
        <f>L36</f>
        <v>0.3717472118959107</v>
      </c>
      <c r="O38" s="25">
        <f>M36</f>
        <v>-0.48327137546468396</v>
      </c>
      <c r="P38" s="1" t="str">
        <f>N35</f>
        <v>U1X</v>
      </c>
      <c r="Q38" s="36"/>
    </row>
    <row r="39" spans="1:17" x14ac:dyDescent="0.3">
      <c r="A39" s="35"/>
      <c r="C39" s="26">
        <f>E37</f>
        <v>-0.36206896551724138</v>
      </c>
      <c r="D39" s="26">
        <f>F37</f>
        <v>-0.84482758620689657</v>
      </c>
      <c r="E39" s="25">
        <f>C37</f>
        <v>0.36206896551724138</v>
      </c>
      <c r="F39" s="25">
        <f>D37</f>
        <v>0.84482758620689657</v>
      </c>
      <c r="G39" s="1" t="str">
        <f>F35</f>
        <v>U1Y</v>
      </c>
      <c r="H39" s="36"/>
      <c r="J39" s="35"/>
      <c r="L39" s="26">
        <f>N37</f>
        <v>0.48327137546468396</v>
      </c>
      <c r="M39" s="26">
        <f>O37</f>
        <v>-0.62825278810408913</v>
      </c>
      <c r="N39" s="25">
        <f>L37</f>
        <v>-0.48327137546468396</v>
      </c>
      <c r="O39" s="25">
        <f>M37</f>
        <v>0.62825278810408913</v>
      </c>
      <c r="P39" s="1" t="str">
        <f>O35</f>
        <v>U1Y</v>
      </c>
      <c r="Q39" s="36"/>
    </row>
    <row r="40" spans="1:17" x14ac:dyDescent="0.3">
      <c r="A40" s="35"/>
      <c r="H40" s="36"/>
      <c r="J40" s="35"/>
      <c r="Q40" s="36"/>
    </row>
    <row r="41" spans="1:17" ht="15" thickBot="1" x14ac:dyDescent="0.35">
      <c r="A41" s="38"/>
      <c r="B41" s="39"/>
      <c r="C41" s="39"/>
      <c r="D41" s="39"/>
      <c r="E41" s="39"/>
      <c r="F41" s="39"/>
      <c r="G41" s="39"/>
      <c r="H41" s="40"/>
      <c r="J41" s="38"/>
      <c r="K41" s="39"/>
      <c r="L41" s="39"/>
      <c r="M41" s="39"/>
      <c r="N41" s="39"/>
      <c r="O41" s="39"/>
      <c r="P41" s="39"/>
      <c r="Q41" s="40"/>
    </row>
    <row r="44" spans="1:17" ht="15" thickBot="1" x14ac:dyDescent="0.35"/>
    <row r="45" spans="1:17" ht="15" thickBot="1" x14ac:dyDescent="0.35">
      <c r="A45" s="74" t="s">
        <v>26</v>
      </c>
      <c r="B45" s="75"/>
      <c r="C45" s="75"/>
      <c r="D45" s="75"/>
      <c r="E45" s="75"/>
      <c r="F45" s="75"/>
      <c r="G45" s="75"/>
      <c r="H45" s="76"/>
      <c r="J45" s="74" t="s">
        <v>27</v>
      </c>
      <c r="K45" s="75"/>
      <c r="L45" s="75"/>
      <c r="M45" s="75"/>
      <c r="N45" s="75"/>
      <c r="O45" s="75"/>
      <c r="P45" s="75"/>
      <c r="Q45" s="76"/>
    </row>
    <row r="46" spans="1:17" x14ac:dyDescent="0.3">
      <c r="A46" s="35"/>
      <c r="H46" s="36"/>
      <c r="J46" s="35"/>
      <c r="Q46" s="36"/>
    </row>
    <row r="47" spans="1:17" x14ac:dyDescent="0.3">
      <c r="A47" s="35"/>
      <c r="C47" s="23" t="str">
        <f>CONCATENATE("U",C20,C15)</f>
        <v>U1X</v>
      </c>
      <c r="D47" s="23" t="str">
        <f t="shared" ref="D47:F47" si="28">CONCATENATE("U",D20,D15)</f>
        <v>U1Y</v>
      </c>
      <c r="E47" s="23" t="str">
        <f t="shared" si="28"/>
        <v>U2X</v>
      </c>
      <c r="F47" s="23" t="str">
        <f t="shared" si="28"/>
        <v>U2Y</v>
      </c>
      <c r="H47" s="36"/>
      <c r="J47" s="35"/>
      <c r="L47" s="23" t="str">
        <f>CONCATENATE("U",C22,C15)</f>
        <v>U1X</v>
      </c>
      <c r="M47" s="23" t="str">
        <f t="shared" ref="M47:O47" si="29">CONCATENATE("U",D22,D15)</f>
        <v>U1Y</v>
      </c>
      <c r="N47" s="23" t="str">
        <f t="shared" si="29"/>
        <v>U2X</v>
      </c>
      <c r="O47" s="23" t="str">
        <f t="shared" si="29"/>
        <v>U2Y</v>
      </c>
      <c r="Q47" s="36"/>
    </row>
    <row r="48" spans="1:17" x14ac:dyDescent="0.3">
      <c r="A48" s="35"/>
      <c r="C48" s="25">
        <f>J8^2</f>
        <v>1</v>
      </c>
      <c r="D48" s="25">
        <f>J8*K8</f>
        <v>0</v>
      </c>
      <c r="E48" s="26">
        <f>-1*C48</f>
        <v>-1</v>
      </c>
      <c r="F48" s="26">
        <f>-1*D48</f>
        <v>0</v>
      </c>
      <c r="G48" s="1" t="str">
        <f>C47</f>
        <v>U1X</v>
      </c>
      <c r="H48" s="36"/>
      <c r="J48" s="35"/>
      <c r="L48" s="25">
        <f>J10^2</f>
        <v>0</v>
      </c>
      <c r="M48" s="25">
        <f>J11*K11</f>
        <v>0</v>
      </c>
      <c r="N48" s="26">
        <f>-1*L48</f>
        <v>0</v>
      </c>
      <c r="O48" s="26">
        <f>-1*M48</f>
        <v>0</v>
      </c>
      <c r="P48" s="1" t="str">
        <f>L47</f>
        <v>U1X</v>
      </c>
      <c r="Q48" s="36"/>
    </row>
    <row r="49" spans="1:17" x14ac:dyDescent="0.3">
      <c r="A49" s="37" t="s">
        <v>39</v>
      </c>
      <c r="B49" s="2">
        <f>N8</f>
        <v>1.25E-3</v>
      </c>
      <c r="C49" s="25">
        <f>D48</f>
        <v>0</v>
      </c>
      <c r="D49" s="25">
        <f>K8^2</f>
        <v>0</v>
      </c>
      <c r="E49" s="26">
        <f>-1*C49</f>
        <v>0</v>
      </c>
      <c r="F49" s="26">
        <f>-1*D49</f>
        <v>0</v>
      </c>
      <c r="G49" s="1" t="str">
        <f>D47</f>
        <v>U1Y</v>
      </c>
      <c r="H49" s="36"/>
      <c r="J49" s="37" t="s">
        <v>41</v>
      </c>
      <c r="K49" s="2">
        <f>W8</f>
        <v>0</v>
      </c>
      <c r="L49" s="25">
        <f>M48</f>
        <v>0</v>
      </c>
      <c r="M49" s="25">
        <f>K11^2</f>
        <v>1</v>
      </c>
      <c r="N49" s="26">
        <f>-1*L49</f>
        <v>0</v>
      </c>
      <c r="O49" s="26">
        <f>-1*M49</f>
        <v>-1</v>
      </c>
      <c r="P49" s="1" t="str">
        <f>M47</f>
        <v>U1Y</v>
      </c>
      <c r="Q49" s="36"/>
    </row>
    <row r="50" spans="1:17" x14ac:dyDescent="0.3">
      <c r="A50" s="35"/>
      <c r="C50" s="26">
        <f>E48</f>
        <v>-1</v>
      </c>
      <c r="D50" s="26">
        <f>F48</f>
        <v>0</v>
      </c>
      <c r="E50" s="25">
        <f>C48</f>
        <v>1</v>
      </c>
      <c r="F50" s="25">
        <f>D48</f>
        <v>0</v>
      </c>
      <c r="G50" s="1" t="str">
        <f>E47</f>
        <v>U2X</v>
      </c>
      <c r="H50" s="36"/>
      <c r="J50" s="35"/>
      <c r="L50" s="26">
        <f>N48</f>
        <v>0</v>
      </c>
      <c r="M50" s="26">
        <f>O48</f>
        <v>0</v>
      </c>
      <c r="N50" s="25">
        <f>L48</f>
        <v>0</v>
      </c>
      <c r="O50" s="25">
        <f>M48</f>
        <v>0</v>
      </c>
      <c r="P50" s="1" t="str">
        <f>N47</f>
        <v>U2X</v>
      </c>
      <c r="Q50" s="36"/>
    </row>
    <row r="51" spans="1:17" x14ac:dyDescent="0.3">
      <c r="A51" s="35"/>
      <c r="C51" s="26">
        <f>E49</f>
        <v>0</v>
      </c>
      <c r="D51" s="26">
        <f>F49</f>
        <v>0</v>
      </c>
      <c r="E51" s="25">
        <f>C49</f>
        <v>0</v>
      </c>
      <c r="F51" s="25">
        <f>D49</f>
        <v>0</v>
      </c>
      <c r="G51" s="1" t="str">
        <f>F47</f>
        <v>U2Y</v>
      </c>
      <c r="H51" s="36"/>
      <c r="J51" s="35"/>
      <c r="L51" s="26">
        <f>N49</f>
        <v>0</v>
      </c>
      <c r="M51" s="26">
        <f>O49</f>
        <v>-1</v>
      </c>
      <c r="N51" s="25">
        <f>L49</f>
        <v>0</v>
      </c>
      <c r="O51" s="25">
        <f>M49</f>
        <v>1</v>
      </c>
      <c r="P51" s="1" t="str">
        <f>O47</f>
        <v>U2Y</v>
      </c>
      <c r="Q51" s="36"/>
    </row>
    <row r="52" spans="1:17" x14ac:dyDescent="0.3">
      <c r="A52" s="35"/>
      <c r="H52" s="36"/>
      <c r="J52" s="35"/>
      <c r="Q52" s="36"/>
    </row>
    <row r="53" spans="1:17" x14ac:dyDescent="0.3">
      <c r="A53" s="35"/>
      <c r="H53" s="36"/>
      <c r="J53" s="35"/>
      <c r="Q53" s="36"/>
    </row>
    <row r="54" spans="1:17" x14ac:dyDescent="0.3">
      <c r="A54" s="35"/>
      <c r="C54" s="23" t="str">
        <f>CONCATENATE("U",C21,C15)</f>
        <v>U2X</v>
      </c>
      <c r="D54" s="23" t="str">
        <f t="shared" ref="D54:F54" si="30">CONCATENATE("U",D21,D15)</f>
        <v>U2Y</v>
      </c>
      <c r="E54" s="23" t="str">
        <f t="shared" si="30"/>
        <v>U1X</v>
      </c>
      <c r="F54" s="23" t="str">
        <f t="shared" si="30"/>
        <v>U1Y</v>
      </c>
      <c r="H54" s="36"/>
      <c r="J54" s="35"/>
      <c r="L54" s="23" t="str">
        <f>CONCATENATE("U",C23,C15)</f>
        <v>U2X</v>
      </c>
      <c r="M54" s="23" t="str">
        <f t="shared" ref="M54:O54" si="31">CONCATENATE("U",D23,D15)</f>
        <v>U2Y</v>
      </c>
      <c r="N54" s="23" t="str">
        <f t="shared" si="31"/>
        <v>U1X</v>
      </c>
      <c r="O54" s="23" t="str">
        <f t="shared" si="31"/>
        <v>U1Y</v>
      </c>
      <c r="Q54" s="36"/>
    </row>
    <row r="55" spans="1:17" x14ac:dyDescent="0.3">
      <c r="A55" s="35"/>
      <c r="C55" s="25">
        <f>J9^2</f>
        <v>1</v>
      </c>
      <c r="D55" s="25">
        <f>J9*K9</f>
        <v>0</v>
      </c>
      <c r="E55" s="26">
        <f>-1*C55</f>
        <v>-1</v>
      </c>
      <c r="F55" s="26">
        <f>-1*D55</f>
        <v>0</v>
      </c>
      <c r="G55" s="1" t="str">
        <f>C54</f>
        <v>U2X</v>
      </c>
      <c r="H55" s="36"/>
      <c r="J55" s="35"/>
      <c r="L55" s="25">
        <f>J11^2</f>
        <v>0</v>
      </c>
      <c r="M55" s="25">
        <f>J11*K11</f>
        <v>0</v>
      </c>
      <c r="N55" s="26">
        <f>-1*L55</f>
        <v>0</v>
      </c>
      <c r="O55" s="26">
        <f>-1*M55</f>
        <v>0</v>
      </c>
      <c r="P55" s="1" t="str">
        <f>L54</f>
        <v>U2X</v>
      </c>
      <c r="Q55" s="36"/>
    </row>
    <row r="56" spans="1:17" x14ac:dyDescent="0.3">
      <c r="A56" s="37" t="s">
        <v>40</v>
      </c>
      <c r="B56" s="2">
        <f>N9</f>
        <v>1.25E-3</v>
      </c>
      <c r="C56" s="25">
        <f>D55</f>
        <v>0</v>
      </c>
      <c r="D56" s="25">
        <f>K9^2</f>
        <v>0</v>
      </c>
      <c r="E56" s="26">
        <f>-1*C56</f>
        <v>0</v>
      </c>
      <c r="F56" s="26">
        <f>-1*D56</f>
        <v>0</v>
      </c>
      <c r="G56" s="1" t="str">
        <f>D54</f>
        <v>U2Y</v>
      </c>
      <c r="H56" s="36"/>
      <c r="J56" s="37" t="s">
        <v>42</v>
      </c>
      <c r="K56" s="2">
        <f>W9</f>
        <v>0</v>
      </c>
      <c r="L56" s="25">
        <f>M55</f>
        <v>0</v>
      </c>
      <c r="M56" s="25">
        <f>K11^2</f>
        <v>1</v>
      </c>
      <c r="N56" s="26">
        <f>-1*L56</f>
        <v>0</v>
      </c>
      <c r="O56" s="26">
        <f>-1*M56</f>
        <v>-1</v>
      </c>
      <c r="P56" s="1" t="str">
        <f>M54</f>
        <v>U2Y</v>
      </c>
      <c r="Q56" s="36"/>
    </row>
    <row r="57" spans="1:17" x14ac:dyDescent="0.3">
      <c r="A57" s="35"/>
      <c r="C57" s="26">
        <f>E55</f>
        <v>-1</v>
      </c>
      <c r="D57" s="26">
        <f>F55</f>
        <v>0</v>
      </c>
      <c r="E57" s="25">
        <f>C55</f>
        <v>1</v>
      </c>
      <c r="F57" s="25">
        <f>D55</f>
        <v>0</v>
      </c>
      <c r="G57" s="1" t="str">
        <f>E54</f>
        <v>U1X</v>
      </c>
      <c r="H57" s="36"/>
      <c r="J57" s="35"/>
      <c r="L57" s="26">
        <f>N55</f>
        <v>0</v>
      </c>
      <c r="M57" s="26">
        <f>O55</f>
        <v>0</v>
      </c>
      <c r="N57" s="25">
        <f>L55</f>
        <v>0</v>
      </c>
      <c r="O57" s="25">
        <f>M55</f>
        <v>0</v>
      </c>
      <c r="P57" s="1" t="str">
        <f>N54</f>
        <v>U1X</v>
      </c>
      <c r="Q57" s="36"/>
    </row>
    <row r="58" spans="1:17" x14ac:dyDescent="0.3">
      <c r="A58" s="35"/>
      <c r="C58" s="26">
        <f>E56</f>
        <v>0</v>
      </c>
      <c r="D58" s="26">
        <f>F56</f>
        <v>0</v>
      </c>
      <c r="E58" s="25">
        <f>C56</f>
        <v>0</v>
      </c>
      <c r="F58" s="25">
        <f>D56</f>
        <v>0</v>
      </c>
      <c r="G58" s="1" t="str">
        <f>F54</f>
        <v>U1Y</v>
      </c>
      <c r="H58" s="36"/>
      <c r="J58" s="35"/>
      <c r="L58" s="26">
        <f>N56</f>
        <v>0</v>
      </c>
      <c r="M58" s="26">
        <f>O56</f>
        <v>-1</v>
      </c>
      <c r="N58" s="25">
        <f>L56</f>
        <v>0</v>
      </c>
      <c r="O58" s="25">
        <f>M56</f>
        <v>1</v>
      </c>
      <c r="P58" s="1" t="str">
        <f>O54</f>
        <v>U1Y</v>
      </c>
      <c r="Q58" s="36"/>
    </row>
    <row r="59" spans="1:17" x14ac:dyDescent="0.3">
      <c r="A59" s="35"/>
      <c r="H59" s="36"/>
      <c r="J59" s="35"/>
      <c r="Q59" s="36"/>
    </row>
    <row r="60" spans="1:17" ht="15" thickBot="1" x14ac:dyDescent="0.35">
      <c r="A60" s="38"/>
      <c r="B60" s="39"/>
      <c r="C60" s="39"/>
      <c r="D60" s="39"/>
      <c r="E60" s="39"/>
      <c r="F60" s="39"/>
      <c r="G60" s="39"/>
      <c r="H60" s="40"/>
      <c r="J60" s="38"/>
      <c r="K60" s="39"/>
      <c r="L60" s="39"/>
      <c r="M60" s="39"/>
      <c r="N60" s="39"/>
      <c r="O60" s="39"/>
      <c r="P60" s="39"/>
      <c r="Q60" s="40"/>
    </row>
  </sheetData>
  <mergeCells count="18">
    <mergeCell ref="H2:H3"/>
    <mergeCell ref="I2:I3"/>
    <mergeCell ref="A26:H26"/>
    <mergeCell ref="J26:Q26"/>
    <mergeCell ref="A45:H45"/>
    <mergeCell ref="J45:Q45"/>
    <mergeCell ref="J2:J3"/>
    <mergeCell ref="K2:K3"/>
    <mergeCell ref="L2:L3"/>
    <mergeCell ref="M2:M3"/>
    <mergeCell ref="N2:N3"/>
    <mergeCell ref="B14:B15"/>
    <mergeCell ref="C14:D14"/>
    <mergeCell ref="E14:F14"/>
    <mergeCell ref="C2:D2"/>
    <mergeCell ref="E2:F2"/>
    <mergeCell ref="B2:B3"/>
    <mergeCell ref="G2:G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E1AB-565C-4E6B-A958-A88CDC310B2E}">
  <sheetPr>
    <tabColor rgb="FF00B0F0"/>
  </sheetPr>
  <dimension ref="A2:R137"/>
  <sheetViews>
    <sheetView topLeftCell="A121" workbookViewId="0">
      <selection activeCell="E135" sqref="E135"/>
    </sheetView>
  </sheetViews>
  <sheetFormatPr baseColWidth="10" defaultRowHeight="14.4" x14ac:dyDescent="0.3"/>
  <sheetData>
    <row r="2" spans="2:15" ht="15" thickBot="1" x14ac:dyDescent="0.35"/>
    <row r="3" spans="2:15" ht="15" thickBot="1" x14ac:dyDescent="0.35">
      <c r="B3" s="89" t="s">
        <v>0</v>
      </c>
      <c r="C3" s="90" t="s">
        <v>6</v>
      </c>
      <c r="D3" s="90"/>
      <c r="E3" s="90" t="s">
        <v>5</v>
      </c>
      <c r="F3" s="90"/>
      <c r="G3" s="89" t="s">
        <v>7</v>
      </c>
      <c r="H3" s="89" t="s">
        <v>8</v>
      </c>
      <c r="I3" s="89" t="s">
        <v>9</v>
      </c>
      <c r="J3" s="89" t="s">
        <v>10</v>
      </c>
      <c r="K3" s="89" t="s">
        <v>11</v>
      </c>
      <c r="L3" s="89" t="s">
        <v>12</v>
      </c>
      <c r="M3" s="89" t="s">
        <v>13</v>
      </c>
      <c r="N3" s="89" t="s">
        <v>14</v>
      </c>
    </row>
    <row r="4" spans="2:15" ht="15" thickBot="1" x14ac:dyDescent="0.35">
      <c r="B4" s="89"/>
      <c r="C4" s="91" t="s">
        <v>1</v>
      </c>
      <c r="D4" s="91" t="s">
        <v>2</v>
      </c>
      <c r="E4" s="91" t="s">
        <v>3</v>
      </c>
      <c r="F4" s="91" t="s">
        <v>4</v>
      </c>
      <c r="G4" s="89"/>
      <c r="H4" s="89"/>
      <c r="I4" s="89"/>
      <c r="J4" s="89"/>
      <c r="K4" s="89"/>
      <c r="L4" s="89"/>
      <c r="M4" s="89"/>
      <c r="N4" s="89"/>
    </row>
    <row r="5" spans="2:15" x14ac:dyDescent="0.3">
      <c r="B5" s="48">
        <v>1</v>
      </c>
      <c r="C5" s="49">
        <v>700</v>
      </c>
      <c r="D5" s="49">
        <v>0</v>
      </c>
      <c r="E5" s="49">
        <v>0</v>
      </c>
      <c r="F5" s="49">
        <v>0</v>
      </c>
      <c r="G5" s="49">
        <f>E5-C5</f>
        <v>-700</v>
      </c>
      <c r="H5" s="49">
        <f>F5-D5</f>
        <v>0</v>
      </c>
      <c r="I5" s="50">
        <f>SQRT(G5^2+H5^2)</f>
        <v>700</v>
      </c>
      <c r="J5" s="51">
        <f>G5/I5</f>
        <v>-1</v>
      </c>
      <c r="K5" s="51">
        <f>H5/I5</f>
        <v>0</v>
      </c>
      <c r="L5" s="49">
        <v>4</v>
      </c>
      <c r="M5" s="49">
        <v>150000</v>
      </c>
      <c r="N5" s="52">
        <f>(L5*M5)/I5</f>
        <v>857.14285714285711</v>
      </c>
      <c r="O5" t="s">
        <v>19</v>
      </c>
    </row>
    <row r="6" spans="2:15" x14ac:dyDescent="0.3">
      <c r="B6" s="29">
        <v>2</v>
      </c>
      <c r="C6" s="14">
        <v>700</v>
      </c>
      <c r="D6" s="14">
        <v>0</v>
      </c>
      <c r="E6" s="14">
        <v>300</v>
      </c>
      <c r="F6" s="14">
        <v>400</v>
      </c>
      <c r="G6" s="15">
        <f>E6-C6</f>
        <v>-400</v>
      </c>
      <c r="H6" s="15">
        <f>F6-D6</f>
        <v>400</v>
      </c>
      <c r="I6" s="16">
        <f>SQRT(G6^2+H6^2)</f>
        <v>565.68542494923804</v>
      </c>
      <c r="J6" s="17">
        <f>G6/I6</f>
        <v>-0.70710678118654746</v>
      </c>
      <c r="K6" s="17">
        <f>H6/I6</f>
        <v>0.70710678118654746</v>
      </c>
      <c r="L6" s="15">
        <v>4</v>
      </c>
      <c r="M6" s="15">
        <v>150000</v>
      </c>
      <c r="N6" s="18">
        <f>(L6*M6)/I6</f>
        <v>1060.6601717798212</v>
      </c>
      <c r="O6" t="s">
        <v>20</v>
      </c>
    </row>
    <row r="7" spans="2:15" ht="15" thickBot="1" x14ac:dyDescent="0.35">
      <c r="B7" s="98">
        <v>3</v>
      </c>
      <c r="C7" s="99">
        <v>0</v>
      </c>
      <c r="D7" s="99">
        <v>0</v>
      </c>
      <c r="E7" s="99">
        <v>300</v>
      </c>
      <c r="F7" s="99">
        <v>400</v>
      </c>
      <c r="G7" s="100">
        <f t="shared" ref="G7:H7" si="0">E7-C7</f>
        <v>300</v>
      </c>
      <c r="H7" s="100">
        <f t="shared" si="0"/>
        <v>400</v>
      </c>
      <c r="I7" s="101">
        <f t="shared" ref="I7" si="1">SQRT(G7^2+H7^2)</f>
        <v>500</v>
      </c>
      <c r="J7" s="102">
        <f t="shared" ref="J7" si="2">G7/I7</f>
        <v>0.6</v>
      </c>
      <c r="K7" s="102">
        <f t="shared" ref="K7" si="3">H7/I7</f>
        <v>0.8</v>
      </c>
      <c r="L7" s="100">
        <v>4</v>
      </c>
      <c r="M7" s="100">
        <v>150000</v>
      </c>
      <c r="N7" s="103">
        <f t="shared" ref="N7" si="4">(L7*M7)/I7</f>
        <v>1200</v>
      </c>
    </row>
    <row r="9" spans="2:15" ht="15" thickBot="1" x14ac:dyDescent="0.35"/>
    <row r="10" spans="2:15" ht="15" thickTop="1" x14ac:dyDescent="0.3">
      <c r="B10" s="77" t="s">
        <v>0</v>
      </c>
      <c r="C10" s="79" t="s">
        <v>15</v>
      </c>
      <c r="D10" s="79"/>
      <c r="E10" s="79" t="s">
        <v>16</v>
      </c>
      <c r="F10" s="80"/>
    </row>
    <row r="11" spans="2:15" ht="15" thickBot="1" x14ac:dyDescent="0.35">
      <c r="B11" s="78"/>
      <c r="C11" s="11" t="s">
        <v>17</v>
      </c>
      <c r="D11" s="11" t="s">
        <v>18</v>
      </c>
      <c r="E11" s="11" t="s">
        <v>17</v>
      </c>
      <c r="F11" s="12" t="s">
        <v>18</v>
      </c>
    </row>
    <row r="12" spans="2:15" ht="15" thickTop="1" x14ac:dyDescent="0.3">
      <c r="B12" s="30">
        <v>1</v>
      </c>
      <c r="C12" s="19">
        <v>3</v>
      </c>
      <c r="D12" s="19">
        <v>3</v>
      </c>
      <c r="E12" s="19">
        <v>2</v>
      </c>
      <c r="F12" s="27">
        <v>2</v>
      </c>
    </row>
    <row r="13" spans="2:15" x14ac:dyDescent="0.3">
      <c r="B13" s="31">
        <v>2</v>
      </c>
      <c r="C13" s="14">
        <v>3</v>
      </c>
      <c r="D13" s="14">
        <v>3</v>
      </c>
      <c r="E13" s="14">
        <v>1</v>
      </c>
      <c r="F13" s="28">
        <v>1</v>
      </c>
    </row>
    <row r="14" spans="2:15" ht="15" thickBot="1" x14ac:dyDescent="0.35">
      <c r="B14" s="97">
        <v>3</v>
      </c>
      <c r="C14" s="95">
        <v>2</v>
      </c>
      <c r="D14" s="95">
        <v>2</v>
      </c>
      <c r="E14" s="95">
        <v>1</v>
      </c>
      <c r="F14" s="96">
        <v>1</v>
      </c>
    </row>
    <row r="15" spans="2:15" ht="15" thickTop="1" x14ac:dyDescent="0.3"/>
    <row r="16" spans="2:15" ht="15" thickBot="1" x14ac:dyDescent="0.35"/>
    <row r="17" spans="1:18" ht="15" thickBot="1" x14ac:dyDescent="0.35">
      <c r="A17" s="74" t="s">
        <v>24</v>
      </c>
      <c r="B17" s="75"/>
      <c r="C17" s="75"/>
      <c r="D17" s="75"/>
      <c r="E17" s="75"/>
      <c r="F17" s="75"/>
      <c r="G17" s="75"/>
      <c r="H17" s="76"/>
      <c r="J17" s="60"/>
      <c r="K17" s="61"/>
      <c r="L17" s="61"/>
      <c r="M17" s="61"/>
      <c r="N17" s="61"/>
      <c r="O17" s="61"/>
      <c r="P17" s="61"/>
      <c r="Q17" s="61"/>
      <c r="R17" s="62"/>
    </row>
    <row r="18" spans="1:18" x14ac:dyDescent="0.3">
      <c r="A18" s="35"/>
      <c r="H18" s="36"/>
      <c r="J18" s="35"/>
      <c r="K18" s="23" t="s">
        <v>30</v>
      </c>
      <c r="L18" s="23" t="s">
        <v>31</v>
      </c>
      <c r="M18" s="23" t="s">
        <v>32</v>
      </c>
      <c r="N18" s="23" t="s">
        <v>33</v>
      </c>
      <c r="O18" s="23" t="s">
        <v>34</v>
      </c>
      <c r="P18" s="23" t="s">
        <v>35</v>
      </c>
      <c r="R18" s="36"/>
    </row>
    <row r="19" spans="1:18" x14ac:dyDescent="0.3">
      <c r="A19" s="35"/>
      <c r="C19" s="23" t="str">
        <f>CONCATENATE("U",C12,C11)</f>
        <v>U3X</v>
      </c>
      <c r="D19" s="23" t="str">
        <f>CONCATENATE("U",D12,D11)</f>
        <v>U3Y</v>
      </c>
      <c r="E19" s="23" t="str">
        <f>CONCATENATE("U",E12,E11)</f>
        <v>U2X</v>
      </c>
      <c r="F19" s="24" t="str">
        <f>CONCATENATE("U",F12,F11)</f>
        <v>U2Y</v>
      </c>
      <c r="H19" s="36"/>
      <c r="J19" s="35"/>
      <c r="K19" s="2"/>
      <c r="L19" s="2"/>
      <c r="M19" s="2"/>
      <c r="N19" s="2"/>
      <c r="O19" s="2"/>
      <c r="P19" s="2"/>
      <c r="Q19" s="23" t="s">
        <v>30</v>
      </c>
      <c r="R19" s="36"/>
    </row>
    <row r="20" spans="1:18" x14ac:dyDescent="0.3">
      <c r="A20" s="35"/>
      <c r="C20" s="44">
        <f>J5^2*N5</f>
        <v>857.14285714285711</v>
      </c>
      <c r="D20" s="44">
        <f>J5*K5*N5</f>
        <v>0</v>
      </c>
      <c r="E20" s="45">
        <f>-1*C20</f>
        <v>-857.14285714285711</v>
      </c>
      <c r="F20" s="45">
        <f>-1*D20</f>
        <v>0</v>
      </c>
      <c r="G20" s="1" t="str">
        <f>C19</f>
        <v>U3X</v>
      </c>
      <c r="H20" s="36"/>
      <c r="J20" s="35"/>
      <c r="K20" s="2"/>
      <c r="L20" s="2"/>
      <c r="M20" s="2"/>
      <c r="N20" s="2"/>
      <c r="O20" s="2"/>
      <c r="P20" s="2"/>
      <c r="Q20" s="23" t="s">
        <v>31</v>
      </c>
      <c r="R20" s="36"/>
    </row>
    <row r="21" spans="1:18" x14ac:dyDescent="0.3">
      <c r="A21" s="37" t="s">
        <v>21</v>
      </c>
      <c r="B21" s="2"/>
      <c r="C21" s="44">
        <f>D20</f>
        <v>0</v>
      </c>
      <c r="D21" s="44">
        <f>K5^2*N5</f>
        <v>0</v>
      </c>
      <c r="E21" s="45">
        <f>-1*C21</f>
        <v>0</v>
      </c>
      <c r="F21" s="45">
        <f>-1*D21</f>
        <v>0</v>
      </c>
      <c r="G21" s="1" t="str">
        <f>D19</f>
        <v>U3Y</v>
      </c>
      <c r="H21" s="36"/>
      <c r="J21" s="35"/>
      <c r="K21" s="2"/>
      <c r="L21" s="2"/>
      <c r="M21" s="59">
        <f>E22</f>
        <v>857.14285714285711</v>
      </c>
      <c r="N21" s="59">
        <f>F22</f>
        <v>0</v>
      </c>
      <c r="O21" s="59">
        <f>C22</f>
        <v>-857.14285714285711</v>
      </c>
      <c r="P21" s="59">
        <f>D22</f>
        <v>0</v>
      </c>
      <c r="Q21" s="23" t="s">
        <v>32</v>
      </c>
      <c r="R21" s="36"/>
    </row>
    <row r="22" spans="1:18" x14ac:dyDescent="0.3">
      <c r="A22" s="35"/>
      <c r="C22" s="45">
        <f>E20</f>
        <v>-857.14285714285711</v>
      </c>
      <c r="D22" s="45">
        <f>F20</f>
        <v>0</v>
      </c>
      <c r="E22" s="44">
        <f>C20</f>
        <v>857.14285714285711</v>
      </c>
      <c r="F22" s="44">
        <f>D20</f>
        <v>0</v>
      </c>
      <c r="G22" s="1" t="str">
        <f>E19</f>
        <v>U2X</v>
      </c>
      <c r="H22" s="36"/>
      <c r="J22" s="35"/>
      <c r="K22" s="2"/>
      <c r="L22" s="2"/>
      <c r="M22" s="59">
        <f>E23</f>
        <v>0</v>
      </c>
      <c r="N22" s="59">
        <f>F23</f>
        <v>0</v>
      </c>
      <c r="O22" s="59">
        <f>C23</f>
        <v>0</v>
      </c>
      <c r="P22" s="59">
        <f>D23</f>
        <v>0</v>
      </c>
      <c r="Q22" s="23" t="s">
        <v>33</v>
      </c>
      <c r="R22" s="36"/>
    </row>
    <row r="23" spans="1:18" x14ac:dyDescent="0.3">
      <c r="A23" s="35"/>
      <c r="C23" s="45">
        <f>E21</f>
        <v>0</v>
      </c>
      <c r="D23" s="45">
        <f>F21</f>
        <v>0</v>
      </c>
      <c r="E23" s="44">
        <f>C21</f>
        <v>0</v>
      </c>
      <c r="F23" s="44">
        <f>D21</f>
        <v>0</v>
      </c>
      <c r="G23" s="1" t="str">
        <f>F19</f>
        <v>U2Y</v>
      </c>
      <c r="H23" s="36"/>
      <c r="J23" s="35"/>
      <c r="K23" s="2"/>
      <c r="L23" s="2"/>
      <c r="M23" s="59">
        <f>E20</f>
        <v>-857.14285714285711</v>
      </c>
      <c r="N23" s="59">
        <f>F20</f>
        <v>0</v>
      </c>
      <c r="O23" s="59">
        <f>C20</f>
        <v>857.14285714285711</v>
      </c>
      <c r="P23" s="59">
        <f>D20</f>
        <v>0</v>
      </c>
      <c r="Q23" s="23" t="s">
        <v>34</v>
      </c>
      <c r="R23" s="36"/>
    </row>
    <row r="24" spans="1:18" x14ac:dyDescent="0.3">
      <c r="A24" s="35"/>
      <c r="H24" s="36"/>
      <c r="J24" s="35"/>
      <c r="K24" s="2"/>
      <c r="L24" s="2"/>
      <c r="M24" s="59">
        <f>E21</f>
        <v>0</v>
      </c>
      <c r="N24" s="59">
        <f>F21</f>
        <v>0</v>
      </c>
      <c r="O24" s="59">
        <f>C21</f>
        <v>0</v>
      </c>
      <c r="P24" s="59">
        <f>D21</f>
        <v>0</v>
      </c>
      <c r="Q24" s="23" t="s">
        <v>35</v>
      </c>
      <c r="R24" s="36"/>
    </row>
    <row r="25" spans="1:18" ht="15" thickBot="1" x14ac:dyDescent="0.35">
      <c r="A25" s="38"/>
      <c r="B25" s="39"/>
      <c r="C25" s="39"/>
      <c r="D25" s="39"/>
      <c r="E25" s="39"/>
      <c r="F25" s="39"/>
      <c r="G25" s="39"/>
      <c r="H25" s="40"/>
      <c r="J25" s="38"/>
      <c r="K25" s="39"/>
      <c r="L25" s="39"/>
      <c r="M25" s="39"/>
      <c r="N25" s="39"/>
      <c r="O25" s="39"/>
      <c r="P25" s="39"/>
      <c r="Q25" s="39"/>
      <c r="R25" s="40"/>
    </row>
    <row r="28" spans="1:18" ht="15" thickBot="1" x14ac:dyDescent="0.35"/>
    <row r="29" spans="1:18" ht="15" thickBot="1" x14ac:dyDescent="0.35">
      <c r="A29" s="74" t="s">
        <v>25</v>
      </c>
      <c r="B29" s="75"/>
      <c r="C29" s="75"/>
      <c r="D29" s="75"/>
      <c r="E29" s="75"/>
      <c r="F29" s="75"/>
      <c r="G29" s="75"/>
      <c r="H29" s="76"/>
      <c r="J29" s="63"/>
      <c r="K29" s="61"/>
      <c r="L29" s="61"/>
      <c r="M29" s="61"/>
      <c r="N29" s="61"/>
      <c r="O29" s="61"/>
      <c r="P29" s="61"/>
      <c r="Q29" s="61"/>
      <c r="R29" s="62"/>
    </row>
    <row r="30" spans="1:18" x14ac:dyDescent="0.3">
      <c r="A30" s="35"/>
      <c r="H30" s="36"/>
      <c r="J30" s="35"/>
      <c r="K30" s="23" t="s">
        <v>30</v>
      </c>
      <c r="L30" s="23" t="s">
        <v>31</v>
      </c>
      <c r="M30" s="23" t="s">
        <v>32</v>
      </c>
      <c r="N30" s="23" t="s">
        <v>33</v>
      </c>
      <c r="O30" s="23" t="s">
        <v>34</v>
      </c>
      <c r="P30" s="23" t="s">
        <v>35</v>
      </c>
      <c r="R30" s="36"/>
    </row>
    <row r="31" spans="1:18" x14ac:dyDescent="0.3">
      <c r="A31" s="35"/>
      <c r="C31" s="23" t="str">
        <f>CONCATENATE("U",C13,C11)</f>
        <v>U3X</v>
      </c>
      <c r="D31" s="23" t="str">
        <f>CONCATENATE("U",D13,D11)</f>
        <v>U3Y</v>
      </c>
      <c r="E31" s="23" t="str">
        <f>CONCATENATE("U",E13,E11)</f>
        <v>U1X</v>
      </c>
      <c r="F31" s="23" t="str">
        <f>CONCATENATE("U",F13,F11)</f>
        <v>U1Y</v>
      </c>
      <c r="H31" s="36"/>
      <c r="J31" s="35"/>
      <c r="K31" s="59">
        <f>E34</f>
        <v>530.33008588991049</v>
      </c>
      <c r="L31" s="59">
        <f>F34</f>
        <v>-530.33008588991049</v>
      </c>
      <c r="M31" s="2"/>
      <c r="N31" s="2"/>
      <c r="O31" s="59">
        <f>C34</f>
        <v>-530.33008588991049</v>
      </c>
      <c r="P31" s="59">
        <f>D34</f>
        <v>530.33008588991049</v>
      </c>
      <c r="Q31" s="23" t="s">
        <v>30</v>
      </c>
      <c r="R31" s="36"/>
    </row>
    <row r="32" spans="1:18" x14ac:dyDescent="0.3">
      <c r="A32" s="35"/>
      <c r="C32" s="44">
        <f>J6^2*N6</f>
        <v>530.33008588991049</v>
      </c>
      <c r="D32" s="44">
        <f>J6*K6*N6</f>
        <v>-530.33008588991049</v>
      </c>
      <c r="E32" s="45">
        <f>-1*C32</f>
        <v>-530.33008588991049</v>
      </c>
      <c r="F32" s="45">
        <f>-1*D32</f>
        <v>530.33008588991049</v>
      </c>
      <c r="G32" s="1" t="str">
        <f>C31</f>
        <v>U3X</v>
      </c>
      <c r="H32" s="36"/>
      <c r="J32" s="35"/>
      <c r="K32" s="59">
        <f>E35</f>
        <v>-530.33008588991049</v>
      </c>
      <c r="L32" s="59">
        <f>F35</f>
        <v>530.33008588991049</v>
      </c>
      <c r="M32" s="2"/>
      <c r="N32" s="2"/>
      <c r="O32" s="59">
        <f>C35</f>
        <v>530.33008588991049</v>
      </c>
      <c r="P32" s="59">
        <f>D35</f>
        <v>-530.33008588991049</v>
      </c>
      <c r="Q32" s="23" t="s">
        <v>31</v>
      </c>
      <c r="R32" s="36"/>
    </row>
    <row r="33" spans="1:18" x14ac:dyDescent="0.3">
      <c r="A33" s="37" t="s">
        <v>28</v>
      </c>
      <c r="B33" s="2"/>
      <c r="C33" s="44">
        <f>D32</f>
        <v>-530.33008588991049</v>
      </c>
      <c r="D33" s="44">
        <f>K6^2*N6</f>
        <v>530.33008588991049</v>
      </c>
      <c r="E33" s="45">
        <f>-1*C33</f>
        <v>530.33008588991049</v>
      </c>
      <c r="F33" s="45">
        <f>-1*D33</f>
        <v>-530.33008588991049</v>
      </c>
      <c r="G33" s="1" t="str">
        <f>D31</f>
        <v>U3Y</v>
      </c>
      <c r="H33" s="36"/>
      <c r="J33" s="64"/>
      <c r="K33" s="2"/>
      <c r="L33" s="2"/>
      <c r="M33" s="59"/>
      <c r="N33" s="59"/>
      <c r="O33" s="59"/>
      <c r="P33" s="59"/>
      <c r="Q33" s="23" t="s">
        <v>32</v>
      </c>
      <c r="R33" s="36"/>
    </row>
    <row r="34" spans="1:18" x14ac:dyDescent="0.3">
      <c r="A34" s="35"/>
      <c r="C34" s="45">
        <f>E32</f>
        <v>-530.33008588991049</v>
      </c>
      <c r="D34" s="45">
        <f>F32</f>
        <v>530.33008588991049</v>
      </c>
      <c r="E34" s="44">
        <f>C32</f>
        <v>530.33008588991049</v>
      </c>
      <c r="F34" s="44">
        <f>D32</f>
        <v>-530.33008588991049</v>
      </c>
      <c r="G34" s="1" t="str">
        <f>E31</f>
        <v>U1X</v>
      </c>
      <c r="H34" s="36"/>
      <c r="J34" s="35"/>
      <c r="K34" s="2"/>
      <c r="L34" s="2"/>
      <c r="M34" s="59"/>
      <c r="N34" s="59"/>
      <c r="O34" s="59"/>
      <c r="P34" s="59"/>
      <c r="Q34" s="23" t="s">
        <v>33</v>
      </c>
      <c r="R34" s="36"/>
    </row>
    <row r="35" spans="1:18" x14ac:dyDescent="0.3">
      <c r="A35" s="35"/>
      <c r="C35" s="45">
        <f>E33</f>
        <v>530.33008588991049</v>
      </c>
      <c r="D35" s="45">
        <f>F33</f>
        <v>-530.33008588991049</v>
      </c>
      <c r="E35" s="44">
        <f>C33</f>
        <v>-530.33008588991049</v>
      </c>
      <c r="F35" s="44">
        <f>D33</f>
        <v>530.33008588991049</v>
      </c>
      <c r="G35" s="1" t="str">
        <f>F31</f>
        <v>U1Y</v>
      </c>
      <c r="H35" s="36"/>
      <c r="J35" s="35"/>
      <c r="K35" s="59">
        <f>E32</f>
        <v>-530.33008588991049</v>
      </c>
      <c r="L35" s="59">
        <f>F32</f>
        <v>530.33008588991049</v>
      </c>
      <c r="M35" s="59"/>
      <c r="N35" s="59"/>
      <c r="O35" s="59">
        <f>C32</f>
        <v>530.33008588991049</v>
      </c>
      <c r="P35" s="59">
        <f>D32</f>
        <v>-530.33008588991049</v>
      </c>
      <c r="Q35" s="23" t="s">
        <v>34</v>
      </c>
      <c r="R35" s="36"/>
    </row>
    <row r="36" spans="1:18" x14ac:dyDescent="0.3">
      <c r="A36" s="35"/>
      <c r="H36" s="36"/>
      <c r="J36" s="35"/>
      <c r="K36" s="59">
        <f>E33</f>
        <v>530.33008588991049</v>
      </c>
      <c r="L36" s="59">
        <f>F33</f>
        <v>-530.33008588991049</v>
      </c>
      <c r="M36" s="59"/>
      <c r="N36" s="59"/>
      <c r="O36" s="59">
        <f>C33</f>
        <v>-530.33008588991049</v>
      </c>
      <c r="P36" s="59">
        <f>D33</f>
        <v>530.33008588991049</v>
      </c>
      <c r="Q36" s="23" t="s">
        <v>35</v>
      </c>
      <c r="R36" s="36"/>
    </row>
    <row r="37" spans="1:18" ht="15" thickBot="1" x14ac:dyDescent="0.35">
      <c r="A37" s="38"/>
      <c r="B37" s="39"/>
      <c r="C37" s="39"/>
      <c r="D37" s="39"/>
      <c r="E37" s="39"/>
      <c r="F37" s="39"/>
      <c r="G37" s="39"/>
      <c r="H37" s="40"/>
      <c r="J37" s="38"/>
      <c r="K37" s="39"/>
      <c r="L37" s="39"/>
      <c r="M37" s="39"/>
      <c r="N37" s="39"/>
      <c r="O37" s="39"/>
      <c r="P37" s="39"/>
      <c r="Q37" s="39"/>
      <c r="R37" s="40"/>
    </row>
    <row r="40" spans="1:18" ht="15" thickBot="1" x14ac:dyDescent="0.35"/>
    <row r="41" spans="1:18" ht="15" thickBot="1" x14ac:dyDescent="0.35">
      <c r="A41" s="74" t="s">
        <v>26</v>
      </c>
      <c r="B41" s="75"/>
      <c r="C41" s="75"/>
      <c r="D41" s="75"/>
      <c r="E41" s="75"/>
      <c r="F41" s="75"/>
      <c r="G41" s="75"/>
      <c r="H41" s="76"/>
      <c r="J41" s="60"/>
      <c r="K41" s="61"/>
      <c r="L41" s="61"/>
      <c r="M41" s="61"/>
      <c r="N41" s="61"/>
      <c r="O41" s="61"/>
      <c r="P41" s="61"/>
      <c r="Q41" s="61"/>
      <c r="R41" s="62"/>
    </row>
    <row r="42" spans="1:18" x14ac:dyDescent="0.3">
      <c r="A42" s="35"/>
      <c r="H42" s="36"/>
      <c r="J42" s="35"/>
      <c r="K42" s="23" t="s">
        <v>30</v>
      </c>
      <c r="L42" s="23" t="s">
        <v>31</v>
      </c>
      <c r="M42" s="23" t="s">
        <v>32</v>
      </c>
      <c r="N42" s="23" t="s">
        <v>33</v>
      </c>
      <c r="O42" s="23" t="s">
        <v>34</v>
      </c>
      <c r="P42" s="23" t="s">
        <v>35</v>
      </c>
      <c r="R42" s="36"/>
    </row>
    <row r="43" spans="1:18" x14ac:dyDescent="0.3">
      <c r="A43" s="35"/>
      <c r="C43" s="23" t="str">
        <f>CONCATENATE("U",C14,C11)</f>
        <v>U2X</v>
      </c>
      <c r="D43" s="23" t="str">
        <f>CONCATENATE("U",D14,D11)</f>
        <v>U2Y</v>
      </c>
      <c r="E43" s="23" t="str">
        <f>CONCATENATE("U",E14,E11)</f>
        <v>U1X</v>
      </c>
      <c r="F43" s="23" t="str">
        <f>CONCATENATE("U",F14,F11)</f>
        <v>U1Y</v>
      </c>
      <c r="H43" s="36"/>
      <c r="J43" s="35"/>
      <c r="K43" s="59">
        <f>E46</f>
        <v>432</v>
      </c>
      <c r="L43" s="59">
        <f>F46</f>
        <v>576</v>
      </c>
      <c r="M43" s="59">
        <f>C46</f>
        <v>-432</v>
      </c>
      <c r="N43" s="59">
        <f>D46</f>
        <v>-576</v>
      </c>
      <c r="O43" s="2"/>
      <c r="P43" s="2"/>
      <c r="Q43" s="23" t="s">
        <v>30</v>
      </c>
      <c r="R43" s="36"/>
    </row>
    <row r="44" spans="1:18" x14ac:dyDescent="0.3">
      <c r="A44" s="35"/>
      <c r="C44" s="44">
        <f>J7^2*N7</f>
        <v>432</v>
      </c>
      <c r="D44" s="44">
        <f>J7*K7*N7</f>
        <v>576</v>
      </c>
      <c r="E44" s="45">
        <f>-1*C44</f>
        <v>-432</v>
      </c>
      <c r="F44" s="45">
        <f>-1*D44</f>
        <v>-576</v>
      </c>
      <c r="G44" s="23" t="str">
        <f>C43</f>
        <v>U2X</v>
      </c>
      <c r="H44" s="36"/>
      <c r="J44" s="35"/>
      <c r="K44" s="59">
        <f>E47</f>
        <v>576</v>
      </c>
      <c r="L44" s="59">
        <f>F47</f>
        <v>768.00000000000011</v>
      </c>
      <c r="M44" s="59">
        <f>C47</f>
        <v>-576</v>
      </c>
      <c r="N44" s="59">
        <f>D47</f>
        <v>-768.00000000000011</v>
      </c>
      <c r="O44" s="2"/>
      <c r="P44" s="2"/>
      <c r="Q44" s="23" t="s">
        <v>31</v>
      </c>
      <c r="R44" s="36"/>
    </row>
    <row r="45" spans="1:18" x14ac:dyDescent="0.3">
      <c r="A45" s="37" t="s">
        <v>29</v>
      </c>
      <c r="B45" s="2"/>
      <c r="C45" s="44">
        <f>D44</f>
        <v>576</v>
      </c>
      <c r="D45" s="44">
        <f>K7^2*N7</f>
        <v>768.00000000000011</v>
      </c>
      <c r="E45" s="45">
        <f>-1*C45</f>
        <v>-576</v>
      </c>
      <c r="F45" s="45">
        <f>-1*D45</f>
        <v>-768.00000000000011</v>
      </c>
      <c r="G45" s="23" t="str">
        <f>D43</f>
        <v>U2Y</v>
      </c>
      <c r="H45" s="36"/>
      <c r="J45" s="35"/>
      <c r="K45" s="59">
        <f>E44</f>
        <v>-432</v>
      </c>
      <c r="L45" s="59">
        <f>F44</f>
        <v>-576</v>
      </c>
      <c r="M45" s="59">
        <f>C44</f>
        <v>432</v>
      </c>
      <c r="N45" s="59">
        <f>D44</f>
        <v>576</v>
      </c>
      <c r="O45" s="59"/>
      <c r="P45" s="59"/>
      <c r="Q45" s="23" t="s">
        <v>32</v>
      </c>
      <c r="R45" s="36"/>
    </row>
    <row r="46" spans="1:18" x14ac:dyDescent="0.3">
      <c r="A46" s="35"/>
      <c r="C46" s="45">
        <f>E44</f>
        <v>-432</v>
      </c>
      <c r="D46" s="45">
        <f>F44</f>
        <v>-576</v>
      </c>
      <c r="E46" s="44">
        <f>C44</f>
        <v>432</v>
      </c>
      <c r="F46" s="44">
        <f>D44</f>
        <v>576</v>
      </c>
      <c r="G46" s="23" t="str">
        <f>E43</f>
        <v>U1X</v>
      </c>
      <c r="H46" s="36"/>
      <c r="J46" s="35"/>
      <c r="K46" s="59">
        <f>E45</f>
        <v>-576</v>
      </c>
      <c r="L46" s="59">
        <f>F45</f>
        <v>-768.00000000000011</v>
      </c>
      <c r="M46" s="59">
        <f>C45</f>
        <v>576</v>
      </c>
      <c r="N46" s="59">
        <f>D45</f>
        <v>768.00000000000011</v>
      </c>
      <c r="O46" s="59"/>
      <c r="P46" s="59"/>
      <c r="Q46" s="23" t="s">
        <v>33</v>
      </c>
      <c r="R46" s="36"/>
    </row>
    <row r="47" spans="1:18" x14ac:dyDescent="0.3">
      <c r="A47" s="35"/>
      <c r="C47" s="45">
        <f>E45</f>
        <v>-576</v>
      </c>
      <c r="D47" s="45">
        <f>F45</f>
        <v>-768.00000000000011</v>
      </c>
      <c r="E47" s="44">
        <f>C45</f>
        <v>576</v>
      </c>
      <c r="F47" s="44">
        <f>D45</f>
        <v>768.00000000000011</v>
      </c>
      <c r="G47" s="23" t="str">
        <f>F43</f>
        <v>U1Y</v>
      </c>
      <c r="H47" s="36"/>
      <c r="J47" s="35"/>
      <c r="K47" s="2"/>
      <c r="L47" s="2"/>
      <c r="M47" s="59"/>
      <c r="N47" s="59"/>
      <c r="O47" s="59"/>
      <c r="P47" s="59"/>
      <c r="Q47" s="23" t="s">
        <v>34</v>
      </c>
      <c r="R47" s="36"/>
    </row>
    <row r="48" spans="1:18" x14ac:dyDescent="0.3">
      <c r="A48" s="35"/>
      <c r="H48" s="36"/>
      <c r="J48" s="35"/>
      <c r="K48" s="2"/>
      <c r="L48" s="2"/>
      <c r="M48" s="59"/>
      <c r="N48" s="59"/>
      <c r="O48" s="59"/>
      <c r="P48" s="59"/>
      <c r="Q48" s="23" t="s">
        <v>35</v>
      </c>
      <c r="R48" s="36"/>
    </row>
    <row r="49" spans="1:18" ht="15" thickBot="1" x14ac:dyDescent="0.35">
      <c r="A49" s="38"/>
      <c r="B49" s="39"/>
      <c r="C49" s="39"/>
      <c r="D49" s="39"/>
      <c r="E49" s="39"/>
      <c r="F49" s="39"/>
      <c r="G49" s="39"/>
      <c r="H49" s="40"/>
      <c r="J49" s="38"/>
      <c r="K49" s="39"/>
      <c r="L49" s="39"/>
      <c r="M49" s="39"/>
      <c r="N49" s="39"/>
      <c r="O49" s="39"/>
      <c r="P49" s="39"/>
      <c r="Q49" s="39"/>
      <c r="R49" s="40"/>
    </row>
    <row r="54" spans="1:18" x14ac:dyDescent="0.3">
      <c r="A54" s="123" t="s">
        <v>43</v>
      </c>
      <c r="B54" s="123"/>
      <c r="C54" s="123"/>
    </row>
    <row r="55" spans="1:18" ht="15" thickBot="1" x14ac:dyDescent="0.35"/>
    <row r="56" spans="1:18" x14ac:dyDescent="0.3">
      <c r="C56" s="60"/>
      <c r="D56" s="61"/>
      <c r="E56" s="61"/>
      <c r="F56" s="61"/>
      <c r="G56" s="61"/>
      <c r="H56" s="61"/>
      <c r="I56" s="61"/>
      <c r="J56" s="61"/>
      <c r="K56" s="61"/>
      <c r="L56" s="62"/>
    </row>
    <row r="57" spans="1:18" x14ac:dyDescent="0.3">
      <c r="C57" s="35"/>
      <c r="E57" s="23" t="s">
        <v>30</v>
      </c>
      <c r="F57" s="23" t="s">
        <v>31</v>
      </c>
      <c r="G57" s="23" t="s">
        <v>32</v>
      </c>
      <c r="H57" s="23" t="s">
        <v>33</v>
      </c>
      <c r="I57" s="23" t="s">
        <v>34</v>
      </c>
      <c r="J57" s="23" t="s">
        <v>35</v>
      </c>
      <c r="L57" s="36"/>
    </row>
    <row r="58" spans="1:18" x14ac:dyDescent="0.3">
      <c r="C58" s="35"/>
      <c r="E58" s="59">
        <f>K19+K31+K43</f>
        <v>962.33008588991049</v>
      </c>
      <c r="F58" s="59">
        <f t="shared" ref="F58:J58" si="5">L19+L31+L43</f>
        <v>45.669914110089508</v>
      </c>
      <c r="G58" s="59">
        <f t="shared" si="5"/>
        <v>-432</v>
      </c>
      <c r="H58" s="59">
        <f t="shared" si="5"/>
        <v>-576</v>
      </c>
      <c r="I58" s="59">
        <f t="shared" si="5"/>
        <v>-530.33008588991049</v>
      </c>
      <c r="J58" s="59">
        <f t="shared" si="5"/>
        <v>530.33008588991049</v>
      </c>
      <c r="K58" s="23" t="s">
        <v>30</v>
      </c>
      <c r="L58" s="36"/>
    </row>
    <row r="59" spans="1:18" x14ac:dyDescent="0.3">
      <c r="C59" s="35"/>
      <c r="E59" s="59">
        <f t="shared" ref="E59:E63" si="6">K20+K32+K44</f>
        <v>45.669914110089508</v>
      </c>
      <c r="F59" s="59">
        <f t="shared" ref="F59:F63" si="7">L20+L32+L44</f>
        <v>1298.3300858899106</v>
      </c>
      <c r="G59" s="59">
        <f t="shared" ref="G59:G63" si="8">M20+M32+M44</f>
        <v>-576</v>
      </c>
      <c r="H59" s="59">
        <f t="shared" ref="H59:H63" si="9">N20+N32+N44</f>
        <v>-768.00000000000011</v>
      </c>
      <c r="I59" s="59">
        <f t="shared" ref="I59:I63" si="10">O20+O32+O44</f>
        <v>530.33008588991049</v>
      </c>
      <c r="J59" s="59">
        <f t="shared" ref="J59:J63" si="11">P20+P32+P44</f>
        <v>-530.33008588991049</v>
      </c>
      <c r="K59" s="23" t="s">
        <v>31</v>
      </c>
      <c r="L59" s="36"/>
    </row>
    <row r="60" spans="1:18" x14ac:dyDescent="0.3">
      <c r="C60" s="35"/>
      <c r="D60" s="65" t="s">
        <v>36</v>
      </c>
      <c r="E60" s="59">
        <f t="shared" si="6"/>
        <v>-432</v>
      </c>
      <c r="F60" s="59">
        <f t="shared" si="7"/>
        <v>-576</v>
      </c>
      <c r="G60" s="59">
        <f t="shared" si="8"/>
        <v>1289.1428571428571</v>
      </c>
      <c r="H60" s="59">
        <f t="shared" si="9"/>
        <v>576</v>
      </c>
      <c r="I60" s="59">
        <f t="shared" si="10"/>
        <v>-857.14285714285711</v>
      </c>
      <c r="J60" s="59">
        <f t="shared" si="11"/>
        <v>0</v>
      </c>
      <c r="K60" s="23" t="s">
        <v>32</v>
      </c>
      <c r="L60" s="36"/>
    </row>
    <row r="61" spans="1:18" x14ac:dyDescent="0.3">
      <c r="C61" s="35"/>
      <c r="E61" s="59">
        <f t="shared" si="6"/>
        <v>-576</v>
      </c>
      <c r="F61" s="59">
        <f t="shared" si="7"/>
        <v>-768.00000000000011</v>
      </c>
      <c r="G61" s="59">
        <f t="shared" si="8"/>
        <v>576</v>
      </c>
      <c r="H61" s="59">
        <f t="shared" si="9"/>
        <v>768.00000000000011</v>
      </c>
      <c r="I61" s="59">
        <f t="shared" si="10"/>
        <v>0</v>
      </c>
      <c r="J61" s="59">
        <f t="shared" si="11"/>
        <v>0</v>
      </c>
      <c r="K61" s="23" t="s">
        <v>33</v>
      </c>
      <c r="L61" s="36"/>
    </row>
    <row r="62" spans="1:18" x14ac:dyDescent="0.3">
      <c r="C62" s="35"/>
      <c r="E62" s="59">
        <f t="shared" si="6"/>
        <v>-530.33008588991049</v>
      </c>
      <c r="F62" s="59">
        <f t="shared" si="7"/>
        <v>530.33008588991049</v>
      </c>
      <c r="G62" s="59">
        <f t="shared" si="8"/>
        <v>-857.14285714285711</v>
      </c>
      <c r="H62" s="59">
        <f t="shared" si="9"/>
        <v>0</v>
      </c>
      <c r="I62" s="59">
        <f t="shared" si="10"/>
        <v>1387.4729430327675</v>
      </c>
      <c r="J62" s="59">
        <f t="shared" si="11"/>
        <v>-530.33008588991049</v>
      </c>
      <c r="K62" s="23" t="s">
        <v>34</v>
      </c>
      <c r="L62" s="36"/>
    </row>
    <row r="63" spans="1:18" x14ac:dyDescent="0.3">
      <c r="C63" s="35"/>
      <c r="E63" s="59">
        <f t="shared" si="6"/>
        <v>530.33008588991049</v>
      </c>
      <c r="F63" s="59">
        <f t="shared" si="7"/>
        <v>-530.33008588991049</v>
      </c>
      <c r="G63" s="59">
        <f t="shared" si="8"/>
        <v>0</v>
      </c>
      <c r="H63" s="59">
        <f t="shared" si="9"/>
        <v>0</v>
      </c>
      <c r="I63" s="59">
        <f t="shared" si="10"/>
        <v>-530.33008588991049</v>
      </c>
      <c r="J63" s="59">
        <f t="shared" si="11"/>
        <v>530.33008588991049</v>
      </c>
      <c r="K63" s="23" t="s">
        <v>35</v>
      </c>
      <c r="L63" s="36"/>
    </row>
    <row r="64" spans="1:18" ht="15" thickBot="1" x14ac:dyDescent="0.35">
      <c r="C64" s="38"/>
      <c r="D64" s="39"/>
      <c r="E64" s="39"/>
      <c r="F64" s="39"/>
      <c r="G64" s="39"/>
      <c r="H64" s="39"/>
      <c r="I64" s="39"/>
      <c r="J64" s="39"/>
      <c r="K64" s="39"/>
      <c r="L64" s="40"/>
    </row>
    <row r="67" spans="1:5" x14ac:dyDescent="0.3">
      <c r="A67" s="123" t="s">
        <v>44</v>
      </c>
      <c r="B67" s="123"/>
      <c r="C67" s="123"/>
    </row>
    <row r="68" spans="1:5" ht="15" thickBot="1" x14ac:dyDescent="0.35"/>
    <row r="69" spans="1:5" x14ac:dyDescent="0.3">
      <c r="C69" s="105" t="s">
        <v>46</v>
      </c>
      <c r="E69" s="108">
        <v>5000</v>
      </c>
    </row>
    <row r="70" spans="1:5" x14ac:dyDescent="0.3">
      <c r="C70" s="106" t="s">
        <v>47</v>
      </c>
      <c r="E70" s="109">
        <v>-4000</v>
      </c>
    </row>
    <row r="71" spans="1:5" x14ac:dyDescent="0.3">
      <c r="C71" s="106" t="s">
        <v>48</v>
      </c>
      <c r="D71" s="154"/>
      <c r="E71" s="109" t="s">
        <v>48</v>
      </c>
    </row>
    <row r="72" spans="1:5" x14ac:dyDescent="0.3">
      <c r="B72" t="s">
        <v>45</v>
      </c>
      <c r="C72" s="106" t="s">
        <v>49</v>
      </c>
      <c r="D72" s="153" t="s">
        <v>52</v>
      </c>
      <c r="E72" s="109" t="s">
        <v>49</v>
      </c>
    </row>
    <row r="73" spans="1:5" x14ac:dyDescent="0.3">
      <c r="C73" s="106" t="s">
        <v>50</v>
      </c>
      <c r="D73" s="154"/>
      <c r="E73" s="109">
        <v>0</v>
      </c>
    </row>
    <row r="74" spans="1:5" ht="15" thickBot="1" x14ac:dyDescent="0.35">
      <c r="C74" s="107" t="s">
        <v>51</v>
      </c>
      <c r="D74" s="154"/>
      <c r="E74" s="110" t="s">
        <v>51</v>
      </c>
    </row>
    <row r="75" spans="1:5" x14ac:dyDescent="0.3">
      <c r="D75" s="154"/>
    </row>
    <row r="76" spans="1:5" x14ac:dyDescent="0.3">
      <c r="D76" s="154"/>
    </row>
    <row r="77" spans="1:5" x14ac:dyDescent="0.3">
      <c r="D77" s="154"/>
    </row>
    <row r="78" spans="1:5" x14ac:dyDescent="0.3">
      <c r="A78" s="123" t="s">
        <v>53</v>
      </c>
      <c r="B78" s="123"/>
      <c r="C78" s="123"/>
      <c r="D78" s="154"/>
    </row>
    <row r="79" spans="1:5" ht="15" thickBot="1" x14ac:dyDescent="0.35">
      <c r="D79" s="154"/>
    </row>
    <row r="80" spans="1:5" x14ac:dyDescent="0.3">
      <c r="C80" s="105" t="s">
        <v>55</v>
      </c>
      <c r="D80" s="154"/>
      <c r="E80" s="108" t="s">
        <v>55</v>
      </c>
    </row>
    <row r="81" spans="1:15" x14ac:dyDescent="0.3">
      <c r="C81" s="106" t="s">
        <v>56</v>
      </c>
      <c r="D81" s="154"/>
      <c r="E81" s="109" t="s">
        <v>56</v>
      </c>
    </row>
    <row r="82" spans="1:15" x14ac:dyDescent="0.3">
      <c r="C82" s="106" t="s">
        <v>57</v>
      </c>
      <c r="D82" s="154"/>
      <c r="E82" s="109">
        <v>0</v>
      </c>
    </row>
    <row r="83" spans="1:15" x14ac:dyDescent="0.3">
      <c r="B83" t="s">
        <v>54</v>
      </c>
      <c r="C83" s="106" t="s">
        <v>58</v>
      </c>
      <c r="D83" s="153" t="s">
        <v>52</v>
      </c>
      <c r="E83" s="109">
        <v>0</v>
      </c>
    </row>
    <row r="84" spans="1:15" x14ac:dyDescent="0.3">
      <c r="C84" s="106" t="s">
        <v>59</v>
      </c>
      <c r="E84" s="109" t="s">
        <v>59</v>
      </c>
    </row>
    <row r="85" spans="1:15" ht="15" thickBot="1" x14ac:dyDescent="0.35">
      <c r="C85" s="107" t="s">
        <v>60</v>
      </c>
      <c r="E85" s="110">
        <v>0</v>
      </c>
    </row>
    <row r="88" spans="1:15" x14ac:dyDescent="0.3">
      <c r="A88" s="123" t="s">
        <v>61</v>
      </c>
      <c r="B88" s="123"/>
      <c r="C88" s="123"/>
      <c r="G88" s="128" t="s">
        <v>63</v>
      </c>
      <c r="H88" s="128"/>
    </row>
    <row r="89" spans="1:15" x14ac:dyDescent="0.3">
      <c r="G89" s="128"/>
      <c r="H89" s="128"/>
    </row>
    <row r="90" spans="1:15" ht="15" thickBot="1" x14ac:dyDescent="0.35"/>
    <row r="91" spans="1:15" x14ac:dyDescent="0.3">
      <c r="C91" s="108">
        <f>E69</f>
        <v>5000</v>
      </c>
      <c r="E91" s="111">
        <f>E58</f>
        <v>962.33008588991049</v>
      </c>
      <c r="F91" s="112">
        <f t="shared" ref="F91:J91" si="12">F58</f>
        <v>45.669914110089508</v>
      </c>
      <c r="G91" s="129">
        <f t="shared" si="12"/>
        <v>-432</v>
      </c>
      <c r="H91" s="129">
        <f t="shared" si="12"/>
        <v>-576</v>
      </c>
      <c r="I91" s="112">
        <f t="shared" si="12"/>
        <v>-530.33008588991049</v>
      </c>
      <c r="J91" s="134">
        <f t="shared" si="12"/>
        <v>530.33008588991049</v>
      </c>
      <c r="L91" s="120" t="str">
        <f>E80</f>
        <v>D1X</v>
      </c>
    </row>
    <row r="92" spans="1:15" x14ac:dyDescent="0.3">
      <c r="C92" s="109">
        <f t="shared" ref="C92:C96" si="13">E70</f>
        <v>-4000</v>
      </c>
      <c r="E92" s="114">
        <f t="shared" ref="E92:J92" si="14">E59</f>
        <v>45.669914110089508</v>
      </c>
      <c r="F92" s="115">
        <f t="shared" si="14"/>
        <v>1298.3300858899106</v>
      </c>
      <c r="G92" s="125">
        <f t="shared" si="14"/>
        <v>-576</v>
      </c>
      <c r="H92" s="125">
        <f t="shared" si="14"/>
        <v>-768.00000000000011</v>
      </c>
      <c r="I92" s="115">
        <f t="shared" si="14"/>
        <v>530.33008588991049</v>
      </c>
      <c r="J92" s="135">
        <f t="shared" si="14"/>
        <v>-530.33008588991049</v>
      </c>
      <c r="L92" s="121" t="str">
        <f t="shared" ref="L92:L96" si="15">E81</f>
        <v>D1Y</v>
      </c>
    </row>
    <row r="93" spans="1:15" x14ac:dyDescent="0.3">
      <c r="C93" s="141" t="str">
        <f t="shared" si="13"/>
        <v>C2X</v>
      </c>
      <c r="D93" s="124"/>
      <c r="E93" s="143">
        <f t="shared" ref="E93:J93" si="16">E60</f>
        <v>-432</v>
      </c>
      <c r="F93" s="144">
        <f t="shared" si="16"/>
        <v>-576</v>
      </c>
      <c r="G93" s="125">
        <f t="shared" si="16"/>
        <v>1289.1428571428571</v>
      </c>
      <c r="H93" s="125">
        <f t="shared" si="16"/>
        <v>576</v>
      </c>
      <c r="I93" s="144">
        <f t="shared" si="16"/>
        <v>-857.14285714285711</v>
      </c>
      <c r="J93" s="135">
        <f t="shared" si="16"/>
        <v>0</v>
      </c>
      <c r="K93" s="124"/>
      <c r="L93" s="126">
        <f t="shared" si="15"/>
        <v>0</v>
      </c>
      <c r="N93" s="128" t="s">
        <v>62</v>
      </c>
      <c r="O93" s="128"/>
    </row>
    <row r="94" spans="1:15" x14ac:dyDescent="0.3">
      <c r="C94" s="141" t="str">
        <f t="shared" si="13"/>
        <v>C2Y</v>
      </c>
      <c r="D94" s="127" t="s">
        <v>52</v>
      </c>
      <c r="E94" s="143">
        <f t="shared" ref="E94:J94" si="17">E61</f>
        <v>-576</v>
      </c>
      <c r="F94" s="144">
        <f t="shared" si="17"/>
        <v>-768.00000000000011</v>
      </c>
      <c r="G94" s="125">
        <f t="shared" si="17"/>
        <v>576</v>
      </c>
      <c r="H94" s="125">
        <f t="shared" si="17"/>
        <v>768.00000000000011</v>
      </c>
      <c r="I94" s="144">
        <f t="shared" si="17"/>
        <v>0</v>
      </c>
      <c r="J94" s="135">
        <f t="shared" si="17"/>
        <v>0</v>
      </c>
      <c r="K94" s="124"/>
      <c r="L94" s="126">
        <f t="shared" si="15"/>
        <v>0</v>
      </c>
      <c r="N94" s="128"/>
      <c r="O94" s="128"/>
    </row>
    <row r="95" spans="1:15" x14ac:dyDescent="0.3">
      <c r="C95" s="109">
        <f t="shared" si="13"/>
        <v>0</v>
      </c>
      <c r="E95" s="114">
        <f t="shared" ref="E95:J95" si="18">E62</f>
        <v>-530.33008588991049</v>
      </c>
      <c r="F95" s="115">
        <f t="shared" si="18"/>
        <v>530.33008588991049</v>
      </c>
      <c r="G95" s="125">
        <f t="shared" si="18"/>
        <v>-857.14285714285711</v>
      </c>
      <c r="H95" s="125">
        <f t="shared" si="18"/>
        <v>0</v>
      </c>
      <c r="I95" s="115">
        <f t="shared" si="18"/>
        <v>1387.4729430327675</v>
      </c>
      <c r="J95" s="135">
        <f t="shared" si="18"/>
        <v>-530.33008588991049</v>
      </c>
      <c r="L95" s="121" t="str">
        <f t="shared" si="15"/>
        <v>D3X</v>
      </c>
    </row>
    <row r="96" spans="1:15" ht="15" thickBot="1" x14ac:dyDescent="0.35">
      <c r="C96" s="142" t="str">
        <f t="shared" si="13"/>
        <v>C3Y</v>
      </c>
      <c r="D96" s="130"/>
      <c r="E96" s="145">
        <f t="shared" ref="E96:J96" si="19">E63</f>
        <v>530.33008588991049</v>
      </c>
      <c r="F96" s="146">
        <f t="shared" si="19"/>
        <v>-530.33008588991049</v>
      </c>
      <c r="G96" s="131">
        <f t="shared" si="19"/>
        <v>0</v>
      </c>
      <c r="H96" s="131">
        <f t="shared" si="19"/>
        <v>0</v>
      </c>
      <c r="I96" s="146">
        <f t="shared" si="19"/>
        <v>-530.33008588991049</v>
      </c>
      <c r="J96" s="132">
        <f t="shared" si="19"/>
        <v>530.33008588991049</v>
      </c>
      <c r="K96" s="130"/>
      <c r="L96" s="133">
        <f t="shared" si="15"/>
        <v>0</v>
      </c>
    </row>
    <row r="100" spans="1:9" x14ac:dyDescent="0.3">
      <c r="A100" s="140" t="s">
        <v>64</v>
      </c>
    </row>
    <row r="103" spans="1:9" ht="15" thickBot="1" x14ac:dyDescent="0.35"/>
    <row r="104" spans="1:9" x14ac:dyDescent="0.3">
      <c r="C104" s="108">
        <v>5000</v>
      </c>
      <c r="E104" s="111">
        <f>E91</f>
        <v>962.33008588991049</v>
      </c>
      <c r="F104" s="112">
        <f>F91</f>
        <v>45.669914110089508</v>
      </c>
      <c r="G104" s="113">
        <f>I91</f>
        <v>-530.33008588991049</v>
      </c>
      <c r="I104" s="120" t="str">
        <f>L91</f>
        <v>D1X</v>
      </c>
    </row>
    <row r="105" spans="1:9" x14ac:dyDescent="0.3">
      <c r="C105" s="109">
        <v>-4000</v>
      </c>
      <c r="D105" s="153" t="s">
        <v>52</v>
      </c>
      <c r="E105" s="114">
        <f>E92</f>
        <v>45.669914110089508</v>
      </c>
      <c r="F105" s="115">
        <f>F92</f>
        <v>1298.3300858899106</v>
      </c>
      <c r="G105" s="116">
        <f>I92</f>
        <v>530.33008588991049</v>
      </c>
      <c r="H105" s="104" t="s">
        <v>65</v>
      </c>
      <c r="I105" s="121" t="str">
        <f>L92</f>
        <v>D1Y</v>
      </c>
    </row>
    <row r="106" spans="1:9" ht="15" thickBot="1" x14ac:dyDescent="0.35">
      <c r="C106" s="110">
        <v>0</v>
      </c>
      <c r="D106" s="153"/>
      <c r="E106" s="117">
        <f>E95</f>
        <v>-530.33008588991049</v>
      </c>
      <c r="F106" s="118">
        <f>F95</f>
        <v>530.33008588991049</v>
      </c>
      <c r="G106" s="119">
        <f>I95</f>
        <v>1387.4729430327675</v>
      </c>
      <c r="H106" s="104"/>
      <c r="I106" s="122" t="str">
        <f>L95</f>
        <v>D3X</v>
      </c>
    </row>
    <row r="107" spans="1:9" x14ac:dyDescent="0.3">
      <c r="C107" s="104"/>
      <c r="D107" s="153"/>
      <c r="H107" s="104"/>
    </row>
    <row r="108" spans="1:9" ht="15" thickBot="1" x14ac:dyDescent="0.35">
      <c r="C108" s="104"/>
      <c r="D108" s="153"/>
      <c r="H108" s="104"/>
    </row>
    <row r="109" spans="1:9" x14ac:dyDescent="0.3">
      <c r="C109" s="120" t="str">
        <f>I104</f>
        <v>D1X</v>
      </c>
      <c r="D109" s="153"/>
      <c r="E109" s="60">
        <f t="array" ref="E109:G111">MINVERSE(E104:G106)</f>
        <v>1.4218344761352253E-3</v>
      </c>
      <c r="F109" s="61">
        <v>-3.2232823805379985E-4</v>
      </c>
      <c r="G109" s="62">
        <v>6.6666666666666675E-4</v>
      </c>
      <c r="H109" s="104"/>
      <c r="I109" s="108">
        <f>C104</f>
        <v>5000</v>
      </c>
    </row>
    <row r="110" spans="1:9" x14ac:dyDescent="0.3">
      <c r="C110" s="121" t="str">
        <f t="shared" ref="C110:C111" si="20">I105</f>
        <v>D1Y</v>
      </c>
      <c r="D110" s="153" t="s">
        <v>52</v>
      </c>
      <c r="E110" s="35">
        <v>-3.2232823805379991E-4</v>
      </c>
      <c r="F110" s="139">
        <v>9.8579379758796898E-4</v>
      </c>
      <c r="G110" s="36">
        <v>-5.0000000000000001E-4</v>
      </c>
      <c r="H110" s="104" t="s">
        <v>65</v>
      </c>
      <c r="I110" s="109">
        <f t="shared" ref="I110:I111" si="21">C105</f>
        <v>-4000</v>
      </c>
    </row>
    <row r="111" spans="1:9" ht="15" thickBot="1" x14ac:dyDescent="0.35">
      <c r="C111" s="122" t="str">
        <f t="shared" si="20"/>
        <v>D3X</v>
      </c>
      <c r="D111" s="153"/>
      <c r="E111" s="38">
        <v>6.6666666666666675E-4</v>
      </c>
      <c r="F111" s="39">
        <v>-5.0000000000000001E-4</v>
      </c>
      <c r="G111" s="40">
        <v>1.1666666666666668E-3</v>
      </c>
      <c r="I111" s="110">
        <f t="shared" si="21"/>
        <v>0</v>
      </c>
    </row>
    <row r="112" spans="1:9" x14ac:dyDescent="0.3">
      <c r="C112" s="104"/>
      <c r="D112" s="153"/>
    </row>
    <row r="113" spans="1:5" ht="15" thickBot="1" x14ac:dyDescent="0.35">
      <c r="C113" s="104"/>
      <c r="D113" s="153"/>
    </row>
    <row r="114" spans="1:5" x14ac:dyDescent="0.3">
      <c r="C114" s="120" t="str">
        <f>C109</f>
        <v>D1X</v>
      </c>
      <c r="D114" s="153"/>
      <c r="E114" s="136">
        <f t="array" ref="E114:E116">MMULT(E109:G111,I109:I111)</f>
        <v>8.398485332891326</v>
      </c>
    </row>
    <row r="115" spans="1:5" x14ac:dyDescent="0.3">
      <c r="C115" s="121" t="str">
        <f t="shared" ref="C115:C116" si="22">C110</f>
        <v>D1Y</v>
      </c>
      <c r="D115" s="153" t="str">
        <f>D110</f>
        <v>=</v>
      </c>
      <c r="E115" s="137">
        <v>-5.554816380620875</v>
      </c>
    </row>
    <row r="116" spans="1:5" ht="15" thickBot="1" x14ac:dyDescent="0.35">
      <c r="C116" s="122" t="str">
        <f t="shared" si="22"/>
        <v>D3X</v>
      </c>
      <c r="E116" s="138">
        <v>5.3333333333333339</v>
      </c>
    </row>
    <row r="120" spans="1:5" x14ac:dyDescent="0.3">
      <c r="A120" s="140" t="s">
        <v>64</v>
      </c>
    </row>
    <row r="129" spans="3:9" ht="15" thickBot="1" x14ac:dyDescent="0.35"/>
    <row r="130" spans="3:9" x14ac:dyDescent="0.3">
      <c r="C130" s="108" t="str">
        <f>C93</f>
        <v>C2X</v>
      </c>
      <c r="D130" s="154"/>
      <c r="E130" s="111">
        <f>E93</f>
        <v>-432</v>
      </c>
      <c r="F130" s="112">
        <f>F93</f>
        <v>-576</v>
      </c>
      <c r="G130" s="113">
        <f>I93</f>
        <v>-857.14285714285711</v>
      </c>
      <c r="I130" s="150">
        <f>E114</f>
        <v>8.398485332891326</v>
      </c>
    </row>
    <row r="131" spans="3:9" x14ac:dyDescent="0.3">
      <c r="C131" s="109" t="str">
        <f>C94</f>
        <v>C2Y</v>
      </c>
      <c r="D131" s="153" t="s">
        <v>52</v>
      </c>
      <c r="E131" s="114">
        <f>E94</f>
        <v>-576</v>
      </c>
      <c r="F131" s="115">
        <f>F94</f>
        <v>-768.00000000000011</v>
      </c>
      <c r="G131" s="116">
        <f>I94</f>
        <v>0</v>
      </c>
      <c r="H131" s="104" t="s">
        <v>65</v>
      </c>
      <c r="I131" s="151">
        <f t="shared" ref="I131:I132" si="23">E115</f>
        <v>-5.554816380620875</v>
      </c>
    </row>
    <row r="132" spans="3:9" ht="15" thickBot="1" x14ac:dyDescent="0.35">
      <c r="C132" s="110" t="str">
        <f>C96</f>
        <v>C3Y</v>
      </c>
      <c r="D132" s="154"/>
      <c r="E132" s="117">
        <f>E96</f>
        <v>530.33008588991049</v>
      </c>
      <c r="F132" s="118">
        <f>F96</f>
        <v>-530.33008588991049</v>
      </c>
      <c r="G132" s="119">
        <f>I96</f>
        <v>-530.33008588991049</v>
      </c>
      <c r="I132" s="152">
        <f t="shared" si="23"/>
        <v>5.3333333333333339</v>
      </c>
    </row>
    <row r="133" spans="3:9" x14ac:dyDescent="0.3">
      <c r="D133" s="154"/>
    </row>
    <row r="134" spans="3:9" ht="15" thickBot="1" x14ac:dyDescent="0.35">
      <c r="D134" s="154"/>
    </row>
    <row r="135" spans="3:9" x14ac:dyDescent="0.3">
      <c r="C135" s="108" t="str">
        <f>C130</f>
        <v>C2X</v>
      </c>
      <c r="D135" s="154"/>
      <c r="E135" s="147">
        <f t="array" ref="E135:E137">MMULT(E130:G132,I130:I132)</f>
        <v>-5000</v>
      </c>
    </row>
    <row r="136" spans="3:9" x14ac:dyDescent="0.3">
      <c r="C136" s="109" t="str">
        <f t="shared" ref="C136:C137" si="24">C131</f>
        <v>C2Y</v>
      </c>
      <c r="D136" s="153" t="str">
        <f>D131</f>
        <v>=</v>
      </c>
      <c r="E136" s="148">
        <v>-571.42857142857156</v>
      </c>
    </row>
    <row r="137" spans="3:9" ht="15" thickBot="1" x14ac:dyDescent="0.35">
      <c r="C137" s="110" t="str">
        <f t="shared" si="24"/>
        <v>C3Y</v>
      </c>
      <c r="E137" s="149">
        <v>4571.4285714285706</v>
      </c>
    </row>
  </sheetData>
  <mergeCells count="23">
    <mergeCell ref="A54:C54"/>
    <mergeCell ref="A67:C67"/>
    <mergeCell ref="A78:C78"/>
    <mergeCell ref="A88:C88"/>
    <mergeCell ref="N93:O94"/>
    <mergeCell ref="G88:H89"/>
    <mergeCell ref="L3:L4"/>
    <mergeCell ref="M3:M4"/>
    <mergeCell ref="N3:N4"/>
    <mergeCell ref="B10:B11"/>
    <mergeCell ref="C10:D10"/>
    <mergeCell ref="E10:F10"/>
    <mergeCell ref="B3:B4"/>
    <mergeCell ref="C3:D3"/>
    <mergeCell ref="E3:F3"/>
    <mergeCell ref="G3:G4"/>
    <mergeCell ref="H3:H4"/>
    <mergeCell ref="I3:I4"/>
    <mergeCell ref="A17:H17"/>
    <mergeCell ref="A29:H29"/>
    <mergeCell ref="A41:H41"/>
    <mergeCell ref="J3:J4"/>
    <mergeCell ref="K3:K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1776-C852-41B6-980E-FC178EA4A873}">
  <sheetPr>
    <tabColor rgb="FF92D050"/>
  </sheetPr>
  <dimension ref="A2:R131"/>
  <sheetViews>
    <sheetView tabSelected="1" topLeftCell="A112" workbookViewId="0">
      <selection activeCell="M120" sqref="M120"/>
    </sheetView>
  </sheetViews>
  <sheetFormatPr baseColWidth="10" defaultRowHeight="14.4" x14ac:dyDescent="0.3"/>
  <sheetData>
    <row r="2" spans="2:15" ht="15" thickBot="1" x14ac:dyDescent="0.35"/>
    <row r="3" spans="2:15" ht="15" thickBot="1" x14ac:dyDescent="0.35">
      <c r="B3" s="89" t="s">
        <v>0</v>
      </c>
      <c r="C3" s="90" t="s">
        <v>6</v>
      </c>
      <c r="D3" s="90"/>
      <c r="E3" s="90" t="s">
        <v>5</v>
      </c>
      <c r="F3" s="90"/>
      <c r="G3" s="89" t="s">
        <v>7</v>
      </c>
      <c r="H3" s="89" t="s">
        <v>8</v>
      </c>
      <c r="I3" s="89" t="s">
        <v>9</v>
      </c>
      <c r="J3" s="89" t="s">
        <v>10</v>
      </c>
      <c r="K3" s="89" t="s">
        <v>11</v>
      </c>
      <c r="L3" s="89" t="s">
        <v>12</v>
      </c>
      <c r="M3" s="89" t="s">
        <v>13</v>
      </c>
      <c r="N3" s="89" t="s">
        <v>14</v>
      </c>
    </row>
    <row r="4" spans="2:15" ht="15" thickBot="1" x14ac:dyDescent="0.35">
      <c r="B4" s="89"/>
      <c r="C4" s="91" t="s">
        <v>1</v>
      </c>
      <c r="D4" s="91" t="s">
        <v>2</v>
      </c>
      <c r="E4" s="91" t="s">
        <v>3</v>
      </c>
      <c r="F4" s="91" t="s">
        <v>4</v>
      </c>
      <c r="G4" s="89"/>
      <c r="H4" s="89"/>
      <c r="I4" s="89"/>
      <c r="J4" s="89"/>
      <c r="K4" s="89"/>
      <c r="L4" s="89"/>
      <c r="M4" s="89"/>
      <c r="N4" s="89"/>
    </row>
    <row r="5" spans="2:15" x14ac:dyDescent="0.3">
      <c r="B5" s="48">
        <v>1</v>
      </c>
      <c r="C5" s="49">
        <v>0</v>
      </c>
      <c r="D5" s="49">
        <v>0</v>
      </c>
      <c r="E5" s="49">
        <v>-300</v>
      </c>
      <c r="F5" s="49">
        <v>-400</v>
      </c>
      <c r="G5" s="49">
        <f>E5-C5</f>
        <v>-300</v>
      </c>
      <c r="H5" s="49">
        <f>F5-D5</f>
        <v>-400</v>
      </c>
      <c r="I5" s="50">
        <f>SQRT(G5^2+H5^2)</f>
        <v>500</v>
      </c>
      <c r="J5" s="51">
        <f>G5/I5</f>
        <v>-0.6</v>
      </c>
      <c r="K5" s="51">
        <f>H5/I5</f>
        <v>-0.8</v>
      </c>
      <c r="L5" s="49">
        <v>4</v>
      </c>
      <c r="M5" s="49">
        <v>150000</v>
      </c>
      <c r="N5" s="52">
        <f>(L5*M5)/I5</f>
        <v>1200</v>
      </c>
      <c r="O5" t="s">
        <v>19</v>
      </c>
    </row>
    <row r="6" spans="2:15" x14ac:dyDescent="0.3">
      <c r="B6" s="29">
        <v>2</v>
      </c>
      <c r="C6" s="14">
        <v>400</v>
      </c>
      <c r="D6" s="14">
        <v>-400</v>
      </c>
      <c r="E6" s="14">
        <v>0</v>
      </c>
      <c r="F6" s="14">
        <v>0</v>
      </c>
      <c r="G6" s="15">
        <f>E6-C6</f>
        <v>-400</v>
      </c>
      <c r="H6" s="15">
        <f>F6-D6</f>
        <v>400</v>
      </c>
      <c r="I6" s="16">
        <f>SQRT(G6^2+H6^2)</f>
        <v>565.68542494923804</v>
      </c>
      <c r="J6" s="17">
        <f>G6/I6</f>
        <v>-0.70710678118654746</v>
      </c>
      <c r="K6" s="17">
        <f>H6/I6</f>
        <v>0.70710678118654746</v>
      </c>
      <c r="L6" s="15">
        <v>4</v>
      </c>
      <c r="M6" s="15">
        <v>150000</v>
      </c>
      <c r="N6" s="18">
        <f>(L6*M6)/I6</f>
        <v>1060.6601717798212</v>
      </c>
      <c r="O6" t="s">
        <v>20</v>
      </c>
    </row>
    <row r="7" spans="2:15" ht="15" thickBot="1" x14ac:dyDescent="0.35">
      <c r="B7" s="53">
        <v>3</v>
      </c>
      <c r="C7" s="54">
        <v>-300</v>
      </c>
      <c r="D7" s="54">
        <v>-400</v>
      </c>
      <c r="E7" s="54">
        <v>400</v>
      </c>
      <c r="F7" s="54">
        <v>-400</v>
      </c>
      <c r="G7" s="55">
        <f t="shared" ref="G7:H7" si="0">E7-C7</f>
        <v>700</v>
      </c>
      <c r="H7" s="55">
        <f t="shared" si="0"/>
        <v>0</v>
      </c>
      <c r="I7" s="56">
        <f t="shared" ref="I7" si="1">SQRT(G7^2+H7^2)</f>
        <v>700</v>
      </c>
      <c r="J7" s="57">
        <f t="shared" ref="J7" si="2">G7/I7</f>
        <v>1</v>
      </c>
      <c r="K7" s="57">
        <f t="shared" ref="K7" si="3">H7/I7</f>
        <v>0</v>
      </c>
      <c r="L7" s="55">
        <v>4</v>
      </c>
      <c r="M7" s="55">
        <v>150000</v>
      </c>
      <c r="N7" s="58">
        <f t="shared" ref="N7" si="4">(L7*M7)/I7</f>
        <v>857.14285714285711</v>
      </c>
    </row>
    <row r="9" spans="2:15" ht="15" thickBot="1" x14ac:dyDescent="0.35"/>
    <row r="10" spans="2:15" ht="15" thickTop="1" x14ac:dyDescent="0.3">
      <c r="B10" s="77" t="s">
        <v>0</v>
      </c>
      <c r="C10" s="79" t="s">
        <v>15</v>
      </c>
      <c r="D10" s="79"/>
      <c r="E10" s="79" t="s">
        <v>16</v>
      </c>
      <c r="F10" s="80"/>
    </row>
    <row r="11" spans="2:15" ht="15" thickBot="1" x14ac:dyDescent="0.35">
      <c r="B11" s="78"/>
      <c r="C11" s="11" t="s">
        <v>17</v>
      </c>
      <c r="D11" s="11" t="s">
        <v>18</v>
      </c>
      <c r="E11" s="11" t="s">
        <v>17</v>
      </c>
      <c r="F11" s="12" t="s">
        <v>18</v>
      </c>
    </row>
    <row r="12" spans="2:15" ht="15" thickTop="1" x14ac:dyDescent="0.3">
      <c r="B12" s="30">
        <v>1</v>
      </c>
      <c r="C12" s="19">
        <v>2</v>
      </c>
      <c r="D12" s="19">
        <v>2</v>
      </c>
      <c r="E12" s="19">
        <v>3</v>
      </c>
      <c r="F12" s="27">
        <v>3</v>
      </c>
    </row>
    <row r="13" spans="2:15" x14ac:dyDescent="0.3">
      <c r="B13" s="31">
        <v>2</v>
      </c>
      <c r="C13" s="14">
        <v>1</v>
      </c>
      <c r="D13" s="14">
        <v>1</v>
      </c>
      <c r="E13" s="14">
        <v>2</v>
      </c>
      <c r="F13" s="28">
        <v>2</v>
      </c>
    </row>
    <row r="14" spans="2:15" ht="15" thickBot="1" x14ac:dyDescent="0.35">
      <c r="B14" s="32">
        <v>3</v>
      </c>
      <c r="C14" s="46">
        <v>3</v>
      </c>
      <c r="D14" s="46">
        <v>3</v>
      </c>
      <c r="E14" s="46">
        <v>1</v>
      </c>
      <c r="F14" s="47">
        <v>1</v>
      </c>
    </row>
    <row r="15" spans="2:15" ht="15" thickTop="1" x14ac:dyDescent="0.3"/>
    <row r="16" spans="2:15" ht="15" thickBot="1" x14ac:dyDescent="0.35"/>
    <row r="17" spans="1:18" ht="15" thickBot="1" x14ac:dyDescent="0.35">
      <c r="A17" s="74" t="s">
        <v>24</v>
      </c>
      <c r="B17" s="75"/>
      <c r="C17" s="75"/>
      <c r="D17" s="75"/>
      <c r="E17" s="75"/>
      <c r="F17" s="75"/>
      <c r="G17" s="75"/>
      <c r="H17" s="76"/>
      <c r="J17" s="60"/>
      <c r="K17" s="61"/>
      <c r="L17" s="61"/>
      <c r="M17" s="61"/>
      <c r="N17" s="61"/>
      <c r="O17" s="61"/>
      <c r="P17" s="61"/>
      <c r="Q17" s="61"/>
      <c r="R17" s="62"/>
    </row>
    <row r="18" spans="1:18" x14ac:dyDescent="0.3">
      <c r="A18" s="35"/>
      <c r="H18" s="36"/>
      <c r="J18" s="35"/>
      <c r="K18" s="23" t="s">
        <v>30</v>
      </c>
      <c r="L18" s="23" t="s">
        <v>31</v>
      </c>
      <c r="M18" s="23" t="s">
        <v>32</v>
      </c>
      <c r="N18" s="23" t="s">
        <v>33</v>
      </c>
      <c r="O18" s="23" t="s">
        <v>34</v>
      </c>
      <c r="P18" s="23" t="s">
        <v>35</v>
      </c>
      <c r="R18" s="36"/>
    </row>
    <row r="19" spans="1:18" x14ac:dyDescent="0.3">
      <c r="A19" s="35"/>
      <c r="C19" s="23" t="str">
        <f>CONCATENATE("U",C12,C11)</f>
        <v>U2X</v>
      </c>
      <c r="D19" s="23" t="str">
        <f>CONCATENATE("U",D12,D11)</f>
        <v>U2Y</v>
      </c>
      <c r="E19" s="23" t="str">
        <f>CONCATENATE("U",E12,E11)</f>
        <v>U3X</v>
      </c>
      <c r="F19" s="24" t="str">
        <f>CONCATENATE("U",F12,F11)</f>
        <v>U3Y</v>
      </c>
      <c r="H19" s="36"/>
      <c r="J19" s="35"/>
      <c r="K19" s="3"/>
      <c r="L19" s="4"/>
      <c r="M19" s="4"/>
      <c r="N19" s="4"/>
      <c r="O19" s="4"/>
      <c r="P19" s="5"/>
      <c r="Q19" s="23" t="s">
        <v>30</v>
      </c>
      <c r="R19" s="36"/>
    </row>
    <row r="20" spans="1:18" x14ac:dyDescent="0.3">
      <c r="A20" s="35"/>
      <c r="C20" s="44">
        <f>J5^2*N5</f>
        <v>432</v>
      </c>
      <c r="D20" s="44">
        <f>J5*K5*N5</f>
        <v>576</v>
      </c>
      <c r="E20" s="45">
        <f>-1*C20</f>
        <v>-432</v>
      </c>
      <c r="F20" s="45">
        <f>-1*D20</f>
        <v>-576</v>
      </c>
      <c r="G20" s="1" t="str">
        <f>C19</f>
        <v>U2X</v>
      </c>
      <c r="H20" s="36"/>
      <c r="J20" s="35"/>
      <c r="K20" s="6"/>
      <c r="L20" s="7"/>
      <c r="M20" s="7"/>
      <c r="N20" s="7"/>
      <c r="O20" s="7"/>
      <c r="P20" s="8"/>
      <c r="Q20" s="23" t="s">
        <v>31</v>
      </c>
      <c r="R20" s="36"/>
    </row>
    <row r="21" spans="1:18" x14ac:dyDescent="0.3">
      <c r="A21" s="37" t="s">
        <v>21</v>
      </c>
      <c r="B21" s="2"/>
      <c r="C21" s="44">
        <f>D20</f>
        <v>576</v>
      </c>
      <c r="D21" s="44">
        <f>K5^2*N5</f>
        <v>768.00000000000011</v>
      </c>
      <c r="E21" s="45">
        <f>-1*C21</f>
        <v>-576</v>
      </c>
      <c r="F21" s="45">
        <f>-1*D21</f>
        <v>-768.00000000000011</v>
      </c>
      <c r="G21" s="1" t="str">
        <f>D19</f>
        <v>U2Y</v>
      </c>
      <c r="H21" s="36"/>
      <c r="J21" s="35"/>
      <c r="K21" s="6"/>
      <c r="L21" s="7"/>
      <c r="M21" s="13">
        <f>C20</f>
        <v>432</v>
      </c>
      <c r="N21" s="13">
        <f>D20</f>
        <v>576</v>
      </c>
      <c r="O21" s="13">
        <f>E20</f>
        <v>-432</v>
      </c>
      <c r="P21" s="70">
        <f>F20</f>
        <v>-576</v>
      </c>
      <c r="Q21" s="23" t="s">
        <v>32</v>
      </c>
      <c r="R21" s="36"/>
    </row>
    <row r="22" spans="1:18" x14ac:dyDescent="0.3">
      <c r="A22" s="35"/>
      <c r="C22" s="45">
        <f>E20</f>
        <v>-432</v>
      </c>
      <c r="D22" s="45">
        <f>F20</f>
        <v>-576</v>
      </c>
      <c r="E22" s="44">
        <f>C20</f>
        <v>432</v>
      </c>
      <c r="F22" s="44">
        <f>D20</f>
        <v>576</v>
      </c>
      <c r="G22" s="1" t="str">
        <f>E19</f>
        <v>U3X</v>
      </c>
      <c r="H22" s="36"/>
      <c r="J22" s="35"/>
      <c r="K22" s="6"/>
      <c r="L22" s="7"/>
      <c r="M22" s="13">
        <f t="shared" ref="M22:N24" si="5">C21</f>
        <v>576</v>
      </c>
      <c r="N22" s="13">
        <f t="shared" si="5"/>
        <v>768.00000000000011</v>
      </c>
      <c r="O22" s="13">
        <f t="shared" ref="O22:O24" si="6">E21</f>
        <v>-576</v>
      </c>
      <c r="P22" s="70">
        <f t="shared" ref="P22:P24" si="7">F21</f>
        <v>-768.00000000000011</v>
      </c>
      <c r="Q22" s="23" t="s">
        <v>33</v>
      </c>
      <c r="R22" s="36"/>
    </row>
    <row r="23" spans="1:18" x14ac:dyDescent="0.3">
      <c r="A23" s="35"/>
      <c r="C23" s="45">
        <f>E21</f>
        <v>-576</v>
      </c>
      <c r="D23" s="45">
        <f>F21</f>
        <v>-768.00000000000011</v>
      </c>
      <c r="E23" s="44">
        <f>C21</f>
        <v>576</v>
      </c>
      <c r="F23" s="44">
        <f>D21</f>
        <v>768.00000000000011</v>
      </c>
      <c r="G23" s="1" t="str">
        <f>F19</f>
        <v>U3Y</v>
      </c>
      <c r="H23" s="36"/>
      <c r="J23" s="35"/>
      <c r="K23" s="6"/>
      <c r="L23" s="7"/>
      <c r="M23" s="13">
        <f t="shared" si="5"/>
        <v>-432</v>
      </c>
      <c r="N23" s="13">
        <f t="shared" si="5"/>
        <v>-576</v>
      </c>
      <c r="O23" s="13">
        <f t="shared" si="6"/>
        <v>432</v>
      </c>
      <c r="P23" s="70">
        <f t="shared" si="7"/>
        <v>576</v>
      </c>
      <c r="Q23" s="23" t="s">
        <v>34</v>
      </c>
      <c r="R23" s="36"/>
    </row>
    <row r="24" spans="1:18" x14ac:dyDescent="0.3">
      <c r="A24" s="35"/>
      <c r="H24" s="36"/>
      <c r="J24" s="35"/>
      <c r="K24" s="9"/>
      <c r="L24" s="10"/>
      <c r="M24" s="72">
        <f t="shared" si="5"/>
        <v>-576</v>
      </c>
      <c r="N24" s="72">
        <f t="shared" si="5"/>
        <v>-768.00000000000011</v>
      </c>
      <c r="O24" s="72">
        <f t="shared" si="6"/>
        <v>576</v>
      </c>
      <c r="P24" s="73">
        <f t="shared" si="7"/>
        <v>768.00000000000011</v>
      </c>
      <c r="Q24" s="23" t="s">
        <v>35</v>
      </c>
      <c r="R24" s="36"/>
    </row>
    <row r="25" spans="1:18" ht="15" thickBot="1" x14ac:dyDescent="0.35">
      <c r="A25" s="38"/>
      <c r="B25" s="39"/>
      <c r="C25" s="39"/>
      <c r="D25" s="39"/>
      <c r="E25" s="39"/>
      <c r="F25" s="39"/>
      <c r="G25" s="39"/>
      <c r="H25" s="40"/>
      <c r="J25" s="38"/>
      <c r="K25" s="39"/>
      <c r="L25" s="39"/>
      <c r="M25" s="39"/>
      <c r="N25" s="39"/>
      <c r="O25" s="39"/>
      <c r="P25" s="39"/>
      <c r="Q25" s="39"/>
      <c r="R25" s="40"/>
    </row>
    <row r="28" spans="1:18" ht="15" thickBot="1" x14ac:dyDescent="0.35"/>
    <row r="29" spans="1:18" ht="15" thickBot="1" x14ac:dyDescent="0.35">
      <c r="A29" s="74" t="s">
        <v>25</v>
      </c>
      <c r="B29" s="75"/>
      <c r="C29" s="75"/>
      <c r="D29" s="75"/>
      <c r="E29" s="75"/>
      <c r="F29" s="75"/>
      <c r="G29" s="75"/>
      <c r="H29" s="76"/>
      <c r="J29" s="63"/>
      <c r="K29" s="61"/>
      <c r="L29" s="61"/>
      <c r="M29" s="61"/>
      <c r="N29" s="61"/>
      <c r="O29" s="61"/>
      <c r="P29" s="61"/>
      <c r="Q29" s="61"/>
      <c r="R29" s="62"/>
    </row>
    <row r="30" spans="1:18" x14ac:dyDescent="0.3">
      <c r="A30" s="35"/>
      <c r="H30" s="36"/>
      <c r="J30" s="35"/>
      <c r="K30" s="23" t="s">
        <v>30</v>
      </c>
      <c r="L30" s="23" t="s">
        <v>31</v>
      </c>
      <c r="M30" s="23" t="s">
        <v>32</v>
      </c>
      <c r="N30" s="23" t="s">
        <v>33</v>
      </c>
      <c r="O30" s="23" t="s">
        <v>34</v>
      </c>
      <c r="P30" s="23" t="s">
        <v>35</v>
      </c>
      <c r="R30" s="36"/>
    </row>
    <row r="31" spans="1:18" x14ac:dyDescent="0.3">
      <c r="A31" s="35"/>
      <c r="C31" s="23" t="str">
        <f>CONCATENATE("U",C13,C11)</f>
        <v>U1X</v>
      </c>
      <c r="D31" s="23" t="str">
        <f>CONCATENATE("U",D13,D11)</f>
        <v>U1Y</v>
      </c>
      <c r="E31" s="23" t="str">
        <f>CONCATENATE("U",E13,E11)</f>
        <v>U2X</v>
      </c>
      <c r="F31" s="23" t="str">
        <f>CONCATENATE("U",F13,F11)</f>
        <v>U2Y</v>
      </c>
      <c r="H31" s="36"/>
      <c r="J31" s="35"/>
      <c r="K31" s="66">
        <f>C32</f>
        <v>530.33008588991049</v>
      </c>
      <c r="L31" s="67">
        <f>D32</f>
        <v>-530.33008588991049</v>
      </c>
      <c r="M31" s="67">
        <f>E32</f>
        <v>-530.33008588991049</v>
      </c>
      <c r="N31" s="67">
        <f>F32</f>
        <v>530.33008588991049</v>
      </c>
      <c r="O31" s="67"/>
      <c r="P31" s="68"/>
      <c r="Q31" s="23" t="s">
        <v>30</v>
      </c>
      <c r="R31" s="36"/>
    </row>
    <row r="32" spans="1:18" x14ac:dyDescent="0.3">
      <c r="A32" s="35"/>
      <c r="C32" s="44">
        <f>J6^2*N6</f>
        <v>530.33008588991049</v>
      </c>
      <c r="D32" s="44">
        <f>J6*K6*N6</f>
        <v>-530.33008588991049</v>
      </c>
      <c r="E32" s="45">
        <f>-1*C32</f>
        <v>-530.33008588991049</v>
      </c>
      <c r="F32" s="45">
        <f>-1*D32</f>
        <v>530.33008588991049</v>
      </c>
      <c r="G32" s="1" t="str">
        <f>C31</f>
        <v>U1X</v>
      </c>
      <c r="H32" s="36"/>
      <c r="J32" s="35"/>
      <c r="K32" s="69">
        <f t="shared" ref="K32:K34" si="8">C33</f>
        <v>-530.33008588991049</v>
      </c>
      <c r="L32" s="13">
        <f t="shared" ref="L32:L34" si="9">D33</f>
        <v>530.33008588991049</v>
      </c>
      <c r="M32" s="13">
        <f t="shared" ref="M32:M34" si="10">E33</f>
        <v>530.33008588991049</v>
      </c>
      <c r="N32" s="13">
        <f t="shared" ref="N32:N34" si="11">F33</f>
        <v>-530.33008588991049</v>
      </c>
      <c r="O32" s="13"/>
      <c r="P32" s="70"/>
      <c r="Q32" s="23" t="s">
        <v>31</v>
      </c>
      <c r="R32" s="36"/>
    </row>
    <row r="33" spans="1:18" x14ac:dyDescent="0.3">
      <c r="A33" s="37" t="s">
        <v>28</v>
      </c>
      <c r="B33" s="2"/>
      <c r="C33" s="44">
        <f>D32</f>
        <v>-530.33008588991049</v>
      </c>
      <c r="D33" s="44">
        <f>K6^2*N6</f>
        <v>530.33008588991049</v>
      </c>
      <c r="E33" s="45">
        <f>-1*C33</f>
        <v>530.33008588991049</v>
      </c>
      <c r="F33" s="45">
        <f>-1*D33</f>
        <v>-530.33008588991049</v>
      </c>
      <c r="G33" s="1" t="str">
        <f>D31</f>
        <v>U1Y</v>
      </c>
      <c r="H33" s="36"/>
      <c r="J33" s="64"/>
      <c r="K33" s="69">
        <f t="shared" si="8"/>
        <v>-530.33008588991049</v>
      </c>
      <c r="L33" s="13">
        <f t="shared" si="9"/>
        <v>530.33008588991049</v>
      </c>
      <c r="M33" s="13">
        <f t="shared" si="10"/>
        <v>530.33008588991049</v>
      </c>
      <c r="N33" s="13">
        <f t="shared" si="11"/>
        <v>-530.33008588991049</v>
      </c>
      <c r="O33" s="13"/>
      <c r="P33" s="70"/>
      <c r="Q33" s="23" t="s">
        <v>32</v>
      </c>
      <c r="R33" s="36"/>
    </row>
    <row r="34" spans="1:18" x14ac:dyDescent="0.3">
      <c r="A34" s="35"/>
      <c r="C34" s="45">
        <f>E32</f>
        <v>-530.33008588991049</v>
      </c>
      <c r="D34" s="45">
        <f>F32</f>
        <v>530.33008588991049</v>
      </c>
      <c r="E34" s="44">
        <f>C32</f>
        <v>530.33008588991049</v>
      </c>
      <c r="F34" s="44">
        <f>D32</f>
        <v>-530.33008588991049</v>
      </c>
      <c r="G34" s="1" t="str">
        <f>E31</f>
        <v>U2X</v>
      </c>
      <c r="H34" s="36"/>
      <c r="J34" s="35"/>
      <c r="K34" s="69">
        <f t="shared" si="8"/>
        <v>530.33008588991049</v>
      </c>
      <c r="L34" s="13">
        <f t="shared" si="9"/>
        <v>-530.33008588991049</v>
      </c>
      <c r="M34" s="13">
        <f t="shared" si="10"/>
        <v>-530.33008588991049</v>
      </c>
      <c r="N34" s="13">
        <f t="shared" si="11"/>
        <v>530.33008588991049</v>
      </c>
      <c r="O34" s="13"/>
      <c r="P34" s="70"/>
      <c r="Q34" s="23" t="s">
        <v>33</v>
      </c>
      <c r="R34" s="36"/>
    </row>
    <row r="35" spans="1:18" x14ac:dyDescent="0.3">
      <c r="A35" s="35"/>
      <c r="C35" s="45">
        <f>E33</f>
        <v>530.33008588991049</v>
      </c>
      <c r="D35" s="45">
        <f>F33</f>
        <v>-530.33008588991049</v>
      </c>
      <c r="E35" s="44">
        <f>C33</f>
        <v>-530.33008588991049</v>
      </c>
      <c r="F35" s="44">
        <f>D33</f>
        <v>530.33008588991049</v>
      </c>
      <c r="G35" s="1" t="str">
        <f>F31</f>
        <v>U2Y</v>
      </c>
      <c r="H35" s="36"/>
      <c r="J35" s="35"/>
      <c r="K35" s="69"/>
      <c r="L35" s="13"/>
      <c r="M35" s="13"/>
      <c r="N35" s="13"/>
      <c r="O35" s="13"/>
      <c r="P35" s="70"/>
      <c r="Q35" s="23" t="s">
        <v>34</v>
      </c>
      <c r="R35" s="36"/>
    </row>
    <row r="36" spans="1:18" x14ac:dyDescent="0.3">
      <c r="A36" s="35"/>
      <c r="H36" s="36"/>
      <c r="J36" s="35"/>
      <c r="K36" s="71"/>
      <c r="L36" s="72"/>
      <c r="M36" s="72"/>
      <c r="N36" s="72"/>
      <c r="O36" s="72"/>
      <c r="P36" s="73"/>
      <c r="Q36" s="23" t="s">
        <v>35</v>
      </c>
      <c r="R36" s="36"/>
    </row>
    <row r="37" spans="1:18" ht="15" thickBot="1" x14ac:dyDescent="0.35">
      <c r="A37" s="38"/>
      <c r="B37" s="39"/>
      <c r="C37" s="39"/>
      <c r="D37" s="39"/>
      <c r="E37" s="39"/>
      <c r="F37" s="39"/>
      <c r="G37" s="39"/>
      <c r="H37" s="40"/>
      <c r="J37" s="38"/>
      <c r="K37" s="39"/>
      <c r="L37" s="39"/>
      <c r="M37" s="39"/>
      <c r="N37" s="39"/>
      <c r="O37" s="39"/>
      <c r="P37" s="39"/>
      <c r="Q37" s="39"/>
      <c r="R37" s="40"/>
    </row>
    <row r="40" spans="1:18" ht="15" thickBot="1" x14ac:dyDescent="0.35"/>
    <row r="41" spans="1:18" ht="15" thickBot="1" x14ac:dyDescent="0.35">
      <c r="A41" s="74" t="s">
        <v>26</v>
      </c>
      <c r="B41" s="75"/>
      <c r="C41" s="75"/>
      <c r="D41" s="75"/>
      <c r="E41" s="75"/>
      <c r="F41" s="75"/>
      <c r="G41" s="75"/>
      <c r="H41" s="76"/>
      <c r="J41" s="60"/>
      <c r="K41" s="61"/>
      <c r="L41" s="61"/>
      <c r="M41" s="61"/>
      <c r="N41" s="61"/>
      <c r="O41" s="61"/>
      <c r="P41" s="61"/>
      <c r="Q41" s="61"/>
      <c r="R41" s="62"/>
    </row>
    <row r="42" spans="1:18" x14ac:dyDescent="0.3">
      <c r="A42" s="35"/>
      <c r="H42" s="36"/>
      <c r="J42" s="35"/>
      <c r="K42" s="23" t="s">
        <v>30</v>
      </c>
      <c r="L42" s="23" t="s">
        <v>31</v>
      </c>
      <c r="M42" s="23" t="s">
        <v>32</v>
      </c>
      <c r="N42" s="23" t="s">
        <v>33</v>
      </c>
      <c r="O42" s="23" t="s">
        <v>34</v>
      </c>
      <c r="P42" s="23" t="s">
        <v>35</v>
      </c>
      <c r="R42" s="36"/>
    </row>
    <row r="43" spans="1:18" x14ac:dyDescent="0.3">
      <c r="A43" s="35"/>
      <c r="C43" s="23" t="str">
        <f>CONCATENATE("U",C14,C11)</f>
        <v>U3X</v>
      </c>
      <c r="D43" s="23" t="str">
        <f>CONCATENATE("U",D14,D11)</f>
        <v>U3Y</v>
      </c>
      <c r="E43" s="23" t="str">
        <f>CONCATENATE("U",E14,E11)</f>
        <v>U1X</v>
      </c>
      <c r="F43" s="23" t="str">
        <f>CONCATENATE("U",F14,F11)</f>
        <v>U1Y</v>
      </c>
      <c r="H43" s="36"/>
      <c r="J43" s="35"/>
      <c r="K43" s="66">
        <f>E46</f>
        <v>857.14285714285711</v>
      </c>
      <c r="L43" s="67">
        <f>F46</f>
        <v>0</v>
      </c>
      <c r="M43" s="67"/>
      <c r="N43" s="67"/>
      <c r="O43" s="67">
        <f>C46</f>
        <v>-857.14285714285711</v>
      </c>
      <c r="P43" s="68">
        <f>D46</f>
        <v>0</v>
      </c>
      <c r="Q43" s="23" t="s">
        <v>30</v>
      </c>
      <c r="R43" s="36"/>
    </row>
    <row r="44" spans="1:18" x14ac:dyDescent="0.3">
      <c r="A44" s="35"/>
      <c r="C44" s="44">
        <f>J7^2*N7</f>
        <v>857.14285714285711</v>
      </c>
      <c r="D44" s="44">
        <f>J7*K7*N7</f>
        <v>0</v>
      </c>
      <c r="E44" s="45">
        <f>-1*C44</f>
        <v>-857.14285714285711</v>
      </c>
      <c r="F44" s="45">
        <f>-1*D44</f>
        <v>0</v>
      </c>
      <c r="G44" s="23" t="str">
        <f>C43</f>
        <v>U3X</v>
      </c>
      <c r="H44" s="36"/>
      <c r="J44" s="35"/>
      <c r="K44" s="69">
        <f>E47</f>
        <v>0</v>
      </c>
      <c r="L44" s="13">
        <f>F47</f>
        <v>0</v>
      </c>
      <c r="M44" s="13"/>
      <c r="N44" s="13"/>
      <c r="O44" s="13">
        <f>C47</f>
        <v>0</v>
      </c>
      <c r="P44" s="70">
        <f>D47</f>
        <v>0</v>
      </c>
      <c r="Q44" s="23" t="s">
        <v>31</v>
      </c>
      <c r="R44" s="36"/>
    </row>
    <row r="45" spans="1:18" x14ac:dyDescent="0.3">
      <c r="A45" s="37" t="s">
        <v>29</v>
      </c>
      <c r="B45" s="2"/>
      <c r="C45" s="44">
        <f>D44</f>
        <v>0</v>
      </c>
      <c r="D45" s="44">
        <f>K7^2*N7</f>
        <v>0</v>
      </c>
      <c r="E45" s="45">
        <f>-1*C45</f>
        <v>0</v>
      </c>
      <c r="F45" s="45">
        <f>-1*D45</f>
        <v>0</v>
      </c>
      <c r="G45" s="23" t="str">
        <f>D43</f>
        <v>U3Y</v>
      </c>
      <c r="H45" s="36"/>
      <c r="J45" s="35"/>
      <c r="K45" s="69"/>
      <c r="L45" s="13"/>
      <c r="M45" s="13"/>
      <c r="N45" s="13"/>
      <c r="O45" s="13"/>
      <c r="P45" s="70"/>
      <c r="Q45" s="23" t="s">
        <v>32</v>
      </c>
      <c r="R45" s="36"/>
    </row>
    <row r="46" spans="1:18" x14ac:dyDescent="0.3">
      <c r="A46" s="35"/>
      <c r="C46" s="45">
        <f>E44</f>
        <v>-857.14285714285711</v>
      </c>
      <c r="D46" s="45">
        <f>F44</f>
        <v>0</v>
      </c>
      <c r="E46" s="44">
        <f>C44</f>
        <v>857.14285714285711</v>
      </c>
      <c r="F46" s="44">
        <f>D44</f>
        <v>0</v>
      </c>
      <c r="G46" s="23" t="str">
        <f>E43</f>
        <v>U1X</v>
      </c>
      <c r="H46" s="36"/>
      <c r="J46" s="35"/>
      <c r="K46" s="69"/>
      <c r="L46" s="13"/>
      <c r="M46" s="13"/>
      <c r="N46" s="13"/>
      <c r="O46" s="13"/>
      <c r="P46" s="70"/>
      <c r="Q46" s="23" t="s">
        <v>33</v>
      </c>
      <c r="R46" s="36"/>
    </row>
    <row r="47" spans="1:18" x14ac:dyDescent="0.3">
      <c r="A47" s="35"/>
      <c r="C47" s="45">
        <f>E45</f>
        <v>0</v>
      </c>
      <c r="D47" s="45">
        <f>F45</f>
        <v>0</v>
      </c>
      <c r="E47" s="44">
        <f>C45</f>
        <v>0</v>
      </c>
      <c r="F47" s="44">
        <f>D45</f>
        <v>0</v>
      </c>
      <c r="G47" s="23" t="str">
        <f>F43</f>
        <v>U1Y</v>
      </c>
      <c r="H47" s="36"/>
      <c r="J47" s="35"/>
      <c r="K47" s="69">
        <f>E44</f>
        <v>-857.14285714285711</v>
      </c>
      <c r="L47" s="13">
        <f>F44</f>
        <v>0</v>
      </c>
      <c r="M47" s="13"/>
      <c r="N47" s="13"/>
      <c r="O47" s="13">
        <f>C44</f>
        <v>857.14285714285711</v>
      </c>
      <c r="P47" s="70">
        <f>D44</f>
        <v>0</v>
      </c>
      <c r="Q47" s="23" t="s">
        <v>34</v>
      </c>
      <c r="R47" s="36"/>
    </row>
    <row r="48" spans="1:18" x14ac:dyDescent="0.3">
      <c r="A48" s="35"/>
      <c r="H48" s="36"/>
      <c r="J48" s="35"/>
      <c r="K48" s="71">
        <f>E45</f>
        <v>0</v>
      </c>
      <c r="L48" s="72">
        <f>F45</f>
        <v>0</v>
      </c>
      <c r="M48" s="72"/>
      <c r="N48" s="72"/>
      <c r="O48" s="72">
        <f>C45</f>
        <v>0</v>
      </c>
      <c r="P48" s="73">
        <f>D45</f>
        <v>0</v>
      </c>
      <c r="Q48" s="23" t="s">
        <v>35</v>
      </c>
      <c r="R48" s="36"/>
    </row>
    <row r="49" spans="1:18" ht="15" thickBot="1" x14ac:dyDescent="0.35">
      <c r="A49" s="38"/>
      <c r="B49" s="39"/>
      <c r="C49" s="39"/>
      <c r="D49" s="39"/>
      <c r="E49" s="39"/>
      <c r="F49" s="39"/>
      <c r="G49" s="39"/>
      <c r="H49" s="40"/>
      <c r="J49" s="38"/>
      <c r="K49" s="39"/>
      <c r="L49" s="39"/>
      <c r="M49" s="39"/>
      <c r="N49" s="39"/>
      <c r="O49" s="39"/>
      <c r="P49" s="39"/>
      <c r="Q49" s="39"/>
      <c r="R49" s="40"/>
    </row>
    <row r="55" spans="1:18" ht="15" thickBot="1" x14ac:dyDescent="0.35"/>
    <row r="56" spans="1:18" x14ac:dyDescent="0.3">
      <c r="C56" s="60"/>
      <c r="D56" s="61"/>
      <c r="E56" s="61"/>
      <c r="F56" s="61"/>
      <c r="G56" s="61"/>
      <c r="H56" s="61"/>
      <c r="I56" s="61"/>
      <c r="J56" s="61"/>
      <c r="K56" s="61"/>
      <c r="L56" s="62"/>
    </row>
    <row r="57" spans="1:18" x14ac:dyDescent="0.3">
      <c r="C57" s="35"/>
      <c r="E57" s="23" t="s">
        <v>30</v>
      </c>
      <c r="F57" s="23" t="s">
        <v>31</v>
      </c>
      <c r="G57" s="23" t="s">
        <v>32</v>
      </c>
      <c r="H57" s="23" t="s">
        <v>33</v>
      </c>
      <c r="I57" s="23" t="s">
        <v>34</v>
      </c>
      <c r="J57" s="23" t="s">
        <v>35</v>
      </c>
      <c r="L57" s="36"/>
    </row>
    <row r="58" spans="1:18" x14ac:dyDescent="0.3">
      <c r="C58" s="35"/>
      <c r="E58" s="66">
        <f>K19+K31+K43</f>
        <v>1387.4729430327675</v>
      </c>
      <c r="F58" s="67">
        <f t="shared" ref="F58:J58" si="12">L19+L31+L43</f>
        <v>-530.33008588991049</v>
      </c>
      <c r="G58" s="67">
        <f t="shared" si="12"/>
        <v>-530.33008588991049</v>
      </c>
      <c r="H58" s="67">
        <f t="shared" si="12"/>
        <v>530.33008588991049</v>
      </c>
      <c r="I58" s="67">
        <f t="shared" si="12"/>
        <v>-857.14285714285711</v>
      </c>
      <c r="J58" s="68">
        <f t="shared" si="12"/>
        <v>0</v>
      </c>
      <c r="K58" s="23" t="s">
        <v>30</v>
      </c>
      <c r="L58" s="36"/>
    </row>
    <row r="59" spans="1:18" x14ac:dyDescent="0.3">
      <c r="C59" s="35"/>
      <c r="E59" s="69">
        <f t="shared" ref="E59:E63" si="13">K20+K32+K44</f>
        <v>-530.33008588991049</v>
      </c>
      <c r="F59" s="13">
        <f t="shared" ref="F59:F63" si="14">L20+L32+L44</f>
        <v>530.33008588991049</v>
      </c>
      <c r="G59" s="13">
        <f t="shared" ref="G59:G63" si="15">M20+M32+M44</f>
        <v>530.33008588991049</v>
      </c>
      <c r="H59" s="13">
        <f t="shared" ref="H59:H63" si="16">N20+N32+N44</f>
        <v>-530.33008588991049</v>
      </c>
      <c r="I59" s="13">
        <f t="shared" ref="I59:I63" si="17">O20+O32+O44</f>
        <v>0</v>
      </c>
      <c r="J59" s="70">
        <f t="shared" ref="J59:J63" si="18">P20+P32+P44</f>
        <v>0</v>
      </c>
      <c r="K59" s="23" t="s">
        <v>31</v>
      </c>
      <c r="L59" s="36"/>
    </row>
    <row r="60" spans="1:18" x14ac:dyDescent="0.3">
      <c r="C60" s="35"/>
      <c r="D60" s="65" t="s">
        <v>36</v>
      </c>
      <c r="E60" s="69">
        <f t="shared" si="13"/>
        <v>-530.33008588991049</v>
      </c>
      <c r="F60" s="13">
        <f t="shared" si="14"/>
        <v>530.33008588991049</v>
      </c>
      <c r="G60" s="13">
        <f t="shared" si="15"/>
        <v>962.33008588991049</v>
      </c>
      <c r="H60" s="13">
        <f t="shared" si="16"/>
        <v>45.669914110089508</v>
      </c>
      <c r="I60" s="13">
        <f t="shared" si="17"/>
        <v>-432</v>
      </c>
      <c r="J60" s="70">
        <f t="shared" si="18"/>
        <v>-576</v>
      </c>
      <c r="K60" s="23" t="s">
        <v>32</v>
      </c>
      <c r="L60" s="36"/>
    </row>
    <row r="61" spans="1:18" x14ac:dyDescent="0.3">
      <c r="C61" s="35"/>
      <c r="E61" s="69">
        <f t="shared" si="13"/>
        <v>530.33008588991049</v>
      </c>
      <c r="F61" s="13">
        <f t="shared" si="14"/>
        <v>-530.33008588991049</v>
      </c>
      <c r="G61" s="13">
        <f t="shared" si="15"/>
        <v>45.669914110089508</v>
      </c>
      <c r="H61" s="13">
        <f t="shared" si="16"/>
        <v>1298.3300858899106</v>
      </c>
      <c r="I61" s="13">
        <f t="shared" si="17"/>
        <v>-576</v>
      </c>
      <c r="J61" s="70">
        <f t="shared" si="18"/>
        <v>-768.00000000000011</v>
      </c>
      <c r="K61" s="23" t="s">
        <v>33</v>
      </c>
      <c r="L61" s="36"/>
    </row>
    <row r="62" spans="1:18" x14ac:dyDescent="0.3">
      <c r="C62" s="35"/>
      <c r="E62" s="69">
        <f t="shared" si="13"/>
        <v>-857.14285714285711</v>
      </c>
      <c r="F62" s="13">
        <f t="shared" si="14"/>
        <v>0</v>
      </c>
      <c r="G62" s="13">
        <f t="shared" si="15"/>
        <v>-432</v>
      </c>
      <c r="H62" s="13">
        <f t="shared" si="16"/>
        <v>-576</v>
      </c>
      <c r="I62" s="13">
        <f t="shared" si="17"/>
        <v>1289.1428571428571</v>
      </c>
      <c r="J62" s="70">
        <f t="shared" si="18"/>
        <v>576</v>
      </c>
      <c r="K62" s="23" t="s">
        <v>34</v>
      </c>
      <c r="L62" s="36"/>
    </row>
    <row r="63" spans="1:18" x14ac:dyDescent="0.3">
      <c r="C63" s="35"/>
      <c r="E63" s="71">
        <f t="shared" si="13"/>
        <v>0</v>
      </c>
      <c r="F63" s="72">
        <f t="shared" si="14"/>
        <v>0</v>
      </c>
      <c r="G63" s="72">
        <f t="shared" si="15"/>
        <v>-576</v>
      </c>
      <c r="H63" s="72">
        <f t="shared" si="16"/>
        <v>-768.00000000000011</v>
      </c>
      <c r="I63" s="72">
        <f t="shared" si="17"/>
        <v>576</v>
      </c>
      <c r="J63" s="73">
        <f t="shared" si="18"/>
        <v>768.00000000000011</v>
      </c>
      <c r="K63" s="23" t="s">
        <v>35</v>
      </c>
      <c r="L63" s="36"/>
    </row>
    <row r="64" spans="1:18" ht="15" thickBot="1" x14ac:dyDescent="0.35">
      <c r="C64" s="38"/>
      <c r="D64" s="39"/>
      <c r="E64" s="39"/>
      <c r="F64" s="39"/>
      <c r="G64" s="39"/>
      <c r="H64" s="39"/>
      <c r="I64" s="39"/>
      <c r="J64" s="39"/>
      <c r="K64" s="39"/>
      <c r="L64" s="40"/>
    </row>
    <row r="67" spans="1:5" x14ac:dyDescent="0.3">
      <c r="A67" s="123" t="s">
        <v>44</v>
      </c>
      <c r="B67" s="123"/>
      <c r="C67" s="123"/>
    </row>
    <row r="69" spans="1:5" ht="15" thickBot="1" x14ac:dyDescent="0.35"/>
    <row r="70" spans="1:5" x14ac:dyDescent="0.3">
      <c r="C70" s="105" t="s">
        <v>46</v>
      </c>
      <c r="E70" s="108">
        <v>0</v>
      </c>
    </row>
    <row r="71" spans="1:5" x14ac:dyDescent="0.3">
      <c r="C71" s="106" t="s">
        <v>47</v>
      </c>
      <c r="E71" s="109" t="s">
        <v>47</v>
      </c>
    </row>
    <row r="72" spans="1:5" x14ac:dyDescent="0.3">
      <c r="C72" s="106" t="s">
        <v>48</v>
      </c>
      <c r="D72" s="154"/>
      <c r="E72" s="109">
        <v>5000</v>
      </c>
    </row>
    <row r="73" spans="1:5" x14ac:dyDescent="0.3">
      <c r="C73" s="106" t="s">
        <v>49</v>
      </c>
      <c r="D73" s="153" t="s">
        <v>52</v>
      </c>
      <c r="E73" s="109">
        <v>-4000</v>
      </c>
    </row>
    <row r="74" spans="1:5" x14ac:dyDescent="0.3">
      <c r="C74" s="106" t="s">
        <v>50</v>
      </c>
      <c r="D74" s="154"/>
      <c r="E74" s="109" t="s">
        <v>50</v>
      </c>
    </row>
    <row r="75" spans="1:5" ht="15" thickBot="1" x14ac:dyDescent="0.35">
      <c r="C75" s="107" t="s">
        <v>51</v>
      </c>
      <c r="D75" s="154"/>
      <c r="E75" s="110" t="s">
        <v>51</v>
      </c>
    </row>
    <row r="78" spans="1:5" x14ac:dyDescent="0.3">
      <c r="A78" s="123" t="s">
        <v>53</v>
      </c>
      <c r="B78" s="123"/>
      <c r="C78" s="123"/>
      <c r="D78" s="154"/>
    </row>
    <row r="79" spans="1:5" ht="15" thickBot="1" x14ac:dyDescent="0.35">
      <c r="D79" s="154"/>
    </row>
    <row r="80" spans="1:5" x14ac:dyDescent="0.3">
      <c r="C80" s="105" t="s">
        <v>55</v>
      </c>
      <c r="D80" s="154"/>
      <c r="E80" s="108" t="s">
        <v>55</v>
      </c>
    </row>
    <row r="81" spans="1:12" x14ac:dyDescent="0.3">
      <c r="C81" s="106" t="s">
        <v>56</v>
      </c>
      <c r="D81" s="154"/>
      <c r="E81" s="109">
        <v>0</v>
      </c>
    </row>
    <row r="82" spans="1:12" x14ac:dyDescent="0.3">
      <c r="C82" s="106" t="s">
        <v>57</v>
      </c>
      <c r="D82" s="154"/>
      <c r="E82" s="109" t="s">
        <v>57</v>
      </c>
    </row>
    <row r="83" spans="1:12" x14ac:dyDescent="0.3">
      <c r="B83" t="s">
        <v>54</v>
      </c>
      <c r="C83" s="106" t="s">
        <v>58</v>
      </c>
      <c r="D83" s="153" t="s">
        <v>52</v>
      </c>
      <c r="E83" s="109" t="s">
        <v>58</v>
      </c>
    </row>
    <row r="84" spans="1:12" x14ac:dyDescent="0.3">
      <c r="C84" s="106" t="s">
        <v>59</v>
      </c>
      <c r="E84" s="109">
        <v>0</v>
      </c>
    </row>
    <row r="85" spans="1:12" ht="15" thickBot="1" x14ac:dyDescent="0.35">
      <c r="C85" s="107" t="s">
        <v>60</v>
      </c>
      <c r="E85" s="110">
        <v>0</v>
      </c>
    </row>
    <row r="88" spans="1:12" x14ac:dyDescent="0.3">
      <c r="A88" s="123" t="s">
        <v>61</v>
      </c>
      <c r="B88" s="123"/>
      <c r="C88" s="123"/>
    </row>
    <row r="90" spans="1:12" ht="15" thickBot="1" x14ac:dyDescent="0.35"/>
    <row r="91" spans="1:12" x14ac:dyDescent="0.3">
      <c r="C91" s="108">
        <f>E70</f>
        <v>0</v>
      </c>
      <c r="E91" s="111">
        <f>E58</f>
        <v>1387.4729430327675</v>
      </c>
      <c r="F91" s="157">
        <f>F58</f>
        <v>-530.33008588991049</v>
      </c>
      <c r="G91" s="112">
        <f>G58</f>
        <v>-530.33008588991049</v>
      </c>
      <c r="H91" s="112">
        <f>H58</f>
        <v>530.33008588991049</v>
      </c>
      <c r="I91" s="157">
        <f>I58</f>
        <v>-857.14285714285711</v>
      </c>
      <c r="J91" s="158">
        <f>J58</f>
        <v>0</v>
      </c>
      <c r="L91" s="120" t="str">
        <f>E80</f>
        <v>D1X</v>
      </c>
    </row>
    <row r="92" spans="1:12" x14ac:dyDescent="0.3">
      <c r="C92" s="167" t="str">
        <f>E71</f>
        <v>C1Y</v>
      </c>
      <c r="D92" s="156"/>
      <c r="E92" s="159">
        <f>E59</f>
        <v>-530.33008588991049</v>
      </c>
      <c r="F92" s="144">
        <f>F59</f>
        <v>530.33008588991049</v>
      </c>
      <c r="G92" s="160">
        <f>G59</f>
        <v>530.33008588991049</v>
      </c>
      <c r="H92" s="160">
        <f>H59</f>
        <v>-530.33008588991049</v>
      </c>
      <c r="I92" s="144">
        <f>I59</f>
        <v>0</v>
      </c>
      <c r="J92" s="161">
        <f>J59</f>
        <v>0</v>
      </c>
      <c r="K92" s="155"/>
      <c r="L92" s="165">
        <f>E81</f>
        <v>0</v>
      </c>
    </row>
    <row r="93" spans="1:12" x14ac:dyDescent="0.3">
      <c r="C93" s="109">
        <f>E72</f>
        <v>5000</v>
      </c>
      <c r="E93" s="114">
        <f>E60</f>
        <v>-530.33008588991049</v>
      </c>
      <c r="F93" s="144">
        <f>F60</f>
        <v>530.33008588991049</v>
      </c>
      <c r="G93" s="115">
        <f>G60</f>
        <v>962.33008588991049</v>
      </c>
      <c r="H93" s="115">
        <f>H60</f>
        <v>45.669914110089508</v>
      </c>
      <c r="I93" s="144">
        <f>I60</f>
        <v>-432</v>
      </c>
      <c r="J93" s="161">
        <f>J60</f>
        <v>-576</v>
      </c>
      <c r="K93" s="104" t="s">
        <v>65</v>
      </c>
      <c r="L93" s="121" t="str">
        <f>E82</f>
        <v>D2X</v>
      </c>
    </row>
    <row r="94" spans="1:12" x14ac:dyDescent="0.3">
      <c r="C94" s="109">
        <f>E73</f>
        <v>-4000</v>
      </c>
      <c r="D94" s="153" t="str">
        <f>D83</f>
        <v>=</v>
      </c>
      <c r="E94" s="114">
        <f>E61</f>
        <v>530.33008588991049</v>
      </c>
      <c r="F94" s="144">
        <f>F61</f>
        <v>-530.33008588991049</v>
      </c>
      <c r="G94" s="115">
        <f>G61</f>
        <v>45.669914110089508</v>
      </c>
      <c r="H94" s="115">
        <f>H61</f>
        <v>1298.3300858899106</v>
      </c>
      <c r="I94" s="144">
        <f>I61</f>
        <v>-576</v>
      </c>
      <c r="J94" s="161">
        <f>J61</f>
        <v>-768.00000000000011</v>
      </c>
      <c r="L94" s="121" t="str">
        <f>E83</f>
        <v>D2Y</v>
      </c>
    </row>
    <row r="95" spans="1:12" x14ac:dyDescent="0.3">
      <c r="C95" s="167" t="str">
        <f>E74</f>
        <v>C3X</v>
      </c>
      <c r="D95" s="156"/>
      <c r="E95" s="159">
        <f>E62</f>
        <v>-857.14285714285711</v>
      </c>
      <c r="F95" s="144">
        <f>F62</f>
        <v>0</v>
      </c>
      <c r="G95" s="160">
        <f>G62</f>
        <v>-432</v>
      </c>
      <c r="H95" s="160">
        <f>H62</f>
        <v>-576</v>
      </c>
      <c r="I95" s="144">
        <f>I62</f>
        <v>1289.1428571428571</v>
      </c>
      <c r="J95" s="161">
        <f>J62</f>
        <v>576</v>
      </c>
      <c r="K95" s="155"/>
      <c r="L95" s="165">
        <f>E84</f>
        <v>0</v>
      </c>
    </row>
    <row r="96" spans="1:12" ht="15" thickBot="1" x14ac:dyDescent="0.35">
      <c r="C96" s="168" t="str">
        <f>E75</f>
        <v>C3Y</v>
      </c>
      <c r="D96" s="156"/>
      <c r="E96" s="162">
        <f>E63</f>
        <v>0</v>
      </c>
      <c r="F96" s="146">
        <f>F63</f>
        <v>0</v>
      </c>
      <c r="G96" s="163">
        <f>G63</f>
        <v>-576</v>
      </c>
      <c r="H96" s="163">
        <f>H63</f>
        <v>-768.00000000000011</v>
      </c>
      <c r="I96" s="146">
        <f>I63</f>
        <v>576</v>
      </c>
      <c r="J96" s="164">
        <f>J63</f>
        <v>768.00000000000011</v>
      </c>
      <c r="K96" s="155"/>
      <c r="L96" s="166">
        <f>E85</f>
        <v>0</v>
      </c>
    </row>
    <row r="100" spans="1:9" x14ac:dyDescent="0.3">
      <c r="A100" s="140" t="s">
        <v>64</v>
      </c>
    </row>
    <row r="102" spans="1:9" ht="15" thickBot="1" x14ac:dyDescent="0.35"/>
    <row r="103" spans="1:9" x14ac:dyDescent="0.3">
      <c r="C103" s="105">
        <f>C91</f>
        <v>0</v>
      </c>
      <c r="E103" s="111">
        <f>E91</f>
        <v>1387.4729430327675</v>
      </c>
      <c r="F103" s="112">
        <f>G91</f>
        <v>-530.33008588991049</v>
      </c>
      <c r="G103" s="113">
        <f>H91</f>
        <v>530.33008588991049</v>
      </c>
      <c r="I103" s="120" t="str">
        <f>L91</f>
        <v>D1X</v>
      </c>
    </row>
    <row r="104" spans="1:9" x14ac:dyDescent="0.3">
      <c r="C104" s="106">
        <f>C93</f>
        <v>5000</v>
      </c>
      <c r="D104" s="153" t="str">
        <f>D94</f>
        <v>=</v>
      </c>
      <c r="E104" s="114">
        <f>E93</f>
        <v>-530.33008588991049</v>
      </c>
      <c r="F104" s="115">
        <f>G93</f>
        <v>962.33008588991049</v>
      </c>
      <c r="G104" s="116">
        <f>H93</f>
        <v>45.669914110089508</v>
      </c>
      <c r="H104" s="104" t="s">
        <v>65</v>
      </c>
      <c r="I104" s="121" t="str">
        <f>L93</f>
        <v>D2X</v>
      </c>
    </row>
    <row r="105" spans="1:9" ht="15" thickBot="1" x14ac:dyDescent="0.35">
      <c r="C105" s="107">
        <f>C94</f>
        <v>-4000</v>
      </c>
      <c r="D105" s="153"/>
      <c r="E105" s="117">
        <f>E94</f>
        <v>530.33008588991049</v>
      </c>
      <c r="F105" s="118">
        <f>G94</f>
        <v>45.669914110089508</v>
      </c>
      <c r="G105" s="119">
        <f>H94</f>
        <v>1298.3300858899106</v>
      </c>
      <c r="H105" s="104"/>
      <c r="I105" s="122" t="str">
        <f>L94</f>
        <v>D2Y</v>
      </c>
    </row>
    <row r="106" spans="1:9" ht="15" thickBot="1" x14ac:dyDescent="0.35">
      <c r="D106" s="153"/>
      <c r="H106" s="104"/>
    </row>
    <row r="107" spans="1:9" x14ac:dyDescent="0.3">
      <c r="C107" s="147" t="str">
        <f>I103</f>
        <v>D1X</v>
      </c>
      <c r="D107" s="153"/>
      <c r="E107" s="60">
        <f t="array" ref="E107:G109">MINVERSE(E103:G105)</f>
        <v>1.1666666666666668E-3</v>
      </c>
      <c r="F107" s="61">
        <v>6.6666666666666686E-4</v>
      </c>
      <c r="G107" s="62">
        <v>-5.0000000000000001E-4</v>
      </c>
      <c r="H107" s="104"/>
      <c r="I107" s="108">
        <f>C103</f>
        <v>0</v>
      </c>
    </row>
    <row r="108" spans="1:9" x14ac:dyDescent="0.3">
      <c r="C108" s="148" t="str">
        <f t="shared" ref="C108:C109" si="19">I104</f>
        <v>D2X</v>
      </c>
      <c r="D108" s="153" t="s">
        <v>52</v>
      </c>
      <c r="E108" s="35">
        <v>6.6666666666666675E-4</v>
      </c>
      <c r="F108" s="139">
        <v>1.4218344761352255E-3</v>
      </c>
      <c r="G108" s="36">
        <v>-3.2232823805379985E-4</v>
      </c>
      <c r="H108" s="104" t="s">
        <v>65</v>
      </c>
      <c r="I108" s="109">
        <f t="shared" ref="I108:I109" si="20">C104</f>
        <v>5000</v>
      </c>
    </row>
    <row r="109" spans="1:9" ht="15" thickBot="1" x14ac:dyDescent="0.35">
      <c r="C109" s="149" t="str">
        <f t="shared" si="19"/>
        <v>D2Y</v>
      </c>
      <c r="D109" s="153"/>
      <c r="E109" s="38">
        <v>-5.0000000000000001E-4</v>
      </c>
      <c r="F109" s="39">
        <v>-3.2232823805379985E-4</v>
      </c>
      <c r="G109" s="40">
        <v>9.8579379758796876E-4</v>
      </c>
      <c r="I109" s="110">
        <f t="shared" si="20"/>
        <v>-4000</v>
      </c>
    </row>
    <row r="110" spans="1:9" x14ac:dyDescent="0.3">
      <c r="D110" s="153"/>
    </row>
    <row r="111" spans="1:9" ht="15" thickBot="1" x14ac:dyDescent="0.35">
      <c r="D111" s="153"/>
    </row>
    <row r="112" spans="1:9" x14ac:dyDescent="0.3">
      <c r="C112" s="147" t="str">
        <f>C107</f>
        <v>D1X</v>
      </c>
      <c r="D112" s="153"/>
      <c r="E112" s="147">
        <f t="array" ref="E112:E114">MMULT(E107:G109,I107:I109)</f>
        <v>5.3333333333333339</v>
      </c>
    </row>
    <row r="113" spans="1:9" x14ac:dyDescent="0.3">
      <c r="C113" s="148" t="str">
        <f t="shared" ref="C113:C114" si="21">C108</f>
        <v>D2X</v>
      </c>
      <c r="D113" s="153" t="s">
        <v>52</v>
      </c>
      <c r="E113" s="148">
        <v>8.398485332891326</v>
      </c>
    </row>
    <row r="114" spans="1:9" ht="15" thickBot="1" x14ac:dyDescent="0.35">
      <c r="C114" s="149" t="str">
        <f t="shared" si="21"/>
        <v>D2Y</v>
      </c>
      <c r="E114" s="149">
        <v>-5.5548163806208741</v>
      </c>
    </row>
    <row r="120" spans="1:9" x14ac:dyDescent="0.3">
      <c r="A120" s="140" t="s">
        <v>64</v>
      </c>
    </row>
    <row r="123" spans="1:9" ht="15" thickBot="1" x14ac:dyDescent="0.35"/>
    <row r="124" spans="1:9" x14ac:dyDescent="0.3">
      <c r="C124" s="105" t="str">
        <f>C92</f>
        <v>C1Y</v>
      </c>
      <c r="E124" s="111">
        <f>E92</f>
        <v>-530.33008588991049</v>
      </c>
      <c r="F124" s="112">
        <f>G92</f>
        <v>530.33008588991049</v>
      </c>
      <c r="G124" s="113">
        <f>H92</f>
        <v>-530.33008588991049</v>
      </c>
      <c r="I124" s="105">
        <f>E112</f>
        <v>5.3333333333333339</v>
      </c>
    </row>
    <row r="125" spans="1:9" x14ac:dyDescent="0.3">
      <c r="C125" s="106" t="str">
        <f>C95</f>
        <v>C3X</v>
      </c>
      <c r="D125" s="153" t="s">
        <v>52</v>
      </c>
      <c r="E125" s="114">
        <f>E95</f>
        <v>-857.14285714285711</v>
      </c>
      <c r="F125" s="115">
        <f>G95</f>
        <v>-432</v>
      </c>
      <c r="G125" s="116">
        <f>H95</f>
        <v>-576</v>
      </c>
      <c r="H125" s="104" t="s">
        <v>65</v>
      </c>
      <c r="I125" s="106">
        <f t="shared" ref="I125:I126" si="22">E113</f>
        <v>8.398485332891326</v>
      </c>
    </row>
    <row r="126" spans="1:9" ht="15" thickBot="1" x14ac:dyDescent="0.35">
      <c r="C126" s="107" t="str">
        <f>C96</f>
        <v>C3Y</v>
      </c>
      <c r="D126" s="153"/>
      <c r="E126" s="117">
        <f>E96</f>
        <v>0</v>
      </c>
      <c r="F126" s="118">
        <f>G96</f>
        <v>-576</v>
      </c>
      <c r="G126" s="119">
        <f>H96</f>
        <v>-768.00000000000011</v>
      </c>
      <c r="I126" s="107">
        <f t="shared" si="22"/>
        <v>-5.5548163806208741</v>
      </c>
    </row>
    <row r="127" spans="1:9" x14ac:dyDescent="0.3">
      <c r="D127" s="153"/>
    </row>
    <row r="128" spans="1:9" ht="15" thickBot="1" x14ac:dyDescent="0.35">
      <c r="D128" s="153"/>
    </row>
    <row r="129" spans="3:5" x14ac:dyDescent="0.3">
      <c r="C129" s="105" t="str">
        <f>C124</f>
        <v>C1Y</v>
      </c>
      <c r="D129" s="153"/>
      <c r="E129" s="105">
        <f t="array" ref="E129:E131">MMULT(E124:G126,I124:I126)</f>
        <v>4571.4285714285706</v>
      </c>
    </row>
    <row r="130" spans="3:5" x14ac:dyDescent="0.3">
      <c r="C130" s="106" t="str">
        <f t="shared" ref="C130:C131" si="23">C125</f>
        <v>C3X</v>
      </c>
      <c r="D130" s="153" t="s">
        <v>52</v>
      </c>
      <c r="E130" s="106">
        <v>-5000.0000000000018</v>
      </c>
    </row>
    <row r="131" spans="3:5" ht="15" thickBot="1" x14ac:dyDescent="0.35">
      <c r="C131" s="107" t="str">
        <f t="shared" si="23"/>
        <v>C3Y</v>
      </c>
      <c r="E131" s="107">
        <v>-571.42857142857156</v>
      </c>
    </row>
  </sheetData>
  <mergeCells count="20">
    <mergeCell ref="A67:C67"/>
    <mergeCell ref="A78:C78"/>
    <mergeCell ref="A88:C88"/>
    <mergeCell ref="L3:L4"/>
    <mergeCell ref="M3:M4"/>
    <mergeCell ref="N3:N4"/>
    <mergeCell ref="B10:B11"/>
    <mergeCell ref="C10:D10"/>
    <mergeCell ref="E10:F10"/>
    <mergeCell ref="B3:B4"/>
    <mergeCell ref="C3:D3"/>
    <mergeCell ref="E3:F3"/>
    <mergeCell ref="G3:G4"/>
    <mergeCell ref="H3:H4"/>
    <mergeCell ref="I3:I4"/>
    <mergeCell ref="A17:H17"/>
    <mergeCell ref="A29:H29"/>
    <mergeCell ref="A41:H41"/>
    <mergeCell ref="J3:J4"/>
    <mergeCell ref="K3:K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BARRA SIMPLE</vt:lpstr>
      <vt:lpstr>ARMADURA N°1</vt:lpstr>
      <vt:lpstr>ARMADURA N°2</vt:lpstr>
    </vt:vector>
  </TitlesOfParts>
  <Company>Universidad Continental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james</cp:lastModifiedBy>
  <dcterms:created xsi:type="dcterms:W3CDTF">2026-04-21T19:25:50Z</dcterms:created>
  <dcterms:modified xsi:type="dcterms:W3CDTF">2026-04-27T22:12:04Z</dcterms:modified>
</cp:coreProperties>
</file>