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OneDrive\Documentos\CONTINENTAL\CONTI - 2026-I\ANALISIS ESTRUCT. II\"/>
    </mc:Choice>
  </mc:AlternateContent>
  <xr:revisionPtr revIDLastSave="0" documentId="13_ncr:1_{28474E39-D524-4D09-9F08-4D4A25DD94D2}" xr6:coauthVersionLast="47" xr6:coauthVersionMax="47" xr10:uidLastSave="{00000000-0000-0000-0000-000000000000}"/>
  <bookViews>
    <workbookView xWindow="-108" yWindow="-108" windowWidth="23256" windowHeight="12456" firstSheet="5" activeTab="7" xr2:uid="{F289B408-8958-46F6-89C2-AA14816E4B7D}"/>
  </bookViews>
  <sheets>
    <sheet name="BARRA SIMPLE" sheetId="1" r:id="rId1"/>
    <sheet name="ARMADURA N°1" sheetId="2" r:id="rId2"/>
    <sheet name="ARMADURA N°2" sheetId="3" r:id="rId3"/>
    <sheet name="ARMADURA N°1 (hiper)" sheetId="4" r:id="rId4"/>
    <sheet name="ARMADURA N°2 (hiper)" sheetId="5" r:id="rId5"/>
    <sheet name="XXXX" sheetId="6" r:id="rId6"/>
    <sheet name="EJERCICIO 1" sheetId="7" r:id="rId7"/>
    <sheet name="EJERCICIO (2)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4" i="8" l="1" a="1"/>
  <c r="E424" i="8" s="1"/>
  <c r="E426" i="8"/>
  <c r="E427" i="8"/>
  <c r="E425" i="8" l="1"/>
  <c r="I239" i="8" l="1"/>
  <c r="K320" i="8" s="1"/>
  <c r="J411" i="8" s="1"/>
  <c r="J239" i="8"/>
  <c r="K239" i="8"/>
  <c r="L239" i="8"/>
  <c r="N320" i="8" s="1"/>
  <c r="M411" i="8" s="1"/>
  <c r="M239" i="8"/>
  <c r="O320" i="8" s="1"/>
  <c r="N411" i="8" s="1"/>
  <c r="N239" i="8"/>
  <c r="P320" i="8" s="1"/>
  <c r="O411" i="8" s="1"/>
  <c r="O239" i="8"/>
  <c r="Q320" i="8" s="1"/>
  <c r="P411" i="8" s="1"/>
  <c r="P239" i="8"/>
  <c r="R320" i="8" s="1"/>
  <c r="Q411" i="8" s="1"/>
  <c r="Q239" i="8"/>
  <c r="S320" i="8" s="1"/>
  <c r="R411" i="8" s="1"/>
  <c r="R239" i="8"/>
  <c r="S239" i="8"/>
  <c r="T239" i="8"/>
  <c r="V320" i="8" s="1"/>
  <c r="U411" i="8" s="1"/>
  <c r="U239" i="8"/>
  <c r="W320" i="8" s="1"/>
  <c r="V239" i="8"/>
  <c r="X320" i="8" s="1"/>
  <c r="W239" i="8"/>
  <c r="Y320" i="8" s="1"/>
  <c r="I240" i="8"/>
  <c r="K321" i="8" s="1"/>
  <c r="J349" i="8" s="1"/>
  <c r="J240" i="8"/>
  <c r="K240" i="8"/>
  <c r="M321" i="8" s="1"/>
  <c r="L349" i="8" s="1"/>
  <c r="L240" i="8"/>
  <c r="N321" i="8" s="1"/>
  <c r="M349" i="8" s="1"/>
  <c r="M240" i="8"/>
  <c r="O321" i="8" s="1"/>
  <c r="N349" i="8" s="1"/>
  <c r="N240" i="8"/>
  <c r="P321" i="8" s="1"/>
  <c r="O349" i="8" s="1"/>
  <c r="O240" i="8"/>
  <c r="Q321" i="8" s="1"/>
  <c r="P349" i="8" s="1"/>
  <c r="P240" i="8"/>
  <c r="R321" i="8" s="1"/>
  <c r="Q349" i="8" s="1"/>
  <c r="Q240" i="8"/>
  <c r="S321" i="8" s="1"/>
  <c r="R349" i="8" s="1"/>
  <c r="R240" i="8"/>
  <c r="T321" i="8" s="1"/>
  <c r="S349" i="8" s="1"/>
  <c r="S240" i="8"/>
  <c r="T240" i="8"/>
  <c r="V321" i="8" s="1"/>
  <c r="U349" i="8" s="1"/>
  <c r="U240" i="8"/>
  <c r="W321" i="8" s="1"/>
  <c r="V240" i="8"/>
  <c r="X321" i="8" s="1"/>
  <c r="W240" i="8"/>
  <c r="Y321" i="8" s="1"/>
  <c r="L241" i="8"/>
  <c r="N322" i="8" s="1"/>
  <c r="M350" i="8" s="1"/>
  <c r="M241" i="8"/>
  <c r="O322" i="8" s="1"/>
  <c r="N350" i="8" s="1"/>
  <c r="N241" i="8"/>
  <c r="P322" i="8" s="1"/>
  <c r="O350" i="8" s="1"/>
  <c r="O241" i="8"/>
  <c r="Q322" i="8" s="1"/>
  <c r="P350" i="8" s="1"/>
  <c r="P241" i="8"/>
  <c r="Q241" i="8"/>
  <c r="R241" i="8"/>
  <c r="T322" i="8" s="1"/>
  <c r="S350" i="8" s="1"/>
  <c r="S241" i="8"/>
  <c r="U322" i="8" s="1"/>
  <c r="T350" i="8" s="1"/>
  <c r="T241" i="8"/>
  <c r="V322" i="8" s="1"/>
  <c r="U350" i="8" s="1"/>
  <c r="U241" i="8"/>
  <c r="W322" i="8" s="1"/>
  <c r="V241" i="8"/>
  <c r="X322" i="8" s="1"/>
  <c r="W241" i="8"/>
  <c r="Y322" i="8" s="1"/>
  <c r="L242" i="8"/>
  <c r="M242" i="8"/>
  <c r="O323" i="8" s="1"/>
  <c r="N351" i="8" s="1"/>
  <c r="N242" i="8"/>
  <c r="P323" i="8" s="1"/>
  <c r="O351" i="8" s="1"/>
  <c r="O242" i="8"/>
  <c r="Q323" i="8" s="1"/>
  <c r="P351" i="8" s="1"/>
  <c r="P242" i="8"/>
  <c r="R323" i="8" s="1"/>
  <c r="Q351" i="8" s="1"/>
  <c r="Q242" i="8"/>
  <c r="S323" i="8" s="1"/>
  <c r="R351" i="8" s="1"/>
  <c r="R242" i="8"/>
  <c r="T323" i="8" s="1"/>
  <c r="S351" i="8" s="1"/>
  <c r="S242" i="8"/>
  <c r="T242" i="8"/>
  <c r="U242" i="8"/>
  <c r="W323" i="8" s="1"/>
  <c r="V242" i="8"/>
  <c r="X323" i="8" s="1"/>
  <c r="W242" i="8"/>
  <c r="Y323" i="8" s="1"/>
  <c r="L243" i="8"/>
  <c r="N324" i="8" s="1"/>
  <c r="M352" i="8" s="1"/>
  <c r="M243" i="8"/>
  <c r="O324" i="8" s="1"/>
  <c r="N352" i="8" s="1"/>
  <c r="N243" i="8"/>
  <c r="O243" i="8"/>
  <c r="Q324" i="8" s="1"/>
  <c r="P352" i="8" s="1"/>
  <c r="P243" i="8"/>
  <c r="Q243" i="8"/>
  <c r="S324" i="8" s="1"/>
  <c r="R352" i="8" s="1"/>
  <c r="R243" i="8"/>
  <c r="T324" i="8" s="1"/>
  <c r="S352" i="8" s="1"/>
  <c r="S243" i="8"/>
  <c r="U324" i="8" s="1"/>
  <c r="T352" i="8" s="1"/>
  <c r="T243" i="8"/>
  <c r="V324" i="8" s="1"/>
  <c r="U352" i="8" s="1"/>
  <c r="U243" i="8"/>
  <c r="W324" i="8" s="1"/>
  <c r="V243" i="8"/>
  <c r="W243" i="8"/>
  <c r="C244" i="8"/>
  <c r="D244" i="8"/>
  <c r="F325" i="8" s="1"/>
  <c r="E244" i="8"/>
  <c r="G325" i="8" s="1"/>
  <c r="O244" i="8"/>
  <c r="Q325" i="8" s="1"/>
  <c r="P244" i="8"/>
  <c r="R325" i="8" s="1"/>
  <c r="Q244" i="8"/>
  <c r="S325" i="8" s="1"/>
  <c r="R244" i="8"/>
  <c r="S244" i="8"/>
  <c r="T244" i="8"/>
  <c r="U244" i="8"/>
  <c r="W325" i="8" s="1"/>
  <c r="V244" i="8"/>
  <c r="X325" i="8" s="1"/>
  <c r="W244" i="8"/>
  <c r="Y325" i="8" s="1"/>
  <c r="C245" i="8"/>
  <c r="E326" i="8" s="1"/>
  <c r="D245" i="8"/>
  <c r="F326" i="8" s="1"/>
  <c r="E245" i="8"/>
  <c r="G326" i="8" s="1"/>
  <c r="O245" i="8"/>
  <c r="Q326" i="8" s="1"/>
  <c r="P245" i="8"/>
  <c r="Q245" i="8"/>
  <c r="S326" i="8" s="1"/>
  <c r="R245" i="8"/>
  <c r="T326" i="8" s="1"/>
  <c r="S245" i="8"/>
  <c r="U326" i="8" s="1"/>
  <c r="T245" i="8"/>
  <c r="V326" i="8" s="1"/>
  <c r="U245" i="8"/>
  <c r="W326" i="8" s="1"/>
  <c r="V245" i="8"/>
  <c r="X326" i="8" s="1"/>
  <c r="W245" i="8"/>
  <c r="Y326" i="8" s="1"/>
  <c r="C246" i="8"/>
  <c r="D246" i="8"/>
  <c r="F327" i="8" s="1"/>
  <c r="E246" i="8"/>
  <c r="G327" i="8" s="1"/>
  <c r="F355" i="8" s="1"/>
  <c r="O246" i="8"/>
  <c r="Q327" i="8" s="1"/>
  <c r="P355" i="8" s="1"/>
  <c r="P246" i="8"/>
  <c r="R327" i="8" s="1"/>
  <c r="Q355" i="8" s="1"/>
  <c r="Q246" i="8"/>
  <c r="R246" i="8"/>
  <c r="S246" i="8"/>
  <c r="U327" i="8" s="1"/>
  <c r="T355" i="8" s="1"/>
  <c r="T246" i="8"/>
  <c r="V327" i="8" s="1"/>
  <c r="U355" i="8" s="1"/>
  <c r="U246" i="8"/>
  <c r="W327" i="8" s="1"/>
  <c r="V246" i="8"/>
  <c r="X327" i="8" s="1"/>
  <c r="W246" i="8"/>
  <c r="Y327" i="8" s="1"/>
  <c r="C247" i="8"/>
  <c r="E328" i="8" s="1"/>
  <c r="E356" i="8" s="1"/>
  <c r="D247" i="8"/>
  <c r="F328" i="8" s="1"/>
  <c r="E247" i="8"/>
  <c r="G328" i="8" s="1"/>
  <c r="F356" i="8" s="1"/>
  <c r="F247" i="8"/>
  <c r="G247" i="8"/>
  <c r="I328" i="8" s="1"/>
  <c r="H356" i="8" s="1"/>
  <c r="H247" i="8"/>
  <c r="J328" i="8" s="1"/>
  <c r="I356" i="8" s="1"/>
  <c r="R247" i="8"/>
  <c r="T328" i="8" s="1"/>
  <c r="S356" i="8" s="1"/>
  <c r="S247" i="8"/>
  <c r="U328" i="8" s="1"/>
  <c r="T356" i="8" s="1"/>
  <c r="T247" i="8"/>
  <c r="V328" i="8" s="1"/>
  <c r="U356" i="8" s="1"/>
  <c r="U247" i="8"/>
  <c r="V247" i="8"/>
  <c r="W247" i="8"/>
  <c r="Y328" i="8" s="1"/>
  <c r="C248" i="8"/>
  <c r="E329" i="8" s="1"/>
  <c r="E357" i="8" s="1"/>
  <c r="D248" i="8"/>
  <c r="F329" i="8" s="1"/>
  <c r="E248" i="8"/>
  <c r="G329" i="8" s="1"/>
  <c r="F357" i="8" s="1"/>
  <c r="F248" i="8"/>
  <c r="H329" i="8" s="1"/>
  <c r="G357" i="8" s="1"/>
  <c r="G248" i="8"/>
  <c r="I329" i="8" s="1"/>
  <c r="H357" i="8" s="1"/>
  <c r="H248" i="8"/>
  <c r="R248" i="8"/>
  <c r="T329" i="8" s="1"/>
  <c r="S357" i="8" s="1"/>
  <c r="S248" i="8"/>
  <c r="U329" i="8" s="1"/>
  <c r="T357" i="8" s="1"/>
  <c r="T248" i="8"/>
  <c r="V329" i="8" s="1"/>
  <c r="U357" i="8" s="1"/>
  <c r="U248" i="8"/>
  <c r="W329" i="8" s="1"/>
  <c r="V248" i="8"/>
  <c r="X329" i="8" s="1"/>
  <c r="W248" i="8"/>
  <c r="Y329" i="8" s="1"/>
  <c r="C249" i="8"/>
  <c r="E330" i="8" s="1"/>
  <c r="E358" i="8" s="1"/>
  <c r="D249" i="8"/>
  <c r="F330" i="8" s="1"/>
  <c r="E249" i="8"/>
  <c r="G330" i="8" s="1"/>
  <c r="F358" i="8" s="1"/>
  <c r="F249" i="8"/>
  <c r="H330" i="8" s="1"/>
  <c r="G358" i="8" s="1"/>
  <c r="G249" i="8"/>
  <c r="I330" i="8" s="1"/>
  <c r="H358" i="8" s="1"/>
  <c r="H249" i="8"/>
  <c r="J330" i="8" s="1"/>
  <c r="I358" i="8" s="1"/>
  <c r="R249" i="8"/>
  <c r="T330" i="8" s="1"/>
  <c r="S358" i="8" s="1"/>
  <c r="S249" i="8"/>
  <c r="U330" i="8" s="1"/>
  <c r="T358" i="8" s="1"/>
  <c r="T249" i="8"/>
  <c r="V330" i="8" s="1"/>
  <c r="U358" i="8" s="1"/>
  <c r="U249" i="8"/>
  <c r="W330" i="8" s="1"/>
  <c r="V249" i="8"/>
  <c r="X330" i="8" s="1"/>
  <c r="W249" i="8"/>
  <c r="Y330" i="8" s="1"/>
  <c r="C250" i="8"/>
  <c r="D250" i="8"/>
  <c r="F331" i="8" s="1"/>
  <c r="E250" i="8"/>
  <c r="G331" i="8" s="1"/>
  <c r="F359" i="8" s="1"/>
  <c r="F250" i="8"/>
  <c r="H331" i="8" s="1"/>
  <c r="G359" i="8" s="1"/>
  <c r="G250" i="8"/>
  <c r="I331" i="8" s="1"/>
  <c r="H359" i="8" s="1"/>
  <c r="H250" i="8"/>
  <c r="J331" i="8" s="1"/>
  <c r="I359" i="8" s="1"/>
  <c r="I250" i="8"/>
  <c r="K331" i="8" s="1"/>
  <c r="J359" i="8" s="1"/>
  <c r="J250" i="8"/>
  <c r="L331" i="8" s="1"/>
  <c r="K359" i="8" s="1"/>
  <c r="K250" i="8"/>
  <c r="U250" i="8"/>
  <c r="W331" i="8" s="1"/>
  <c r="V250" i="8"/>
  <c r="X331" i="8" s="1"/>
  <c r="W250" i="8"/>
  <c r="Y331" i="8" s="1"/>
  <c r="C251" i="8"/>
  <c r="E332" i="8" s="1"/>
  <c r="E360" i="8" s="1"/>
  <c r="D251" i="8"/>
  <c r="F332" i="8" s="1"/>
  <c r="E251" i="8"/>
  <c r="G332" i="8" s="1"/>
  <c r="F360" i="8" s="1"/>
  <c r="F251" i="8"/>
  <c r="H332" i="8" s="1"/>
  <c r="G360" i="8" s="1"/>
  <c r="G251" i="8"/>
  <c r="H251" i="8"/>
  <c r="J332" i="8" s="1"/>
  <c r="I360" i="8" s="1"/>
  <c r="I251" i="8"/>
  <c r="K332" i="8" s="1"/>
  <c r="J360" i="8" s="1"/>
  <c r="J251" i="8"/>
  <c r="L332" i="8" s="1"/>
  <c r="K360" i="8" s="1"/>
  <c r="K251" i="8"/>
  <c r="M332" i="8" s="1"/>
  <c r="L360" i="8" s="1"/>
  <c r="U251" i="8"/>
  <c r="W332" i="8" s="1"/>
  <c r="V251" i="8"/>
  <c r="X332" i="8" s="1"/>
  <c r="W251" i="8"/>
  <c r="C252" i="8"/>
  <c r="E333" i="8" s="1"/>
  <c r="E361" i="8" s="1"/>
  <c r="D252" i="8"/>
  <c r="F333" i="8" s="1"/>
  <c r="E252" i="8"/>
  <c r="G333" i="8" s="1"/>
  <c r="F361" i="8" s="1"/>
  <c r="F252" i="8"/>
  <c r="H333" i="8" s="1"/>
  <c r="G361" i="8" s="1"/>
  <c r="G252" i="8"/>
  <c r="I333" i="8" s="1"/>
  <c r="H361" i="8" s="1"/>
  <c r="H252" i="8"/>
  <c r="J333" i="8" s="1"/>
  <c r="I361" i="8" s="1"/>
  <c r="I252" i="8"/>
  <c r="J252" i="8"/>
  <c r="K252" i="8"/>
  <c r="M333" i="8" s="1"/>
  <c r="L361" i="8" s="1"/>
  <c r="U252" i="8"/>
  <c r="W333" i="8" s="1"/>
  <c r="V252" i="8"/>
  <c r="X333" i="8" s="1"/>
  <c r="W252" i="8"/>
  <c r="Y333" i="8" s="1"/>
  <c r="C253" i="8"/>
  <c r="E334" i="8" s="1"/>
  <c r="E362" i="8" s="1"/>
  <c r="D253" i="8"/>
  <c r="F334" i="8" s="1"/>
  <c r="E253" i="8"/>
  <c r="F253" i="8"/>
  <c r="H334" i="8" s="1"/>
  <c r="G362" i="8" s="1"/>
  <c r="G253" i="8"/>
  <c r="H253" i="8"/>
  <c r="J334" i="8" s="1"/>
  <c r="I362" i="8" s="1"/>
  <c r="I253" i="8"/>
  <c r="K334" i="8" s="1"/>
  <c r="J362" i="8" s="1"/>
  <c r="J253" i="8"/>
  <c r="L334" i="8" s="1"/>
  <c r="K362" i="8" s="1"/>
  <c r="K253" i="8"/>
  <c r="M334" i="8" s="1"/>
  <c r="L362" i="8" s="1"/>
  <c r="L253" i="8"/>
  <c r="N334" i="8" s="1"/>
  <c r="M362" i="8" s="1"/>
  <c r="M253" i="8"/>
  <c r="O334" i="8" s="1"/>
  <c r="N362" i="8" s="1"/>
  <c r="N253" i="8"/>
  <c r="P334" i="8" s="1"/>
  <c r="O362" i="8" s="1"/>
  <c r="C254" i="8"/>
  <c r="D254" i="8"/>
  <c r="F335" i="8" s="1"/>
  <c r="E254" i="8"/>
  <c r="G335" i="8" s="1"/>
  <c r="F363" i="8" s="1"/>
  <c r="F254" i="8"/>
  <c r="H335" i="8" s="1"/>
  <c r="G363" i="8" s="1"/>
  <c r="G254" i="8"/>
  <c r="I335" i="8" s="1"/>
  <c r="H363" i="8" s="1"/>
  <c r="H254" i="8"/>
  <c r="J335" i="8" s="1"/>
  <c r="I363" i="8" s="1"/>
  <c r="I254" i="8"/>
  <c r="K335" i="8" s="1"/>
  <c r="J363" i="8" s="1"/>
  <c r="J254" i="8"/>
  <c r="L335" i="8" s="1"/>
  <c r="K363" i="8" s="1"/>
  <c r="K254" i="8"/>
  <c r="L254" i="8"/>
  <c r="N335" i="8" s="1"/>
  <c r="M363" i="8" s="1"/>
  <c r="M254" i="8"/>
  <c r="O335" i="8" s="1"/>
  <c r="N363" i="8" s="1"/>
  <c r="N254" i="8"/>
  <c r="P335" i="8" s="1"/>
  <c r="O363" i="8" s="1"/>
  <c r="C255" i="8"/>
  <c r="E336" i="8" s="1"/>
  <c r="E364" i="8" s="1"/>
  <c r="D255" i="8"/>
  <c r="F336" i="8" s="1"/>
  <c r="E255" i="8"/>
  <c r="G336" i="8" s="1"/>
  <c r="F364" i="8" s="1"/>
  <c r="F255" i="8"/>
  <c r="G255" i="8"/>
  <c r="H255" i="8"/>
  <c r="J336" i="8" s="1"/>
  <c r="I364" i="8" s="1"/>
  <c r="I255" i="8"/>
  <c r="K336" i="8" s="1"/>
  <c r="J364" i="8" s="1"/>
  <c r="J255" i="8"/>
  <c r="L336" i="8" s="1"/>
  <c r="K364" i="8" s="1"/>
  <c r="K255" i="8"/>
  <c r="M336" i="8" s="1"/>
  <c r="L364" i="8" s="1"/>
  <c r="L255" i="8"/>
  <c r="N336" i="8" s="1"/>
  <c r="M364" i="8" s="1"/>
  <c r="M255" i="8"/>
  <c r="O336" i="8" s="1"/>
  <c r="N364" i="8" s="1"/>
  <c r="N255" i="8"/>
  <c r="C256" i="8"/>
  <c r="E337" i="8" s="1"/>
  <c r="E412" i="8" s="1"/>
  <c r="D256" i="8"/>
  <c r="F337" i="8" s="1"/>
  <c r="E256" i="8"/>
  <c r="G337" i="8" s="1"/>
  <c r="F412" i="8" s="1"/>
  <c r="F256" i="8"/>
  <c r="H337" i="8" s="1"/>
  <c r="G412" i="8" s="1"/>
  <c r="G256" i="8"/>
  <c r="I337" i="8" s="1"/>
  <c r="H412" i="8" s="1"/>
  <c r="H256" i="8"/>
  <c r="J337" i="8" s="1"/>
  <c r="I412" i="8" s="1"/>
  <c r="I256" i="8"/>
  <c r="K337" i="8" s="1"/>
  <c r="J412" i="8" s="1"/>
  <c r="J256" i="8"/>
  <c r="L337" i="8" s="1"/>
  <c r="K412" i="8" s="1"/>
  <c r="K256" i="8"/>
  <c r="M337" i="8" s="1"/>
  <c r="L412" i="8" s="1"/>
  <c r="L256" i="8"/>
  <c r="N337" i="8" s="1"/>
  <c r="M412" i="8" s="1"/>
  <c r="M256" i="8"/>
  <c r="O337" i="8" s="1"/>
  <c r="N412" i="8" s="1"/>
  <c r="N256" i="8"/>
  <c r="P337" i="8" s="1"/>
  <c r="O412" i="8" s="1"/>
  <c r="O256" i="8"/>
  <c r="Q337" i="8" s="1"/>
  <c r="P412" i="8" s="1"/>
  <c r="P256" i="8"/>
  <c r="R337" i="8" s="1"/>
  <c r="Q412" i="8" s="1"/>
  <c r="Q256" i="8"/>
  <c r="S337" i="8" s="1"/>
  <c r="R412" i="8" s="1"/>
  <c r="C257" i="8"/>
  <c r="E338" i="8" s="1"/>
  <c r="E413" i="8" s="1"/>
  <c r="D257" i="8"/>
  <c r="E257" i="8"/>
  <c r="G338" i="8" s="1"/>
  <c r="F413" i="8" s="1"/>
  <c r="F257" i="8"/>
  <c r="H338" i="8" s="1"/>
  <c r="G413" i="8" s="1"/>
  <c r="G257" i="8"/>
  <c r="I338" i="8" s="1"/>
  <c r="H413" i="8" s="1"/>
  <c r="H257" i="8"/>
  <c r="J338" i="8" s="1"/>
  <c r="I413" i="8" s="1"/>
  <c r="I257" i="8"/>
  <c r="K338" i="8" s="1"/>
  <c r="J413" i="8" s="1"/>
  <c r="J257" i="8"/>
  <c r="L338" i="8" s="1"/>
  <c r="K413" i="8" s="1"/>
  <c r="K257" i="8"/>
  <c r="L257" i="8"/>
  <c r="M257" i="8"/>
  <c r="O338" i="8" s="1"/>
  <c r="N413" i="8" s="1"/>
  <c r="N257" i="8"/>
  <c r="P338" i="8" s="1"/>
  <c r="O413" i="8" s="1"/>
  <c r="O257" i="8"/>
  <c r="Q338" i="8" s="1"/>
  <c r="P413" i="8" s="1"/>
  <c r="P257" i="8"/>
  <c r="R338" i="8" s="1"/>
  <c r="Q413" i="8" s="1"/>
  <c r="Q257" i="8"/>
  <c r="S338" i="8" s="1"/>
  <c r="R413" i="8" s="1"/>
  <c r="C258" i="8"/>
  <c r="E339" i="8" s="1"/>
  <c r="E414" i="8" s="1"/>
  <c r="D258" i="8"/>
  <c r="E258" i="8"/>
  <c r="G339" i="8" s="1"/>
  <c r="F414" i="8" s="1"/>
  <c r="F258" i="8"/>
  <c r="H339" i="8" s="1"/>
  <c r="G414" i="8" s="1"/>
  <c r="G258" i="8"/>
  <c r="I339" i="8" s="1"/>
  <c r="H414" i="8" s="1"/>
  <c r="H258" i="8"/>
  <c r="J339" i="8" s="1"/>
  <c r="I414" i="8" s="1"/>
  <c r="I258" i="8"/>
  <c r="K339" i="8" s="1"/>
  <c r="J414" i="8" s="1"/>
  <c r="J258" i="8"/>
  <c r="L339" i="8" s="1"/>
  <c r="K414" i="8" s="1"/>
  <c r="K258" i="8"/>
  <c r="L258" i="8"/>
  <c r="M258" i="8"/>
  <c r="O339" i="8" s="1"/>
  <c r="N414" i="8" s="1"/>
  <c r="N258" i="8"/>
  <c r="P339" i="8" s="1"/>
  <c r="O414" i="8" s="1"/>
  <c r="O258" i="8"/>
  <c r="Q339" i="8" s="1"/>
  <c r="P414" i="8" s="1"/>
  <c r="P258" i="8"/>
  <c r="R339" i="8" s="1"/>
  <c r="Q414" i="8" s="1"/>
  <c r="Q258" i="8"/>
  <c r="S339" i="8" s="1"/>
  <c r="R414" i="8" s="1"/>
  <c r="I238" i="8"/>
  <c r="K319" i="8" s="1"/>
  <c r="J348" i="8" s="1"/>
  <c r="J238" i="8"/>
  <c r="L319" i="8" s="1"/>
  <c r="K348" i="8" s="1"/>
  <c r="K238" i="8"/>
  <c r="L238" i="8"/>
  <c r="M238" i="8"/>
  <c r="O319" i="8" s="1"/>
  <c r="N348" i="8" s="1"/>
  <c r="N238" i="8"/>
  <c r="P319" i="8" s="1"/>
  <c r="O348" i="8" s="1"/>
  <c r="O238" i="8"/>
  <c r="Q319" i="8" s="1"/>
  <c r="P348" i="8" s="1"/>
  <c r="P238" i="8"/>
  <c r="R319" i="8" s="1"/>
  <c r="Q348" i="8" s="1"/>
  <c r="Q238" i="8"/>
  <c r="S319" i="8" s="1"/>
  <c r="R348" i="8" s="1"/>
  <c r="R238" i="8"/>
  <c r="T319" i="8" s="1"/>
  <c r="S348" i="8" s="1"/>
  <c r="S238" i="8"/>
  <c r="T238" i="8"/>
  <c r="U238" i="8"/>
  <c r="W319" i="8" s="1"/>
  <c r="V238" i="8"/>
  <c r="X319" i="8" s="1"/>
  <c r="W238" i="8"/>
  <c r="Y319" i="8" s="1"/>
  <c r="D356" i="8"/>
  <c r="D396" i="8" s="1"/>
  <c r="AB339" i="8"/>
  <c r="C339" i="8"/>
  <c r="AB338" i="8"/>
  <c r="C338" i="8"/>
  <c r="C413" i="8" s="1"/>
  <c r="C426" i="8" s="1"/>
  <c r="AB337" i="8"/>
  <c r="C337" i="8"/>
  <c r="AB336" i="8"/>
  <c r="C336" i="8"/>
  <c r="AB335" i="8"/>
  <c r="C335" i="8"/>
  <c r="AB334" i="8"/>
  <c r="C334" i="8"/>
  <c r="C362" i="8" s="1"/>
  <c r="X382" i="8" s="1"/>
  <c r="AB333" i="8"/>
  <c r="C333" i="8"/>
  <c r="AB332" i="8"/>
  <c r="C332" i="8"/>
  <c r="AB331" i="8"/>
  <c r="C331" i="8"/>
  <c r="AB330" i="8"/>
  <c r="C330" i="8"/>
  <c r="AB329" i="8"/>
  <c r="C329" i="8"/>
  <c r="AB328" i="8"/>
  <c r="C328" i="8"/>
  <c r="AB327" i="8"/>
  <c r="X355" i="8" s="1"/>
  <c r="C327" i="8"/>
  <c r="AB326" i="8"/>
  <c r="X354" i="8" s="1"/>
  <c r="C326" i="8"/>
  <c r="AB325" i="8"/>
  <c r="X353" i="8" s="1"/>
  <c r="C373" i="8" s="1"/>
  <c r="C393" i="8" s="1"/>
  <c r="T325" i="8"/>
  <c r="C325" i="8"/>
  <c r="AB324" i="8"/>
  <c r="Y324" i="8"/>
  <c r="C324" i="8"/>
  <c r="C352" i="8" s="1"/>
  <c r="X372" i="8" s="1"/>
  <c r="AB323" i="8"/>
  <c r="C323" i="8"/>
  <c r="C351" i="8" s="1"/>
  <c r="X371" i="8" s="1"/>
  <c r="AB322" i="8"/>
  <c r="X350" i="8" s="1"/>
  <c r="C370" i="8" s="1"/>
  <c r="C390" i="8" s="1"/>
  <c r="C322" i="8"/>
  <c r="AB321" i="8"/>
  <c r="C321" i="8"/>
  <c r="C349" i="8" s="1"/>
  <c r="X369" i="8" s="1"/>
  <c r="AB320" i="8"/>
  <c r="C320" i="8"/>
  <c r="AB319" i="8"/>
  <c r="C319" i="8"/>
  <c r="N339" i="8"/>
  <c r="M414" i="8" s="1"/>
  <c r="M339" i="8"/>
  <c r="L414" i="8" s="1"/>
  <c r="F339" i="8"/>
  <c r="N338" i="8"/>
  <c r="M413" i="8" s="1"/>
  <c r="M338" i="8"/>
  <c r="L413" i="8" s="1"/>
  <c r="F338" i="8"/>
  <c r="P336" i="8"/>
  <c r="O364" i="8" s="1"/>
  <c r="I336" i="8"/>
  <c r="H364" i="8" s="1"/>
  <c r="H336" i="8"/>
  <c r="G364" i="8" s="1"/>
  <c r="M335" i="8"/>
  <c r="L363" i="8" s="1"/>
  <c r="E335" i="8"/>
  <c r="E363" i="8" s="1"/>
  <c r="I334" i="8"/>
  <c r="H362" i="8" s="1"/>
  <c r="G334" i="8"/>
  <c r="F362" i="8" s="1"/>
  <c r="L333" i="8"/>
  <c r="K361" i="8" s="1"/>
  <c r="K333" i="8"/>
  <c r="J361" i="8" s="1"/>
  <c r="Y332" i="8"/>
  <c r="I332" i="8"/>
  <c r="H360" i="8" s="1"/>
  <c r="M331" i="8"/>
  <c r="L359" i="8" s="1"/>
  <c r="E331" i="8"/>
  <c r="E359" i="8" s="1"/>
  <c r="J329" i="8"/>
  <c r="I357" i="8" s="1"/>
  <c r="X328" i="8"/>
  <c r="W328" i="8"/>
  <c r="H328" i="8"/>
  <c r="G356" i="8" s="1"/>
  <c r="T327" i="8"/>
  <c r="S355" i="8" s="1"/>
  <c r="S327" i="8"/>
  <c r="R355" i="8" s="1"/>
  <c r="E327" i="8"/>
  <c r="E355" i="8" s="1"/>
  <c r="R326" i="8"/>
  <c r="V325" i="8"/>
  <c r="U325" i="8"/>
  <c r="E325" i="8"/>
  <c r="X324" i="8"/>
  <c r="R324" i="8"/>
  <c r="Q352" i="8" s="1"/>
  <c r="P324" i="8"/>
  <c r="O352" i="8" s="1"/>
  <c r="V323" i="8"/>
  <c r="U351" i="8" s="1"/>
  <c r="U323" i="8"/>
  <c r="T351" i="8" s="1"/>
  <c r="N323" i="8"/>
  <c r="M351" i="8" s="1"/>
  <c r="S322" i="8"/>
  <c r="R350" i="8" s="1"/>
  <c r="R322" i="8"/>
  <c r="Q350" i="8" s="1"/>
  <c r="U321" i="8"/>
  <c r="T349" i="8" s="1"/>
  <c r="L321" i="8"/>
  <c r="K349" i="8" s="1"/>
  <c r="U320" i="8"/>
  <c r="T411" i="8" s="1"/>
  <c r="T320" i="8"/>
  <c r="S411" i="8" s="1"/>
  <c r="M320" i="8"/>
  <c r="L411" i="8" s="1"/>
  <c r="L320" i="8"/>
  <c r="K411" i="8" s="1"/>
  <c r="V319" i="8"/>
  <c r="U348" i="8" s="1"/>
  <c r="U319" i="8"/>
  <c r="T348" i="8" s="1"/>
  <c r="N319" i="8"/>
  <c r="M348" i="8" s="1"/>
  <c r="M319" i="8"/>
  <c r="L348" i="8" s="1"/>
  <c r="H201" i="8"/>
  <c r="I207" i="8" s="1"/>
  <c r="G201" i="8"/>
  <c r="I206" i="8" s="1"/>
  <c r="F201" i="8"/>
  <c r="I205" i="8" s="1"/>
  <c r="E201" i="8"/>
  <c r="I204" i="8" s="1"/>
  <c r="D201" i="8"/>
  <c r="I203" i="8" s="1"/>
  <c r="C201" i="8"/>
  <c r="I202" i="8" s="1"/>
  <c r="E169" i="8"/>
  <c r="Q190" i="8" s="1"/>
  <c r="H166" i="8"/>
  <c r="I172" i="8" s="1"/>
  <c r="G166" i="8"/>
  <c r="I171" i="8" s="1"/>
  <c r="F166" i="8"/>
  <c r="I170" i="8" s="1"/>
  <c r="E166" i="8"/>
  <c r="I169" i="8" s="1"/>
  <c r="D166" i="8"/>
  <c r="I168" i="8" s="1"/>
  <c r="C166" i="8"/>
  <c r="I167" i="8" s="1"/>
  <c r="H131" i="8"/>
  <c r="I137" i="8" s="1"/>
  <c r="G131" i="8"/>
  <c r="I136" i="8" s="1"/>
  <c r="F131" i="8"/>
  <c r="I135" i="8" s="1"/>
  <c r="E131" i="8"/>
  <c r="I134" i="8" s="1"/>
  <c r="D131" i="8"/>
  <c r="I133" i="8" s="1"/>
  <c r="C131" i="8"/>
  <c r="I132" i="8" s="1"/>
  <c r="H96" i="8"/>
  <c r="I102" i="8" s="1"/>
  <c r="G96" i="8"/>
  <c r="I101" i="8" s="1"/>
  <c r="F96" i="8"/>
  <c r="I100" i="8" s="1"/>
  <c r="E96" i="8"/>
  <c r="I99" i="8" s="1"/>
  <c r="D96" i="8"/>
  <c r="I98" i="8" s="1"/>
  <c r="C96" i="8"/>
  <c r="I97" i="8" s="1"/>
  <c r="X91" i="8"/>
  <c r="X126" i="8" s="1"/>
  <c r="X161" i="8" s="1"/>
  <c r="X196" i="8" s="1"/>
  <c r="X233" i="8" s="1"/>
  <c r="X258" i="8" s="1"/>
  <c r="D285" i="8" s="1"/>
  <c r="X90" i="8"/>
  <c r="X125" i="8" s="1"/>
  <c r="X160" i="8" s="1"/>
  <c r="X195" i="8" s="1"/>
  <c r="X232" i="8" s="1"/>
  <c r="X257" i="8" s="1"/>
  <c r="D284" i="8" s="1"/>
  <c r="X89" i="8"/>
  <c r="X124" i="8" s="1"/>
  <c r="X159" i="8" s="1"/>
  <c r="X194" i="8" s="1"/>
  <c r="X231" i="8" s="1"/>
  <c r="X256" i="8" s="1"/>
  <c r="D283" i="8" s="1"/>
  <c r="X88" i="8"/>
  <c r="X123" i="8" s="1"/>
  <c r="X158" i="8" s="1"/>
  <c r="X193" i="8" s="1"/>
  <c r="X230" i="8" s="1"/>
  <c r="X255" i="8" s="1"/>
  <c r="D282" i="8" s="1"/>
  <c r="X87" i="8"/>
  <c r="X122" i="8" s="1"/>
  <c r="X157" i="8" s="1"/>
  <c r="X192" i="8" s="1"/>
  <c r="X229" i="8" s="1"/>
  <c r="X254" i="8" s="1"/>
  <c r="D281" i="8" s="1"/>
  <c r="X86" i="8"/>
  <c r="X121" i="8" s="1"/>
  <c r="X156" i="8" s="1"/>
  <c r="X191" i="8" s="1"/>
  <c r="X228" i="8" s="1"/>
  <c r="X253" i="8" s="1"/>
  <c r="D280" i="8" s="1"/>
  <c r="X85" i="8"/>
  <c r="X120" i="8" s="1"/>
  <c r="X155" i="8" s="1"/>
  <c r="X190" i="8" s="1"/>
  <c r="X227" i="8" s="1"/>
  <c r="X252" i="8" s="1"/>
  <c r="D279" i="8" s="1"/>
  <c r="X84" i="8"/>
  <c r="X119" i="8" s="1"/>
  <c r="X154" i="8" s="1"/>
  <c r="X189" i="8" s="1"/>
  <c r="X226" i="8" s="1"/>
  <c r="X251" i="8" s="1"/>
  <c r="D278" i="8" s="1"/>
  <c r="X83" i="8"/>
  <c r="X118" i="8" s="1"/>
  <c r="X153" i="8" s="1"/>
  <c r="X188" i="8" s="1"/>
  <c r="X225" i="8" s="1"/>
  <c r="X250" i="8" s="1"/>
  <c r="D277" i="8" s="1"/>
  <c r="X82" i="8"/>
  <c r="X117" i="8" s="1"/>
  <c r="X152" i="8" s="1"/>
  <c r="X187" i="8" s="1"/>
  <c r="X224" i="8" s="1"/>
  <c r="X249" i="8" s="1"/>
  <c r="D276" i="8" s="1"/>
  <c r="X81" i="8"/>
  <c r="X116" i="8" s="1"/>
  <c r="X151" i="8" s="1"/>
  <c r="X186" i="8" s="1"/>
  <c r="X223" i="8" s="1"/>
  <c r="X248" i="8" s="1"/>
  <c r="D275" i="8" s="1"/>
  <c r="X80" i="8"/>
  <c r="X115" i="8" s="1"/>
  <c r="X150" i="8" s="1"/>
  <c r="X185" i="8" s="1"/>
  <c r="X222" i="8" s="1"/>
  <c r="X247" i="8" s="1"/>
  <c r="D274" i="8" s="1"/>
  <c r="X79" i="8"/>
  <c r="X114" i="8" s="1"/>
  <c r="X149" i="8" s="1"/>
  <c r="X184" i="8" s="1"/>
  <c r="X221" i="8" s="1"/>
  <c r="X246" i="8" s="1"/>
  <c r="D273" i="8" s="1"/>
  <c r="X78" i="8"/>
  <c r="X113" i="8" s="1"/>
  <c r="X148" i="8" s="1"/>
  <c r="X183" i="8" s="1"/>
  <c r="X220" i="8" s="1"/>
  <c r="X245" i="8" s="1"/>
  <c r="D272" i="8" s="1"/>
  <c r="X77" i="8"/>
  <c r="X112" i="8" s="1"/>
  <c r="X147" i="8" s="1"/>
  <c r="X182" i="8" s="1"/>
  <c r="X219" i="8" s="1"/>
  <c r="X244" i="8" s="1"/>
  <c r="D271" i="8" s="1"/>
  <c r="X76" i="8"/>
  <c r="X111" i="8" s="1"/>
  <c r="X146" i="8" s="1"/>
  <c r="X181" i="8" s="1"/>
  <c r="X218" i="8" s="1"/>
  <c r="X243" i="8" s="1"/>
  <c r="D270" i="8" s="1"/>
  <c r="X75" i="8"/>
  <c r="X110" i="8" s="1"/>
  <c r="X145" i="8" s="1"/>
  <c r="X180" i="8" s="1"/>
  <c r="X217" i="8" s="1"/>
  <c r="X242" i="8" s="1"/>
  <c r="D269" i="8" s="1"/>
  <c r="X74" i="8"/>
  <c r="X109" i="8" s="1"/>
  <c r="X144" i="8" s="1"/>
  <c r="X179" i="8" s="1"/>
  <c r="X216" i="8" s="1"/>
  <c r="X241" i="8" s="1"/>
  <c r="D268" i="8" s="1"/>
  <c r="X73" i="8"/>
  <c r="X108" i="8" s="1"/>
  <c r="X143" i="8" s="1"/>
  <c r="X178" i="8" s="1"/>
  <c r="X215" i="8" s="1"/>
  <c r="X240" i="8" s="1"/>
  <c r="D267" i="8" s="1"/>
  <c r="X72" i="8"/>
  <c r="X107" i="8" s="1"/>
  <c r="X142" i="8" s="1"/>
  <c r="X177" i="8" s="1"/>
  <c r="X214" i="8" s="1"/>
  <c r="X239" i="8" s="1"/>
  <c r="D266" i="8" s="1"/>
  <c r="X71" i="8"/>
  <c r="X106" i="8" s="1"/>
  <c r="X141" i="8" s="1"/>
  <c r="X176" i="8" s="1"/>
  <c r="X213" i="8" s="1"/>
  <c r="X238" i="8" s="1"/>
  <c r="D265" i="8" s="1"/>
  <c r="W70" i="8"/>
  <c r="W105" i="8" s="1"/>
  <c r="W140" i="8" s="1"/>
  <c r="W175" i="8" s="1"/>
  <c r="W212" i="8" s="1"/>
  <c r="W237" i="8" s="1"/>
  <c r="V70" i="8"/>
  <c r="V105" i="8" s="1"/>
  <c r="V140" i="8" s="1"/>
  <c r="V175" i="8" s="1"/>
  <c r="V212" i="8" s="1"/>
  <c r="V237" i="8" s="1"/>
  <c r="U70" i="8"/>
  <c r="U105" i="8" s="1"/>
  <c r="U140" i="8" s="1"/>
  <c r="U175" i="8" s="1"/>
  <c r="U212" i="8" s="1"/>
  <c r="U237" i="8" s="1"/>
  <c r="T70" i="8"/>
  <c r="T105" i="8" s="1"/>
  <c r="T140" i="8" s="1"/>
  <c r="T175" i="8" s="1"/>
  <c r="T212" i="8" s="1"/>
  <c r="T237" i="8" s="1"/>
  <c r="S70" i="8"/>
  <c r="S105" i="8" s="1"/>
  <c r="S140" i="8" s="1"/>
  <c r="S175" i="8" s="1"/>
  <c r="S212" i="8" s="1"/>
  <c r="S237" i="8" s="1"/>
  <c r="R70" i="8"/>
  <c r="R105" i="8" s="1"/>
  <c r="R140" i="8" s="1"/>
  <c r="R175" i="8" s="1"/>
  <c r="R212" i="8" s="1"/>
  <c r="R237" i="8" s="1"/>
  <c r="Q70" i="8"/>
  <c r="Q105" i="8" s="1"/>
  <c r="Q140" i="8" s="1"/>
  <c r="Q175" i="8" s="1"/>
  <c r="Q212" i="8" s="1"/>
  <c r="Q237" i="8" s="1"/>
  <c r="P70" i="8"/>
  <c r="P105" i="8" s="1"/>
  <c r="P140" i="8" s="1"/>
  <c r="P175" i="8" s="1"/>
  <c r="P212" i="8" s="1"/>
  <c r="P237" i="8" s="1"/>
  <c r="O70" i="8"/>
  <c r="O105" i="8" s="1"/>
  <c r="O140" i="8" s="1"/>
  <c r="O175" i="8" s="1"/>
  <c r="O212" i="8" s="1"/>
  <c r="O237" i="8" s="1"/>
  <c r="N70" i="8"/>
  <c r="N105" i="8" s="1"/>
  <c r="N140" i="8" s="1"/>
  <c r="N175" i="8" s="1"/>
  <c r="N212" i="8" s="1"/>
  <c r="N237" i="8" s="1"/>
  <c r="M70" i="8"/>
  <c r="M105" i="8" s="1"/>
  <c r="M140" i="8" s="1"/>
  <c r="M175" i="8" s="1"/>
  <c r="M212" i="8" s="1"/>
  <c r="M237" i="8" s="1"/>
  <c r="L70" i="8"/>
  <c r="L105" i="8" s="1"/>
  <c r="L140" i="8" s="1"/>
  <c r="L175" i="8" s="1"/>
  <c r="L212" i="8" s="1"/>
  <c r="L237" i="8" s="1"/>
  <c r="K70" i="8"/>
  <c r="K105" i="8" s="1"/>
  <c r="K140" i="8" s="1"/>
  <c r="K175" i="8" s="1"/>
  <c r="K212" i="8" s="1"/>
  <c r="K237" i="8" s="1"/>
  <c r="J70" i="8"/>
  <c r="J105" i="8" s="1"/>
  <c r="J140" i="8" s="1"/>
  <c r="J175" i="8" s="1"/>
  <c r="J212" i="8" s="1"/>
  <c r="J237" i="8" s="1"/>
  <c r="I70" i="8"/>
  <c r="I105" i="8" s="1"/>
  <c r="I140" i="8" s="1"/>
  <c r="I175" i="8" s="1"/>
  <c r="I212" i="8" s="1"/>
  <c r="I237" i="8" s="1"/>
  <c r="H70" i="8"/>
  <c r="H105" i="8" s="1"/>
  <c r="H140" i="8" s="1"/>
  <c r="H175" i="8" s="1"/>
  <c r="H212" i="8" s="1"/>
  <c r="H237" i="8" s="1"/>
  <c r="G70" i="8"/>
  <c r="G105" i="8" s="1"/>
  <c r="G140" i="8" s="1"/>
  <c r="G175" i="8" s="1"/>
  <c r="G212" i="8" s="1"/>
  <c r="G237" i="8" s="1"/>
  <c r="F70" i="8"/>
  <c r="F105" i="8" s="1"/>
  <c r="F140" i="8" s="1"/>
  <c r="F175" i="8" s="1"/>
  <c r="F212" i="8" s="1"/>
  <c r="F237" i="8" s="1"/>
  <c r="E70" i="8"/>
  <c r="E105" i="8" s="1"/>
  <c r="E140" i="8" s="1"/>
  <c r="E175" i="8" s="1"/>
  <c r="E212" i="8" s="1"/>
  <c r="E237" i="8" s="1"/>
  <c r="D70" i="8"/>
  <c r="D105" i="8" s="1"/>
  <c r="D140" i="8" s="1"/>
  <c r="D175" i="8" s="1"/>
  <c r="D212" i="8" s="1"/>
  <c r="D237" i="8" s="1"/>
  <c r="C70" i="8"/>
  <c r="C105" i="8" s="1"/>
  <c r="C140" i="8" s="1"/>
  <c r="C175" i="8" s="1"/>
  <c r="C212" i="8" s="1"/>
  <c r="C237" i="8" s="1"/>
  <c r="H61" i="8"/>
  <c r="I67" i="8" s="1"/>
  <c r="G61" i="8"/>
  <c r="I66" i="8" s="1"/>
  <c r="F61" i="8"/>
  <c r="I65" i="8" s="1"/>
  <c r="E61" i="8"/>
  <c r="I64" i="8" s="1"/>
  <c r="D61" i="8"/>
  <c r="I63" i="8" s="1"/>
  <c r="C61" i="8"/>
  <c r="I62" i="8" s="1"/>
  <c r="H27" i="8"/>
  <c r="I33" i="8" s="1"/>
  <c r="G27" i="8"/>
  <c r="I32" i="8" s="1"/>
  <c r="F27" i="8"/>
  <c r="I31" i="8" s="1"/>
  <c r="E27" i="8"/>
  <c r="I30" i="8" s="1"/>
  <c r="D27" i="8"/>
  <c r="I29" i="8" s="1"/>
  <c r="C27" i="8"/>
  <c r="I28" i="8" s="1"/>
  <c r="N13" i="8"/>
  <c r="M13" i="8"/>
  <c r="L13" i="8"/>
  <c r="H13" i="8"/>
  <c r="G13" i="8"/>
  <c r="N12" i="8"/>
  <c r="M12" i="8"/>
  <c r="L12" i="8"/>
  <c r="H12" i="8"/>
  <c r="G12" i="8"/>
  <c r="N11" i="8"/>
  <c r="M11" i="8"/>
  <c r="L11" i="8"/>
  <c r="H11" i="8"/>
  <c r="G11" i="8"/>
  <c r="N10" i="8"/>
  <c r="M10" i="8"/>
  <c r="L10" i="8"/>
  <c r="H10" i="8"/>
  <c r="G10" i="8"/>
  <c r="N9" i="8"/>
  <c r="M9" i="8"/>
  <c r="L9" i="8"/>
  <c r="H9" i="8"/>
  <c r="G9" i="8"/>
  <c r="N8" i="8"/>
  <c r="M8" i="8"/>
  <c r="L8" i="8"/>
  <c r="H8" i="8"/>
  <c r="G8" i="8"/>
  <c r="I8" i="8" s="1"/>
  <c r="E421" i="7" a="1"/>
  <c r="E423" i="7" s="1"/>
  <c r="E422" i="7"/>
  <c r="C422" i="7"/>
  <c r="C423" i="7"/>
  <c r="C424" i="7"/>
  <c r="C425" i="7"/>
  <c r="C426" i="7"/>
  <c r="C421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03" i="7"/>
  <c r="J410" i="7"/>
  <c r="K410" i="7"/>
  <c r="L410" i="7"/>
  <c r="M410" i="7"/>
  <c r="N410" i="7"/>
  <c r="O410" i="7"/>
  <c r="P410" i="7"/>
  <c r="Q410" i="7"/>
  <c r="R410" i="7"/>
  <c r="S410" i="7"/>
  <c r="J411" i="7"/>
  <c r="K411" i="7"/>
  <c r="L411" i="7"/>
  <c r="M411" i="7"/>
  <c r="N411" i="7"/>
  <c r="O411" i="7"/>
  <c r="P411" i="7"/>
  <c r="Q411" i="7"/>
  <c r="R411" i="7"/>
  <c r="S411" i="7"/>
  <c r="K409" i="7"/>
  <c r="L409" i="7"/>
  <c r="M409" i="7"/>
  <c r="N409" i="7"/>
  <c r="O409" i="7"/>
  <c r="P409" i="7"/>
  <c r="Q409" i="7"/>
  <c r="R409" i="7"/>
  <c r="S409" i="7"/>
  <c r="J409" i="7"/>
  <c r="J408" i="7"/>
  <c r="K408" i="7"/>
  <c r="L408" i="7"/>
  <c r="M408" i="7"/>
  <c r="N408" i="7"/>
  <c r="O408" i="7"/>
  <c r="P408" i="7"/>
  <c r="Q408" i="7"/>
  <c r="R408" i="7"/>
  <c r="S408" i="7"/>
  <c r="K407" i="7"/>
  <c r="L407" i="7"/>
  <c r="M407" i="7"/>
  <c r="N407" i="7"/>
  <c r="O407" i="7"/>
  <c r="P407" i="7"/>
  <c r="Q407" i="7"/>
  <c r="R407" i="7"/>
  <c r="S407" i="7"/>
  <c r="J407" i="7"/>
  <c r="K406" i="7"/>
  <c r="L406" i="7"/>
  <c r="M406" i="7"/>
  <c r="N406" i="7"/>
  <c r="O406" i="7"/>
  <c r="P406" i="7"/>
  <c r="Q406" i="7"/>
  <c r="R406" i="7"/>
  <c r="S406" i="7"/>
  <c r="J406" i="7"/>
  <c r="F410" i="7"/>
  <c r="G410" i="7"/>
  <c r="H410" i="7"/>
  <c r="I410" i="7"/>
  <c r="F411" i="7"/>
  <c r="G411" i="7"/>
  <c r="H411" i="7"/>
  <c r="I411" i="7"/>
  <c r="G409" i="7"/>
  <c r="H409" i="7"/>
  <c r="I409" i="7"/>
  <c r="F409" i="7"/>
  <c r="F408" i="7"/>
  <c r="G408" i="7"/>
  <c r="H408" i="7"/>
  <c r="I408" i="7"/>
  <c r="G407" i="7"/>
  <c r="H407" i="7"/>
  <c r="I407" i="7"/>
  <c r="F407" i="7"/>
  <c r="G406" i="7"/>
  <c r="H406" i="7"/>
  <c r="I406" i="7"/>
  <c r="F406" i="7"/>
  <c r="E410" i="7"/>
  <c r="E411" i="7"/>
  <c r="E409" i="7"/>
  <c r="E408" i="7"/>
  <c r="E407" i="7"/>
  <c r="E406" i="7"/>
  <c r="D408" i="7"/>
  <c r="C410" i="7"/>
  <c r="C411" i="7"/>
  <c r="C409" i="7"/>
  <c r="C408" i="7"/>
  <c r="C407" i="7"/>
  <c r="C406" i="7"/>
  <c r="E385" i="7" a="1"/>
  <c r="E387" i="7" s="1"/>
  <c r="D374" i="7"/>
  <c r="D393" i="7"/>
  <c r="C399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85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67" i="7"/>
  <c r="E367" i="7" a="1"/>
  <c r="F367" i="7" s="1"/>
  <c r="C379" i="7"/>
  <c r="C380" i="7"/>
  <c r="C381" i="7"/>
  <c r="C368" i="7"/>
  <c r="C369" i="7"/>
  <c r="C370" i="7"/>
  <c r="C371" i="7"/>
  <c r="C372" i="7"/>
  <c r="C373" i="7"/>
  <c r="C374" i="7"/>
  <c r="C375" i="7"/>
  <c r="C376" i="7"/>
  <c r="C377" i="7"/>
  <c r="C378" i="7"/>
  <c r="C367" i="7"/>
  <c r="V354" i="7"/>
  <c r="V355" i="7"/>
  <c r="V356" i="7"/>
  <c r="V357" i="7"/>
  <c r="V358" i="7"/>
  <c r="V359" i="7"/>
  <c r="V360" i="7"/>
  <c r="V361" i="7"/>
  <c r="V362" i="7"/>
  <c r="V353" i="7"/>
  <c r="V350" i="7"/>
  <c r="V351" i="7"/>
  <c r="V352" i="7"/>
  <c r="V349" i="7"/>
  <c r="V348" i="7"/>
  <c r="J362" i="7"/>
  <c r="K362" i="7"/>
  <c r="L362" i="7"/>
  <c r="M362" i="7"/>
  <c r="N362" i="7"/>
  <c r="O362" i="7"/>
  <c r="P362" i="7"/>
  <c r="Q362" i="7"/>
  <c r="R362" i="7"/>
  <c r="S362" i="7"/>
  <c r="J354" i="7"/>
  <c r="K354" i="7"/>
  <c r="L354" i="7"/>
  <c r="M354" i="7"/>
  <c r="N354" i="7"/>
  <c r="O354" i="7"/>
  <c r="P354" i="7"/>
  <c r="Q354" i="7"/>
  <c r="R354" i="7"/>
  <c r="S354" i="7"/>
  <c r="J355" i="7"/>
  <c r="K355" i="7"/>
  <c r="L355" i="7"/>
  <c r="M355" i="7"/>
  <c r="N355" i="7"/>
  <c r="O355" i="7"/>
  <c r="P355" i="7"/>
  <c r="Q355" i="7"/>
  <c r="R355" i="7"/>
  <c r="S355" i="7"/>
  <c r="J356" i="7"/>
  <c r="K356" i="7"/>
  <c r="L356" i="7"/>
  <c r="M356" i="7"/>
  <c r="N356" i="7"/>
  <c r="O356" i="7"/>
  <c r="P356" i="7"/>
  <c r="Q356" i="7"/>
  <c r="R356" i="7"/>
  <c r="S356" i="7"/>
  <c r="J357" i="7"/>
  <c r="K357" i="7"/>
  <c r="L357" i="7"/>
  <c r="M357" i="7"/>
  <c r="N357" i="7"/>
  <c r="O357" i="7"/>
  <c r="P357" i="7"/>
  <c r="Q357" i="7"/>
  <c r="R357" i="7"/>
  <c r="S357" i="7"/>
  <c r="J358" i="7"/>
  <c r="K358" i="7"/>
  <c r="L358" i="7"/>
  <c r="M358" i="7"/>
  <c r="N358" i="7"/>
  <c r="O358" i="7"/>
  <c r="P358" i="7"/>
  <c r="Q358" i="7"/>
  <c r="R358" i="7"/>
  <c r="S358" i="7"/>
  <c r="J359" i="7"/>
  <c r="K359" i="7"/>
  <c r="L359" i="7"/>
  <c r="M359" i="7"/>
  <c r="N359" i="7"/>
  <c r="O359" i="7"/>
  <c r="P359" i="7"/>
  <c r="Q359" i="7"/>
  <c r="R359" i="7"/>
  <c r="S359" i="7"/>
  <c r="J360" i="7"/>
  <c r="K360" i="7"/>
  <c r="L360" i="7"/>
  <c r="M360" i="7"/>
  <c r="N360" i="7"/>
  <c r="O360" i="7"/>
  <c r="P360" i="7"/>
  <c r="Q360" i="7"/>
  <c r="R360" i="7"/>
  <c r="S360" i="7"/>
  <c r="J361" i="7"/>
  <c r="K361" i="7"/>
  <c r="L361" i="7"/>
  <c r="M361" i="7"/>
  <c r="N361" i="7"/>
  <c r="O361" i="7"/>
  <c r="P361" i="7"/>
  <c r="Q361" i="7"/>
  <c r="R361" i="7"/>
  <c r="S361" i="7"/>
  <c r="K353" i="7"/>
  <c r="L353" i="7"/>
  <c r="M353" i="7"/>
  <c r="N353" i="7"/>
  <c r="O353" i="7"/>
  <c r="P353" i="7"/>
  <c r="Q353" i="7"/>
  <c r="R353" i="7"/>
  <c r="S353" i="7"/>
  <c r="J353" i="7"/>
  <c r="J350" i="7"/>
  <c r="K350" i="7"/>
  <c r="L350" i="7"/>
  <c r="M350" i="7"/>
  <c r="N350" i="7"/>
  <c r="O350" i="7"/>
  <c r="P350" i="7"/>
  <c r="Q350" i="7"/>
  <c r="R350" i="7"/>
  <c r="S350" i="7"/>
  <c r="J351" i="7"/>
  <c r="K351" i="7"/>
  <c r="L351" i="7"/>
  <c r="M351" i="7"/>
  <c r="N351" i="7"/>
  <c r="O351" i="7"/>
  <c r="P351" i="7"/>
  <c r="Q351" i="7"/>
  <c r="R351" i="7"/>
  <c r="S351" i="7"/>
  <c r="J352" i="7"/>
  <c r="K352" i="7"/>
  <c r="L352" i="7"/>
  <c r="M352" i="7"/>
  <c r="N352" i="7"/>
  <c r="O352" i="7"/>
  <c r="P352" i="7"/>
  <c r="Q352" i="7"/>
  <c r="R352" i="7"/>
  <c r="S352" i="7"/>
  <c r="K349" i="7"/>
  <c r="L349" i="7"/>
  <c r="M349" i="7"/>
  <c r="N349" i="7"/>
  <c r="O349" i="7"/>
  <c r="P349" i="7"/>
  <c r="Q349" i="7"/>
  <c r="R349" i="7"/>
  <c r="S349" i="7"/>
  <c r="J349" i="7"/>
  <c r="S348" i="7"/>
  <c r="K348" i="7"/>
  <c r="L348" i="7"/>
  <c r="M348" i="7"/>
  <c r="N348" i="7"/>
  <c r="O348" i="7"/>
  <c r="P348" i="7"/>
  <c r="Q348" i="7"/>
  <c r="R348" i="7"/>
  <c r="J348" i="7"/>
  <c r="F354" i="7"/>
  <c r="G354" i="7"/>
  <c r="H354" i="7"/>
  <c r="I354" i="7"/>
  <c r="F355" i="7"/>
  <c r="G355" i="7"/>
  <c r="H355" i="7"/>
  <c r="I355" i="7"/>
  <c r="F356" i="7"/>
  <c r="G356" i="7"/>
  <c r="H356" i="7"/>
  <c r="I356" i="7"/>
  <c r="F357" i="7"/>
  <c r="G357" i="7"/>
  <c r="H357" i="7"/>
  <c r="I357" i="7"/>
  <c r="F358" i="7"/>
  <c r="G358" i="7"/>
  <c r="H358" i="7"/>
  <c r="I358" i="7"/>
  <c r="F359" i="7"/>
  <c r="G359" i="7"/>
  <c r="H359" i="7"/>
  <c r="I359" i="7"/>
  <c r="F360" i="7"/>
  <c r="G360" i="7"/>
  <c r="H360" i="7"/>
  <c r="I360" i="7"/>
  <c r="F361" i="7"/>
  <c r="G361" i="7"/>
  <c r="H361" i="7"/>
  <c r="I361" i="7"/>
  <c r="F362" i="7"/>
  <c r="G362" i="7"/>
  <c r="H362" i="7"/>
  <c r="I362" i="7"/>
  <c r="G353" i="7"/>
  <c r="H353" i="7"/>
  <c r="I353" i="7"/>
  <c r="F353" i="7"/>
  <c r="F350" i="7"/>
  <c r="G350" i="7"/>
  <c r="H350" i="7"/>
  <c r="I350" i="7"/>
  <c r="F351" i="7"/>
  <c r="G351" i="7"/>
  <c r="H351" i="7"/>
  <c r="I351" i="7"/>
  <c r="F352" i="7"/>
  <c r="G352" i="7"/>
  <c r="H352" i="7"/>
  <c r="I352" i="7"/>
  <c r="G349" i="7"/>
  <c r="H349" i="7"/>
  <c r="I349" i="7"/>
  <c r="F349" i="7"/>
  <c r="G348" i="7"/>
  <c r="H348" i="7"/>
  <c r="I348" i="7"/>
  <c r="F348" i="7"/>
  <c r="E354" i="7"/>
  <c r="E355" i="7"/>
  <c r="E356" i="7"/>
  <c r="E357" i="7"/>
  <c r="E358" i="7"/>
  <c r="E359" i="7"/>
  <c r="E360" i="7"/>
  <c r="E361" i="7"/>
  <c r="E362" i="7"/>
  <c r="E353" i="7"/>
  <c r="E350" i="7"/>
  <c r="E351" i="7"/>
  <c r="E352" i="7"/>
  <c r="E349" i="7"/>
  <c r="E348" i="7"/>
  <c r="C362" i="7"/>
  <c r="C354" i="7"/>
  <c r="C355" i="7"/>
  <c r="C356" i="7"/>
  <c r="C357" i="7"/>
  <c r="C358" i="7"/>
  <c r="C359" i="7"/>
  <c r="C360" i="7"/>
  <c r="C361" i="7"/>
  <c r="C353" i="7"/>
  <c r="C350" i="7"/>
  <c r="C351" i="7"/>
  <c r="C352" i="7"/>
  <c r="C349" i="7"/>
  <c r="C348" i="7"/>
  <c r="C324" i="7"/>
  <c r="C327" i="7"/>
  <c r="C332" i="7"/>
  <c r="C335" i="7"/>
  <c r="C339" i="7"/>
  <c r="O8" i="7"/>
  <c r="N8" i="7"/>
  <c r="L8" i="7"/>
  <c r="M9" i="7"/>
  <c r="M10" i="7"/>
  <c r="M11" i="7"/>
  <c r="M12" i="7"/>
  <c r="M13" i="7"/>
  <c r="M8" i="7"/>
  <c r="D356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19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E325" i="7"/>
  <c r="F325" i="7"/>
  <c r="G325" i="7"/>
  <c r="Q325" i="7"/>
  <c r="R325" i="7"/>
  <c r="S325" i="7"/>
  <c r="T325" i="7"/>
  <c r="U325" i="7"/>
  <c r="V325" i="7"/>
  <c r="W325" i="7"/>
  <c r="X325" i="7"/>
  <c r="Y325" i="7"/>
  <c r="E326" i="7"/>
  <c r="F326" i="7"/>
  <c r="G326" i="7"/>
  <c r="Q326" i="7"/>
  <c r="R326" i="7"/>
  <c r="S326" i="7"/>
  <c r="T326" i="7"/>
  <c r="U326" i="7"/>
  <c r="V326" i="7"/>
  <c r="W326" i="7"/>
  <c r="X326" i="7"/>
  <c r="Y326" i="7"/>
  <c r="E327" i="7"/>
  <c r="F327" i="7"/>
  <c r="G327" i="7"/>
  <c r="Q327" i="7"/>
  <c r="R327" i="7"/>
  <c r="S327" i="7"/>
  <c r="T327" i="7"/>
  <c r="U327" i="7"/>
  <c r="V327" i="7"/>
  <c r="W327" i="7"/>
  <c r="X327" i="7"/>
  <c r="Y327" i="7"/>
  <c r="E328" i="7"/>
  <c r="F328" i="7"/>
  <c r="G328" i="7"/>
  <c r="H328" i="7"/>
  <c r="I328" i="7"/>
  <c r="J328" i="7"/>
  <c r="T328" i="7"/>
  <c r="U328" i="7"/>
  <c r="V328" i="7"/>
  <c r="W328" i="7"/>
  <c r="X328" i="7"/>
  <c r="Y328" i="7"/>
  <c r="E329" i="7"/>
  <c r="F329" i="7"/>
  <c r="G329" i="7"/>
  <c r="H329" i="7"/>
  <c r="I329" i="7"/>
  <c r="J329" i="7"/>
  <c r="T329" i="7"/>
  <c r="U329" i="7"/>
  <c r="V329" i="7"/>
  <c r="W329" i="7"/>
  <c r="X329" i="7"/>
  <c r="Y329" i="7"/>
  <c r="E330" i="7"/>
  <c r="F330" i="7"/>
  <c r="G330" i="7"/>
  <c r="H330" i="7"/>
  <c r="I330" i="7"/>
  <c r="J330" i="7"/>
  <c r="T330" i="7"/>
  <c r="U330" i="7"/>
  <c r="V330" i="7"/>
  <c r="W330" i="7"/>
  <c r="X330" i="7"/>
  <c r="Y330" i="7"/>
  <c r="E331" i="7"/>
  <c r="F331" i="7"/>
  <c r="G331" i="7"/>
  <c r="H331" i="7"/>
  <c r="I331" i="7"/>
  <c r="J331" i="7"/>
  <c r="K331" i="7"/>
  <c r="L331" i="7"/>
  <c r="M331" i="7"/>
  <c r="W331" i="7"/>
  <c r="X331" i="7"/>
  <c r="Y331" i="7"/>
  <c r="E332" i="7"/>
  <c r="F332" i="7"/>
  <c r="G332" i="7"/>
  <c r="H332" i="7"/>
  <c r="I332" i="7"/>
  <c r="J332" i="7"/>
  <c r="K332" i="7"/>
  <c r="L332" i="7"/>
  <c r="M332" i="7"/>
  <c r="W332" i="7"/>
  <c r="X332" i="7"/>
  <c r="Y332" i="7"/>
  <c r="E333" i="7"/>
  <c r="F333" i="7"/>
  <c r="G333" i="7"/>
  <c r="H333" i="7"/>
  <c r="I333" i="7"/>
  <c r="J333" i="7"/>
  <c r="K333" i="7"/>
  <c r="L333" i="7"/>
  <c r="M333" i="7"/>
  <c r="W333" i="7"/>
  <c r="X333" i="7"/>
  <c r="Y333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C336" i="7"/>
  <c r="C337" i="7"/>
  <c r="C338" i="7"/>
  <c r="C333" i="7"/>
  <c r="C334" i="7"/>
  <c r="C320" i="7"/>
  <c r="C321" i="7"/>
  <c r="C322" i="7"/>
  <c r="C323" i="7"/>
  <c r="C325" i="7"/>
  <c r="C326" i="7"/>
  <c r="C328" i="7"/>
  <c r="C329" i="7"/>
  <c r="C330" i="7"/>
  <c r="C331" i="7"/>
  <c r="C319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292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65" i="7"/>
  <c r="D283" i="7"/>
  <c r="D284" i="7"/>
  <c r="D285" i="7"/>
  <c r="D266" i="7"/>
  <c r="D267" i="7"/>
  <c r="D268" i="7"/>
  <c r="D269" i="7"/>
  <c r="D270" i="7"/>
  <c r="D271" i="7"/>
  <c r="D272" i="7"/>
  <c r="D273" i="7"/>
  <c r="D274" i="7"/>
  <c r="D275" i="7"/>
  <c r="D277" i="7"/>
  <c r="D278" i="7"/>
  <c r="D279" i="7"/>
  <c r="D280" i="7"/>
  <c r="D281" i="7"/>
  <c r="D282" i="7"/>
  <c r="D265" i="7"/>
  <c r="X239" i="7"/>
  <c r="X240" i="7"/>
  <c r="X241" i="7"/>
  <c r="X242" i="7"/>
  <c r="X243" i="7"/>
  <c r="X244" i="7"/>
  <c r="X245" i="7"/>
  <c r="X246" i="7"/>
  <c r="X247" i="7"/>
  <c r="X248" i="7"/>
  <c r="X250" i="7"/>
  <c r="X251" i="7"/>
  <c r="X252" i="7"/>
  <c r="X253" i="7"/>
  <c r="X254" i="7"/>
  <c r="X255" i="7"/>
  <c r="X256" i="7"/>
  <c r="X257" i="7"/>
  <c r="X258" i="7"/>
  <c r="X238" i="7"/>
  <c r="X214" i="7"/>
  <c r="X215" i="7"/>
  <c r="X216" i="7"/>
  <c r="X217" i="7"/>
  <c r="X218" i="7"/>
  <c r="X219" i="7"/>
  <c r="X220" i="7"/>
  <c r="X221" i="7"/>
  <c r="X222" i="7"/>
  <c r="X223" i="7"/>
  <c r="X225" i="7"/>
  <c r="X226" i="7"/>
  <c r="X227" i="7"/>
  <c r="X228" i="7"/>
  <c r="X229" i="7"/>
  <c r="X230" i="7"/>
  <c r="X231" i="7"/>
  <c r="X232" i="7"/>
  <c r="X233" i="7"/>
  <c r="X213" i="7"/>
  <c r="X177" i="7"/>
  <c r="X178" i="7"/>
  <c r="X179" i="7"/>
  <c r="X180" i="7"/>
  <c r="X181" i="7"/>
  <c r="X182" i="7"/>
  <c r="X183" i="7"/>
  <c r="X184" i="7"/>
  <c r="X185" i="7"/>
  <c r="X186" i="7"/>
  <c r="X188" i="7"/>
  <c r="X189" i="7"/>
  <c r="X190" i="7"/>
  <c r="X191" i="7"/>
  <c r="X192" i="7"/>
  <c r="X193" i="7"/>
  <c r="X194" i="7"/>
  <c r="X195" i="7"/>
  <c r="X196" i="7"/>
  <c r="X176" i="7"/>
  <c r="C412" i="8" l="1"/>
  <c r="C425" i="8" s="1"/>
  <c r="C414" i="8"/>
  <c r="C427" i="8" s="1"/>
  <c r="C411" i="8"/>
  <c r="C424" i="8" s="1"/>
  <c r="D375" i="8"/>
  <c r="R354" i="8"/>
  <c r="U354" i="8"/>
  <c r="E353" i="8"/>
  <c r="F354" i="8"/>
  <c r="S353" i="8"/>
  <c r="X358" i="8"/>
  <c r="C378" i="8" s="1"/>
  <c r="C398" i="8" s="1"/>
  <c r="X362" i="8"/>
  <c r="E354" i="8"/>
  <c r="Q353" i="8"/>
  <c r="I9" i="8"/>
  <c r="O9" i="8" s="1"/>
  <c r="Q354" i="8"/>
  <c r="X348" i="8"/>
  <c r="C368" i="8" s="1"/>
  <c r="C388" i="8" s="1"/>
  <c r="T354" i="8"/>
  <c r="P353" i="8"/>
  <c r="F353" i="8"/>
  <c r="C374" i="8"/>
  <c r="C394" i="8" s="1"/>
  <c r="X356" i="8"/>
  <c r="C376" i="8" s="1"/>
  <c r="C396" i="8" s="1"/>
  <c r="X359" i="8"/>
  <c r="C379" i="8" s="1"/>
  <c r="C399" i="8" s="1"/>
  <c r="X363" i="8"/>
  <c r="C383" i="8" s="1"/>
  <c r="C403" i="8" s="1"/>
  <c r="S354" i="8"/>
  <c r="T353" i="8"/>
  <c r="X360" i="8"/>
  <c r="C380" i="8" s="1"/>
  <c r="C400" i="8" s="1"/>
  <c r="X364" i="8"/>
  <c r="C384" i="8" s="1"/>
  <c r="C404" i="8" s="1"/>
  <c r="R353" i="8"/>
  <c r="U353" i="8"/>
  <c r="C375" i="8"/>
  <c r="C395" i="8" s="1"/>
  <c r="X357" i="8"/>
  <c r="C377" i="8" s="1"/>
  <c r="C397" i="8" s="1"/>
  <c r="X351" i="8"/>
  <c r="C371" i="8" s="1"/>
  <c r="C391" i="8" s="1"/>
  <c r="R8" i="8"/>
  <c r="H30" i="8" s="1"/>
  <c r="E32" i="8" s="1"/>
  <c r="E41" i="8" s="1"/>
  <c r="X352" i="8"/>
  <c r="C372" i="8" s="1"/>
  <c r="C392" i="8" s="1"/>
  <c r="X361" i="8"/>
  <c r="C381" i="8" s="1"/>
  <c r="C401" i="8" s="1"/>
  <c r="P354" i="8"/>
  <c r="I12" i="8"/>
  <c r="S12" i="8" s="1"/>
  <c r="X349" i="8"/>
  <c r="C369" i="8" s="1"/>
  <c r="C389" i="8" s="1"/>
  <c r="C361" i="8"/>
  <c r="X381" i="8" s="1"/>
  <c r="I11" i="8"/>
  <c r="K11" i="8" s="1"/>
  <c r="C357" i="8"/>
  <c r="X377" i="8" s="1"/>
  <c r="C360" i="8"/>
  <c r="X380" i="8" s="1"/>
  <c r="C364" i="8"/>
  <c r="X384" i="8" s="1"/>
  <c r="C355" i="8"/>
  <c r="X375" i="8" s="1"/>
  <c r="C358" i="8"/>
  <c r="X378" i="8" s="1"/>
  <c r="C348" i="8"/>
  <c r="X368" i="8" s="1"/>
  <c r="C350" i="8"/>
  <c r="X370" i="8" s="1"/>
  <c r="C353" i="8"/>
  <c r="X373" i="8" s="1"/>
  <c r="I13" i="8"/>
  <c r="J13" i="8" s="1"/>
  <c r="C356" i="8"/>
  <c r="X376" i="8" s="1"/>
  <c r="C359" i="8"/>
  <c r="X379" i="8" s="1"/>
  <c r="C363" i="8"/>
  <c r="X383" i="8" s="1"/>
  <c r="C354" i="8"/>
  <c r="X374" i="8" s="1"/>
  <c r="P8" i="8"/>
  <c r="O8" i="8"/>
  <c r="Q9" i="8"/>
  <c r="E64" i="8" s="1"/>
  <c r="G270" i="8"/>
  <c r="D297" i="8"/>
  <c r="G297" i="8" s="1"/>
  <c r="K8" i="8"/>
  <c r="Q8" i="8"/>
  <c r="E30" i="8" s="1"/>
  <c r="D299" i="8"/>
  <c r="G299" i="8" s="1"/>
  <c r="G272" i="8"/>
  <c r="G269" i="8"/>
  <c r="D296" i="8"/>
  <c r="G296" i="8" s="1"/>
  <c r="J8" i="8"/>
  <c r="R9" i="8"/>
  <c r="H64" i="8" s="1"/>
  <c r="G265" i="8"/>
  <c r="D292" i="8"/>
  <c r="G292" i="8" s="1"/>
  <c r="G273" i="8"/>
  <c r="D300" i="8"/>
  <c r="G300" i="8" s="1"/>
  <c r="D308" i="8"/>
  <c r="G308" i="8" s="1"/>
  <c r="G281" i="8"/>
  <c r="D298" i="8"/>
  <c r="G298" i="8" s="1"/>
  <c r="G271" i="8"/>
  <c r="G279" i="8"/>
  <c r="D306" i="8"/>
  <c r="G306" i="8" s="1"/>
  <c r="P9" i="8"/>
  <c r="G280" i="8"/>
  <c r="D307" i="8"/>
  <c r="G307" i="8" s="1"/>
  <c r="S9" i="8"/>
  <c r="G266" i="8"/>
  <c r="D293" i="8"/>
  <c r="G293" i="8" s="1"/>
  <c r="G274" i="8"/>
  <c r="D301" i="8"/>
  <c r="G301" i="8" s="1"/>
  <c r="G282" i="8"/>
  <c r="D309" i="8"/>
  <c r="G309" i="8" s="1"/>
  <c r="D310" i="8"/>
  <c r="G310" i="8" s="1"/>
  <c r="G283" i="8"/>
  <c r="S8" i="8"/>
  <c r="I10" i="8"/>
  <c r="S10" i="8" s="1"/>
  <c r="D294" i="8"/>
  <c r="G294" i="8" s="1"/>
  <c r="G267" i="8"/>
  <c r="G275" i="8"/>
  <c r="D302" i="8"/>
  <c r="G302" i="8" s="1"/>
  <c r="D295" i="8"/>
  <c r="G295" i="8" s="1"/>
  <c r="G268" i="8"/>
  <c r="D303" i="8"/>
  <c r="G303" i="8" s="1"/>
  <c r="G276" i="8"/>
  <c r="D311" i="8"/>
  <c r="G311" i="8" s="1"/>
  <c r="G284" i="8"/>
  <c r="D312" i="8"/>
  <c r="G312" i="8" s="1"/>
  <c r="G285" i="8"/>
  <c r="D304" i="8"/>
  <c r="G304" i="8" s="1"/>
  <c r="G277" i="8"/>
  <c r="G278" i="8"/>
  <c r="D305" i="8"/>
  <c r="G305" i="8" s="1"/>
  <c r="H172" i="8"/>
  <c r="T193" i="8" s="1"/>
  <c r="E421" i="7"/>
  <c r="E426" i="7"/>
  <c r="E425" i="7"/>
  <c r="E424" i="7"/>
  <c r="E394" i="7"/>
  <c r="E386" i="7"/>
  <c r="E393" i="7"/>
  <c r="E385" i="7"/>
  <c r="E392" i="7"/>
  <c r="E399" i="7"/>
  <c r="E391" i="7"/>
  <c r="E388" i="7"/>
  <c r="E398" i="7"/>
  <c r="E390" i="7"/>
  <c r="E397" i="7"/>
  <c r="E389" i="7"/>
  <c r="E396" i="7"/>
  <c r="E395" i="7"/>
  <c r="S381" i="7"/>
  <c r="J380" i="7"/>
  <c r="H378" i="7"/>
  <c r="F376" i="7"/>
  <c r="M375" i="7"/>
  <c r="K373" i="7"/>
  <c r="P370" i="7"/>
  <c r="M367" i="7"/>
  <c r="I380" i="7"/>
  <c r="O378" i="7"/>
  <c r="M376" i="7"/>
  <c r="J373" i="7"/>
  <c r="F369" i="7"/>
  <c r="Q381" i="7"/>
  <c r="I381" i="7"/>
  <c r="P380" i="7"/>
  <c r="H380" i="7"/>
  <c r="O379" i="7"/>
  <c r="G379" i="7"/>
  <c r="N378" i="7"/>
  <c r="F378" i="7"/>
  <c r="M377" i="7"/>
  <c r="E377" i="7"/>
  <c r="L376" i="7"/>
  <c r="S375" i="7"/>
  <c r="K375" i="7"/>
  <c r="R374" i="7"/>
  <c r="J374" i="7"/>
  <c r="Q373" i="7"/>
  <c r="I373" i="7"/>
  <c r="P372" i="7"/>
  <c r="H372" i="7"/>
  <c r="O371" i="7"/>
  <c r="G371" i="7"/>
  <c r="N370" i="7"/>
  <c r="F370" i="7"/>
  <c r="M369" i="7"/>
  <c r="E369" i="7"/>
  <c r="L368" i="7"/>
  <c r="S367" i="7"/>
  <c r="K367" i="7"/>
  <c r="G369" i="7"/>
  <c r="I372" i="7"/>
  <c r="H381" i="7"/>
  <c r="N379" i="7"/>
  <c r="L377" i="7"/>
  <c r="J375" i="7"/>
  <c r="I374" i="7"/>
  <c r="H373" i="7"/>
  <c r="O372" i="7"/>
  <c r="G372" i="7"/>
  <c r="N371" i="7"/>
  <c r="F371" i="7"/>
  <c r="M370" i="7"/>
  <c r="E370" i="7"/>
  <c r="L369" i="7"/>
  <c r="S368" i="7"/>
  <c r="K368" i="7"/>
  <c r="R367" i="7"/>
  <c r="Q379" i="7"/>
  <c r="O377" i="7"/>
  <c r="E375" i="7"/>
  <c r="R372" i="7"/>
  <c r="I371" i="7"/>
  <c r="E367" i="7"/>
  <c r="Q380" i="7"/>
  <c r="G378" i="7"/>
  <c r="E376" i="7"/>
  <c r="Q372" i="7"/>
  <c r="M368" i="7"/>
  <c r="P381" i="7"/>
  <c r="O380" i="7"/>
  <c r="G380" i="7"/>
  <c r="F379" i="7"/>
  <c r="M378" i="7"/>
  <c r="E378" i="7"/>
  <c r="S376" i="7"/>
  <c r="K376" i="7"/>
  <c r="R375" i="7"/>
  <c r="Q374" i="7"/>
  <c r="P373" i="7"/>
  <c r="J367" i="7"/>
  <c r="O381" i="7"/>
  <c r="G381" i="7"/>
  <c r="N380" i="7"/>
  <c r="F380" i="7"/>
  <c r="M379" i="7"/>
  <c r="E379" i="7"/>
  <c r="L378" i="7"/>
  <c r="S377" i="7"/>
  <c r="K377" i="7"/>
  <c r="R376" i="7"/>
  <c r="J376" i="7"/>
  <c r="Q375" i="7"/>
  <c r="I375" i="7"/>
  <c r="P374" i="7"/>
  <c r="H374" i="7"/>
  <c r="O373" i="7"/>
  <c r="G373" i="7"/>
  <c r="N372" i="7"/>
  <c r="F372" i="7"/>
  <c r="M371" i="7"/>
  <c r="E371" i="7"/>
  <c r="L370" i="7"/>
  <c r="S369" i="7"/>
  <c r="K369" i="7"/>
  <c r="R368" i="7"/>
  <c r="J368" i="7"/>
  <c r="Q367" i="7"/>
  <c r="I367" i="7"/>
  <c r="R380" i="7"/>
  <c r="I379" i="7"/>
  <c r="G377" i="7"/>
  <c r="S373" i="7"/>
  <c r="Q371" i="7"/>
  <c r="H370" i="7"/>
  <c r="F368" i="7"/>
  <c r="R381" i="7"/>
  <c r="H379" i="7"/>
  <c r="N377" i="7"/>
  <c r="L375" i="7"/>
  <c r="K374" i="7"/>
  <c r="P371" i="7"/>
  <c r="H371" i="7"/>
  <c r="G370" i="7"/>
  <c r="E368" i="7"/>
  <c r="F381" i="7"/>
  <c r="E380" i="7"/>
  <c r="K378" i="7"/>
  <c r="R377" i="7"/>
  <c r="I376" i="7"/>
  <c r="P375" i="7"/>
  <c r="O374" i="7"/>
  <c r="F373" i="7"/>
  <c r="E372" i="7"/>
  <c r="S370" i="7"/>
  <c r="R369" i="7"/>
  <c r="Q368" i="7"/>
  <c r="H367" i="7"/>
  <c r="M381" i="7"/>
  <c r="E381" i="7"/>
  <c r="L380" i="7"/>
  <c r="S379" i="7"/>
  <c r="K379" i="7"/>
  <c r="R378" i="7"/>
  <c r="J378" i="7"/>
  <c r="Q377" i="7"/>
  <c r="I377" i="7"/>
  <c r="P376" i="7"/>
  <c r="H376" i="7"/>
  <c r="O375" i="7"/>
  <c r="G375" i="7"/>
  <c r="N374" i="7"/>
  <c r="F374" i="7"/>
  <c r="M373" i="7"/>
  <c r="E373" i="7"/>
  <c r="L372" i="7"/>
  <c r="S371" i="7"/>
  <c r="K371" i="7"/>
  <c r="R370" i="7"/>
  <c r="J370" i="7"/>
  <c r="Q369" i="7"/>
  <c r="I369" i="7"/>
  <c r="P368" i="7"/>
  <c r="H368" i="7"/>
  <c r="O367" i="7"/>
  <c r="G367" i="7"/>
  <c r="K381" i="7"/>
  <c r="P378" i="7"/>
  <c r="N376" i="7"/>
  <c r="L374" i="7"/>
  <c r="J372" i="7"/>
  <c r="O369" i="7"/>
  <c r="N368" i="7"/>
  <c r="J381" i="7"/>
  <c r="P379" i="7"/>
  <c r="F377" i="7"/>
  <c r="S374" i="7"/>
  <c r="R373" i="7"/>
  <c r="O370" i="7"/>
  <c r="N369" i="7"/>
  <c r="L367" i="7"/>
  <c r="N381" i="7"/>
  <c r="M380" i="7"/>
  <c r="L379" i="7"/>
  <c r="S378" i="7"/>
  <c r="J377" i="7"/>
  <c r="Q376" i="7"/>
  <c r="H375" i="7"/>
  <c r="G374" i="7"/>
  <c r="N373" i="7"/>
  <c r="M372" i="7"/>
  <c r="L371" i="7"/>
  <c r="K370" i="7"/>
  <c r="J369" i="7"/>
  <c r="I368" i="7"/>
  <c r="P367" i="7"/>
  <c r="L381" i="7"/>
  <c r="S380" i="7"/>
  <c r="K380" i="7"/>
  <c r="R379" i="7"/>
  <c r="J379" i="7"/>
  <c r="Q378" i="7"/>
  <c r="I378" i="7"/>
  <c r="P377" i="7"/>
  <c r="H377" i="7"/>
  <c r="O376" i="7"/>
  <c r="G376" i="7"/>
  <c r="N375" i="7"/>
  <c r="F375" i="7"/>
  <c r="M374" i="7"/>
  <c r="E374" i="7"/>
  <c r="L373" i="7"/>
  <c r="S372" i="7"/>
  <c r="K372" i="7"/>
  <c r="R371" i="7"/>
  <c r="J371" i="7"/>
  <c r="Q370" i="7"/>
  <c r="I370" i="7"/>
  <c r="P369" i="7"/>
  <c r="H369" i="7"/>
  <c r="O368" i="7"/>
  <c r="G368" i="7"/>
  <c r="N367" i="7"/>
  <c r="X142" i="7"/>
  <c r="X143" i="7"/>
  <c r="X144" i="7"/>
  <c r="X145" i="7"/>
  <c r="X146" i="7"/>
  <c r="X147" i="7"/>
  <c r="X148" i="7"/>
  <c r="X149" i="7"/>
  <c r="X150" i="7"/>
  <c r="X151" i="7"/>
  <c r="X152" i="7"/>
  <c r="X187" i="7" s="1"/>
  <c r="X224" i="7" s="1"/>
  <c r="X249" i="7" s="1"/>
  <c r="D276" i="7" s="1"/>
  <c r="X153" i="7"/>
  <c r="X154" i="7"/>
  <c r="X155" i="7"/>
  <c r="X156" i="7"/>
  <c r="X157" i="7"/>
  <c r="X158" i="7"/>
  <c r="X159" i="7"/>
  <c r="X160" i="7"/>
  <c r="X161" i="7"/>
  <c r="X141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06" i="7"/>
  <c r="H105" i="7"/>
  <c r="H140" i="7" s="1"/>
  <c r="H175" i="7" s="1"/>
  <c r="H212" i="7" s="1"/>
  <c r="H237" i="7" s="1"/>
  <c r="I105" i="7"/>
  <c r="I140" i="7" s="1"/>
  <c r="I175" i="7" s="1"/>
  <c r="I212" i="7" s="1"/>
  <c r="I237" i="7" s="1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71" i="7"/>
  <c r="D70" i="7"/>
  <c r="D105" i="7" s="1"/>
  <c r="D140" i="7" s="1"/>
  <c r="D175" i="7" s="1"/>
  <c r="D212" i="7" s="1"/>
  <c r="D237" i="7" s="1"/>
  <c r="E70" i="7"/>
  <c r="E105" i="7" s="1"/>
  <c r="E140" i="7" s="1"/>
  <c r="E175" i="7" s="1"/>
  <c r="E212" i="7" s="1"/>
  <c r="E237" i="7" s="1"/>
  <c r="F70" i="7"/>
  <c r="F105" i="7" s="1"/>
  <c r="F140" i="7" s="1"/>
  <c r="F175" i="7" s="1"/>
  <c r="F212" i="7" s="1"/>
  <c r="F237" i="7" s="1"/>
  <c r="G70" i="7"/>
  <c r="G105" i="7" s="1"/>
  <c r="G140" i="7" s="1"/>
  <c r="G175" i="7" s="1"/>
  <c r="G212" i="7" s="1"/>
  <c r="G237" i="7" s="1"/>
  <c r="H70" i="7"/>
  <c r="I70" i="7"/>
  <c r="J70" i="7"/>
  <c r="J105" i="7" s="1"/>
  <c r="J140" i="7" s="1"/>
  <c r="J175" i="7" s="1"/>
  <c r="J212" i="7" s="1"/>
  <c r="J237" i="7" s="1"/>
  <c r="K70" i="7"/>
  <c r="K105" i="7" s="1"/>
  <c r="K140" i="7" s="1"/>
  <c r="K175" i="7" s="1"/>
  <c r="K212" i="7" s="1"/>
  <c r="K237" i="7" s="1"/>
  <c r="L70" i="7"/>
  <c r="L105" i="7" s="1"/>
  <c r="L140" i="7" s="1"/>
  <c r="L175" i="7" s="1"/>
  <c r="L212" i="7" s="1"/>
  <c r="L237" i="7" s="1"/>
  <c r="M70" i="7"/>
  <c r="M105" i="7" s="1"/>
  <c r="M140" i="7" s="1"/>
  <c r="M175" i="7" s="1"/>
  <c r="M212" i="7" s="1"/>
  <c r="M237" i="7" s="1"/>
  <c r="N70" i="7"/>
  <c r="N105" i="7" s="1"/>
  <c r="N140" i="7" s="1"/>
  <c r="N175" i="7" s="1"/>
  <c r="N212" i="7" s="1"/>
  <c r="N237" i="7" s="1"/>
  <c r="O70" i="7"/>
  <c r="O105" i="7" s="1"/>
  <c r="O140" i="7" s="1"/>
  <c r="O175" i="7" s="1"/>
  <c r="O212" i="7" s="1"/>
  <c r="O237" i="7" s="1"/>
  <c r="P70" i="7"/>
  <c r="P105" i="7" s="1"/>
  <c r="P140" i="7" s="1"/>
  <c r="P175" i="7" s="1"/>
  <c r="P212" i="7" s="1"/>
  <c r="P237" i="7" s="1"/>
  <c r="Q70" i="7"/>
  <c r="Q105" i="7" s="1"/>
  <c r="Q140" i="7" s="1"/>
  <c r="Q175" i="7" s="1"/>
  <c r="Q212" i="7" s="1"/>
  <c r="Q237" i="7" s="1"/>
  <c r="R70" i="7"/>
  <c r="R105" i="7" s="1"/>
  <c r="R140" i="7" s="1"/>
  <c r="R175" i="7" s="1"/>
  <c r="R212" i="7" s="1"/>
  <c r="R237" i="7" s="1"/>
  <c r="S70" i="7"/>
  <c r="S105" i="7" s="1"/>
  <c r="S140" i="7" s="1"/>
  <c r="S175" i="7" s="1"/>
  <c r="S212" i="7" s="1"/>
  <c r="S237" i="7" s="1"/>
  <c r="T70" i="7"/>
  <c r="T105" i="7" s="1"/>
  <c r="T140" i="7" s="1"/>
  <c r="T175" i="7" s="1"/>
  <c r="T212" i="7" s="1"/>
  <c r="T237" i="7" s="1"/>
  <c r="U70" i="7"/>
  <c r="U105" i="7" s="1"/>
  <c r="U140" i="7" s="1"/>
  <c r="U175" i="7" s="1"/>
  <c r="U212" i="7" s="1"/>
  <c r="U237" i="7" s="1"/>
  <c r="V70" i="7"/>
  <c r="V105" i="7" s="1"/>
  <c r="V140" i="7" s="1"/>
  <c r="V175" i="7" s="1"/>
  <c r="V212" i="7" s="1"/>
  <c r="V237" i="7" s="1"/>
  <c r="W70" i="7"/>
  <c r="W105" i="7" s="1"/>
  <c r="W140" i="7" s="1"/>
  <c r="W175" i="7" s="1"/>
  <c r="W212" i="7" s="1"/>
  <c r="W237" i="7" s="1"/>
  <c r="C70" i="7"/>
  <c r="C105" i="7" s="1"/>
  <c r="C140" i="7" s="1"/>
  <c r="C175" i="7" s="1"/>
  <c r="C212" i="7" s="1"/>
  <c r="C237" i="7" s="1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C244" i="7"/>
  <c r="D244" i="7"/>
  <c r="E244" i="7"/>
  <c r="O244" i="7"/>
  <c r="P244" i="7"/>
  <c r="Q244" i="7"/>
  <c r="R244" i="7"/>
  <c r="S244" i="7"/>
  <c r="T244" i="7"/>
  <c r="U244" i="7"/>
  <c r="V244" i="7"/>
  <c r="W244" i="7"/>
  <c r="C245" i="7"/>
  <c r="D245" i="7"/>
  <c r="E245" i="7"/>
  <c r="O245" i="7"/>
  <c r="P245" i="7"/>
  <c r="Q245" i="7"/>
  <c r="R245" i="7"/>
  <c r="S245" i="7"/>
  <c r="T245" i="7"/>
  <c r="U245" i="7"/>
  <c r="V245" i="7"/>
  <c r="W245" i="7"/>
  <c r="C246" i="7"/>
  <c r="D246" i="7"/>
  <c r="E246" i="7"/>
  <c r="O246" i="7"/>
  <c r="P246" i="7"/>
  <c r="Q246" i="7"/>
  <c r="R246" i="7"/>
  <c r="S246" i="7"/>
  <c r="T246" i="7"/>
  <c r="U246" i="7"/>
  <c r="V246" i="7"/>
  <c r="W246" i="7"/>
  <c r="C247" i="7"/>
  <c r="D247" i="7"/>
  <c r="E247" i="7"/>
  <c r="F247" i="7"/>
  <c r="G247" i="7"/>
  <c r="H247" i="7"/>
  <c r="R247" i="7"/>
  <c r="S247" i="7"/>
  <c r="T247" i="7"/>
  <c r="U247" i="7"/>
  <c r="V247" i="7"/>
  <c r="W247" i="7"/>
  <c r="C248" i="7"/>
  <c r="D248" i="7"/>
  <c r="E248" i="7"/>
  <c r="F248" i="7"/>
  <c r="G248" i="7"/>
  <c r="H248" i="7"/>
  <c r="R248" i="7"/>
  <c r="S248" i="7"/>
  <c r="T248" i="7"/>
  <c r="U248" i="7"/>
  <c r="V248" i="7"/>
  <c r="W248" i="7"/>
  <c r="C249" i="7"/>
  <c r="D249" i="7"/>
  <c r="E249" i="7"/>
  <c r="F249" i="7"/>
  <c r="G249" i="7"/>
  <c r="H249" i="7"/>
  <c r="R249" i="7"/>
  <c r="S249" i="7"/>
  <c r="T249" i="7"/>
  <c r="U249" i="7"/>
  <c r="V249" i="7"/>
  <c r="W249" i="7"/>
  <c r="C250" i="7"/>
  <c r="D250" i="7"/>
  <c r="E250" i="7"/>
  <c r="F250" i="7"/>
  <c r="G250" i="7"/>
  <c r="H250" i="7"/>
  <c r="I250" i="7"/>
  <c r="J250" i="7"/>
  <c r="K250" i="7"/>
  <c r="U250" i="7"/>
  <c r="V250" i="7"/>
  <c r="W250" i="7"/>
  <c r="C251" i="7"/>
  <c r="D251" i="7"/>
  <c r="E251" i="7"/>
  <c r="F251" i="7"/>
  <c r="G251" i="7"/>
  <c r="H251" i="7"/>
  <c r="I251" i="7"/>
  <c r="J251" i="7"/>
  <c r="K251" i="7"/>
  <c r="U251" i="7"/>
  <c r="V251" i="7"/>
  <c r="W251" i="7"/>
  <c r="C252" i="7"/>
  <c r="D252" i="7"/>
  <c r="E252" i="7"/>
  <c r="F252" i="7"/>
  <c r="G252" i="7"/>
  <c r="H252" i="7"/>
  <c r="I252" i="7"/>
  <c r="J252" i="7"/>
  <c r="K252" i="7"/>
  <c r="U252" i="7"/>
  <c r="V252" i="7"/>
  <c r="W252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Q190" i="7"/>
  <c r="T193" i="7"/>
  <c r="C131" i="7"/>
  <c r="I132" i="7" s="1"/>
  <c r="D131" i="7"/>
  <c r="I133" i="7" s="1"/>
  <c r="E131" i="7"/>
  <c r="I134" i="7" s="1"/>
  <c r="F131" i="7"/>
  <c r="I135" i="7" s="1"/>
  <c r="G131" i="7"/>
  <c r="I136" i="7" s="1"/>
  <c r="H131" i="7"/>
  <c r="I137" i="7" s="1"/>
  <c r="C166" i="7"/>
  <c r="I167" i="7" s="1"/>
  <c r="D166" i="7"/>
  <c r="I168" i="7" s="1"/>
  <c r="E166" i="7"/>
  <c r="I169" i="7" s="1"/>
  <c r="F166" i="7"/>
  <c r="I170" i="7" s="1"/>
  <c r="G166" i="7"/>
  <c r="I171" i="7" s="1"/>
  <c r="H166" i="7"/>
  <c r="I172" i="7" s="1"/>
  <c r="E169" i="7"/>
  <c r="H172" i="7" s="1"/>
  <c r="C201" i="7"/>
  <c r="I202" i="7" s="1"/>
  <c r="D201" i="7"/>
  <c r="I203" i="7" s="1"/>
  <c r="E201" i="7"/>
  <c r="I204" i="7" s="1"/>
  <c r="F201" i="7"/>
  <c r="I205" i="7" s="1"/>
  <c r="G201" i="7"/>
  <c r="H201" i="7"/>
  <c r="C96" i="7"/>
  <c r="I97" i="7" s="1"/>
  <c r="D96" i="7"/>
  <c r="E96" i="7"/>
  <c r="F96" i="7"/>
  <c r="G96" i="7"/>
  <c r="H96" i="7"/>
  <c r="O12" i="8" l="1"/>
  <c r="K9" i="8"/>
  <c r="C62" i="8" s="1"/>
  <c r="C382" i="8"/>
  <c r="C402" i="8" s="1"/>
  <c r="J11" i="8"/>
  <c r="R12" i="8"/>
  <c r="H169" i="8" s="1"/>
  <c r="Q12" i="8"/>
  <c r="J12" i="8"/>
  <c r="P12" i="8"/>
  <c r="J9" i="8"/>
  <c r="K10" i="8"/>
  <c r="R11" i="8"/>
  <c r="H134" i="8" s="1"/>
  <c r="E136" i="8" s="1"/>
  <c r="N154" i="8" s="1"/>
  <c r="N251" i="8" s="1"/>
  <c r="P332" i="8" s="1"/>
  <c r="O360" i="8" s="1"/>
  <c r="S13" i="8"/>
  <c r="P13" i="8"/>
  <c r="E203" i="8" s="1"/>
  <c r="K13" i="8"/>
  <c r="O13" i="8"/>
  <c r="Q13" i="8"/>
  <c r="E204" i="8" s="1"/>
  <c r="H207" i="8" s="1"/>
  <c r="W233" i="8" s="1"/>
  <c r="Q11" i="8"/>
  <c r="E134" i="8" s="1"/>
  <c r="H137" i="8" s="1"/>
  <c r="Q155" i="8" s="1"/>
  <c r="H39" i="8"/>
  <c r="H240" i="8" s="1"/>
  <c r="J321" i="8" s="1"/>
  <c r="I349" i="8" s="1"/>
  <c r="K12" i="8"/>
  <c r="E33" i="8"/>
  <c r="E42" i="8" s="1"/>
  <c r="E243" i="8" s="1"/>
  <c r="G324" i="8" s="1"/>
  <c r="F352" i="8" s="1"/>
  <c r="O11" i="8"/>
  <c r="P11" i="8"/>
  <c r="E132" i="8" s="1"/>
  <c r="E242" i="8"/>
  <c r="G323" i="8" s="1"/>
  <c r="F351" i="8" s="1"/>
  <c r="R13" i="8"/>
  <c r="H204" i="8" s="1"/>
  <c r="J10" i="8"/>
  <c r="S11" i="8"/>
  <c r="D29" i="8"/>
  <c r="D28" i="8"/>
  <c r="C28" i="8"/>
  <c r="O10" i="8"/>
  <c r="P10" i="8"/>
  <c r="E62" i="8"/>
  <c r="H76" i="8"/>
  <c r="H67" i="8"/>
  <c r="K79" i="8" s="1"/>
  <c r="E66" i="8"/>
  <c r="H78" i="8" s="1"/>
  <c r="K76" i="8"/>
  <c r="E67" i="8"/>
  <c r="H79" i="8" s="1"/>
  <c r="E28" i="8"/>
  <c r="E29" i="8"/>
  <c r="Q10" i="8"/>
  <c r="E99" i="8" s="1"/>
  <c r="E39" i="8"/>
  <c r="H33" i="8"/>
  <c r="H42" i="8" s="1"/>
  <c r="T190" i="8"/>
  <c r="E171" i="8"/>
  <c r="Q192" i="8" s="1"/>
  <c r="E172" i="8"/>
  <c r="Q193" i="8" s="1"/>
  <c r="R10" i="8"/>
  <c r="H99" i="8" s="1"/>
  <c r="I206" i="7"/>
  <c r="I207" i="7"/>
  <c r="I98" i="7"/>
  <c r="I99" i="7"/>
  <c r="I100" i="7"/>
  <c r="I101" i="7"/>
  <c r="I102" i="7"/>
  <c r="D61" i="7"/>
  <c r="I63" i="7" s="1"/>
  <c r="E61" i="7"/>
  <c r="I64" i="7" s="1"/>
  <c r="F61" i="7"/>
  <c r="I65" i="7" s="1"/>
  <c r="G61" i="7"/>
  <c r="I66" i="7" s="1"/>
  <c r="H61" i="7"/>
  <c r="I67" i="7" s="1"/>
  <c r="C61" i="7"/>
  <c r="I62" i="7" s="1"/>
  <c r="D63" i="8" l="1"/>
  <c r="Q152" i="8"/>
  <c r="E167" i="8"/>
  <c r="H167" i="8" s="1"/>
  <c r="D202" i="8"/>
  <c r="G202" i="8" s="1"/>
  <c r="D205" i="8" s="1"/>
  <c r="S231" i="8" s="1"/>
  <c r="C167" i="8"/>
  <c r="F170" i="8" s="1"/>
  <c r="R191" i="8" s="1"/>
  <c r="D132" i="8"/>
  <c r="C133" i="8" s="1"/>
  <c r="E63" i="8"/>
  <c r="H75" i="8" s="1"/>
  <c r="D62" i="8"/>
  <c r="G74" i="8" s="1"/>
  <c r="D168" i="8"/>
  <c r="G171" i="8" s="1"/>
  <c r="S192" i="8" s="1"/>
  <c r="C202" i="8"/>
  <c r="F205" i="8" s="1"/>
  <c r="U231" i="8" s="1"/>
  <c r="E168" i="8"/>
  <c r="Q189" i="8" s="1"/>
  <c r="D167" i="8"/>
  <c r="G170" i="8" s="1"/>
  <c r="S191" i="8" s="1"/>
  <c r="D203" i="8"/>
  <c r="S229" i="8" s="1"/>
  <c r="S254" i="8" s="1"/>
  <c r="U335" i="8" s="1"/>
  <c r="T363" i="8" s="1"/>
  <c r="T230" i="8"/>
  <c r="T255" i="8" s="1"/>
  <c r="V336" i="8" s="1"/>
  <c r="U364" i="8" s="1"/>
  <c r="C97" i="8"/>
  <c r="F100" i="8" s="1"/>
  <c r="L115" i="8" s="1"/>
  <c r="E202" i="8"/>
  <c r="T228" i="8" s="1"/>
  <c r="E137" i="8"/>
  <c r="N155" i="8" s="1"/>
  <c r="N252" i="8" s="1"/>
  <c r="P333" i="8" s="1"/>
  <c r="O361" i="8" s="1"/>
  <c r="E133" i="8"/>
  <c r="H133" i="8" s="1"/>
  <c r="C132" i="8"/>
  <c r="F135" i="8" s="1"/>
  <c r="O153" i="8" s="1"/>
  <c r="N152" i="8"/>
  <c r="D133" i="8"/>
  <c r="M151" i="8" s="1"/>
  <c r="H246" i="8"/>
  <c r="J327" i="8" s="1"/>
  <c r="I355" i="8" s="1"/>
  <c r="Q252" i="8"/>
  <c r="S333" i="8" s="1"/>
  <c r="R361" i="8" s="1"/>
  <c r="E207" i="8"/>
  <c r="T233" i="8" s="1"/>
  <c r="W230" i="8"/>
  <c r="E206" i="8"/>
  <c r="T232" i="8" s="1"/>
  <c r="K243" i="8"/>
  <c r="M324" i="8" s="1"/>
  <c r="L352" i="8" s="1"/>
  <c r="Q255" i="8"/>
  <c r="S336" i="8" s="1"/>
  <c r="R364" i="8" s="1"/>
  <c r="S228" i="8"/>
  <c r="G168" i="8"/>
  <c r="S189" i="8" s="1"/>
  <c r="P189" i="8"/>
  <c r="H245" i="8"/>
  <c r="J326" i="8" s="1"/>
  <c r="Q249" i="8"/>
  <c r="S330" i="8" s="1"/>
  <c r="R358" i="8" s="1"/>
  <c r="Q254" i="8"/>
  <c r="S335" i="8" s="1"/>
  <c r="R363" i="8" s="1"/>
  <c r="C203" i="8"/>
  <c r="F206" i="8" s="1"/>
  <c r="U232" i="8" s="1"/>
  <c r="T252" i="8"/>
  <c r="V333" i="8" s="1"/>
  <c r="U361" i="8" s="1"/>
  <c r="W258" i="8"/>
  <c r="Y339" i="8" s="1"/>
  <c r="H243" i="8"/>
  <c r="J324" i="8" s="1"/>
  <c r="I352" i="8" s="1"/>
  <c r="E240" i="8"/>
  <c r="G321" i="8" s="1"/>
  <c r="F349" i="8" s="1"/>
  <c r="D97" i="8"/>
  <c r="G97" i="8" s="1"/>
  <c r="G63" i="8"/>
  <c r="G75" i="8"/>
  <c r="G66" i="8"/>
  <c r="J78" i="8" s="1"/>
  <c r="G65" i="8"/>
  <c r="J77" i="8" s="1"/>
  <c r="C63" i="8"/>
  <c r="K114" i="8"/>
  <c r="K246" i="8" s="1"/>
  <c r="H102" i="8"/>
  <c r="N117" i="8" s="1"/>
  <c r="H132" i="8"/>
  <c r="N150" i="8"/>
  <c r="C29" i="8"/>
  <c r="G28" i="8"/>
  <c r="D37" i="8"/>
  <c r="G31" i="8"/>
  <c r="G40" i="8" s="1"/>
  <c r="D98" i="8"/>
  <c r="E101" i="8"/>
  <c r="K116" i="8" s="1"/>
  <c r="E102" i="8"/>
  <c r="K117" i="8" s="1"/>
  <c r="N114" i="8"/>
  <c r="G32" i="8"/>
  <c r="G41" i="8" s="1"/>
  <c r="G29" i="8"/>
  <c r="D38" i="8"/>
  <c r="H29" i="8"/>
  <c r="E38" i="8"/>
  <c r="Q188" i="8"/>
  <c r="H74" i="8"/>
  <c r="H62" i="8"/>
  <c r="H28" i="8"/>
  <c r="E37" i="8"/>
  <c r="F202" i="8"/>
  <c r="R228" i="8"/>
  <c r="H203" i="8"/>
  <c r="T229" i="8"/>
  <c r="E97" i="8"/>
  <c r="E98" i="8"/>
  <c r="F62" i="8"/>
  <c r="F74" i="8"/>
  <c r="F65" i="8"/>
  <c r="I77" i="8" s="1"/>
  <c r="F167" i="8"/>
  <c r="G132" i="8"/>
  <c r="M150" i="8"/>
  <c r="G135" i="8"/>
  <c r="P153" i="8" s="1"/>
  <c r="F31" i="8"/>
  <c r="F40" i="8" s="1"/>
  <c r="F28" i="8"/>
  <c r="C37" i="8"/>
  <c r="V228" i="8"/>
  <c r="D27" i="7"/>
  <c r="I29" i="7" s="1"/>
  <c r="E27" i="7"/>
  <c r="I30" i="7" s="1"/>
  <c r="F27" i="7"/>
  <c r="I31" i="7" s="1"/>
  <c r="G27" i="7"/>
  <c r="I32" i="7" s="1"/>
  <c r="H27" i="7"/>
  <c r="I33" i="7" s="1"/>
  <c r="C27" i="7"/>
  <c r="I28" i="7" s="1"/>
  <c r="G9" i="7"/>
  <c r="H9" i="7"/>
  <c r="L9" i="7"/>
  <c r="N9" i="7"/>
  <c r="G10" i="7"/>
  <c r="H10" i="7"/>
  <c r="L10" i="7"/>
  <c r="N10" i="7"/>
  <c r="G11" i="7"/>
  <c r="H11" i="7"/>
  <c r="L11" i="7"/>
  <c r="N11" i="7"/>
  <c r="G12" i="7"/>
  <c r="H12" i="7"/>
  <c r="L12" i="7"/>
  <c r="N12" i="7"/>
  <c r="G13" i="7"/>
  <c r="H13" i="7"/>
  <c r="L13" i="7"/>
  <c r="N13" i="7"/>
  <c r="H63" i="8" l="1"/>
  <c r="G205" i="8"/>
  <c r="V231" i="8" s="1"/>
  <c r="O188" i="8"/>
  <c r="J112" i="8"/>
  <c r="J244" i="8" s="1"/>
  <c r="L325" i="8" s="1"/>
  <c r="K353" i="8" s="1"/>
  <c r="F97" i="8"/>
  <c r="C100" i="8" s="1"/>
  <c r="I115" i="8" s="1"/>
  <c r="I112" i="8"/>
  <c r="I244" i="8" s="1"/>
  <c r="K325" i="8" s="1"/>
  <c r="J353" i="8" s="1"/>
  <c r="H202" i="8"/>
  <c r="W228" i="8" s="1"/>
  <c r="P188" i="8"/>
  <c r="P250" i="8" s="1"/>
  <c r="R331" i="8" s="1"/>
  <c r="Q359" i="8" s="1"/>
  <c r="G62" i="8"/>
  <c r="C168" i="8"/>
  <c r="O189" i="8" s="1"/>
  <c r="N151" i="8"/>
  <c r="H168" i="8"/>
  <c r="H171" i="8" s="1"/>
  <c r="T192" i="8" s="1"/>
  <c r="G167" i="8"/>
  <c r="C98" i="8"/>
  <c r="F98" i="8" s="1"/>
  <c r="G100" i="8"/>
  <c r="M115" i="8" s="1"/>
  <c r="M247" i="8" s="1"/>
  <c r="O328" i="8" s="1"/>
  <c r="N356" i="8" s="1"/>
  <c r="G206" i="8"/>
  <c r="V232" i="8" s="1"/>
  <c r="V257" i="8" s="1"/>
  <c r="X338" i="8" s="1"/>
  <c r="G203" i="8"/>
  <c r="V229" i="8" s="1"/>
  <c r="S253" i="8"/>
  <c r="U334" i="8" s="1"/>
  <c r="T362" i="8" s="1"/>
  <c r="F168" i="8"/>
  <c r="C171" i="8" s="1"/>
  <c r="O192" i="8" s="1"/>
  <c r="I354" i="8"/>
  <c r="D171" i="8"/>
  <c r="P192" i="8" s="1"/>
  <c r="P254" i="8" s="1"/>
  <c r="R335" i="8" s="1"/>
  <c r="Q363" i="8" s="1"/>
  <c r="G133" i="8"/>
  <c r="G136" i="8"/>
  <c r="P154" i="8" s="1"/>
  <c r="P251" i="8" s="1"/>
  <c r="R332" i="8" s="1"/>
  <c r="Q360" i="8" s="1"/>
  <c r="R253" i="8"/>
  <c r="L150" i="8"/>
  <c r="L247" i="8" s="1"/>
  <c r="N328" i="8" s="1"/>
  <c r="M356" i="8" s="1"/>
  <c r="F132" i="8"/>
  <c r="U257" i="8"/>
  <c r="W338" i="8" s="1"/>
  <c r="S251" i="8"/>
  <c r="U332" i="8" s="1"/>
  <c r="T360" i="8" s="1"/>
  <c r="D238" i="8"/>
  <c r="F319" i="8" s="1"/>
  <c r="T257" i="8"/>
  <c r="V338" i="8" s="1"/>
  <c r="U413" i="8" s="1"/>
  <c r="W255" i="8"/>
  <c r="Y336" i="8" s="1"/>
  <c r="N249" i="8"/>
  <c r="P330" i="8" s="1"/>
  <c r="O358" i="8" s="1"/>
  <c r="R229" i="8"/>
  <c r="T258" i="8"/>
  <c r="V339" i="8" s="1"/>
  <c r="U414" i="8" s="1"/>
  <c r="D239" i="8"/>
  <c r="F320" i="8" s="1"/>
  <c r="G241" i="8"/>
  <c r="I322" i="8" s="1"/>
  <c r="H350" i="8" s="1"/>
  <c r="V256" i="8"/>
  <c r="X337" i="8" s="1"/>
  <c r="F241" i="8"/>
  <c r="H322" i="8" s="1"/>
  <c r="G350" i="8" s="1"/>
  <c r="N246" i="8"/>
  <c r="P327" i="8" s="1"/>
  <c r="O355" i="8" s="1"/>
  <c r="M327" i="8"/>
  <c r="L355" i="8" s="1"/>
  <c r="U256" i="8"/>
  <c r="W337" i="8" s="1"/>
  <c r="F203" i="8"/>
  <c r="C206" i="8" s="1"/>
  <c r="R232" i="8" s="1"/>
  <c r="E238" i="8"/>
  <c r="G319" i="8" s="1"/>
  <c r="F348" i="8" s="1"/>
  <c r="E239" i="8"/>
  <c r="G320" i="8" s="1"/>
  <c r="F411" i="8" s="1"/>
  <c r="K249" i="8"/>
  <c r="M330" i="8" s="1"/>
  <c r="L358" i="8" s="1"/>
  <c r="V253" i="8"/>
  <c r="X334" i="8" s="1"/>
  <c r="C238" i="8"/>
  <c r="E319" i="8" s="1"/>
  <c r="E348" i="8" s="1"/>
  <c r="G242" i="8"/>
  <c r="I323" i="8" s="1"/>
  <c r="H351" i="8" s="1"/>
  <c r="S256" i="8"/>
  <c r="U337" i="8" s="1"/>
  <c r="T412" i="8" s="1"/>
  <c r="K248" i="8"/>
  <c r="M329" i="8" s="1"/>
  <c r="L357" i="8" s="1"/>
  <c r="O250" i="8"/>
  <c r="Q331" i="8" s="1"/>
  <c r="P359" i="8" s="1"/>
  <c r="H205" i="8"/>
  <c r="W231" i="8" s="1"/>
  <c r="K113" i="8"/>
  <c r="H98" i="8"/>
  <c r="G37" i="8"/>
  <c r="D31" i="8"/>
  <c r="D40" i="8" s="1"/>
  <c r="R188" i="8"/>
  <c r="C170" i="8"/>
  <c r="O191" i="8" s="1"/>
  <c r="D135" i="8"/>
  <c r="M153" i="8" s="1"/>
  <c r="P150" i="8"/>
  <c r="W229" i="8"/>
  <c r="H206" i="8"/>
  <c r="W232" i="8" s="1"/>
  <c r="D204" i="8"/>
  <c r="H37" i="8"/>
  <c r="C30" i="8"/>
  <c r="H31" i="8"/>
  <c r="H40" i="8" s="1"/>
  <c r="D30" i="8"/>
  <c r="H38" i="8"/>
  <c r="H32" i="8"/>
  <c r="H41" i="8" s="1"/>
  <c r="J113" i="8"/>
  <c r="J245" i="8" s="1"/>
  <c r="L326" i="8" s="1"/>
  <c r="K354" i="8" s="1"/>
  <c r="G98" i="8"/>
  <c r="G101" i="8"/>
  <c r="M116" i="8" s="1"/>
  <c r="F37" i="8"/>
  <c r="C31" i="8"/>
  <c r="C40" i="8" s="1"/>
  <c r="I74" i="8"/>
  <c r="C65" i="8"/>
  <c r="F77" i="8" s="1"/>
  <c r="J75" i="8"/>
  <c r="D66" i="8"/>
  <c r="G78" i="8" s="1"/>
  <c r="H170" i="8"/>
  <c r="T191" i="8" s="1"/>
  <c r="T188" i="8"/>
  <c r="C169" i="8"/>
  <c r="H97" i="8"/>
  <c r="K112" i="8"/>
  <c r="D100" i="8"/>
  <c r="J115" i="8" s="1"/>
  <c r="M112" i="8"/>
  <c r="U228" i="8"/>
  <c r="C205" i="8"/>
  <c r="R231" i="8" s="1"/>
  <c r="C38" i="8"/>
  <c r="F32" i="8"/>
  <c r="F41" i="8" s="1"/>
  <c r="F29" i="8"/>
  <c r="F63" i="8"/>
  <c r="F75" i="8"/>
  <c r="F66" i="8"/>
  <c r="I78" i="8" s="1"/>
  <c r="L151" i="8"/>
  <c r="F136" i="8"/>
  <c r="O154" i="8" s="1"/>
  <c r="F133" i="8"/>
  <c r="T334" i="8"/>
  <c r="S362" i="8" s="1"/>
  <c r="H66" i="8"/>
  <c r="K78" i="8" s="1"/>
  <c r="D64" i="8"/>
  <c r="K75" i="8"/>
  <c r="J74" i="8"/>
  <c r="D65" i="8"/>
  <c r="G77" i="8" s="1"/>
  <c r="T189" i="8"/>
  <c r="D32" i="8"/>
  <c r="D41" i="8" s="1"/>
  <c r="G38" i="8"/>
  <c r="D134" i="8"/>
  <c r="Q151" i="8"/>
  <c r="H136" i="8"/>
  <c r="Q154" i="8" s="1"/>
  <c r="C134" i="8"/>
  <c r="Q150" i="8"/>
  <c r="H135" i="8"/>
  <c r="Q153" i="8" s="1"/>
  <c r="H65" i="8"/>
  <c r="K77" i="8" s="1"/>
  <c r="K74" i="8"/>
  <c r="C64" i="8"/>
  <c r="I10" i="7"/>
  <c r="J10" i="7" s="1"/>
  <c r="I12" i="7"/>
  <c r="J12" i="7" s="1"/>
  <c r="I11" i="7"/>
  <c r="O11" i="7" s="1"/>
  <c r="I9" i="7"/>
  <c r="Q9" i="7" s="1"/>
  <c r="E64" i="7" s="1"/>
  <c r="H76" i="7" s="1"/>
  <c r="I13" i="7"/>
  <c r="P13" i="7" s="1"/>
  <c r="H8" i="7"/>
  <c r="G8" i="7"/>
  <c r="J177" i="5"/>
  <c r="K177" i="5"/>
  <c r="J176" i="5"/>
  <c r="J175" i="5"/>
  <c r="K175" i="5"/>
  <c r="J174" i="5"/>
  <c r="K176" i="5"/>
  <c r="K174" i="5"/>
  <c r="B180" i="5"/>
  <c r="H176" i="5"/>
  <c r="G176" i="5"/>
  <c r="F176" i="5"/>
  <c r="E176" i="5"/>
  <c r="J164" i="5"/>
  <c r="J163" i="5"/>
  <c r="K164" i="5"/>
  <c r="K165" i="5"/>
  <c r="K166" i="5"/>
  <c r="K163" i="5"/>
  <c r="B169" i="5"/>
  <c r="H165" i="5"/>
  <c r="G165" i="5"/>
  <c r="F165" i="5"/>
  <c r="E165" i="5"/>
  <c r="B159" i="5"/>
  <c r="J155" i="5"/>
  <c r="J156" i="5"/>
  <c r="K154" i="5"/>
  <c r="K155" i="5"/>
  <c r="K156" i="5"/>
  <c r="K153" i="5"/>
  <c r="H155" i="5"/>
  <c r="G155" i="5"/>
  <c r="F155" i="5"/>
  <c r="E155" i="5"/>
  <c r="F157" i="4"/>
  <c r="B36" i="6"/>
  <c r="B43" i="6" s="1"/>
  <c r="F16" i="6"/>
  <c r="E17" i="6"/>
  <c r="E18" i="6"/>
  <c r="F15" i="6"/>
  <c r="B23" i="6"/>
  <c r="F5" i="6"/>
  <c r="E5" i="6"/>
  <c r="G5" i="6" s="1"/>
  <c r="D5" i="6"/>
  <c r="C5" i="6"/>
  <c r="H4" i="6"/>
  <c r="G4" i="6"/>
  <c r="B184" i="4"/>
  <c r="L179" i="4"/>
  <c r="I179" i="4"/>
  <c r="H179" i="4"/>
  <c r="G179" i="4"/>
  <c r="F179" i="4"/>
  <c r="L178" i="4"/>
  <c r="B173" i="4"/>
  <c r="I168" i="4"/>
  <c r="H168" i="4"/>
  <c r="G168" i="4"/>
  <c r="F168" i="4"/>
  <c r="B162" i="4"/>
  <c r="I157" i="4"/>
  <c r="H157" i="4"/>
  <c r="G157" i="4"/>
  <c r="C147" i="4"/>
  <c r="L156" i="4" s="1"/>
  <c r="L159" i="3"/>
  <c r="L168" i="3"/>
  <c r="L178" i="3"/>
  <c r="L179" i="3"/>
  <c r="B184" i="3"/>
  <c r="I179" i="3"/>
  <c r="H179" i="3"/>
  <c r="G179" i="3"/>
  <c r="F179" i="3"/>
  <c r="B173" i="3"/>
  <c r="I168" i="3"/>
  <c r="H168" i="3"/>
  <c r="G168" i="3"/>
  <c r="F168" i="3"/>
  <c r="B162" i="3"/>
  <c r="I157" i="3"/>
  <c r="H157" i="3"/>
  <c r="G157" i="3"/>
  <c r="F157" i="3"/>
  <c r="C147" i="3"/>
  <c r="L158" i="3" s="1"/>
  <c r="C144" i="3"/>
  <c r="L181" i="3" s="1"/>
  <c r="L179" i="2"/>
  <c r="L178" i="2"/>
  <c r="B184" i="2"/>
  <c r="I179" i="2"/>
  <c r="H179" i="2"/>
  <c r="G179" i="2"/>
  <c r="F179" i="2"/>
  <c r="B173" i="2"/>
  <c r="I168" i="2"/>
  <c r="H168" i="2"/>
  <c r="G168" i="2"/>
  <c r="F168" i="2"/>
  <c r="B162" i="2"/>
  <c r="I157" i="2"/>
  <c r="H157" i="2"/>
  <c r="G157" i="2"/>
  <c r="F157" i="2"/>
  <c r="I103" i="5"/>
  <c r="D104" i="5"/>
  <c r="L96" i="5"/>
  <c r="C96" i="5"/>
  <c r="C128" i="5" s="1"/>
  <c r="C134" i="5" s="1"/>
  <c r="L95" i="5"/>
  <c r="C95" i="5"/>
  <c r="C127" i="5" s="1"/>
  <c r="C133" i="5" s="1"/>
  <c r="L94" i="5"/>
  <c r="I104" i="5" s="1"/>
  <c r="C109" i="5" s="1"/>
  <c r="C114" i="5" s="1"/>
  <c r="D94" i="5"/>
  <c r="C94" i="5"/>
  <c r="L93" i="5"/>
  <c r="C93" i="5"/>
  <c r="I109" i="5" s="1"/>
  <c r="L92" i="5"/>
  <c r="C92" i="5"/>
  <c r="C126" i="5" s="1"/>
  <c r="C132" i="5" s="1"/>
  <c r="L91" i="5"/>
  <c r="C91" i="5"/>
  <c r="I108" i="5" s="1"/>
  <c r="F43" i="5"/>
  <c r="G47" i="5" s="1"/>
  <c r="E43" i="5"/>
  <c r="G46" i="5" s="1"/>
  <c r="D43" i="5"/>
  <c r="G45" i="5" s="1"/>
  <c r="C43" i="5"/>
  <c r="G44" i="5" s="1"/>
  <c r="F31" i="5"/>
  <c r="G35" i="5" s="1"/>
  <c r="E31" i="5"/>
  <c r="G34" i="5" s="1"/>
  <c r="D31" i="5"/>
  <c r="G33" i="5" s="1"/>
  <c r="C31" i="5"/>
  <c r="G32" i="5" s="1"/>
  <c r="F19" i="5"/>
  <c r="G23" i="5" s="1"/>
  <c r="E19" i="5"/>
  <c r="G22" i="5" s="1"/>
  <c r="D19" i="5"/>
  <c r="G21" i="5" s="1"/>
  <c r="C19" i="5"/>
  <c r="G20" i="5" s="1"/>
  <c r="H7" i="5"/>
  <c r="G7" i="5"/>
  <c r="H6" i="5"/>
  <c r="G6" i="5"/>
  <c r="H5" i="5"/>
  <c r="G5" i="5"/>
  <c r="D131" i="4"/>
  <c r="D115" i="4"/>
  <c r="I110" i="4"/>
  <c r="I109" i="4"/>
  <c r="L96" i="4"/>
  <c r="C96" i="4"/>
  <c r="C127" i="4" s="1"/>
  <c r="L95" i="4"/>
  <c r="C95" i="4"/>
  <c r="L94" i="4"/>
  <c r="C94" i="4"/>
  <c r="C125" i="4" s="1"/>
  <c r="C131" i="4" s="1"/>
  <c r="L93" i="4"/>
  <c r="C93" i="4"/>
  <c r="C124" i="4" s="1"/>
  <c r="C130" i="4" s="1"/>
  <c r="L92" i="4"/>
  <c r="I105" i="4" s="1"/>
  <c r="C110" i="4" s="1"/>
  <c r="C115" i="4" s="1"/>
  <c r="C92" i="4"/>
  <c r="L91" i="4"/>
  <c r="I104" i="4" s="1"/>
  <c r="C109" i="4" s="1"/>
  <c r="C114" i="4" s="1"/>
  <c r="C91" i="4"/>
  <c r="F43" i="4"/>
  <c r="G47" i="4" s="1"/>
  <c r="E43" i="4"/>
  <c r="G46" i="4" s="1"/>
  <c r="D43" i="4"/>
  <c r="G45" i="4" s="1"/>
  <c r="C43" i="4"/>
  <c r="G44" i="4" s="1"/>
  <c r="F31" i="4"/>
  <c r="G35" i="4" s="1"/>
  <c r="E31" i="4"/>
  <c r="G34" i="4" s="1"/>
  <c r="D31" i="4"/>
  <c r="G33" i="4" s="1"/>
  <c r="C31" i="4"/>
  <c r="G32" i="4" s="1"/>
  <c r="G21" i="4"/>
  <c r="F19" i="4"/>
  <c r="G23" i="4" s="1"/>
  <c r="E19" i="4"/>
  <c r="G22" i="4" s="1"/>
  <c r="D19" i="4"/>
  <c r="C19" i="4"/>
  <c r="G20" i="4" s="1"/>
  <c r="H7" i="4"/>
  <c r="G7" i="4"/>
  <c r="I7" i="4" s="1"/>
  <c r="N7" i="4" s="1"/>
  <c r="D180" i="4" s="1"/>
  <c r="H6" i="4"/>
  <c r="G6" i="4"/>
  <c r="H5" i="4"/>
  <c r="G5" i="4"/>
  <c r="I5" i="4" s="1"/>
  <c r="N5" i="4" s="1"/>
  <c r="D158" i="4" s="1"/>
  <c r="C204" i="8" l="1"/>
  <c r="R189" i="8"/>
  <c r="L112" i="8"/>
  <c r="F171" i="8"/>
  <c r="R192" i="8" s="1"/>
  <c r="R254" i="8" s="1"/>
  <c r="T335" i="8" s="1"/>
  <c r="S363" i="8" s="1"/>
  <c r="D206" i="8"/>
  <c r="S232" i="8" s="1"/>
  <c r="S257" i="8" s="1"/>
  <c r="U338" i="8" s="1"/>
  <c r="T413" i="8" s="1"/>
  <c r="F101" i="8"/>
  <c r="L116" i="8" s="1"/>
  <c r="L248" i="8" s="1"/>
  <c r="N329" i="8" s="1"/>
  <c r="M357" i="8" s="1"/>
  <c r="D169" i="8"/>
  <c r="G169" i="8" s="1"/>
  <c r="I113" i="8"/>
  <c r="I245" i="8" s="1"/>
  <c r="K326" i="8" s="1"/>
  <c r="J354" i="8" s="1"/>
  <c r="D170" i="8"/>
  <c r="P191" i="8" s="1"/>
  <c r="P253" i="8" s="1"/>
  <c r="R334" i="8" s="1"/>
  <c r="Q362" i="8" s="1"/>
  <c r="S188" i="8"/>
  <c r="S250" i="8" s="1"/>
  <c r="U331" i="8" s="1"/>
  <c r="T359" i="8" s="1"/>
  <c r="C135" i="8"/>
  <c r="L153" i="8" s="1"/>
  <c r="L250" i="8" s="1"/>
  <c r="N331" i="8" s="1"/>
  <c r="M359" i="8" s="1"/>
  <c r="O150" i="8"/>
  <c r="O247" i="8" s="1"/>
  <c r="Q328" i="8" s="1"/>
  <c r="P356" i="8" s="1"/>
  <c r="D136" i="8"/>
  <c r="M154" i="8" s="1"/>
  <c r="M251" i="8" s="1"/>
  <c r="O332" i="8" s="1"/>
  <c r="N360" i="8" s="1"/>
  <c r="P151" i="8"/>
  <c r="P248" i="8" s="1"/>
  <c r="R329" i="8" s="1"/>
  <c r="Q357" i="8" s="1"/>
  <c r="R257" i="8"/>
  <c r="T338" i="8" s="1"/>
  <c r="S413" i="8" s="1"/>
  <c r="K244" i="8"/>
  <c r="M325" i="8" s="1"/>
  <c r="I241" i="8"/>
  <c r="K322" i="8" s="1"/>
  <c r="J350" i="8" s="1"/>
  <c r="Q250" i="8"/>
  <c r="S331" i="8" s="1"/>
  <c r="R359" i="8" s="1"/>
  <c r="U253" i="8"/>
  <c r="W334" i="8" s="1"/>
  <c r="P247" i="8"/>
  <c r="R328" i="8" s="1"/>
  <c r="Q356" i="8" s="1"/>
  <c r="K241" i="8"/>
  <c r="M322" i="8" s="1"/>
  <c r="L350" i="8" s="1"/>
  <c r="G239" i="8"/>
  <c r="I320" i="8" s="1"/>
  <c r="H411" i="8" s="1"/>
  <c r="V254" i="8"/>
  <c r="X335" i="8" s="1"/>
  <c r="O251" i="8"/>
  <c r="Q332" i="8" s="1"/>
  <c r="P360" i="8" s="1"/>
  <c r="C239" i="8"/>
  <c r="E320" i="8" s="1"/>
  <c r="E411" i="8" s="1"/>
  <c r="T250" i="8"/>
  <c r="V331" i="8" s="1"/>
  <c r="U359" i="8" s="1"/>
  <c r="F244" i="8"/>
  <c r="H325" i="8" s="1"/>
  <c r="H242" i="8"/>
  <c r="J323" i="8" s="1"/>
  <c r="I351" i="8" s="1"/>
  <c r="W254" i="8"/>
  <c r="Y335" i="8" s="1"/>
  <c r="L244" i="8"/>
  <c r="N325" i="8" s="1"/>
  <c r="W253" i="8"/>
  <c r="Y334" i="8" s="1"/>
  <c r="C241" i="8"/>
  <c r="E322" i="8" s="1"/>
  <c r="E350" i="8" s="1"/>
  <c r="Q247" i="8"/>
  <c r="S328" i="8" s="1"/>
  <c r="R356" i="8" s="1"/>
  <c r="K245" i="8"/>
  <c r="M326" i="8" s="1"/>
  <c r="M244" i="8"/>
  <c r="O325" i="8" s="1"/>
  <c r="G245" i="8"/>
  <c r="I326" i="8" s="1"/>
  <c r="F238" i="8"/>
  <c r="H319" i="8" s="1"/>
  <c r="G348" i="8" s="1"/>
  <c r="H241" i="8"/>
  <c r="J322" i="8" s="1"/>
  <c r="I350" i="8" s="1"/>
  <c r="M250" i="8"/>
  <c r="O331" i="8" s="1"/>
  <c r="N359" i="8" s="1"/>
  <c r="G238" i="8"/>
  <c r="I319" i="8" s="1"/>
  <c r="H348" i="8" s="1"/>
  <c r="R256" i="8"/>
  <c r="T337" i="8" s="1"/>
  <c r="S412" i="8" s="1"/>
  <c r="H239" i="8"/>
  <c r="J320" i="8" s="1"/>
  <c r="I411" i="8" s="1"/>
  <c r="T254" i="8"/>
  <c r="V335" i="8" s="1"/>
  <c r="U363" i="8" s="1"/>
  <c r="O254" i="8"/>
  <c r="Q335" i="8" s="1"/>
  <c r="P363" i="8" s="1"/>
  <c r="J247" i="8"/>
  <c r="L328" i="8" s="1"/>
  <c r="K356" i="8" s="1"/>
  <c r="J242" i="8"/>
  <c r="L323" i="8" s="1"/>
  <c r="K351" i="8" s="1"/>
  <c r="U229" i="8"/>
  <c r="K242" i="8"/>
  <c r="M323" i="8" s="1"/>
  <c r="L351" i="8" s="1"/>
  <c r="D241" i="8"/>
  <c r="F322" i="8" s="1"/>
  <c r="Q251" i="8"/>
  <c r="S332" i="8" s="1"/>
  <c r="R360" i="8" s="1"/>
  <c r="G244" i="8"/>
  <c r="I325" i="8" s="1"/>
  <c r="R251" i="8"/>
  <c r="T332" i="8" s="1"/>
  <c r="S360" i="8" s="1"/>
  <c r="M248" i="8"/>
  <c r="O329" i="8" s="1"/>
  <c r="N357" i="8" s="1"/>
  <c r="H238" i="8"/>
  <c r="J319" i="8" s="1"/>
  <c r="I348" i="8" s="1"/>
  <c r="I247" i="8"/>
  <c r="K328" i="8" s="1"/>
  <c r="J356" i="8" s="1"/>
  <c r="Q248" i="8"/>
  <c r="S329" i="8" s="1"/>
  <c r="R357" i="8" s="1"/>
  <c r="J241" i="8"/>
  <c r="L322" i="8" s="1"/>
  <c r="K350" i="8" s="1"/>
  <c r="O253" i="8"/>
  <c r="Q334" i="8" s="1"/>
  <c r="P362" i="8" s="1"/>
  <c r="D242" i="8"/>
  <c r="F323" i="8" s="1"/>
  <c r="T253" i="8"/>
  <c r="V334" i="8" s="1"/>
  <c r="U362" i="8" s="1"/>
  <c r="T251" i="8"/>
  <c r="V332" i="8" s="1"/>
  <c r="U360" i="8" s="1"/>
  <c r="F242" i="8"/>
  <c r="H323" i="8" s="1"/>
  <c r="G351" i="8" s="1"/>
  <c r="W257" i="8"/>
  <c r="Y338" i="8" s="1"/>
  <c r="R250" i="8"/>
  <c r="T331" i="8" s="1"/>
  <c r="S359" i="8" s="1"/>
  <c r="W256" i="8"/>
  <c r="Y337" i="8" s="1"/>
  <c r="D67" i="8"/>
  <c r="G79" i="8" s="1"/>
  <c r="G64" i="8"/>
  <c r="G76" i="8"/>
  <c r="D39" i="8"/>
  <c r="D33" i="8"/>
  <c r="D42" i="8" s="1"/>
  <c r="G30" i="8"/>
  <c r="L152" i="8"/>
  <c r="C137" i="8"/>
  <c r="L155" i="8" s="1"/>
  <c r="F134" i="8"/>
  <c r="C39" i="8"/>
  <c r="C33" i="8"/>
  <c r="C42" i="8" s="1"/>
  <c r="F30" i="8"/>
  <c r="N113" i="8"/>
  <c r="H101" i="8"/>
  <c r="N116" i="8" s="1"/>
  <c r="D99" i="8"/>
  <c r="C32" i="8"/>
  <c r="C41" i="8" s="1"/>
  <c r="F38" i="8"/>
  <c r="C99" i="8"/>
  <c r="N112" i="8"/>
  <c r="H100" i="8"/>
  <c r="N115" i="8" s="1"/>
  <c r="C101" i="8"/>
  <c r="I116" i="8" s="1"/>
  <c r="L113" i="8"/>
  <c r="D101" i="8"/>
  <c r="J116" i="8" s="1"/>
  <c r="M113" i="8"/>
  <c r="D207" i="8"/>
  <c r="S233" i="8" s="1"/>
  <c r="G204" i="8"/>
  <c r="S230" i="8"/>
  <c r="R230" i="8"/>
  <c r="C207" i="8"/>
  <c r="R233" i="8" s="1"/>
  <c r="F204" i="8"/>
  <c r="I75" i="8"/>
  <c r="C66" i="8"/>
  <c r="F78" i="8" s="1"/>
  <c r="C67" i="8"/>
  <c r="F79" i="8" s="1"/>
  <c r="F64" i="8"/>
  <c r="F76" i="8"/>
  <c r="M152" i="8"/>
  <c r="D137" i="8"/>
  <c r="M155" i="8" s="1"/>
  <c r="G134" i="8"/>
  <c r="C136" i="8"/>
  <c r="L154" i="8" s="1"/>
  <c r="O151" i="8"/>
  <c r="F169" i="8"/>
  <c r="O190" i="8"/>
  <c r="C172" i="8"/>
  <c r="O193" i="8" s="1"/>
  <c r="P10" i="7"/>
  <c r="E98" i="7" s="1"/>
  <c r="K113" i="7" s="1"/>
  <c r="S10" i="7"/>
  <c r="R10" i="7"/>
  <c r="H99" i="7" s="1"/>
  <c r="N114" i="7" s="1"/>
  <c r="N246" i="7" s="1"/>
  <c r="P327" i="7" s="1"/>
  <c r="K10" i="7"/>
  <c r="Q12" i="7"/>
  <c r="K12" i="7"/>
  <c r="Q10" i="7"/>
  <c r="E99" i="7" s="1"/>
  <c r="O10" i="7"/>
  <c r="H67" i="7"/>
  <c r="K79" i="7" s="1"/>
  <c r="P12" i="7"/>
  <c r="R12" i="7"/>
  <c r="H169" i="7" s="1"/>
  <c r="T190" i="7" s="1"/>
  <c r="T252" i="7" s="1"/>
  <c r="V333" i="7" s="1"/>
  <c r="S12" i="7"/>
  <c r="O12" i="7"/>
  <c r="I8" i="7"/>
  <c r="K8" i="7" s="1"/>
  <c r="K9" i="7"/>
  <c r="J9" i="7"/>
  <c r="P9" i="7"/>
  <c r="S9" i="7"/>
  <c r="R9" i="7"/>
  <c r="H64" i="7" s="1"/>
  <c r="K76" i="7" s="1"/>
  <c r="K243" i="7" s="1"/>
  <c r="M324" i="7" s="1"/>
  <c r="O9" i="7"/>
  <c r="J11" i="7"/>
  <c r="K11" i="7"/>
  <c r="S11" i="7"/>
  <c r="R11" i="7"/>
  <c r="H134" i="7" s="1"/>
  <c r="Q152" i="7" s="1"/>
  <c r="Q249" i="7" s="1"/>
  <c r="S330" i="7" s="1"/>
  <c r="Q11" i="7"/>
  <c r="E134" i="7" s="1"/>
  <c r="N152" i="7" s="1"/>
  <c r="P11" i="7"/>
  <c r="S13" i="7"/>
  <c r="K13" i="7"/>
  <c r="E202" i="7" s="1"/>
  <c r="O13" i="7"/>
  <c r="R13" i="7"/>
  <c r="H204" i="7" s="1"/>
  <c r="W230" i="7" s="1"/>
  <c r="W255" i="7" s="1"/>
  <c r="Y336" i="7" s="1"/>
  <c r="J13" i="7"/>
  <c r="E203" i="7" s="1"/>
  <c r="Q13" i="7"/>
  <c r="L167" i="4"/>
  <c r="K5" i="4"/>
  <c r="H5" i="6"/>
  <c r="I5" i="6"/>
  <c r="N5" i="6" s="1"/>
  <c r="I4" i="6"/>
  <c r="C108" i="5"/>
  <c r="C113" i="5" s="1"/>
  <c r="I6" i="5"/>
  <c r="N6" i="5" s="1"/>
  <c r="C166" i="5" s="1"/>
  <c r="I7" i="5"/>
  <c r="N7" i="5" s="1"/>
  <c r="C177" i="5" s="1"/>
  <c r="I5" i="5"/>
  <c r="J5" i="5" s="1"/>
  <c r="E156" i="5" s="1"/>
  <c r="G156" i="5" s="1"/>
  <c r="K7" i="4"/>
  <c r="J7" i="4"/>
  <c r="F180" i="4" s="1"/>
  <c r="H180" i="4" s="1"/>
  <c r="J5" i="4"/>
  <c r="F158" i="4" s="1"/>
  <c r="H158" i="4" s="1"/>
  <c r="I6" i="4"/>
  <c r="N6" i="4" s="1"/>
  <c r="D169" i="4" s="1"/>
  <c r="C125" i="3"/>
  <c r="C130" i="3" s="1"/>
  <c r="I104" i="3"/>
  <c r="C108" i="3" s="1"/>
  <c r="C113" i="3" s="1"/>
  <c r="L92" i="3"/>
  <c r="L93" i="3"/>
  <c r="L94" i="3"/>
  <c r="I105" i="3" s="1"/>
  <c r="C109" i="3" s="1"/>
  <c r="C114" i="3" s="1"/>
  <c r="L95" i="3"/>
  <c r="L96" i="3"/>
  <c r="L91" i="3"/>
  <c r="I103" i="3" s="1"/>
  <c r="C107" i="3" s="1"/>
  <c r="C112" i="3" s="1"/>
  <c r="D94" i="3"/>
  <c r="D104" i="3" s="1"/>
  <c r="C92" i="3"/>
  <c r="C124" i="3" s="1"/>
  <c r="C129" i="3" s="1"/>
  <c r="C93" i="3"/>
  <c r="C104" i="3" s="1"/>
  <c r="I108" i="3" s="1"/>
  <c r="C94" i="3"/>
  <c r="C105" i="3" s="1"/>
  <c r="I109" i="3" s="1"/>
  <c r="C95" i="3"/>
  <c r="C96" i="3"/>
  <c r="C126" i="3" s="1"/>
  <c r="C131" i="3" s="1"/>
  <c r="C91" i="3"/>
  <c r="C103" i="3" s="1"/>
  <c r="I107" i="3" s="1"/>
  <c r="D136" i="2"/>
  <c r="C137" i="2"/>
  <c r="D115" i="2"/>
  <c r="I110" i="2"/>
  <c r="I111" i="2"/>
  <c r="I109" i="2"/>
  <c r="L92" i="2"/>
  <c r="I105" i="2" s="1"/>
  <c r="C110" i="2" s="1"/>
  <c r="C115" i="2" s="1"/>
  <c r="L93" i="2"/>
  <c r="L94" i="2"/>
  <c r="L95" i="2"/>
  <c r="I106" i="2" s="1"/>
  <c r="C111" i="2" s="1"/>
  <c r="C116" i="2" s="1"/>
  <c r="L96" i="2"/>
  <c r="L91" i="2"/>
  <c r="I104" i="2" s="1"/>
  <c r="C109" i="2" s="1"/>
  <c r="C114" i="2" s="1"/>
  <c r="C92" i="2"/>
  <c r="C93" i="2"/>
  <c r="C130" i="2" s="1"/>
  <c r="C135" i="2" s="1"/>
  <c r="C94" i="2"/>
  <c r="C131" i="2" s="1"/>
  <c r="C136" i="2" s="1"/>
  <c r="C95" i="2"/>
  <c r="C96" i="2"/>
  <c r="C132" i="2" s="1"/>
  <c r="C91" i="2"/>
  <c r="F43" i="3"/>
  <c r="G47" i="3" s="1"/>
  <c r="E43" i="3"/>
  <c r="G46" i="3" s="1"/>
  <c r="D43" i="3"/>
  <c r="G45" i="3" s="1"/>
  <c r="C43" i="3"/>
  <c r="G44" i="3" s="1"/>
  <c r="F31" i="3"/>
  <c r="G35" i="3" s="1"/>
  <c r="E31" i="3"/>
  <c r="G34" i="3" s="1"/>
  <c r="D31" i="3"/>
  <c r="G33" i="3" s="1"/>
  <c r="C31" i="3"/>
  <c r="G32" i="3" s="1"/>
  <c r="F19" i="3"/>
  <c r="G23" i="3" s="1"/>
  <c r="E19" i="3"/>
  <c r="G22" i="3" s="1"/>
  <c r="D19" i="3"/>
  <c r="G21" i="3" s="1"/>
  <c r="C19" i="3"/>
  <c r="G20" i="3" s="1"/>
  <c r="H7" i="3"/>
  <c r="G7" i="3"/>
  <c r="H6" i="3"/>
  <c r="G6" i="3"/>
  <c r="H5" i="3"/>
  <c r="G5" i="3"/>
  <c r="D31" i="2"/>
  <c r="G33" i="2" s="1"/>
  <c r="E31" i="2"/>
  <c r="G34" i="2" s="1"/>
  <c r="F31" i="2"/>
  <c r="G35" i="2" s="1"/>
  <c r="C31" i="2"/>
  <c r="G32" i="2" s="1"/>
  <c r="D43" i="2"/>
  <c r="G45" i="2" s="1"/>
  <c r="E43" i="2"/>
  <c r="G46" i="2" s="1"/>
  <c r="F43" i="2"/>
  <c r="G47" i="2" s="1"/>
  <c r="C43" i="2"/>
  <c r="G44" i="2" s="1"/>
  <c r="M47" i="1"/>
  <c r="N47" i="1"/>
  <c r="P50" i="1" s="1"/>
  <c r="O47" i="1"/>
  <c r="L47" i="1"/>
  <c r="M54" i="1"/>
  <c r="P56" i="1" s="1"/>
  <c r="N54" i="1"/>
  <c r="P57" i="1" s="1"/>
  <c r="O54" i="1"/>
  <c r="P58" i="1" s="1"/>
  <c r="L54" i="1"/>
  <c r="P55" i="1" s="1"/>
  <c r="F19" i="2"/>
  <c r="G23" i="2" s="1"/>
  <c r="E19" i="2"/>
  <c r="G22" i="2" s="1"/>
  <c r="D19" i="2"/>
  <c r="G21" i="2" s="1"/>
  <c r="C19" i="2"/>
  <c r="G20" i="2" s="1"/>
  <c r="H7" i="2"/>
  <c r="G7" i="2"/>
  <c r="H6" i="2"/>
  <c r="G6" i="2"/>
  <c r="H5" i="2"/>
  <c r="G5" i="2"/>
  <c r="F11" i="1"/>
  <c r="E11" i="1"/>
  <c r="D11" i="1"/>
  <c r="C11" i="1"/>
  <c r="G10" i="1"/>
  <c r="I10" i="1" s="1"/>
  <c r="J10" i="1" s="1"/>
  <c r="L48" i="1" s="1"/>
  <c r="N50" i="1" s="1"/>
  <c r="H10" i="1"/>
  <c r="K56" i="1"/>
  <c r="P51" i="1"/>
  <c r="P49" i="1"/>
  <c r="K49" i="1"/>
  <c r="P48" i="1"/>
  <c r="D54" i="1"/>
  <c r="G56" i="1" s="1"/>
  <c r="E54" i="1"/>
  <c r="G57" i="1" s="1"/>
  <c r="F54" i="1"/>
  <c r="G58" i="1" s="1"/>
  <c r="C54" i="1"/>
  <c r="G55" i="1" s="1"/>
  <c r="D47" i="1"/>
  <c r="G49" i="1" s="1"/>
  <c r="E47" i="1"/>
  <c r="G50" i="1" s="1"/>
  <c r="F47" i="1"/>
  <c r="G51" i="1" s="1"/>
  <c r="C47" i="1"/>
  <c r="G48" i="1"/>
  <c r="F9" i="1"/>
  <c r="E9" i="1"/>
  <c r="D9" i="1"/>
  <c r="C9" i="1"/>
  <c r="G9" i="1" s="1"/>
  <c r="G8" i="1"/>
  <c r="H8" i="1"/>
  <c r="I8" i="1"/>
  <c r="J8" i="1"/>
  <c r="K8" i="1"/>
  <c r="D49" i="1" s="1"/>
  <c r="F51" i="1" s="1"/>
  <c r="N8" i="1"/>
  <c r="B49" i="1" s="1"/>
  <c r="L36" i="1"/>
  <c r="N36" i="1" s="1"/>
  <c r="L38" i="1" s="1"/>
  <c r="K37" i="1"/>
  <c r="M35" i="1"/>
  <c r="P37" i="1" s="1"/>
  <c r="N35" i="1"/>
  <c r="P38" i="1" s="1"/>
  <c r="O35" i="1"/>
  <c r="P39" i="1" s="1"/>
  <c r="L35" i="1"/>
  <c r="P36" i="1" s="1"/>
  <c r="M28" i="1"/>
  <c r="P30" i="1" s="1"/>
  <c r="N28" i="1"/>
  <c r="P31" i="1" s="1"/>
  <c r="O28" i="1"/>
  <c r="P32" i="1" s="1"/>
  <c r="L28" i="1"/>
  <c r="P29" i="1" s="1"/>
  <c r="G6" i="1"/>
  <c r="H6" i="1"/>
  <c r="G7" i="1"/>
  <c r="H7" i="1"/>
  <c r="I7" i="1"/>
  <c r="J7" i="1" s="1"/>
  <c r="D35" i="1"/>
  <c r="G37" i="1" s="1"/>
  <c r="E35" i="1"/>
  <c r="G38" i="1" s="1"/>
  <c r="F35" i="1"/>
  <c r="G39" i="1" s="1"/>
  <c r="C35" i="1"/>
  <c r="G36" i="1" s="1"/>
  <c r="C28" i="1"/>
  <c r="G29" i="1" s="1"/>
  <c r="D28" i="1"/>
  <c r="G30" i="1" s="1"/>
  <c r="E28" i="1"/>
  <c r="G31" i="1" s="1"/>
  <c r="F28" i="1"/>
  <c r="G32" i="1" s="1"/>
  <c r="G5" i="1"/>
  <c r="H5" i="1"/>
  <c r="H4" i="1"/>
  <c r="G4" i="1"/>
  <c r="D172" i="8" l="1"/>
  <c r="P193" i="8" s="1"/>
  <c r="P190" i="8"/>
  <c r="L353" i="8"/>
  <c r="L354" i="8"/>
  <c r="M353" i="8"/>
  <c r="H353" i="8"/>
  <c r="H354" i="8"/>
  <c r="N353" i="8"/>
  <c r="G353" i="8"/>
  <c r="C240" i="8"/>
  <c r="E321" i="8" s="1"/>
  <c r="E349" i="8" s="1"/>
  <c r="D243" i="8"/>
  <c r="F324" i="8" s="1"/>
  <c r="C243" i="8"/>
  <c r="E324" i="8" s="1"/>
  <c r="E352" i="8" s="1"/>
  <c r="C242" i="8"/>
  <c r="E323" i="8" s="1"/>
  <c r="E351" i="8" s="1"/>
  <c r="D240" i="8"/>
  <c r="F321" i="8" s="1"/>
  <c r="F246" i="8"/>
  <c r="H327" i="8" s="1"/>
  <c r="G355" i="8" s="1"/>
  <c r="M245" i="8"/>
  <c r="O326" i="8" s="1"/>
  <c r="L251" i="8"/>
  <c r="N332" i="8" s="1"/>
  <c r="M360" i="8" s="1"/>
  <c r="I242" i="8"/>
  <c r="K323" i="8" s="1"/>
  <c r="J351" i="8" s="1"/>
  <c r="J248" i="8"/>
  <c r="L329" i="8" s="1"/>
  <c r="K357" i="8" s="1"/>
  <c r="L252" i="8"/>
  <c r="N333" i="8" s="1"/>
  <c r="M361" i="8" s="1"/>
  <c r="S258" i="8"/>
  <c r="U339" i="8" s="1"/>
  <c r="T414" i="8" s="1"/>
  <c r="L245" i="8"/>
  <c r="N326" i="8" s="1"/>
  <c r="U254" i="8"/>
  <c r="W335" i="8" s="1"/>
  <c r="F239" i="8"/>
  <c r="H320" i="8" s="1"/>
  <c r="G411" i="8" s="1"/>
  <c r="F245" i="8"/>
  <c r="H326" i="8" s="1"/>
  <c r="M252" i="8"/>
  <c r="O333" i="8" s="1"/>
  <c r="N361" i="8" s="1"/>
  <c r="R258" i="8"/>
  <c r="T339" i="8" s="1"/>
  <c r="S414" i="8" s="1"/>
  <c r="I248" i="8"/>
  <c r="K329" i="8" s="1"/>
  <c r="J357" i="8" s="1"/>
  <c r="N248" i="8"/>
  <c r="P329" i="8" s="1"/>
  <c r="O357" i="8" s="1"/>
  <c r="P255" i="8"/>
  <c r="R336" i="8" s="1"/>
  <c r="Q364" i="8" s="1"/>
  <c r="G246" i="8"/>
  <c r="I327" i="8" s="1"/>
  <c r="H355" i="8" s="1"/>
  <c r="N244" i="8"/>
  <c r="P325" i="8" s="1"/>
  <c r="O248" i="8"/>
  <c r="Q329" i="8" s="1"/>
  <c r="P357" i="8" s="1"/>
  <c r="O255" i="8"/>
  <c r="Q336" i="8" s="1"/>
  <c r="P364" i="8" s="1"/>
  <c r="N247" i="8"/>
  <c r="P328" i="8" s="1"/>
  <c r="O356" i="8" s="1"/>
  <c r="N245" i="8"/>
  <c r="P326" i="8" s="1"/>
  <c r="E170" i="8"/>
  <c r="Q191" i="8" s="1"/>
  <c r="F172" i="8"/>
  <c r="R193" i="8" s="1"/>
  <c r="R190" i="8"/>
  <c r="I76" i="8"/>
  <c r="E65" i="8"/>
  <c r="H77" i="8" s="1"/>
  <c r="F67" i="8"/>
  <c r="I79" i="8" s="1"/>
  <c r="E31" i="8"/>
  <c r="E40" i="8" s="1"/>
  <c r="F33" i="8"/>
  <c r="F42" i="8" s="1"/>
  <c r="F39" i="8"/>
  <c r="G172" i="8"/>
  <c r="S193" i="8" s="1"/>
  <c r="S190" i="8"/>
  <c r="J114" i="8"/>
  <c r="D102" i="8"/>
  <c r="J117" i="8" s="1"/>
  <c r="G99" i="8"/>
  <c r="V230" i="8"/>
  <c r="G207" i="8"/>
  <c r="V233" i="8" s="1"/>
  <c r="I114" i="8"/>
  <c r="C102" i="8"/>
  <c r="I117" i="8" s="1"/>
  <c r="F99" i="8"/>
  <c r="G33" i="8"/>
  <c r="G42" i="8" s="1"/>
  <c r="G39" i="8"/>
  <c r="E135" i="8"/>
  <c r="N153" i="8" s="1"/>
  <c r="F137" i="8"/>
  <c r="O155" i="8" s="1"/>
  <c r="O152" i="8"/>
  <c r="G137" i="8"/>
  <c r="P155" i="8" s="1"/>
  <c r="P152" i="8"/>
  <c r="U230" i="8"/>
  <c r="E205" i="8"/>
  <c r="T231" i="8" s="1"/>
  <c r="F207" i="8"/>
  <c r="U233" i="8" s="1"/>
  <c r="J76" i="8"/>
  <c r="G67" i="8"/>
  <c r="J79" i="8" s="1"/>
  <c r="H203" i="7"/>
  <c r="T229" i="7"/>
  <c r="H102" i="7"/>
  <c r="N117" i="7" s="1"/>
  <c r="N249" i="7" s="1"/>
  <c r="P330" i="7" s="1"/>
  <c r="K114" i="7"/>
  <c r="K246" i="7" s="1"/>
  <c r="M327" i="7" s="1"/>
  <c r="H202" i="7"/>
  <c r="W228" i="7" s="1"/>
  <c r="W253" i="7" s="1"/>
  <c r="Y334" i="7" s="1"/>
  <c r="T228" i="7"/>
  <c r="H137" i="7"/>
  <c r="Q155" i="7" s="1"/>
  <c r="Q252" i="7" s="1"/>
  <c r="S333" i="7" s="1"/>
  <c r="E97" i="7"/>
  <c r="K112" i="7" s="1"/>
  <c r="E101" i="7"/>
  <c r="K116" i="7" s="1"/>
  <c r="K248" i="7" s="1"/>
  <c r="M329" i="7" s="1"/>
  <c r="E102" i="7"/>
  <c r="K117" i="7" s="1"/>
  <c r="K249" i="7" s="1"/>
  <c r="M330" i="7" s="1"/>
  <c r="D97" i="7"/>
  <c r="D98" i="7"/>
  <c r="J113" i="7" s="1"/>
  <c r="C97" i="7"/>
  <c r="H98" i="7"/>
  <c r="N113" i="7" s="1"/>
  <c r="N245" i="7" s="1"/>
  <c r="P326" i="7" s="1"/>
  <c r="E204" i="7"/>
  <c r="E136" i="7"/>
  <c r="N154" i="7" s="1"/>
  <c r="N251" i="7" s="1"/>
  <c r="P332" i="7" s="1"/>
  <c r="E137" i="7"/>
  <c r="N155" i="7" s="1"/>
  <c r="N252" i="7" s="1"/>
  <c r="P333" i="7" s="1"/>
  <c r="D133" i="7"/>
  <c r="M151" i="7" s="1"/>
  <c r="C132" i="7"/>
  <c r="L150" i="7" s="1"/>
  <c r="D132" i="7"/>
  <c r="M150" i="7" s="1"/>
  <c r="E171" i="7"/>
  <c r="Q192" i="7" s="1"/>
  <c r="Q254" i="7" s="1"/>
  <c r="S335" i="7" s="1"/>
  <c r="E172" i="7"/>
  <c r="Q193" i="7" s="1"/>
  <c r="Q255" i="7" s="1"/>
  <c r="S336" i="7" s="1"/>
  <c r="E167" i="7"/>
  <c r="Q188" i="7" s="1"/>
  <c r="E168" i="7"/>
  <c r="Q189" i="7" s="1"/>
  <c r="E132" i="7"/>
  <c r="N150" i="7" s="1"/>
  <c r="E133" i="7"/>
  <c r="N151" i="7" s="1"/>
  <c r="D167" i="7"/>
  <c r="P188" i="7" s="1"/>
  <c r="D168" i="7"/>
  <c r="P189" i="7" s="1"/>
  <c r="C167" i="7"/>
  <c r="O188" i="7" s="1"/>
  <c r="C202" i="7"/>
  <c r="R228" i="7" s="1"/>
  <c r="D203" i="7"/>
  <c r="D202" i="7"/>
  <c r="S228" i="7" s="1"/>
  <c r="H206" i="7"/>
  <c r="W232" i="7" s="1"/>
  <c r="W257" i="7" s="1"/>
  <c r="Y338" i="7" s="1"/>
  <c r="J8" i="7"/>
  <c r="S8" i="7"/>
  <c r="Q8" i="7"/>
  <c r="E30" i="7" s="1"/>
  <c r="E39" i="7" s="1"/>
  <c r="E240" i="7" s="1"/>
  <c r="G321" i="7" s="1"/>
  <c r="R8" i="7"/>
  <c r="H30" i="7" s="1"/>
  <c r="H39" i="7" s="1"/>
  <c r="H240" i="7" s="1"/>
  <c r="J321" i="7" s="1"/>
  <c r="P8" i="7"/>
  <c r="E207" i="7"/>
  <c r="T233" i="7" s="1"/>
  <c r="T258" i="7" s="1"/>
  <c r="V339" i="7" s="1"/>
  <c r="E206" i="7"/>
  <c r="T232" i="7" s="1"/>
  <c r="T257" i="7" s="1"/>
  <c r="V338" i="7" s="1"/>
  <c r="E67" i="7"/>
  <c r="H79" i="7" s="1"/>
  <c r="H246" i="7" s="1"/>
  <c r="J327" i="7" s="1"/>
  <c r="E66" i="7"/>
  <c r="H78" i="7" s="1"/>
  <c r="H245" i="7" s="1"/>
  <c r="J326" i="7" s="1"/>
  <c r="D62" i="7"/>
  <c r="G74" i="7" s="1"/>
  <c r="C62" i="7"/>
  <c r="F74" i="7" s="1"/>
  <c r="D63" i="7"/>
  <c r="G75" i="7" s="1"/>
  <c r="E62" i="7"/>
  <c r="H74" i="7" s="1"/>
  <c r="E63" i="7"/>
  <c r="H75" i="7" s="1"/>
  <c r="K7" i="5"/>
  <c r="D48" i="1"/>
  <c r="F48" i="1" s="1"/>
  <c r="D50" i="1" s="1"/>
  <c r="D45" i="4"/>
  <c r="N46" i="4" s="1"/>
  <c r="G180" i="4"/>
  <c r="I180" i="4" s="1"/>
  <c r="N38" i="1"/>
  <c r="H9" i="1"/>
  <c r="G11" i="1"/>
  <c r="I9" i="1"/>
  <c r="J9" i="1" s="1"/>
  <c r="C55" i="1" s="1"/>
  <c r="I5" i="1"/>
  <c r="N5" i="1" s="1"/>
  <c r="B37" i="1" s="1"/>
  <c r="D21" i="4"/>
  <c r="G158" i="4"/>
  <c r="I158" i="4" s="1"/>
  <c r="K5" i="6"/>
  <c r="J5" i="6"/>
  <c r="N4" i="6"/>
  <c r="F10" i="6" s="1"/>
  <c r="C17" i="6" s="1"/>
  <c r="C23" i="6" s="1"/>
  <c r="C36" i="6" s="1"/>
  <c r="K4" i="6"/>
  <c r="J4" i="6"/>
  <c r="K6" i="5"/>
  <c r="N5" i="5"/>
  <c r="K5" i="5"/>
  <c r="J7" i="5"/>
  <c r="E177" i="5" s="1"/>
  <c r="G177" i="5" s="1"/>
  <c r="J6" i="5"/>
  <c r="E166" i="5" s="1"/>
  <c r="G166" i="5" s="1"/>
  <c r="J6" i="4"/>
  <c r="F169" i="4" s="1"/>
  <c r="H169" i="4" s="1"/>
  <c r="C20" i="4"/>
  <c r="D20" i="4"/>
  <c r="D44" i="4"/>
  <c r="C44" i="4"/>
  <c r="F47" i="4"/>
  <c r="L44" i="4" s="1"/>
  <c r="K6" i="4"/>
  <c r="N10" i="1"/>
  <c r="C48" i="1"/>
  <c r="E48" i="1" s="1"/>
  <c r="C50" i="1" s="1"/>
  <c r="K10" i="1"/>
  <c r="I6" i="1"/>
  <c r="J6" i="1" s="1"/>
  <c r="I7" i="3"/>
  <c r="I6" i="3"/>
  <c r="N6" i="3" s="1"/>
  <c r="D169" i="3" s="1"/>
  <c r="I5" i="3"/>
  <c r="N5" i="3" s="1"/>
  <c r="D158" i="3" s="1"/>
  <c r="I7" i="2"/>
  <c r="N7" i="2" s="1"/>
  <c r="D180" i="2" s="1"/>
  <c r="I5" i="2"/>
  <c r="N5" i="2" s="1"/>
  <c r="D158" i="2" s="1"/>
  <c r="I6" i="2"/>
  <c r="J6" i="2" s="1"/>
  <c r="F169" i="2" s="1"/>
  <c r="H169" i="2" s="1"/>
  <c r="H11" i="1"/>
  <c r="I11" i="1"/>
  <c r="N11" i="1" s="1"/>
  <c r="N48" i="1"/>
  <c r="L50" i="1" s="1"/>
  <c r="F49" i="1"/>
  <c r="D51" i="1" s="1"/>
  <c r="C49" i="1"/>
  <c r="F50" i="1"/>
  <c r="I4" i="1"/>
  <c r="N4" i="1" s="1"/>
  <c r="B30" i="1" s="1"/>
  <c r="K4" i="1"/>
  <c r="D30" i="1" s="1"/>
  <c r="N7" i="1"/>
  <c r="K7" i="1"/>
  <c r="M37" i="1" s="1"/>
  <c r="O39" i="1" s="1"/>
  <c r="K6" i="1"/>
  <c r="M30" i="1" s="1"/>
  <c r="O30" i="1" s="1"/>
  <c r="M32" i="1" s="1"/>
  <c r="M354" i="8" l="1"/>
  <c r="N354" i="8"/>
  <c r="G354" i="8"/>
  <c r="O353" i="8"/>
  <c r="O354" i="8"/>
  <c r="R255" i="8"/>
  <c r="T336" i="8" s="1"/>
  <c r="S364" i="8" s="1"/>
  <c r="F240" i="8"/>
  <c r="H321" i="8" s="1"/>
  <c r="G349" i="8" s="1"/>
  <c r="F243" i="8"/>
  <c r="H324" i="8" s="1"/>
  <c r="G352" i="8" s="1"/>
  <c r="V255" i="8"/>
  <c r="X336" i="8" s="1"/>
  <c r="I249" i="8"/>
  <c r="K330" i="8" s="1"/>
  <c r="J358" i="8" s="1"/>
  <c r="O249" i="8"/>
  <c r="Q330" i="8" s="1"/>
  <c r="P358" i="8" s="1"/>
  <c r="J246" i="8"/>
  <c r="L327" i="8" s="1"/>
  <c r="K355" i="8" s="1"/>
  <c r="I246" i="8"/>
  <c r="K327" i="8" s="1"/>
  <c r="J355" i="8" s="1"/>
  <c r="U258" i="8"/>
  <c r="W339" i="8" s="1"/>
  <c r="G240" i="8"/>
  <c r="I321" i="8" s="1"/>
  <c r="H349" i="8" s="1"/>
  <c r="J249" i="8"/>
  <c r="L330" i="8" s="1"/>
  <c r="K358" i="8" s="1"/>
  <c r="H244" i="8"/>
  <c r="J325" i="8" s="1"/>
  <c r="S255" i="8"/>
  <c r="U336" i="8" s="1"/>
  <c r="T364" i="8" s="1"/>
  <c r="Q253" i="8"/>
  <c r="S334" i="8" s="1"/>
  <c r="R362" i="8" s="1"/>
  <c r="V258" i="8"/>
  <c r="X339" i="8" s="1"/>
  <c r="E241" i="8"/>
  <c r="G322" i="8" s="1"/>
  <c r="F350" i="8" s="1"/>
  <c r="N250" i="8"/>
  <c r="P331" i="8" s="1"/>
  <c r="O359" i="8" s="1"/>
  <c r="P249" i="8"/>
  <c r="R330" i="8" s="1"/>
  <c r="Q358" i="8" s="1"/>
  <c r="P252" i="8"/>
  <c r="R333" i="8" s="1"/>
  <c r="Q361" i="8" s="1"/>
  <c r="O252" i="8"/>
  <c r="Q333" i="8" s="1"/>
  <c r="P361" i="8" s="1"/>
  <c r="J243" i="8"/>
  <c r="L324" i="8" s="1"/>
  <c r="K352" i="8" s="1"/>
  <c r="T256" i="8"/>
  <c r="V337" i="8" s="1"/>
  <c r="U412" i="8" s="1"/>
  <c r="G243" i="8"/>
  <c r="I324" i="8" s="1"/>
  <c r="H352" i="8" s="1"/>
  <c r="I243" i="8"/>
  <c r="K324" i="8" s="1"/>
  <c r="J352" i="8" s="1"/>
  <c r="U255" i="8"/>
  <c r="W336" i="8" s="1"/>
  <c r="S252" i="8"/>
  <c r="U333" i="8" s="1"/>
  <c r="T361" i="8" s="1"/>
  <c r="R252" i="8"/>
  <c r="T333" i="8" s="1"/>
  <c r="S361" i="8" s="1"/>
  <c r="L114" i="8"/>
  <c r="F102" i="8"/>
  <c r="L117" i="8" s="1"/>
  <c r="E100" i="8"/>
  <c r="K115" i="8" s="1"/>
  <c r="M114" i="8"/>
  <c r="G102" i="8"/>
  <c r="M117" i="8" s="1"/>
  <c r="C204" i="7"/>
  <c r="H205" i="7"/>
  <c r="W231" i="7" s="1"/>
  <c r="W256" i="7" s="1"/>
  <c r="Y337" i="7" s="1"/>
  <c r="G97" i="7"/>
  <c r="M112" i="7" s="1"/>
  <c r="M244" i="7" s="1"/>
  <c r="O325" i="7" s="1"/>
  <c r="J112" i="7"/>
  <c r="G203" i="7"/>
  <c r="V229" i="7" s="1"/>
  <c r="V254" i="7" s="1"/>
  <c r="X335" i="7" s="1"/>
  <c r="S229" i="7"/>
  <c r="H207" i="7"/>
  <c r="W233" i="7" s="1"/>
  <c r="W258" i="7" s="1"/>
  <c r="Y339" i="7" s="1"/>
  <c r="T230" i="7"/>
  <c r="T255" i="7" s="1"/>
  <c r="V336" i="7" s="1"/>
  <c r="D204" i="7"/>
  <c r="D207" i="7" s="1"/>
  <c r="S233" i="7" s="1"/>
  <c r="S258" i="7" s="1"/>
  <c r="U339" i="7" s="1"/>
  <c r="W229" i="7"/>
  <c r="W254" i="7" s="1"/>
  <c r="Y335" i="7" s="1"/>
  <c r="F97" i="7"/>
  <c r="L112" i="7" s="1"/>
  <c r="L244" i="7" s="1"/>
  <c r="N325" i="7" s="1"/>
  <c r="I112" i="7"/>
  <c r="H168" i="7"/>
  <c r="T189" i="7" s="1"/>
  <c r="T251" i="7" s="1"/>
  <c r="V332" i="7" s="1"/>
  <c r="H167" i="7"/>
  <c r="T188" i="7" s="1"/>
  <c r="T250" i="7" s="1"/>
  <c r="V331" i="7" s="1"/>
  <c r="H132" i="7"/>
  <c r="Q150" i="7" s="1"/>
  <c r="Q247" i="7" s="1"/>
  <c r="S328" i="7" s="1"/>
  <c r="H133" i="7"/>
  <c r="Q151" i="7" s="1"/>
  <c r="Q248" i="7" s="1"/>
  <c r="S329" i="7" s="1"/>
  <c r="H97" i="7"/>
  <c r="N112" i="7" s="1"/>
  <c r="N244" i="7" s="1"/>
  <c r="P325" i="7" s="1"/>
  <c r="G101" i="7"/>
  <c r="M116" i="7" s="1"/>
  <c r="M248" i="7" s="1"/>
  <c r="O329" i="7" s="1"/>
  <c r="C99" i="7"/>
  <c r="I114" i="7" s="1"/>
  <c r="F100" i="7"/>
  <c r="L115" i="7" s="1"/>
  <c r="L247" i="7" s="1"/>
  <c r="N328" i="7" s="1"/>
  <c r="G98" i="7"/>
  <c r="M113" i="7" s="1"/>
  <c r="M245" i="7" s="1"/>
  <c r="O326" i="7" s="1"/>
  <c r="C98" i="7"/>
  <c r="I113" i="7" s="1"/>
  <c r="G100" i="7"/>
  <c r="M115" i="7" s="1"/>
  <c r="M247" i="7" s="1"/>
  <c r="O328" i="7" s="1"/>
  <c r="H101" i="7"/>
  <c r="N116" i="7" s="1"/>
  <c r="N248" i="7" s="1"/>
  <c r="P329" i="7" s="1"/>
  <c r="H63" i="7"/>
  <c r="K75" i="7" s="1"/>
  <c r="K242" i="7" s="1"/>
  <c r="M323" i="7" s="1"/>
  <c r="H62" i="7"/>
  <c r="K74" i="7" s="1"/>
  <c r="K241" i="7" s="1"/>
  <c r="M322" i="7" s="1"/>
  <c r="D99" i="7"/>
  <c r="J114" i="7" s="1"/>
  <c r="G167" i="7"/>
  <c r="S188" i="7" s="1"/>
  <c r="S250" i="7" s="1"/>
  <c r="U331" i="7" s="1"/>
  <c r="G170" i="7"/>
  <c r="S191" i="7" s="1"/>
  <c r="S253" i="7" s="1"/>
  <c r="U334" i="7" s="1"/>
  <c r="C168" i="7"/>
  <c r="O189" i="7" s="1"/>
  <c r="F132" i="7"/>
  <c r="O150" i="7" s="1"/>
  <c r="O247" i="7" s="1"/>
  <c r="Q328" i="7" s="1"/>
  <c r="F135" i="7"/>
  <c r="O153" i="7" s="1"/>
  <c r="O250" i="7" s="1"/>
  <c r="Q331" i="7" s="1"/>
  <c r="G133" i="7"/>
  <c r="P151" i="7" s="1"/>
  <c r="P248" i="7" s="1"/>
  <c r="R329" i="7" s="1"/>
  <c r="G136" i="7"/>
  <c r="P154" i="7" s="1"/>
  <c r="P251" i="7" s="1"/>
  <c r="R332" i="7" s="1"/>
  <c r="G202" i="7"/>
  <c r="G205" i="7"/>
  <c r="V231" i="7" s="1"/>
  <c r="V256" i="7" s="1"/>
  <c r="X337" i="7" s="1"/>
  <c r="C203" i="7"/>
  <c r="H171" i="7"/>
  <c r="T192" i="7" s="1"/>
  <c r="T254" i="7" s="1"/>
  <c r="V335" i="7" s="1"/>
  <c r="F202" i="7"/>
  <c r="F205" i="7"/>
  <c r="U231" i="7" s="1"/>
  <c r="U256" i="7" s="1"/>
  <c r="W337" i="7" s="1"/>
  <c r="F167" i="7"/>
  <c r="R188" i="7" s="1"/>
  <c r="R250" i="7" s="1"/>
  <c r="T331" i="7" s="1"/>
  <c r="F170" i="7"/>
  <c r="R191" i="7" s="1"/>
  <c r="R253" i="7" s="1"/>
  <c r="T334" i="7" s="1"/>
  <c r="G168" i="7"/>
  <c r="S189" i="7" s="1"/>
  <c r="S251" i="7" s="1"/>
  <c r="U332" i="7" s="1"/>
  <c r="G171" i="7"/>
  <c r="S192" i="7" s="1"/>
  <c r="G132" i="7"/>
  <c r="P150" i="7" s="1"/>
  <c r="P247" i="7" s="1"/>
  <c r="R328" i="7" s="1"/>
  <c r="C133" i="7"/>
  <c r="L151" i="7" s="1"/>
  <c r="G135" i="7"/>
  <c r="P153" i="7" s="1"/>
  <c r="P250" i="7" s="1"/>
  <c r="R331" i="7" s="1"/>
  <c r="D29" i="7"/>
  <c r="D38" i="7" s="1"/>
  <c r="D239" i="7" s="1"/>
  <c r="F320" i="7" s="1"/>
  <c r="E33" i="7"/>
  <c r="E32" i="7"/>
  <c r="H33" i="7"/>
  <c r="C28" i="7"/>
  <c r="C37" i="7" s="1"/>
  <c r="C238" i="7" s="1"/>
  <c r="E319" i="7" s="1"/>
  <c r="D28" i="7"/>
  <c r="D37" i="7" s="1"/>
  <c r="D238" i="7" s="1"/>
  <c r="F319" i="7" s="1"/>
  <c r="G206" i="7"/>
  <c r="V232" i="7" s="1"/>
  <c r="V257" i="7" s="1"/>
  <c r="X338" i="7" s="1"/>
  <c r="D206" i="7"/>
  <c r="S232" i="7" s="1"/>
  <c r="S257" i="7" s="1"/>
  <c r="U338" i="7" s="1"/>
  <c r="E29" i="7"/>
  <c r="E38" i="7" s="1"/>
  <c r="E239" i="7" s="1"/>
  <c r="G320" i="7" s="1"/>
  <c r="E28" i="7"/>
  <c r="E37" i="7" s="1"/>
  <c r="E238" i="7" s="1"/>
  <c r="G319" i="7" s="1"/>
  <c r="G66" i="7"/>
  <c r="J78" i="7" s="1"/>
  <c r="J245" i="7" s="1"/>
  <c r="L326" i="7" s="1"/>
  <c r="G63" i="7"/>
  <c r="J75" i="7" s="1"/>
  <c r="J242" i="7" s="1"/>
  <c r="L323" i="7" s="1"/>
  <c r="F62" i="7"/>
  <c r="I74" i="7" s="1"/>
  <c r="I241" i="7" s="1"/>
  <c r="K322" i="7" s="1"/>
  <c r="F65" i="7"/>
  <c r="I77" i="7" s="1"/>
  <c r="G62" i="7"/>
  <c r="J74" i="7" s="1"/>
  <c r="J241" i="7" s="1"/>
  <c r="L322" i="7" s="1"/>
  <c r="C63" i="7"/>
  <c r="F75" i="7" s="1"/>
  <c r="G65" i="7"/>
  <c r="J77" i="7" s="1"/>
  <c r="J5" i="1"/>
  <c r="C20" i="5"/>
  <c r="C156" i="5"/>
  <c r="D33" i="5"/>
  <c r="F166" i="5"/>
  <c r="H166" i="5" s="1"/>
  <c r="K9" i="1"/>
  <c r="D56" i="1" s="1"/>
  <c r="F58" i="1" s="1"/>
  <c r="P24" i="4"/>
  <c r="F23" i="4"/>
  <c r="N22" i="4" s="1"/>
  <c r="H61" i="4" s="1"/>
  <c r="H94" i="4" s="1"/>
  <c r="F21" i="4"/>
  <c r="N6" i="1"/>
  <c r="K30" i="1" s="1"/>
  <c r="K5" i="1"/>
  <c r="D37" i="1" s="1"/>
  <c r="F39" i="1" s="1"/>
  <c r="C9" i="6"/>
  <c r="F34" i="6"/>
  <c r="E34" i="6"/>
  <c r="N9" i="1"/>
  <c r="B56" i="1" s="1"/>
  <c r="D33" i="4"/>
  <c r="G169" i="4"/>
  <c r="I169" i="4" s="1"/>
  <c r="F45" i="4"/>
  <c r="D47" i="4" s="1"/>
  <c r="N44" i="4" s="1"/>
  <c r="H59" i="4" s="1"/>
  <c r="H92" i="4" s="1"/>
  <c r="D21" i="5"/>
  <c r="F156" i="5"/>
  <c r="H156" i="5" s="1"/>
  <c r="D45" i="5"/>
  <c r="F177" i="5"/>
  <c r="H177" i="5" s="1"/>
  <c r="D162" i="4"/>
  <c r="C10" i="6"/>
  <c r="F35" i="6"/>
  <c r="E22" i="5"/>
  <c r="O23" i="5" s="1"/>
  <c r="E20" i="5"/>
  <c r="M21" i="5"/>
  <c r="D32" i="5"/>
  <c r="C32" i="5"/>
  <c r="C44" i="5"/>
  <c r="D44" i="5"/>
  <c r="N22" i="5"/>
  <c r="F23" i="5"/>
  <c r="P24" i="5" s="1"/>
  <c r="F21" i="5"/>
  <c r="F35" i="5"/>
  <c r="N34" i="5" s="1"/>
  <c r="F33" i="5"/>
  <c r="L32" i="5"/>
  <c r="D20" i="5"/>
  <c r="E44" i="4"/>
  <c r="M45" i="4"/>
  <c r="E46" i="4"/>
  <c r="K43" i="4" s="1"/>
  <c r="F35" i="4"/>
  <c r="L32" i="4" s="1"/>
  <c r="F59" i="4" s="1"/>
  <c r="F92" i="4" s="1"/>
  <c r="F105" i="4" s="1"/>
  <c r="F33" i="4"/>
  <c r="P36" i="4"/>
  <c r="F44" i="4"/>
  <c r="F46" i="4"/>
  <c r="L43" i="4" s="1"/>
  <c r="C45" i="4"/>
  <c r="N45" i="4"/>
  <c r="F22" i="4"/>
  <c r="N21" i="4" s="1"/>
  <c r="H60" i="4" s="1"/>
  <c r="H93" i="4" s="1"/>
  <c r="C21" i="4"/>
  <c r="P23" i="4"/>
  <c r="F20" i="4"/>
  <c r="E20" i="4"/>
  <c r="E22" i="4"/>
  <c r="M21" i="4" s="1"/>
  <c r="G60" i="4" s="1"/>
  <c r="G93" i="4" s="1"/>
  <c r="O23" i="4"/>
  <c r="D32" i="4"/>
  <c r="C32" i="4"/>
  <c r="M29" i="1"/>
  <c r="L29" i="1"/>
  <c r="O37" i="1"/>
  <c r="M39" i="1" s="1"/>
  <c r="M36" i="1"/>
  <c r="F37" i="1"/>
  <c r="D39" i="1" s="1"/>
  <c r="F56" i="1"/>
  <c r="D58" i="1" s="1"/>
  <c r="E57" i="1"/>
  <c r="E55" i="1"/>
  <c r="C57" i="1" s="1"/>
  <c r="O32" i="1"/>
  <c r="D36" i="1"/>
  <c r="C36" i="1"/>
  <c r="E50" i="1"/>
  <c r="D55" i="1"/>
  <c r="N7" i="3"/>
  <c r="D180" i="3" s="1"/>
  <c r="K7" i="3"/>
  <c r="J7" i="3"/>
  <c r="F180" i="3" s="1"/>
  <c r="H180" i="3" s="1"/>
  <c r="K5" i="3"/>
  <c r="J5" i="3"/>
  <c r="K6" i="3"/>
  <c r="J6" i="3"/>
  <c r="F169" i="3" s="1"/>
  <c r="H169" i="3" s="1"/>
  <c r="K7" i="2"/>
  <c r="G180" i="2" s="1"/>
  <c r="I180" i="2" s="1"/>
  <c r="J7" i="2"/>
  <c r="F180" i="2" s="1"/>
  <c r="H180" i="2" s="1"/>
  <c r="K5" i="2"/>
  <c r="J5" i="2"/>
  <c r="F158" i="2" s="1"/>
  <c r="H158" i="2" s="1"/>
  <c r="N6" i="2"/>
  <c r="D169" i="2" s="1"/>
  <c r="K6" i="2"/>
  <c r="G169" i="2" s="1"/>
  <c r="I169" i="2" s="1"/>
  <c r="J11" i="1"/>
  <c r="K11" i="1"/>
  <c r="E51" i="1"/>
  <c r="E49" i="1"/>
  <c r="C51" i="1" s="1"/>
  <c r="F30" i="1"/>
  <c r="D32" i="1" s="1"/>
  <c r="F32" i="1"/>
  <c r="J4" i="1"/>
  <c r="I353" i="8" l="1"/>
  <c r="L249" i="8"/>
  <c r="N330" i="8" s="1"/>
  <c r="M358" i="8" s="1"/>
  <c r="L246" i="8"/>
  <c r="N327" i="8" s="1"/>
  <c r="M355" i="8" s="1"/>
  <c r="M249" i="8"/>
  <c r="O330" i="8" s="1"/>
  <c r="N358" i="8" s="1"/>
  <c r="K247" i="8"/>
  <c r="M328" i="8" s="1"/>
  <c r="L356" i="8" s="1"/>
  <c r="M246" i="8"/>
  <c r="O327" i="8" s="1"/>
  <c r="N355" i="8" s="1"/>
  <c r="D100" i="7"/>
  <c r="J115" i="7" s="1"/>
  <c r="J247" i="7" s="1"/>
  <c r="L328" i="7" s="1"/>
  <c r="D169" i="7"/>
  <c r="P190" i="7" s="1"/>
  <c r="I244" i="7"/>
  <c r="K325" i="7" s="1"/>
  <c r="H170" i="7"/>
  <c r="T191" i="7" s="1"/>
  <c r="T253" i="7" s="1"/>
  <c r="V334" i="7" s="1"/>
  <c r="C205" i="7"/>
  <c r="R231" i="7" s="1"/>
  <c r="R256" i="7" s="1"/>
  <c r="T337" i="7" s="1"/>
  <c r="U228" i="7"/>
  <c r="U253" i="7" s="1"/>
  <c r="W334" i="7" s="1"/>
  <c r="G204" i="7"/>
  <c r="S230" i="7"/>
  <c r="F204" i="7"/>
  <c r="F207" i="7" s="1"/>
  <c r="U233" i="7" s="1"/>
  <c r="U258" i="7" s="1"/>
  <c r="W339" i="7" s="1"/>
  <c r="R230" i="7"/>
  <c r="S254" i="7"/>
  <c r="U335" i="7" s="1"/>
  <c r="J244" i="7"/>
  <c r="L325" i="7" s="1"/>
  <c r="F203" i="7"/>
  <c r="U229" i="7" s="1"/>
  <c r="U254" i="7" s="1"/>
  <c r="W335" i="7" s="1"/>
  <c r="R229" i="7"/>
  <c r="C100" i="7"/>
  <c r="I115" i="7" s="1"/>
  <c r="I247" i="7" s="1"/>
  <c r="K328" i="7" s="1"/>
  <c r="C207" i="7"/>
  <c r="R233" i="7" s="1"/>
  <c r="R258" i="7" s="1"/>
  <c r="T339" i="7" s="1"/>
  <c r="D205" i="7"/>
  <c r="S231" i="7" s="1"/>
  <c r="S256" i="7" s="1"/>
  <c r="U337" i="7" s="1"/>
  <c r="V228" i="7"/>
  <c r="V253" i="7" s="1"/>
  <c r="X334" i="7" s="1"/>
  <c r="D171" i="7"/>
  <c r="P192" i="7" s="1"/>
  <c r="P254" i="7" s="1"/>
  <c r="R335" i="7" s="1"/>
  <c r="H136" i="7"/>
  <c r="Q154" i="7" s="1"/>
  <c r="Q251" i="7" s="1"/>
  <c r="S332" i="7" s="1"/>
  <c r="C170" i="7"/>
  <c r="O191" i="7" s="1"/>
  <c r="O253" i="7" s="1"/>
  <c r="Q334" i="7" s="1"/>
  <c r="D170" i="7"/>
  <c r="P191" i="7" s="1"/>
  <c r="P253" i="7" s="1"/>
  <c r="R334" i="7" s="1"/>
  <c r="C169" i="7"/>
  <c r="O190" i="7" s="1"/>
  <c r="C134" i="7"/>
  <c r="L152" i="7" s="1"/>
  <c r="H135" i="7"/>
  <c r="Q153" i="7" s="1"/>
  <c r="Q250" i="7" s="1"/>
  <c r="S331" i="7" s="1"/>
  <c r="C135" i="7"/>
  <c r="L153" i="7" s="1"/>
  <c r="L250" i="7" s="1"/>
  <c r="N331" i="7" s="1"/>
  <c r="F99" i="7"/>
  <c r="L114" i="7" s="1"/>
  <c r="L246" i="7" s="1"/>
  <c r="N327" i="7" s="1"/>
  <c r="D102" i="7"/>
  <c r="J117" i="7" s="1"/>
  <c r="J249" i="7" s="1"/>
  <c r="L330" i="7" s="1"/>
  <c r="C102" i="7"/>
  <c r="I117" i="7" s="1"/>
  <c r="I249" i="7" s="1"/>
  <c r="K330" i="7" s="1"/>
  <c r="H100" i="7"/>
  <c r="N115" i="7" s="1"/>
  <c r="N247" i="7" s="1"/>
  <c r="P328" i="7" s="1"/>
  <c r="D135" i="7"/>
  <c r="M153" i="7" s="1"/>
  <c r="M250" i="7" s="1"/>
  <c r="O331" i="7" s="1"/>
  <c r="D136" i="7"/>
  <c r="M154" i="7" s="1"/>
  <c r="M251" i="7" s="1"/>
  <c r="O332" i="7" s="1"/>
  <c r="D134" i="7"/>
  <c r="M152" i="7" s="1"/>
  <c r="D101" i="7"/>
  <c r="J116" i="7" s="1"/>
  <c r="J248" i="7" s="1"/>
  <c r="L329" i="7" s="1"/>
  <c r="H66" i="7"/>
  <c r="K78" i="7" s="1"/>
  <c r="K245" i="7" s="1"/>
  <c r="M326" i="7" s="1"/>
  <c r="F98" i="7"/>
  <c r="L113" i="7" s="1"/>
  <c r="L245" i="7" s="1"/>
  <c r="N326" i="7" s="1"/>
  <c r="F101" i="7"/>
  <c r="L116" i="7" s="1"/>
  <c r="L248" i="7" s="1"/>
  <c r="N329" i="7" s="1"/>
  <c r="D64" i="7"/>
  <c r="G76" i="7" s="1"/>
  <c r="C64" i="7"/>
  <c r="F76" i="7" s="1"/>
  <c r="H65" i="7"/>
  <c r="K77" i="7" s="1"/>
  <c r="K244" i="7" s="1"/>
  <c r="M325" i="7" s="1"/>
  <c r="C65" i="7"/>
  <c r="F77" i="7" s="1"/>
  <c r="F244" i="7" s="1"/>
  <c r="H325" i="7" s="1"/>
  <c r="D66" i="7"/>
  <c r="G78" i="7" s="1"/>
  <c r="G245" i="7" s="1"/>
  <c r="I326" i="7" s="1"/>
  <c r="D65" i="7"/>
  <c r="G77" i="7" s="1"/>
  <c r="G244" i="7" s="1"/>
  <c r="I325" i="7" s="1"/>
  <c r="G99" i="7"/>
  <c r="M114" i="7" s="1"/>
  <c r="M246" i="7" s="1"/>
  <c r="O327" i="7" s="1"/>
  <c r="D172" i="7"/>
  <c r="P193" i="7" s="1"/>
  <c r="P255" i="7" s="1"/>
  <c r="R336" i="7" s="1"/>
  <c r="F168" i="7"/>
  <c r="R189" i="7" s="1"/>
  <c r="R251" i="7" s="1"/>
  <c r="T332" i="7" s="1"/>
  <c r="F171" i="7"/>
  <c r="R192" i="7" s="1"/>
  <c r="F136" i="7"/>
  <c r="O154" i="7" s="1"/>
  <c r="O251" i="7" s="1"/>
  <c r="Q332" i="7" s="1"/>
  <c r="F133" i="7"/>
  <c r="O151" i="7" s="1"/>
  <c r="O248" i="7" s="1"/>
  <c r="Q329" i="7" s="1"/>
  <c r="G29" i="7"/>
  <c r="G38" i="7" s="1"/>
  <c r="G239" i="7" s="1"/>
  <c r="I320" i="7" s="1"/>
  <c r="G32" i="7"/>
  <c r="E41" i="7"/>
  <c r="E242" i="7" s="1"/>
  <c r="G323" i="7" s="1"/>
  <c r="H42" i="7"/>
  <c r="H243" i="7" s="1"/>
  <c r="J324" i="7" s="1"/>
  <c r="E42" i="7"/>
  <c r="E243" i="7" s="1"/>
  <c r="G324" i="7" s="1"/>
  <c r="F206" i="7"/>
  <c r="U232" i="7" s="1"/>
  <c r="U257" i="7" s="1"/>
  <c r="W338" i="7" s="1"/>
  <c r="G31" i="7"/>
  <c r="C29" i="7"/>
  <c r="C38" i="7" s="1"/>
  <c r="C239" i="7" s="1"/>
  <c r="E320" i="7" s="1"/>
  <c r="G28" i="7"/>
  <c r="G37" i="7" s="1"/>
  <c r="G238" i="7" s="1"/>
  <c r="I319" i="7" s="1"/>
  <c r="F28" i="7"/>
  <c r="F37" i="7" s="1"/>
  <c r="F238" i="7" s="1"/>
  <c r="H319" i="7" s="1"/>
  <c r="F31" i="7"/>
  <c r="H28" i="7"/>
  <c r="H37" i="7" s="1"/>
  <c r="H238" i="7" s="1"/>
  <c r="J319" i="7" s="1"/>
  <c r="H29" i="7"/>
  <c r="H38" i="7" s="1"/>
  <c r="H239" i="7" s="1"/>
  <c r="J320" i="7" s="1"/>
  <c r="F66" i="7"/>
  <c r="I78" i="7" s="1"/>
  <c r="I245" i="7" s="1"/>
  <c r="K326" i="7" s="1"/>
  <c r="F63" i="7"/>
  <c r="I75" i="7" s="1"/>
  <c r="I242" i="7" s="1"/>
  <c r="K323" i="7" s="1"/>
  <c r="D21" i="3"/>
  <c r="N22" i="3" s="1"/>
  <c r="G158" i="3"/>
  <c r="I158" i="3" s="1"/>
  <c r="D33" i="3"/>
  <c r="L32" i="3" s="1"/>
  <c r="G169" i="3"/>
  <c r="I169" i="3" s="1"/>
  <c r="C20" i="3"/>
  <c r="M21" i="3" s="1"/>
  <c r="F158" i="3"/>
  <c r="D45" i="3"/>
  <c r="P48" i="3" s="1"/>
  <c r="G180" i="3"/>
  <c r="I180" i="3" s="1"/>
  <c r="F59" i="5"/>
  <c r="F92" i="5" s="1"/>
  <c r="D21" i="2"/>
  <c r="P24" i="2" s="1"/>
  <c r="G158" i="2"/>
  <c r="I158" i="2" s="1"/>
  <c r="H36" i="6"/>
  <c r="F44" i="6" s="1"/>
  <c r="H34" i="6"/>
  <c r="E35" i="6"/>
  <c r="D42" i="6"/>
  <c r="F45" i="5"/>
  <c r="F47" i="5"/>
  <c r="L44" i="5" s="1"/>
  <c r="P48" i="5"/>
  <c r="J63" i="5" s="1"/>
  <c r="J96" i="5" s="1"/>
  <c r="J63" i="4"/>
  <c r="J96" i="4" s="1"/>
  <c r="G36" i="6"/>
  <c r="E44" i="6" s="1"/>
  <c r="G34" i="6"/>
  <c r="C42" i="6"/>
  <c r="H37" i="6"/>
  <c r="F45" i="6" s="1"/>
  <c r="D43" i="6"/>
  <c r="H35" i="6"/>
  <c r="L46" i="4"/>
  <c r="F61" i="4" s="1"/>
  <c r="F94" i="4" s="1"/>
  <c r="F125" i="4" s="1"/>
  <c r="D12" i="6"/>
  <c r="F18" i="6" s="1"/>
  <c r="L9" i="6"/>
  <c r="N10" i="6" s="1"/>
  <c r="E16" i="6"/>
  <c r="E15" i="6"/>
  <c r="D11" i="6"/>
  <c r="F17" i="6" s="1"/>
  <c r="K9" i="6"/>
  <c r="N24" i="4"/>
  <c r="H63" i="4" s="1"/>
  <c r="H96" i="4" s="1"/>
  <c r="D23" i="4"/>
  <c r="P22" i="4" s="1"/>
  <c r="J61" i="4" s="1"/>
  <c r="J94" i="4" s="1"/>
  <c r="C180" i="5"/>
  <c r="F22" i="5"/>
  <c r="P23" i="5" s="1"/>
  <c r="C21" i="5"/>
  <c r="F20" i="5"/>
  <c r="N21" i="5"/>
  <c r="D35" i="5"/>
  <c r="L34" i="5" s="1"/>
  <c r="F61" i="5" s="1"/>
  <c r="F94" i="5" s="1"/>
  <c r="N32" i="5"/>
  <c r="H59" i="5" s="1"/>
  <c r="H92" i="5" s="1"/>
  <c r="F126" i="5" s="1"/>
  <c r="D23" i="5"/>
  <c r="N24" i="5" s="1"/>
  <c r="H63" i="5" s="1"/>
  <c r="H96" i="5" s="1"/>
  <c r="F128" i="5" s="1"/>
  <c r="P22" i="5"/>
  <c r="J61" i="5" s="1"/>
  <c r="J94" i="5" s="1"/>
  <c r="H61" i="5"/>
  <c r="H94" i="5" s="1"/>
  <c r="F104" i="5" s="1"/>
  <c r="F46" i="5"/>
  <c r="L43" i="5" s="1"/>
  <c r="C45" i="5"/>
  <c r="F44" i="5"/>
  <c r="P47" i="5"/>
  <c r="E46" i="5"/>
  <c r="K43" i="5" s="1"/>
  <c r="E44" i="5"/>
  <c r="O47" i="5"/>
  <c r="I62" i="5" s="1"/>
  <c r="I95" i="5" s="1"/>
  <c r="K31" i="5"/>
  <c r="E58" i="5" s="1"/>
  <c r="E91" i="5" s="1"/>
  <c r="E34" i="5"/>
  <c r="M33" i="5" s="1"/>
  <c r="G60" i="5" s="1"/>
  <c r="G93" i="5" s="1"/>
  <c r="E103" i="5" s="1"/>
  <c r="E32" i="5"/>
  <c r="L31" i="5"/>
  <c r="C33" i="5"/>
  <c r="F34" i="5"/>
  <c r="N33" i="5" s="1"/>
  <c r="F32" i="5"/>
  <c r="C22" i="5"/>
  <c r="M23" i="5" s="1"/>
  <c r="G62" i="5" s="1"/>
  <c r="G95" i="5" s="1"/>
  <c r="E127" i="5" s="1"/>
  <c r="O21" i="5"/>
  <c r="I60" i="5" s="1"/>
  <c r="I93" i="5" s="1"/>
  <c r="D22" i="4"/>
  <c r="P21" i="4" s="1"/>
  <c r="J60" i="4" s="1"/>
  <c r="J93" i="4" s="1"/>
  <c r="N23" i="4"/>
  <c r="H62" i="4" s="1"/>
  <c r="H95" i="4" s="1"/>
  <c r="L45" i="4"/>
  <c r="F60" i="4" s="1"/>
  <c r="F93" i="4" s="1"/>
  <c r="F124" i="4" s="1"/>
  <c r="D46" i="4"/>
  <c r="N43" i="4" s="1"/>
  <c r="H58" i="4" s="1"/>
  <c r="H91" i="4" s="1"/>
  <c r="O24" i="4"/>
  <c r="E21" i="4"/>
  <c r="E23" i="4"/>
  <c r="M22" i="4" s="1"/>
  <c r="P35" i="4"/>
  <c r="J62" i="4" s="1"/>
  <c r="J95" i="4" s="1"/>
  <c r="F34" i="4"/>
  <c r="L31" i="4" s="1"/>
  <c r="F58" i="4" s="1"/>
  <c r="F91" i="4" s="1"/>
  <c r="F104" i="4" s="1"/>
  <c r="F32" i="4"/>
  <c r="C33" i="4"/>
  <c r="C22" i="4"/>
  <c r="O21" i="4" s="1"/>
  <c r="I60" i="4" s="1"/>
  <c r="I93" i="4" s="1"/>
  <c r="M23" i="4"/>
  <c r="G62" i="4" s="1"/>
  <c r="G95" i="4" s="1"/>
  <c r="E45" i="4"/>
  <c r="E47" i="4"/>
  <c r="K44" i="4" s="1"/>
  <c r="M46" i="4"/>
  <c r="D35" i="4"/>
  <c r="P32" i="4" s="1"/>
  <c r="J59" i="4" s="1"/>
  <c r="J92" i="4" s="1"/>
  <c r="L36" i="4"/>
  <c r="F63" i="4" s="1"/>
  <c r="F96" i="4" s="1"/>
  <c r="F127" i="4" s="1"/>
  <c r="K45" i="4"/>
  <c r="E60" i="4" s="1"/>
  <c r="E93" i="4" s="1"/>
  <c r="E124" i="4" s="1"/>
  <c r="C46" i="4"/>
  <c r="M43" i="4" s="1"/>
  <c r="G58" i="4" s="1"/>
  <c r="G91" i="4" s="1"/>
  <c r="O35" i="4"/>
  <c r="I62" i="4" s="1"/>
  <c r="I95" i="4" s="1"/>
  <c r="E32" i="4"/>
  <c r="E34" i="4"/>
  <c r="K31" i="4" s="1"/>
  <c r="E58" i="4" s="1"/>
  <c r="E91" i="4" s="1"/>
  <c r="E104" i="4" s="1"/>
  <c r="E38" i="1"/>
  <c r="E36" i="1"/>
  <c r="C38" i="1" s="1"/>
  <c r="F57" i="1"/>
  <c r="C56" i="1"/>
  <c r="F55" i="1"/>
  <c r="D57" i="1" s="1"/>
  <c r="F38" i="1"/>
  <c r="F36" i="1"/>
  <c r="D38" i="1" s="1"/>
  <c r="C37" i="1"/>
  <c r="M56" i="1"/>
  <c r="M49" i="1"/>
  <c r="M55" i="1"/>
  <c r="M48" i="1"/>
  <c r="L55" i="1"/>
  <c r="L37" i="1"/>
  <c r="O38" i="1"/>
  <c r="O36" i="1"/>
  <c r="M38" i="1" s="1"/>
  <c r="N31" i="1"/>
  <c r="N29" i="1"/>
  <c r="L31" i="1" s="1"/>
  <c r="O31" i="1"/>
  <c r="L30" i="1"/>
  <c r="O29" i="1"/>
  <c r="M31" i="1" s="1"/>
  <c r="D44" i="3"/>
  <c r="P47" i="3" s="1"/>
  <c r="C44" i="3"/>
  <c r="O47" i="3" s="1"/>
  <c r="F47" i="3"/>
  <c r="L44" i="3" s="1"/>
  <c r="F59" i="3" s="1"/>
  <c r="F92" i="3" s="1"/>
  <c r="F45" i="3"/>
  <c r="L48" i="3" s="1"/>
  <c r="F63" i="3" s="1"/>
  <c r="F96" i="3" s="1"/>
  <c r="C32" i="3"/>
  <c r="K31" i="3" s="1"/>
  <c r="D32" i="3"/>
  <c r="L31" i="3" s="1"/>
  <c r="F35" i="3"/>
  <c r="N34" i="3" s="1"/>
  <c r="H61" i="3" s="1"/>
  <c r="H94" i="3" s="1"/>
  <c r="G105" i="3" s="1"/>
  <c r="D20" i="3"/>
  <c r="N21" i="3" s="1"/>
  <c r="F21" i="3"/>
  <c r="P22" i="3" s="1"/>
  <c r="J61" i="3" s="1"/>
  <c r="J94" i="3" s="1"/>
  <c r="F23" i="3"/>
  <c r="P24" i="3" s="1"/>
  <c r="D20" i="2"/>
  <c r="P23" i="2" s="1"/>
  <c r="C20" i="2"/>
  <c r="O23" i="2" s="1"/>
  <c r="D33" i="2"/>
  <c r="P36" i="2" s="1"/>
  <c r="D32" i="2"/>
  <c r="P35" i="2" s="1"/>
  <c r="C32" i="2"/>
  <c r="O35" i="2" s="1"/>
  <c r="D44" i="2"/>
  <c r="N45" i="2" s="1"/>
  <c r="C44" i="2"/>
  <c r="M45" i="2" s="1"/>
  <c r="D45" i="2"/>
  <c r="F23" i="2"/>
  <c r="N22" i="2" s="1"/>
  <c r="F21" i="2"/>
  <c r="D29" i="1"/>
  <c r="C29" i="1"/>
  <c r="E368" i="8" l="1" a="1"/>
  <c r="G368" i="8" s="1"/>
  <c r="G169" i="7"/>
  <c r="S190" i="7" s="1"/>
  <c r="S252" i="7" s="1"/>
  <c r="U333" i="7" s="1"/>
  <c r="F134" i="7"/>
  <c r="O152" i="7" s="1"/>
  <c r="O249" i="7" s="1"/>
  <c r="Q330" i="7" s="1"/>
  <c r="C206" i="7"/>
  <c r="R232" i="7" s="1"/>
  <c r="R257" i="7" s="1"/>
  <c r="T338" i="7" s="1"/>
  <c r="R254" i="7"/>
  <c r="T335" i="7" s="1"/>
  <c r="E205" i="7"/>
  <c r="T231" i="7" s="1"/>
  <c r="T256" i="7" s="1"/>
  <c r="V337" i="7" s="1"/>
  <c r="U230" i="7"/>
  <c r="U255" i="7" s="1"/>
  <c r="W336" i="7" s="1"/>
  <c r="C137" i="7"/>
  <c r="L155" i="7" s="1"/>
  <c r="L252" i="7" s="1"/>
  <c r="N333" i="7" s="1"/>
  <c r="V230" i="7"/>
  <c r="V255" i="7" s="1"/>
  <c r="X336" i="7" s="1"/>
  <c r="G207" i="7"/>
  <c r="V233" i="7" s="1"/>
  <c r="V258" i="7" s="1"/>
  <c r="X339" i="7" s="1"/>
  <c r="D137" i="7"/>
  <c r="M155" i="7" s="1"/>
  <c r="M252" i="7" s="1"/>
  <c r="O333" i="7" s="1"/>
  <c r="G134" i="7"/>
  <c r="P152" i="7" s="1"/>
  <c r="P249" i="7" s="1"/>
  <c r="R330" i="7" s="1"/>
  <c r="C172" i="7"/>
  <c r="O193" i="7" s="1"/>
  <c r="O255" i="7" s="1"/>
  <c r="Q336" i="7" s="1"/>
  <c r="G172" i="7"/>
  <c r="S193" i="7" s="1"/>
  <c r="S255" i="7" s="1"/>
  <c r="U336" i="7" s="1"/>
  <c r="C171" i="7"/>
  <c r="O192" i="7" s="1"/>
  <c r="O254" i="7" s="1"/>
  <c r="Q335" i="7" s="1"/>
  <c r="F169" i="7"/>
  <c r="R190" i="7" s="1"/>
  <c r="R252" i="7" s="1"/>
  <c r="T333" i="7" s="1"/>
  <c r="F102" i="7"/>
  <c r="L117" i="7" s="1"/>
  <c r="L249" i="7" s="1"/>
  <c r="N330" i="7" s="1"/>
  <c r="C101" i="7"/>
  <c r="I116" i="7" s="1"/>
  <c r="I248" i="7" s="1"/>
  <c r="K329" i="7" s="1"/>
  <c r="C67" i="7"/>
  <c r="F79" i="7" s="1"/>
  <c r="F246" i="7" s="1"/>
  <c r="H327" i="7" s="1"/>
  <c r="E100" i="7"/>
  <c r="K115" i="7" s="1"/>
  <c r="K247" i="7" s="1"/>
  <c r="M328" i="7" s="1"/>
  <c r="C136" i="7"/>
  <c r="L154" i="7" s="1"/>
  <c r="L251" i="7" s="1"/>
  <c r="N332" i="7" s="1"/>
  <c r="D67" i="7"/>
  <c r="G79" i="7" s="1"/>
  <c r="G246" i="7" s="1"/>
  <c r="I327" i="7" s="1"/>
  <c r="G64" i="7"/>
  <c r="F64" i="7"/>
  <c r="I76" i="7" s="1"/>
  <c r="I243" i="7" s="1"/>
  <c r="K324" i="7" s="1"/>
  <c r="C66" i="7"/>
  <c r="F78" i="7" s="1"/>
  <c r="F245" i="7" s="1"/>
  <c r="H326" i="7" s="1"/>
  <c r="G102" i="7"/>
  <c r="M117" i="7" s="1"/>
  <c r="M249" i="7" s="1"/>
  <c r="O330" i="7" s="1"/>
  <c r="G41" i="7"/>
  <c r="G242" i="7" s="1"/>
  <c r="I323" i="7" s="1"/>
  <c r="F137" i="7"/>
  <c r="O155" i="7" s="1"/>
  <c r="O252" i="7" s="1"/>
  <c r="Q333" i="7" s="1"/>
  <c r="E135" i="7"/>
  <c r="N153" i="7" s="1"/>
  <c r="N250" i="7" s="1"/>
  <c r="P331" i="7" s="1"/>
  <c r="D32" i="7"/>
  <c r="D41" i="7" s="1"/>
  <c r="D242" i="7" s="1"/>
  <c r="F323" i="7" s="1"/>
  <c r="G40" i="7"/>
  <c r="G241" i="7" s="1"/>
  <c r="I322" i="7" s="1"/>
  <c r="F40" i="7"/>
  <c r="F241" i="7" s="1"/>
  <c r="H322" i="7" s="1"/>
  <c r="D31" i="7"/>
  <c r="F29" i="7"/>
  <c r="F38" i="7" s="1"/>
  <c r="F239" i="7" s="1"/>
  <c r="H320" i="7" s="1"/>
  <c r="F32" i="7"/>
  <c r="H31" i="7"/>
  <c r="C30" i="7"/>
  <c r="C39" i="7" s="1"/>
  <c r="C240" i="7" s="1"/>
  <c r="E321" i="7" s="1"/>
  <c r="C31" i="7"/>
  <c r="H32" i="7"/>
  <c r="D30" i="7"/>
  <c r="D39" i="7" s="1"/>
  <c r="D240" i="7" s="1"/>
  <c r="F321" i="7" s="1"/>
  <c r="G37" i="6"/>
  <c r="E45" i="6" s="1"/>
  <c r="C43" i="6"/>
  <c r="G35" i="6"/>
  <c r="F37" i="6"/>
  <c r="D45" i="6" s="1"/>
  <c r="F43" i="6"/>
  <c r="E36" i="6"/>
  <c r="C44" i="6" s="1"/>
  <c r="E42" i="6"/>
  <c r="J63" i="2"/>
  <c r="J96" i="2" s="1"/>
  <c r="J63" i="3"/>
  <c r="J96" i="3" s="1"/>
  <c r="F58" i="5"/>
  <c r="F91" i="5" s="1"/>
  <c r="H158" i="3"/>
  <c r="L48" i="5"/>
  <c r="F63" i="5" s="1"/>
  <c r="F96" i="5" s="1"/>
  <c r="D47" i="5"/>
  <c r="P44" i="5" s="1"/>
  <c r="J59" i="5" s="1"/>
  <c r="J92" i="5" s="1"/>
  <c r="F36" i="6"/>
  <c r="D44" i="6" s="1"/>
  <c r="F42" i="6"/>
  <c r="F33" i="3"/>
  <c r="N32" i="3" s="1"/>
  <c r="H59" i="3" s="1"/>
  <c r="H92" i="3" s="1"/>
  <c r="G124" i="3" s="1"/>
  <c r="M10" i="6"/>
  <c r="H16" i="6" s="1" a="1"/>
  <c r="H60" i="5"/>
  <c r="H93" i="5" s="1"/>
  <c r="F103" i="5" s="1"/>
  <c r="C34" i="5"/>
  <c r="K33" i="5" s="1"/>
  <c r="E60" i="5" s="1"/>
  <c r="E93" i="5" s="1"/>
  <c r="M31" i="5"/>
  <c r="G58" i="5" s="1"/>
  <c r="G91" i="5" s="1"/>
  <c r="E125" i="5" s="1"/>
  <c r="D46" i="5"/>
  <c r="P43" i="5" s="1"/>
  <c r="J58" i="5" s="1"/>
  <c r="J91" i="5" s="1"/>
  <c r="L47" i="5"/>
  <c r="F62" i="5" s="1"/>
  <c r="F95" i="5" s="1"/>
  <c r="E45" i="5"/>
  <c r="O48" i="5"/>
  <c r="E47" i="5"/>
  <c r="K44" i="5" s="1"/>
  <c r="C46" i="5"/>
  <c r="O43" i="5" s="1"/>
  <c r="I58" i="5" s="1"/>
  <c r="I91" i="5" s="1"/>
  <c r="K47" i="5"/>
  <c r="E62" i="5" s="1"/>
  <c r="E95" i="5" s="1"/>
  <c r="P21" i="5"/>
  <c r="J60" i="5" s="1"/>
  <c r="J93" i="5" s="1"/>
  <c r="D22" i="5"/>
  <c r="N23" i="5" s="1"/>
  <c r="H62" i="5" s="1"/>
  <c r="H95" i="5" s="1"/>
  <c r="F127" i="5" s="1"/>
  <c r="M22" i="5"/>
  <c r="E23" i="5"/>
  <c r="O24" i="5" s="1"/>
  <c r="I63" i="5" s="1"/>
  <c r="I96" i="5" s="1"/>
  <c r="E21" i="5"/>
  <c r="D34" i="5"/>
  <c r="L33" i="5" s="1"/>
  <c r="F60" i="5" s="1"/>
  <c r="F93" i="5" s="1"/>
  <c r="N31" i="5"/>
  <c r="H58" i="5" s="1"/>
  <c r="H91" i="5" s="1"/>
  <c r="F125" i="5" s="1"/>
  <c r="E35" i="5"/>
  <c r="M34" i="5" s="1"/>
  <c r="E33" i="5"/>
  <c r="K32" i="5"/>
  <c r="J62" i="5"/>
  <c r="J95" i="5" s="1"/>
  <c r="E33" i="4"/>
  <c r="O36" i="4"/>
  <c r="E35" i="4"/>
  <c r="K32" i="4" s="1"/>
  <c r="E59" i="4" s="1"/>
  <c r="E92" i="4" s="1"/>
  <c r="E105" i="4" s="1"/>
  <c r="E109" i="4" s="1" a="1"/>
  <c r="C47" i="4"/>
  <c r="M44" i="4" s="1"/>
  <c r="G59" i="4" s="1"/>
  <c r="G92" i="4" s="1"/>
  <c r="K46" i="4"/>
  <c r="E61" i="4" s="1"/>
  <c r="E94" i="4" s="1"/>
  <c r="E125" i="4" s="1"/>
  <c r="D34" i="4"/>
  <c r="P31" i="4" s="1"/>
  <c r="J58" i="4" s="1"/>
  <c r="J91" i="4" s="1"/>
  <c r="L35" i="4"/>
  <c r="F62" i="4" s="1"/>
  <c r="F95" i="4" s="1"/>
  <c r="F126" i="4" s="1"/>
  <c r="I63" i="4"/>
  <c r="I96" i="4" s="1"/>
  <c r="G61" i="4"/>
  <c r="G94" i="4" s="1"/>
  <c r="C34" i="4"/>
  <c r="O31" i="4" s="1"/>
  <c r="I58" i="4" s="1"/>
  <c r="I91" i="4" s="1"/>
  <c r="K35" i="4"/>
  <c r="E62" i="4" s="1"/>
  <c r="E95" i="4" s="1"/>
  <c r="E126" i="4" s="1"/>
  <c r="M24" i="4"/>
  <c r="G63" i="4" s="1"/>
  <c r="G96" i="4" s="1"/>
  <c r="C23" i="4"/>
  <c r="O22" i="4" s="1"/>
  <c r="I61" i="4" s="1"/>
  <c r="I94" i="4" s="1"/>
  <c r="O48" i="1"/>
  <c r="M50" i="1" s="1"/>
  <c r="L49" i="1"/>
  <c r="O50" i="1"/>
  <c r="N39" i="1"/>
  <c r="N37" i="1"/>
  <c r="L39" i="1" s="1"/>
  <c r="N55" i="1"/>
  <c r="L57" i="1" s="1"/>
  <c r="N57" i="1"/>
  <c r="O51" i="1"/>
  <c r="O49" i="1"/>
  <c r="M51" i="1" s="1"/>
  <c r="O57" i="1"/>
  <c r="L56" i="1"/>
  <c r="O55" i="1"/>
  <c r="M57" i="1" s="1"/>
  <c r="E58" i="3"/>
  <c r="E91" i="3" s="1"/>
  <c r="E103" i="3" s="1"/>
  <c r="H60" i="3"/>
  <c r="H93" i="3" s="1"/>
  <c r="G104" i="3" s="1"/>
  <c r="O58" i="1"/>
  <c r="O56" i="1"/>
  <c r="M58" i="1" s="1"/>
  <c r="E37" i="1"/>
  <c r="C39" i="1" s="1"/>
  <c r="E39" i="1"/>
  <c r="E58" i="1"/>
  <c r="E56" i="1"/>
  <c r="C58" i="1" s="1"/>
  <c r="N32" i="1"/>
  <c r="N30" i="1"/>
  <c r="L32" i="1" s="1"/>
  <c r="E32" i="2"/>
  <c r="K35" i="2" s="1"/>
  <c r="E62" i="2" s="1"/>
  <c r="E95" i="2" s="1"/>
  <c r="E106" i="2" s="1"/>
  <c r="I62" i="2"/>
  <c r="I95" i="2" s="1"/>
  <c r="G106" i="2" s="1"/>
  <c r="E34" i="2"/>
  <c r="K31" i="2" s="1"/>
  <c r="C33" i="2"/>
  <c r="O36" i="2" s="1"/>
  <c r="F32" i="2"/>
  <c r="J62" i="2"/>
  <c r="J95" i="2" s="1"/>
  <c r="F34" i="2"/>
  <c r="L31" i="2" s="1"/>
  <c r="D47" i="3"/>
  <c r="P44" i="3" s="1"/>
  <c r="J59" i="3" s="1"/>
  <c r="J92" i="3" s="1"/>
  <c r="E46" i="3"/>
  <c r="K43" i="3" s="1"/>
  <c r="E44" i="3"/>
  <c r="K47" i="3" s="1"/>
  <c r="E62" i="3" s="1"/>
  <c r="E95" i="3" s="1"/>
  <c r="E125" i="3" s="1"/>
  <c r="F44" i="3"/>
  <c r="L47" i="3" s="1"/>
  <c r="F62" i="3" s="1"/>
  <c r="F95" i="3" s="1"/>
  <c r="F46" i="3"/>
  <c r="L43" i="3" s="1"/>
  <c r="F58" i="3" s="1"/>
  <c r="F91" i="3" s="1"/>
  <c r="C45" i="3"/>
  <c r="O48" i="3" s="1"/>
  <c r="E20" i="3"/>
  <c r="O21" i="3" s="1"/>
  <c r="I60" i="3" s="1"/>
  <c r="I93" i="3" s="1"/>
  <c r="E22" i="3"/>
  <c r="O23" i="3" s="1"/>
  <c r="I62" i="3" s="1"/>
  <c r="I95" i="3" s="1"/>
  <c r="D23" i="3"/>
  <c r="N24" i="3" s="1"/>
  <c r="H63" i="3" s="1"/>
  <c r="H96" i="3" s="1"/>
  <c r="G126" i="3" s="1"/>
  <c r="F20" i="3"/>
  <c r="P21" i="3" s="1"/>
  <c r="J60" i="3" s="1"/>
  <c r="J93" i="3" s="1"/>
  <c r="C21" i="3"/>
  <c r="M22" i="3" s="1"/>
  <c r="F22" i="3"/>
  <c r="P23" i="3" s="1"/>
  <c r="J62" i="3" s="1"/>
  <c r="J95" i="3" s="1"/>
  <c r="F32" i="3"/>
  <c r="N31" i="3" s="1"/>
  <c r="H58" i="3" s="1"/>
  <c r="H91" i="3" s="1"/>
  <c r="G103" i="3" s="1"/>
  <c r="F34" i="3"/>
  <c r="N33" i="3" s="1"/>
  <c r="C33" i="3"/>
  <c r="K32" i="3" s="1"/>
  <c r="E34" i="3"/>
  <c r="M33" i="3" s="1"/>
  <c r="G60" i="3" s="1"/>
  <c r="G93" i="3" s="1"/>
  <c r="F104" i="3" s="1"/>
  <c r="E32" i="3"/>
  <c r="M31" i="3" s="1"/>
  <c r="G58" i="3" s="1"/>
  <c r="G91" i="3" s="1"/>
  <c r="F103" i="3" s="1"/>
  <c r="D23" i="2"/>
  <c r="P22" i="2" s="1"/>
  <c r="J61" i="2" s="1"/>
  <c r="J94" i="2" s="1"/>
  <c r="N24" i="2"/>
  <c r="H63" i="2" s="1"/>
  <c r="H96" i="2" s="1"/>
  <c r="D34" i="2"/>
  <c r="P31" i="2" s="1"/>
  <c r="J58" i="2" s="1"/>
  <c r="J91" i="2" s="1"/>
  <c r="L35" i="2"/>
  <c r="F62" i="2" s="1"/>
  <c r="F95" i="2" s="1"/>
  <c r="F106" i="2" s="1"/>
  <c r="F45" i="2"/>
  <c r="N46" i="2"/>
  <c r="H61" i="2" s="1"/>
  <c r="H94" i="2" s="1"/>
  <c r="F35" i="2"/>
  <c r="L32" i="2" s="1"/>
  <c r="F33" i="2"/>
  <c r="F47" i="2"/>
  <c r="L44" i="2" s="1"/>
  <c r="E46" i="2"/>
  <c r="K43" i="2" s="1"/>
  <c r="E58" i="2" s="1"/>
  <c r="E91" i="2" s="1"/>
  <c r="E104" i="2" s="1"/>
  <c r="E44" i="2"/>
  <c r="F46" i="2"/>
  <c r="L43" i="2" s="1"/>
  <c r="F44" i="2"/>
  <c r="C45" i="2"/>
  <c r="M46" i="2" s="1"/>
  <c r="E20" i="2"/>
  <c r="E22" i="2"/>
  <c r="M21" i="2" s="1"/>
  <c r="G60" i="2" s="1"/>
  <c r="G93" i="2" s="1"/>
  <c r="F22" i="2"/>
  <c r="N21" i="2" s="1"/>
  <c r="H60" i="2" s="1"/>
  <c r="H93" i="2" s="1"/>
  <c r="F20" i="2"/>
  <c r="C21" i="2"/>
  <c r="O24" i="2" s="1"/>
  <c r="I63" i="2" s="1"/>
  <c r="I96" i="2" s="1"/>
  <c r="G132" i="2" s="1"/>
  <c r="E35" i="2"/>
  <c r="K32" i="2" s="1"/>
  <c r="E33" i="2"/>
  <c r="E29" i="1"/>
  <c r="C31" i="1" s="1"/>
  <c r="E31" i="1"/>
  <c r="F29" i="1"/>
  <c r="D31" i="1" s="1"/>
  <c r="F31" i="1"/>
  <c r="C30" i="1"/>
  <c r="Q375" i="8" l="1"/>
  <c r="H376" i="8"/>
  <c r="K368" i="8"/>
  <c r="U376" i="8"/>
  <c r="L369" i="8"/>
  <c r="O380" i="8"/>
  <c r="M380" i="8"/>
  <c r="F369" i="8"/>
  <c r="U369" i="8"/>
  <c r="H368" i="8"/>
  <c r="M384" i="8"/>
  <c r="K371" i="8"/>
  <c r="I368" i="8"/>
  <c r="L372" i="8"/>
  <c r="K384" i="8"/>
  <c r="S378" i="8"/>
  <c r="U377" i="8"/>
  <c r="N369" i="8"/>
  <c r="P370" i="8"/>
  <c r="N371" i="8"/>
  <c r="K373" i="8"/>
  <c r="O371" i="8"/>
  <c r="I371" i="8"/>
  <c r="M375" i="8"/>
  <c r="U380" i="8"/>
  <c r="O375" i="8"/>
  <c r="I375" i="8"/>
  <c r="J381" i="8"/>
  <c r="S383" i="8"/>
  <c r="G370" i="8"/>
  <c r="F377" i="8"/>
  <c r="T373" i="8"/>
  <c r="M382" i="8"/>
  <c r="L370" i="8"/>
  <c r="U370" i="8"/>
  <c r="P376" i="8"/>
  <c r="J375" i="8"/>
  <c r="P379" i="8"/>
  <c r="L371" i="8"/>
  <c r="G377" i="8"/>
  <c r="R375" i="8"/>
  <c r="G380" i="8"/>
  <c r="U384" i="8"/>
  <c r="T376" i="8"/>
  <c r="Q372" i="8"/>
  <c r="K377" i="8"/>
  <c r="R368" i="8"/>
  <c r="F380" i="8"/>
  <c r="E375" i="8"/>
  <c r="N380" i="8"/>
  <c r="R384" i="8"/>
  <c r="J379" i="8"/>
  <c r="I379" i="8"/>
  <c r="H383" i="8"/>
  <c r="K380" i="8"/>
  <c r="H370" i="8"/>
  <c r="Q384" i="8"/>
  <c r="H372" i="8"/>
  <c r="R380" i="8"/>
  <c r="R372" i="8"/>
  <c r="K379" i="8"/>
  <c r="H382" i="8"/>
  <c r="N377" i="8"/>
  <c r="M373" i="8"/>
  <c r="E376" i="8"/>
  <c r="I376" i="8"/>
  <c r="S384" i="8"/>
  <c r="L373" i="8"/>
  <c r="J372" i="8"/>
  <c r="E382" i="8"/>
  <c r="M371" i="8"/>
  <c r="G372" i="8"/>
  <c r="T369" i="8"/>
  <c r="E380" i="8"/>
  <c r="I384" i="8"/>
  <c r="N378" i="8"/>
  <c r="J380" i="8"/>
  <c r="I383" i="8"/>
  <c r="T372" i="8"/>
  <c r="E372" i="8"/>
  <c r="K381" i="8"/>
  <c r="M381" i="8"/>
  <c r="O376" i="8"/>
  <c r="N376" i="8"/>
  <c r="L381" i="8"/>
  <c r="P377" i="8"/>
  <c r="R373" i="8"/>
  <c r="M374" i="8"/>
  <c r="N383" i="8"/>
  <c r="I378" i="8"/>
  <c r="G373" i="8"/>
  <c r="O378" i="8"/>
  <c r="Q374" i="8"/>
  <c r="L380" i="8"/>
  <c r="F379" i="8"/>
  <c r="L383" i="8"/>
  <c r="H375" i="8"/>
  <c r="T380" i="8"/>
  <c r="N379" i="8"/>
  <c r="T383" i="8"/>
  <c r="F368" i="8"/>
  <c r="M376" i="8"/>
  <c r="F371" i="8"/>
  <c r="G381" i="8"/>
  <c r="E373" i="8"/>
  <c r="L377" i="8"/>
  <c r="R378" i="8"/>
  <c r="R379" i="8"/>
  <c r="I380" i="8"/>
  <c r="R369" i="8"/>
  <c r="E383" i="8"/>
  <c r="T377" i="8"/>
  <c r="G384" i="8"/>
  <c r="T374" i="8"/>
  <c r="L382" i="8"/>
  <c r="U375" i="8"/>
  <c r="E377" i="8"/>
  <c r="I381" i="8"/>
  <c r="S371" i="8"/>
  <c r="L378" i="8"/>
  <c r="L376" i="8"/>
  <c r="U382" i="8"/>
  <c r="O381" i="8"/>
  <c r="H371" i="8"/>
  <c r="G376" i="8"/>
  <c r="R377" i="8"/>
  <c r="K370" i="8"/>
  <c r="G369" i="8"/>
  <c r="O372" i="8"/>
  <c r="T379" i="8"/>
  <c r="N381" i="8"/>
  <c r="J371" i="8"/>
  <c r="U374" i="8"/>
  <c r="T375" i="8"/>
  <c r="F383" i="8"/>
  <c r="R383" i="8"/>
  <c r="P375" i="8"/>
  <c r="G383" i="8"/>
  <c r="I369" i="8"/>
  <c r="O384" i="8"/>
  <c r="M379" i="8"/>
  <c r="U383" i="8"/>
  <c r="R382" i="8"/>
  <c r="F375" i="8"/>
  <c r="L384" i="8"/>
  <c r="S375" i="8"/>
  <c r="M378" i="8"/>
  <c r="H384" i="8"/>
  <c r="S382" i="8"/>
  <c r="J370" i="8"/>
  <c r="U378" i="8"/>
  <c r="P384" i="8"/>
  <c r="J383" i="8"/>
  <c r="R370" i="8"/>
  <c r="K374" i="8"/>
  <c r="M370" i="8"/>
  <c r="S374" i="8"/>
  <c r="T371" i="8"/>
  <c r="T382" i="8"/>
  <c r="J369" i="8"/>
  <c r="S370" i="8"/>
  <c r="N370" i="8"/>
  <c r="H369" i="8"/>
  <c r="N373" i="8"/>
  <c r="R371" i="8"/>
  <c r="O377" i="8"/>
  <c r="U381" i="8"/>
  <c r="E368" i="8"/>
  <c r="H381" i="8"/>
  <c r="Q379" i="8"/>
  <c r="I373" i="8"/>
  <c r="O383" i="8"/>
  <c r="P382" i="8"/>
  <c r="P374" i="8"/>
  <c r="U371" i="8"/>
  <c r="S380" i="8"/>
  <c r="O374" i="8"/>
  <c r="F382" i="8"/>
  <c r="P371" i="8"/>
  <c r="S381" i="8"/>
  <c r="R374" i="8"/>
  <c r="T370" i="8"/>
  <c r="J373" i="8"/>
  <c r="O373" i="8"/>
  <c r="O369" i="8"/>
  <c r="Q378" i="8"/>
  <c r="S373" i="8"/>
  <c r="Q371" i="8"/>
  <c r="H377" i="8"/>
  <c r="Q381" i="8"/>
  <c r="H380" i="8"/>
  <c r="T384" i="8"/>
  <c r="K376" i="8"/>
  <c r="S369" i="8"/>
  <c r="U373" i="8"/>
  <c r="J382" i="8"/>
  <c r="N384" i="8"/>
  <c r="R376" i="8"/>
  <c r="T368" i="8"/>
  <c r="O382" i="8"/>
  <c r="G371" i="8"/>
  <c r="E384" i="8"/>
  <c r="O370" i="8"/>
  <c r="R381" i="8"/>
  <c r="E369" i="8"/>
  <c r="I382" i="8"/>
  <c r="F372" i="8"/>
  <c r="I377" i="8"/>
  <c r="F374" i="8"/>
  <c r="Q382" i="8"/>
  <c r="N372" i="8"/>
  <c r="P378" i="8"/>
  <c r="N374" i="8"/>
  <c r="T381" i="8"/>
  <c r="E378" i="8"/>
  <c r="K382" i="8"/>
  <c r="L379" i="8"/>
  <c r="Q368" i="8"/>
  <c r="F373" i="8"/>
  <c r="O368" i="8"/>
  <c r="J374" i="8"/>
  <c r="U372" i="8"/>
  <c r="J377" i="8"/>
  <c r="N368" i="8"/>
  <c r="K378" i="8"/>
  <c r="P381" i="8"/>
  <c r="G382" i="8"/>
  <c r="I370" i="8"/>
  <c r="M383" i="8"/>
  <c r="H374" i="8"/>
  <c r="S379" i="8"/>
  <c r="T378" i="8"/>
  <c r="M369" i="8"/>
  <c r="J368" i="8"/>
  <c r="P373" i="8"/>
  <c r="S368" i="8"/>
  <c r="F370" i="8"/>
  <c r="U379" i="8"/>
  <c r="F384" i="8"/>
  <c r="J384" i="8"/>
  <c r="Q383" i="8"/>
  <c r="M368" i="8"/>
  <c r="H379" i="8"/>
  <c r="Q369" i="8"/>
  <c r="S372" i="8"/>
  <c r="Q373" i="8"/>
  <c r="E379" i="8"/>
  <c r="H378" i="8"/>
  <c r="Q380" i="8"/>
  <c r="K369" i="8"/>
  <c r="P383" i="8"/>
  <c r="L368" i="8"/>
  <c r="P372" i="8"/>
  <c r="K383" i="8"/>
  <c r="E370" i="8"/>
  <c r="Q370" i="8"/>
  <c r="K375" i="8"/>
  <c r="P380" i="8"/>
  <c r="G378" i="8"/>
  <c r="P368" i="8"/>
  <c r="L375" i="8"/>
  <c r="J376" i="8"/>
  <c r="O379" i="8"/>
  <c r="G374" i="8"/>
  <c r="S377" i="8"/>
  <c r="Q377" i="8"/>
  <c r="E381" i="8"/>
  <c r="N375" i="8"/>
  <c r="J378" i="8"/>
  <c r="U368" i="8"/>
  <c r="L374" i="8"/>
  <c r="I372" i="8"/>
  <c r="G379" i="8"/>
  <c r="M372" i="8"/>
  <c r="S376" i="8"/>
  <c r="K372" i="8"/>
  <c r="F378" i="8"/>
  <c r="Q376" i="8"/>
  <c r="F381" i="8"/>
  <c r="I374" i="8"/>
  <c r="N382" i="8"/>
  <c r="E371" i="8"/>
  <c r="P369" i="8"/>
  <c r="E374" i="8"/>
  <c r="H373" i="8"/>
  <c r="M377" i="8"/>
  <c r="F376" i="8"/>
  <c r="G375" i="8"/>
  <c r="F172" i="7"/>
  <c r="R193" i="7" s="1"/>
  <c r="R255" i="7" s="1"/>
  <c r="T336" i="7" s="1"/>
  <c r="G137" i="7"/>
  <c r="P155" i="7" s="1"/>
  <c r="P252" i="7" s="1"/>
  <c r="R333" i="7" s="1"/>
  <c r="G67" i="7"/>
  <c r="J79" i="7" s="1"/>
  <c r="J246" i="7" s="1"/>
  <c r="L327" i="7" s="1"/>
  <c r="J76" i="7"/>
  <c r="J243" i="7" s="1"/>
  <c r="L324" i="7" s="1"/>
  <c r="E170" i="7"/>
  <c r="Q191" i="7" s="1"/>
  <c r="Q253" i="7" s="1"/>
  <c r="S334" i="7" s="1"/>
  <c r="E65" i="7"/>
  <c r="H77" i="7" s="1"/>
  <c r="H244" i="7" s="1"/>
  <c r="J325" i="7" s="1"/>
  <c r="F67" i="7"/>
  <c r="I79" i="7" s="1"/>
  <c r="I246" i="7" s="1"/>
  <c r="K327" i="7" s="1"/>
  <c r="H41" i="7"/>
  <c r="H242" i="7" s="1"/>
  <c r="J323" i="7" s="1"/>
  <c r="C40" i="7"/>
  <c r="C241" i="7" s="1"/>
  <c r="E322" i="7" s="1"/>
  <c r="H40" i="7"/>
  <c r="H241" i="7" s="1"/>
  <c r="J322" i="7" s="1"/>
  <c r="D40" i="7"/>
  <c r="D241" i="7" s="1"/>
  <c r="F322" i="7" s="1"/>
  <c r="F41" i="7"/>
  <c r="F242" i="7" s="1"/>
  <c r="H323" i="7" s="1"/>
  <c r="C32" i="7"/>
  <c r="C33" i="7"/>
  <c r="F30" i="7"/>
  <c r="F39" i="7" s="1"/>
  <c r="F240" i="7" s="1"/>
  <c r="H321" i="7" s="1"/>
  <c r="D33" i="7"/>
  <c r="G30" i="7"/>
  <c r="G39" i="7" s="1"/>
  <c r="G240" i="7" s="1"/>
  <c r="I321" i="7" s="1"/>
  <c r="H16" i="6"/>
  <c r="J16" i="6"/>
  <c r="I16" i="6"/>
  <c r="K16" i="6"/>
  <c r="H17" i="6"/>
  <c r="I17" i="6"/>
  <c r="J17" i="6"/>
  <c r="K17" i="6"/>
  <c r="D35" i="3"/>
  <c r="L34" i="3" s="1"/>
  <c r="F61" i="3" s="1"/>
  <c r="F94" i="3" s="1"/>
  <c r="C34" i="2"/>
  <c r="O31" i="2" s="1"/>
  <c r="I58" i="2" s="1"/>
  <c r="I91" i="2" s="1"/>
  <c r="G104" i="2" s="1"/>
  <c r="E37" i="6"/>
  <c r="C45" i="6" s="1"/>
  <c r="E43" i="6"/>
  <c r="E59" i="5"/>
  <c r="E92" i="5" s="1"/>
  <c r="E109" i="4"/>
  <c r="F109" i="4"/>
  <c r="E110" i="4"/>
  <c r="F110" i="4"/>
  <c r="C35" i="5"/>
  <c r="K34" i="5" s="1"/>
  <c r="E61" i="5" s="1"/>
  <c r="E94" i="5" s="1"/>
  <c r="M32" i="5"/>
  <c r="G59" i="5" s="1"/>
  <c r="G92" i="5" s="1"/>
  <c r="E126" i="5" s="1"/>
  <c r="G61" i="5"/>
  <c r="G94" i="5" s="1"/>
  <c r="E104" i="5" s="1"/>
  <c r="E108" i="5" s="1" a="1"/>
  <c r="K48" i="5"/>
  <c r="E63" i="5" s="1"/>
  <c r="E96" i="5" s="1"/>
  <c r="C47" i="5"/>
  <c r="O44" i="5" s="1"/>
  <c r="I59" i="5" s="1"/>
  <c r="I92" i="5" s="1"/>
  <c r="O22" i="5"/>
  <c r="I61" i="5" s="1"/>
  <c r="I94" i="5" s="1"/>
  <c r="C23" i="5"/>
  <c r="M24" i="5" s="1"/>
  <c r="G63" i="5" s="1"/>
  <c r="G96" i="5" s="1"/>
  <c r="E128" i="5" s="1"/>
  <c r="C35" i="4"/>
  <c r="O32" i="4" s="1"/>
  <c r="I59" i="4" s="1"/>
  <c r="I92" i="4" s="1"/>
  <c r="K36" i="4"/>
  <c r="E63" i="4" s="1"/>
  <c r="E96" i="4" s="1"/>
  <c r="E127" i="4" s="1"/>
  <c r="N56" i="1"/>
  <c r="L58" i="1" s="1"/>
  <c r="N58" i="1"/>
  <c r="N49" i="1"/>
  <c r="L51" i="1" s="1"/>
  <c r="N51" i="1"/>
  <c r="F58" i="2"/>
  <c r="F91" i="2" s="1"/>
  <c r="F104" i="2" s="1"/>
  <c r="F59" i="2"/>
  <c r="F92" i="2" s="1"/>
  <c r="F105" i="2" s="1"/>
  <c r="D46" i="3"/>
  <c r="P43" i="3" s="1"/>
  <c r="J58" i="3" s="1"/>
  <c r="J91" i="3" s="1"/>
  <c r="C46" i="3"/>
  <c r="O43" i="3" s="1"/>
  <c r="I58" i="3" s="1"/>
  <c r="I91" i="3" s="1"/>
  <c r="E45" i="3"/>
  <c r="K48" i="3" s="1"/>
  <c r="E63" i="3" s="1"/>
  <c r="E96" i="3" s="1"/>
  <c r="E126" i="3" s="1"/>
  <c r="E47" i="3"/>
  <c r="K44" i="3" s="1"/>
  <c r="E59" i="3" s="1"/>
  <c r="E92" i="3" s="1"/>
  <c r="E124" i="3" s="1"/>
  <c r="E33" i="3"/>
  <c r="M32" i="3" s="1"/>
  <c r="G59" i="3" s="1"/>
  <c r="G92" i="3" s="1"/>
  <c r="F124" i="3" s="1"/>
  <c r="E35" i="3"/>
  <c r="M34" i="3" s="1"/>
  <c r="G61" i="3" s="1"/>
  <c r="G94" i="3" s="1"/>
  <c r="F105" i="3" s="1"/>
  <c r="C34" i="3"/>
  <c r="K33" i="3" s="1"/>
  <c r="E60" i="3" s="1"/>
  <c r="E93" i="3" s="1"/>
  <c r="E104" i="3" s="1"/>
  <c r="D34" i="3"/>
  <c r="L33" i="3" s="1"/>
  <c r="F60" i="3" s="1"/>
  <c r="F93" i="3" s="1"/>
  <c r="E21" i="3"/>
  <c r="O22" i="3" s="1"/>
  <c r="I61" i="3" s="1"/>
  <c r="I94" i="3" s="1"/>
  <c r="E23" i="3"/>
  <c r="O24" i="3" s="1"/>
  <c r="I63" i="3" s="1"/>
  <c r="I96" i="3" s="1"/>
  <c r="D22" i="3"/>
  <c r="N23" i="3" s="1"/>
  <c r="H62" i="3" s="1"/>
  <c r="H95" i="3" s="1"/>
  <c r="G125" i="3" s="1"/>
  <c r="C22" i="3"/>
  <c r="M23" i="3" s="1"/>
  <c r="G62" i="3" s="1"/>
  <c r="G95" i="3" s="1"/>
  <c r="F125" i="3" s="1"/>
  <c r="C22" i="2"/>
  <c r="O21" i="2" s="1"/>
  <c r="I60" i="2" s="1"/>
  <c r="I93" i="2" s="1"/>
  <c r="G130" i="2" s="1"/>
  <c r="M23" i="2"/>
  <c r="G62" i="2" s="1"/>
  <c r="G95" i="2" s="1"/>
  <c r="D46" i="2"/>
  <c r="N43" i="2" s="1"/>
  <c r="H58" i="2" s="1"/>
  <c r="H91" i="2" s="1"/>
  <c r="L45" i="2"/>
  <c r="F60" i="2" s="1"/>
  <c r="F93" i="2" s="1"/>
  <c r="F130" i="2" s="1"/>
  <c r="C46" i="2"/>
  <c r="M43" i="2" s="1"/>
  <c r="G58" i="2" s="1"/>
  <c r="G91" i="2" s="1"/>
  <c r="K45" i="2"/>
  <c r="E60" i="2" s="1"/>
  <c r="E93" i="2" s="1"/>
  <c r="E130" i="2" s="1"/>
  <c r="D35" i="2"/>
  <c r="P32" i="2" s="1"/>
  <c r="J59" i="2" s="1"/>
  <c r="J92" i="2" s="1"/>
  <c r="L36" i="2"/>
  <c r="F63" i="2" s="1"/>
  <c r="F96" i="2" s="1"/>
  <c r="F132" i="2" s="1"/>
  <c r="D22" i="2"/>
  <c r="P21" i="2" s="1"/>
  <c r="J60" i="2" s="1"/>
  <c r="J93" i="2" s="1"/>
  <c r="N23" i="2"/>
  <c r="H62" i="2" s="1"/>
  <c r="H95" i="2" s="1"/>
  <c r="D47" i="2"/>
  <c r="N44" i="2" s="1"/>
  <c r="H59" i="2" s="1"/>
  <c r="H92" i="2" s="1"/>
  <c r="L46" i="2"/>
  <c r="F61" i="2" s="1"/>
  <c r="F94" i="2" s="1"/>
  <c r="F131" i="2" s="1"/>
  <c r="C35" i="2"/>
  <c r="O32" i="2" s="1"/>
  <c r="I59" i="2" s="1"/>
  <c r="I92" i="2" s="1"/>
  <c r="G105" i="2" s="1"/>
  <c r="K36" i="2"/>
  <c r="E63" i="2" s="1"/>
  <c r="E96" i="2" s="1"/>
  <c r="E132" i="2" s="1"/>
  <c r="E45" i="2"/>
  <c r="E47" i="2"/>
  <c r="K44" i="2" s="1"/>
  <c r="E59" i="2" s="1"/>
  <c r="E92" i="2" s="1"/>
  <c r="E105" i="2" s="1"/>
  <c r="E109" i="2" s="1" a="1"/>
  <c r="E21" i="2"/>
  <c r="E23" i="2"/>
  <c r="M22" i="2" s="1"/>
  <c r="G61" i="2" s="1"/>
  <c r="G94" i="2" s="1"/>
  <c r="E30" i="1"/>
  <c r="C32" i="1" s="1"/>
  <c r="E32" i="1"/>
  <c r="E388" i="8" l="1" a="1"/>
  <c r="C42" i="7"/>
  <c r="C243" i="7" s="1"/>
  <c r="E324" i="7" s="1"/>
  <c r="C41" i="7"/>
  <c r="C242" i="7" s="1"/>
  <c r="E323" i="7" s="1"/>
  <c r="D42" i="7"/>
  <c r="D243" i="7" s="1"/>
  <c r="F324" i="7" s="1"/>
  <c r="G33" i="7"/>
  <c r="F33" i="7"/>
  <c r="E31" i="7"/>
  <c r="E22" i="6" a="1"/>
  <c r="E108" i="5"/>
  <c r="F108" i="5"/>
  <c r="E109" i="5"/>
  <c r="F109" i="5"/>
  <c r="E114" i="4" a="1"/>
  <c r="E109" i="2"/>
  <c r="F109" i="2"/>
  <c r="G109" i="2"/>
  <c r="G111" i="2"/>
  <c r="G110" i="2"/>
  <c r="F111" i="2"/>
  <c r="E111" i="2"/>
  <c r="F110" i="2"/>
  <c r="E110" i="2"/>
  <c r="C47" i="3"/>
  <c r="O44" i="3" s="1"/>
  <c r="I59" i="3" s="1"/>
  <c r="I92" i="3" s="1"/>
  <c r="C23" i="3"/>
  <c r="M24" i="3" s="1"/>
  <c r="G63" i="3" s="1"/>
  <c r="G96" i="3" s="1"/>
  <c r="F126" i="3" s="1"/>
  <c r="C35" i="3"/>
  <c r="K34" i="3" s="1"/>
  <c r="E61" i="3" s="1"/>
  <c r="E94" i="3" s="1"/>
  <c r="E105" i="3" s="1"/>
  <c r="E107" i="3" s="1" a="1"/>
  <c r="C23" i="2"/>
  <c r="O22" i="2" s="1"/>
  <c r="I61" i="2" s="1"/>
  <c r="I94" i="2" s="1"/>
  <c r="G131" i="2" s="1"/>
  <c r="M24" i="2"/>
  <c r="G63" i="2" s="1"/>
  <c r="G96" i="2" s="1"/>
  <c r="C47" i="2"/>
  <c r="M44" i="2" s="1"/>
  <c r="G59" i="2" s="1"/>
  <c r="G92" i="2" s="1"/>
  <c r="K46" i="2"/>
  <c r="E61" i="2" s="1"/>
  <c r="E94" i="2" s="1"/>
  <c r="E131" i="2" s="1"/>
  <c r="E391" i="8" l="1"/>
  <c r="X407" i="8" s="1"/>
  <c r="E394" i="8"/>
  <c r="X410" i="8" s="1"/>
  <c r="E403" i="8"/>
  <c r="X419" i="8" s="1"/>
  <c r="E404" i="8"/>
  <c r="X420" i="8" s="1"/>
  <c r="E398" i="8"/>
  <c r="X414" i="8" s="1"/>
  <c r="E395" i="8"/>
  <c r="X411" i="8" s="1"/>
  <c r="E390" i="8"/>
  <c r="X406" i="8" s="1"/>
  <c r="E401" i="8"/>
  <c r="X417" i="8" s="1"/>
  <c r="E400" i="8"/>
  <c r="X416" i="8" s="1"/>
  <c r="E392" i="8"/>
  <c r="X408" i="8" s="1"/>
  <c r="E397" i="8"/>
  <c r="X413" i="8" s="1"/>
  <c r="E393" i="8"/>
  <c r="X409" i="8" s="1"/>
  <c r="E389" i="8"/>
  <c r="X405" i="8" s="1"/>
  <c r="E396" i="8"/>
  <c r="X412" i="8" s="1"/>
  <c r="E399" i="8"/>
  <c r="X415" i="8" s="1"/>
  <c r="E402" i="8"/>
  <c r="X418" i="8" s="1"/>
  <c r="E388" i="8"/>
  <c r="X404" i="8" s="1"/>
  <c r="G42" i="7"/>
  <c r="G243" i="7" s="1"/>
  <c r="I324" i="7" s="1"/>
  <c r="E40" i="7"/>
  <c r="E241" i="7" s="1"/>
  <c r="G322" i="7" s="1"/>
  <c r="F42" i="7"/>
  <c r="F243" i="7" s="1"/>
  <c r="H324" i="7" s="1"/>
  <c r="E22" i="6"/>
  <c r="C28" i="6" s="1"/>
  <c r="H22" i="6"/>
  <c r="F28" i="6" s="1"/>
  <c r="G22" i="6"/>
  <c r="E28" i="6" s="1"/>
  <c r="F22" i="6"/>
  <c r="D28" i="6" s="1"/>
  <c r="H23" i="6"/>
  <c r="F29" i="6" s="1"/>
  <c r="E25" i="6"/>
  <c r="C31" i="6" s="1"/>
  <c r="F23" i="6"/>
  <c r="D29" i="6" s="1"/>
  <c r="E23" i="6"/>
  <c r="C29" i="6" s="1"/>
  <c r="H25" i="6"/>
  <c r="F31" i="6" s="1"/>
  <c r="G25" i="6"/>
  <c r="E31" i="6" s="1"/>
  <c r="E24" i="6"/>
  <c r="C30" i="6" s="1"/>
  <c r="F25" i="6"/>
  <c r="D31" i="6" s="1"/>
  <c r="H24" i="6"/>
  <c r="F30" i="6" s="1"/>
  <c r="F24" i="6"/>
  <c r="D30" i="6" s="1"/>
  <c r="G24" i="6"/>
  <c r="E30" i="6" s="1"/>
  <c r="G23" i="6"/>
  <c r="E29" i="6" s="1"/>
  <c r="E113" i="5" a="1"/>
  <c r="E115" i="4"/>
  <c r="C144" i="4" s="1"/>
  <c r="E114" i="4"/>
  <c r="C143" i="4" s="1"/>
  <c r="E107" i="3"/>
  <c r="G109" i="3"/>
  <c r="F109" i="3"/>
  <c r="F108" i="3"/>
  <c r="F107" i="3"/>
  <c r="G107" i="3"/>
  <c r="G108" i="3"/>
  <c r="E108" i="3"/>
  <c r="E109" i="3"/>
  <c r="E114" i="2" a="1"/>
  <c r="L180" i="4" l="1"/>
  <c r="L169" i="4"/>
  <c r="D173" i="4" s="1"/>
  <c r="L181" i="4"/>
  <c r="L170" i="4"/>
  <c r="E113" i="5"/>
  <c r="C145" i="5" s="1"/>
  <c r="E114" i="5"/>
  <c r="C146" i="5" s="1"/>
  <c r="I127" i="5"/>
  <c r="I126" i="5"/>
  <c r="E131" i="5" s="1" a="1"/>
  <c r="I124" i="4"/>
  <c r="I125" i="4"/>
  <c r="E112" i="3" a="1"/>
  <c r="E114" i="2"/>
  <c r="E116" i="2"/>
  <c r="E115" i="2"/>
  <c r="E130" i="4" l="1" a="1"/>
  <c r="I132" i="2"/>
  <c r="C147" i="2"/>
  <c r="I131" i="2"/>
  <c r="C144" i="2"/>
  <c r="I130" i="2"/>
  <c r="C143" i="2"/>
  <c r="J166" i="5"/>
  <c r="J154" i="5"/>
  <c r="J165" i="5"/>
  <c r="C169" i="5" s="1"/>
  <c r="J153" i="5"/>
  <c r="C159" i="5" s="1"/>
  <c r="D184" i="4"/>
  <c r="E131" i="5"/>
  <c r="E134" i="5"/>
  <c r="E133" i="5"/>
  <c r="E132" i="5"/>
  <c r="E135" i="2" a="1"/>
  <c r="E135" i="2" s="1"/>
  <c r="E112" i="3"/>
  <c r="E114" i="3"/>
  <c r="E113" i="3"/>
  <c r="L156" i="2" l="1"/>
  <c r="D162" i="2" s="1"/>
  <c r="L167" i="2"/>
  <c r="I125" i="3"/>
  <c r="C145" i="3"/>
  <c r="I126" i="3"/>
  <c r="C146" i="3"/>
  <c r="I124" i="3"/>
  <c r="E129" i="3" s="1" a="1"/>
  <c r="E131" i="3" s="1"/>
  <c r="C143" i="3"/>
  <c r="L180" i="2"/>
  <c r="L169" i="2"/>
  <c r="L181" i="2"/>
  <c r="L170" i="2"/>
  <c r="E136" i="2"/>
  <c r="E137" i="2"/>
  <c r="E133" i="4"/>
  <c r="E132" i="4"/>
  <c r="E131" i="4"/>
  <c r="E130" i="4"/>
  <c r="H131" i="4" s="1"/>
  <c r="E129" i="3"/>
  <c r="E130" i="3"/>
  <c r="D184" i="2" l="1"/>
  <c r="L167" i="3"/>
  <c r="L180" i="3"/>
  <c r="D184" i="3" s="1"/>
  <c r="D173" i="2"/>
  <c r="L157" i="3"/>
  <c r="L170" i="3"/>
  <c r="L156" i="3"/>
  <c r="D162" i="3" s="1"/>
  <c r="L169" i="3"/>
  <c r="D173" i="3" l="1"/>
</calcChain>
</file>

<file path=xl/sharedStrings.xml><?xml version="1.0" encoding="utf-8"?>
<sst xmlns="http://schemas.openxmlformats.org/spreadsheetml/2006/main" count="939" uniqueCount="143">
  <si>
    <t>BARRA</t>
  </si>
  <si>
    <t>Xi</t>
  </si>
  <si>
    <t>Yi</t>
  </si>
  <si>
    <t>Xf</t>
  </si>
  <si>
    <t>Yf</t>
  </si>
  <si>
    <t>Nudo Final</t>
  </si>
  <si>
    <t>Nudo Inicio</t>
  </si>
  <si>
    <t>Dx</t>
  </si>
  <si>
    <t>Dy</t>
  </si>
  <si>
    <t>L</t>
  </si>
  <si>
    <t>Cosx</t>
  </si>
  <si>
    <t>Cosy</t>
  </si>
  <si>
    <t>A</t>
  </si>
  <si>
    <t>E</t>
  </si>
  <si>
    <t>AE/L</t>
  </si>
  <si>
    <t>Grado de Libertar Inicio</t>
  </si>
  <si>
    <t>Grado de Libertad Fin</t>
  </si>
  <si>
    <t>X</t>
  </si>
  <si>
    <t>Y</t>
  </si>
  <si>
    <t>Ida</t>
  </si>
  <si>
    <t>vuelta</t>
  </si>
  <si>
    <t>K1=</t>
  </si>
  <si>
    <t>K12=</t>
  </si>
  <si>
    <t>K21=</t>
  </si>
  <si>
    <t>BARRA 1</t>
  </si>
  <si>
    <t>BARRA 2</t>
  </si>
  <si>
    <t>BARRA 3</t>
  </si>
  <si>
    <t>BARRA 4</t>
  </si>
  <si>
    <t>K2=</t>
  </si>
  <si>
    <t>K3=</t>
  </si>
  <si>
    <t>U1X</t>
  </si>
  <si>
    <t>U1Y</t>
  </si>
  <si>
    <t>U2X</t>
  </si>
  <si>
    <t>U2Y</t>
  </si>
  <si>
    <t>U3X</t>
  </si>
  <si>
    <t>U3Y</t>
  </si>
  <si>
    <t>K armadura=</t>
  </si>
  <si>
    <t>K11=</t>
  </si>
  <si>
    <t>K22=</t>
  </si>
  <si>
    <t>K31=</t>
  </si>
  <si>
    <t>K32=</t>
  </si>
  <si>
    <t>K41=</t>
  </si>
  <si>
    <t>K42=</t>
  </si>
  <si>
    <t>MATRIZ DE ARMADURA</t>
  </si>
  <si>
    <t>MATRIZ DE CARGA</t>
  </si>
  <si>
    <t>P</t>
  </si>
  <si>
    <t>C1X</t>
  </si>
  <si>
    <t>C1Y</t>
  </si>
  <si>
    <t>C2X</t>
  </si>
  <si>
    <t>C2Y</t>
  </si>
  <si>
    <t>C3X</t>
  </si>
  <si>
    <t>C3Y</t>
  </si>
  <si>
    <t>=</t>
  </si>
  <si>
    <t>MATRIZ DE DESPLAZAMIENTO</t>
  </si>
  <si>
    <t>D=</t>
  </si>
  <si>
    <t>D1X</t>
  </si>
  <si>
    <t>D1Y</t>
  </si>
  <si>
    <t>D2X</t>
  </si>
  <si>
    <t>D2Y</t>
  </si>
  <si>
    <t>D3X</t>
  </si>
  <si>
    <t>D3Y</t>
  </si>
  <si>
    <t>ECUACIÓN MATRICIAL</t>
  </si>
  <si>
    <t>Se anula las que en el desplazamiento sea 00</t>
  </si>
  <si>
    <t xml:space="preserve">Asi mismo se anulan las columnas </t>
  </si>
  <si>
    <t>Ecuación matricial reducida para el calculo de los desplazamientos</t>
  </si>
  <si>
    <t>*</t>
  </si>
  <si>
    <t>Ecuación matricial reducida para el calculo de las REACCIONES</t>
  </si>
  <si>
    <t>Ecuación matricial reducida para el calculo de los REACCIONES</t>
  </si>
  <si>
    <t>minver</t>
  </si>
  <si>
    <t>Matriz de DESPLAZAMIENTO</t>
  </si>
  <si>
    <t>Calculo de fuerzas en cada barra</t>
  </si>
  <si>
    <t>F1=</t>
  </si>
  <si>
    <t>F2=</t>
  </si>
  <si>
    <t>F3=</t>
  </si>
  <si>
    <t>(TRACCIÓN)</t>
  </si>
  <si>
    <t>(CONTRACCIÓN)</t>
  </si>
  <si>
    <t>(COMPRESIÓN)</t>
  </si>
  <si>
    <t>k=</t>
  </si>
  <si>
    <t>Ecuación matricial reducida para el calculo de los DESPLAZAMIENTOS</t>
  </si>
  <si>
    <t>Calculo de las fuerzas en cada nudo</t>
  </si>
  <si>
    <t>Kg.f</t>
  </si>
  <si>
    <t>12EI/L^3</t>
  </si>
  <si>
    <t>I</t>
  </si>
  <si>
    <t>6EI/L^2</t>
  </si>
  <si>
    <t>4EI/L</t>
  </si>
  <si>
    <t>2EI/L</t>
  </si>
  <si>
    <t>EA/L</t>
  </si>
  <si>
    <t>b</t>
  </si>
  <si>
    <t>h</t>
  </si>
  <si>
    <t>K4=</t>
  </si>
  <si>
    <t>K5=</t>
  </si>
  <si>
    <t>K6=</t>
  </si>
  <si>
    <t>U4X</t>
  </si>
  <si>
    <t>U4Y</t>
  </si>
  <si>
    <t>U5X</t>
  </si>
  <si>
    <t>U5Y</t>
  </si>
  <si>
    <t>U6X</t>
  </si>
  <si>
    <t>U6Y</t>
  </si>
  <si>
    <t>U7X</t>
  </si>
  <si>
    <t>U7Y</t>
  </si>
  <si>
    <t>K COLUMNA=</t>
  </si>
  <si>
    <t>MATRIZ DE CARGAS</t>
  </si>
  <si>
    <t>θ</t>
  </si>
  <si>
    <t>U1θ</t>
  </si>
  <si>
    <t>U2θ</t>
  </si>
  <si>
    <t>U3θ</t>
  </si>
  <si>
    <t>U5θ</t>
  </si>
  <si>
    <t>U6θ</t>
  </si>
  <si>
    <t>U7θ</t>
  </si>
  <si>
    <t>C1θ</t>
  </si>
  <si>
    <t>C2θ</t>
  </si>
  <si>
    <t>C3θ</t>
  </si>
  <si>
    <t>C4X</t>
  </si>
  <si>
    <t>C4Y</t>
  </si>
  <si>
    <t>C4θ</t>
  </si>
  <si>
    <t>C5X</t>
  </si>
  <si>
    <t>C5Y</t>
  </si>
  <si>
    <t>C5θ</t>
  </si>
  <si>
    <t>C6X</t>
  </si>
  <si>
    <t>C6Y</t>
  </si>
  <si>
    <t>C6θ</t>
  </si>
  <si>
    <t>C7X</t>
  </si>
  <si>
    <t>C7Y</t>
  </si>
  <si>
    <t>C7θ</t>
  </si>
  <si>
    <t>U4θ</t>
  </si>
  <si>
    <t>D1θ</t>
  </si>
  <si>
    <t>D2θ</t>
  </si>
  <si>
    <t>D3θ</t>
  </si>
  <si>
    <t>D4X</t>
  </si>
  <si>
    <t>D4Y</t>
  </si>
  <si>
    <t>D4θ</t>
  </si>
  <si>
    <t>D5X</t>
  </si>
  <si>
    <t>D5Y</t>
  </si>
  <si>
    <t>D5θ</t>
  </si>
  <si>
    <t>D6X</t>
  </si>
  <si>
    <t>D6Y</t>
  </si>
  <si>
    <t>D6θ</t>
  </si>
  <si>
    <t>D7X</t>
  </si>
  <si>
    <t>D7Y</t>
  </si>
  <si>
    <t>D7θ</t>
  </si>
  <si>
    <t>ECUACIÓN MATRICIAL REDUCIDA PARA CALCULO DE DESPLAZAMIENTOS</t>
  </si>
  <si>
    <t>C3Y-3700</t>
  </si>
  <si>
    <t>ECUACIÓN MATRICIAL REDUCIDA PARA CALCULO DE CARGAS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</si>
</sst>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8" xfId="0" applyFont="1" applyBorder="1"/>
    <xf numFmtId="0" fontId="1" fillId="0" borderId="29" xfId="0" applyFont="1" applyBorder="1"/>
    <xf numFmtId="2" fontId="0" fillId="0" borderId="6" xfId="0" applyNumberFormat="1" applyBorder="1"/>
    <xf numFmtId="0" fontId="2" fillId="0" borderId="6" xfId="0" applyFont="1" applyBorder="1"/>
    <xf numFmtId="0" fontId="2" fillId="0" borderId="15" xfId="0" applyFont="1" applyBorder="1"/>
    <xf numFmtId="2" fontId="2" fillId="0" borderId="15" xfId="0" applyNumberFormat="1" applyFont="1" applyBorder="1"/>
    <xf numFmtId="164" fontId="2" fillId="0" borderId="15" xfId="0" applyNumberFormat="1" applyFont="1" applyBorder="1"/>
    <xf numFmtId="0" fontId="2" fillId="0" borderId="16" xfId="0" applyFont="1" applyBorder="1"/>
    <xf numFmtId="0" fontId="3" fillId="0" borderId="15" xfId="0" applyFont="1" applyBorder="1"/>
    <xf numFmtId="2" fontId="3" fillId="0" borderId="15" xfId="0" applyNumberFormat="1" applyFont="1" applyBorder="1"/>
    <xf numFmtId="164" fontId="3" fillId="0" borderId="15" xfId="0" applyNumberFormat="1" applyFont="1" applyBorder="1"/>
    <xf numFmtId="0" fontId="3" fillId="0" borderId="16" xfId="0" applyFont="1" applyBorder="1"/>
    <xf numFmtId="0" fontId="1" fillId="0" borderId="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3" fontId="2" fillId="0" borderId="1" xfId="0" applyNumberFormat="1" applyFont="1" applyBorder="1"/>
    <xf numFmtId="13" fontId="4" fillId="0" borderId="1" xfId="0" applyNumberFormat="1" applyFont="1" applyBorder="1"/>
    <xf numFmtId="0" fontId="3" fillId="0" borderId="26" xfId="0" applyFont="1" applyBorder="1"/>
    <xf numFmtId="0" fontId="2" fillId="0" borderId="21" xfId="0" applyFont="1" applyBorder="1"/>
    <xf numFmtId="0" fontId="2" fillId="0" borderId="12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/>
    <xf numFmtId="0" fontId="0" fillId="0" borderId="34" xfId="0" applyBorder="1"/>
    <xf numFmtId="0" fontId="0" fillId="0" borderId="35" xfId="0" applyBorder="1"/>
    <xf numFmtId="0" fontId="1" fillId="0" borderId="11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3" fillId="0" borderId="21" xfId="0" applyFont="1" applyBorder="1"/>
    <xf numFmtId="0" fontId="2" fillId="0" borderId="23" xfId="0" applyFont="1" applyBorder="1"/>
    <xf numFmtId="0" fontId="2" fillId="0" borderId="24" xfId="0" applyFont="1" applyBorder="1"/>
    <xf numFmtId="2" fontId="2" fillId="0" borderId="1" xfId="0" applyNumberFormat="1" applyFont="1" applyBorder="1"/>
    <xf numFmtId="2" fontId="4" fillId="0" borderId="1" xfId="0" applyNumberFormat="1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 applyAlignment="1">
      <alignment horizontal="center"/>
    </xf>
    <xf numFmtId="0" fontId="3" fillId="0" borderId="45" xfId="0" applyFont="1" applyBorder="1"/>
    <xf numFmtId="2" fontId="3" fillId="0" borderId="45" xfId="0" applyNumberFormat="1" applyFont="1" applyBorder="1"/>
    <xf numFmtId="164" fontId="3" fillId="0" borderId="45" xfId="0" applyNumberFormat="1" applyFont="1" applyBorder="1"/>
    <xf numFmtId="0" fontId="3" fillId="0" borderId="46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47" xfId="0" applyFont="1" applyBorder="1"/>
    <xf numFmtId="2" fontId="3" fillId="0" borderId="47" xfId="0" applyNumberFormat="1" applyFont="1" applyBorder="1"/>
    <xf numFmtId="164" fontId="3" fillId="0" borderId="47" xfId="0" applyNumberFormat="1" applyFont="1" applyBorder="1"/>
    <xf numFmtId="0" fontId="3" fillId="0" borderId="48" xfId="0" applyFont="1" applyBorder="1"/>
    <xf numFmtId="2" fontId="0" fillId="0" borderId="1" xfId="0" applyNumberForma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31" xfId="0" applyFont="1" applyBorder="1"/>
    <xf numFmtId="0" fontId="1" fillId="0" borderId="34" xfId="0" applyFont="1" applyBorder="1"/>
    <xf numFmtId="0" fontId="2" fillId="0" borderId="1" xfId="0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2" fillId="0" borderId="2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47" xfId="0" applyFont="1" applyBorder="1"/>
    <xf numFmtId="2" fontId="2" fillId="0" borderId="47" xfId="0" applyNumberFormat="1" applyFont="1" applyBorder="1"/>
    <xf numFmtId="164" fontId="2" fillId="0" borderId="47" xfId="0" applyNumberFormat="1" applyFont="1" applyBorder="1"/>
    <xf numFmtId="0" fontId="2" fillId="0" borderId="48" xfId="0" applyFont="1" applyBorder="1"/>
    <xf numFmtId="0" fontId="1" fillId="0" borderId="49" xfId="0" applyFont="1" applyBorder="1"/>
    <xf numFmtId="0" fontId="1" fillId="0" borderId="50" xfId="0" applyFont="1" applyBorder="1" applyAlignment="1">
      <alignment horizontal="center"/>
    </xf>
    <xf numFmtId="0" fontId="5" fillId="0" borderId="42" xfId="0" applyFont="1" applyBorder="1"/>
    <xf numFmtId="0" fontId="5" fillId="0" borderId="43" xfId="0" applyFont="1" applyBorder="1"/>
    <xf numFmtId="0" fontId="5" fillId="0" borderId="2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47" xfId="0" applyFont="1" applyBorder="1"/>
    <xf numFmtId="2" fontId="5" fillId="0" borderId="47" xfId="0" applyNumberFormat="1" applyFont="1" applyBorder="1"/>
    <xf numFmtId="164" fontId="5" fillId="0" borderId="47" xfId="0" applyNumberFormat="1" applyFont="1" applyBorder="1"/>
    <xf numFmtId="0" fontId="5" fillId="0" borderId="48" xfId="0" applyFont="1" applyBorder="1"/>
    <xf numFmtId="0" fontId="0" fillId="0" borderId="0" xfId="0" applyAlignment="1">
      <alignment horizont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0" xfId="0" applyNumberFormat="1"/>
    <xf numFmtId="2" fontId="0" fillId="0" borderId="35" xfId="0" applyNumberFormat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0" borderId="51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0" fontId="0" fillId="2" borderId="0" xfId="0" applyFill="1"/>
    <xf numFmtId="2" fontId="0" fillId="2" borderId="0" xfId="0" applyNumberFormat="1" applyFill="1"/>
    <xf numFmtId="2" fontId="0" fillId="2" borderId="52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32" xfId="0" applyNumberFormat="1" applyFill="1" applyBorder="1"/>
    <xf numFmtId="0" fontId="0" fillId="3" borderId="0" xfId="0" applyFill="1"/>
    <xf numFmtId="2" fontId="0" fillId="3" borderId="37" xfId="0" applyNumberFormat="1" applyFill="1" applyBorder="1"/>
    <xf numFmtId="2" fontId="0" fillId="3" borderId="38" xfId="0" applyNumberFormat="1" applyFill="1" applyBorder="1"/>
    <xf numFmtId="2" fontId="0" fillId="3" borderId="53" xfId="0" applyNumberFormat="1" applyFill="1" applyBorder="1" applyAlignment="1">
      <alignment horizontal="center"/>
    </xf>
    <xf numFmtId="2" fontId="0" fillId="3" borderId="33" xfId="0" applyNumberFormat="1" applyFill="1" applyBorder="1"/>
    <xf numFmtId="2" fontId="0" fillId="3" borderId="35" xfId="0" applyNumberFormat="1" applyFill="1" applyBorder="1"/>
    <xf numFmtId="165" fontId="0" fillId="0" borderId="51" xfId="0" applyNumberFormat="1" applyBorder="1"/>
    <xf numFmtId="165" fontId="0" fillId="0" borderId="52" xfId="0" applyNumberFormat="1" applyBorder="1"/>
    <xf numFmtId="165" fontId="0" fillId="0" borderId="53" xfId="0" applyNumberFormat="1" applyBorder="1"/>
    <xf numFmtId="0" fontId="2" fillId="0" borderId="0" xfId="0" applyFont="1"/>
    <xf numFmtId="0" fontId="0" fillId="4" borderId="52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2" fontId="0" fillId="4" borderId="34" xfId="0" applyNumberFormat="1" applyFill="1" applyBorder="1"/>
    <xf numFmtId="2" fontId="0" fillId="4" borderId="0" xfId="0" applyNumberFormat="1" applyFill="1"/>
    <xf numFmtId="2" fontId="0" fillId="4" borderId="36" xfId="0" applyNumberFormat="1" applyFill="1" applyBorder="1"/>
    <xf numFmtId="2" fontId="0" fillId="4" borderId="37" xfId="0" applyNumberFormat="1" applyFill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165" fontId="0" fillId="0" borderId="51" xfId="0" applyNumberFormat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165" fontId="0" fillId="0" borderId="5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0" xfId="0" applyFill="1"/>
    <xf numFmtId="0" fontId="0" fillId="5" borderId="0" xfId="0" applyFill="1"/>
    <xf numFmtId="2" fontId="0" fillId="4" borderId="32" xfId="0" applyNumberFormat="1" applyFill="1" applyBorder="1"/>
    <xf numFmtId="2" fontId="0" fillId="4" borderId="33" xfId="0" applyNumberFormat="1" applyFill="1" applyBorder="1"/>
    <xf numFmtId="2" fontId="0" fillId="5" borderId="34" xfId="0" applyNumberFormat="1" applyFill="1" applyBorder="1"/>
    <xf numFmtId="2" fontId="0" fillId="5" borderId="0" xfId="0" applyNumberFormat="1" applyFill="1"/>
    <xf numFmtId="2" fontId="0" fillId="4" borderId="35" xfId="0" applyNumberFormat="1" applyFill="1" applyBorder="1"/>
    <xf numFmtId="2" fontId="0" fillId="5" borderId="36" xfId="0" applyNumberFormat="1" applyFill="1" applyBorder="1"/>
    <xf numFmtId="2" fontId="0" fillId="5" borderId="37" xfId="0" applyNumberFormat="1" applyFill="1" applyBorder="1"/>
    <xf numFmtId="2" fontId="0" fillId="4" borderId="38" xfId="0" applyNumberFormat="1" applyFill="1" applyBorder="1"/>
    <xf numFmtId="2" fontId="0" fillId="4" borderId="52" xfId="0" applyNumberFormat="1" applyFill="1" applyBorder="1" applyAlignment="1">
      <alignment horizontal="center"/>
    </xf>
    <xf numFmtId="2" fontId="0" fillId="4" borderId="53" xfId="0" applyNumberFormat="1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2" fontId="0" fillId="2" borderId="34" xfId="0" applyNumberFormat="1" applyFill="1" applyBorder="1"/>
    <xf numFmtId="2" fontId="0" fillId="2" borderId="35" xfId="0" applyNumberFormat="1" applyFill="1" applyBorder="1"/>
    <xf numFmtId="0" fontId="0" fillId="2" borderId="53" xfId="0" applyFill="1" applyBorder="1" applyAlignment="1">
      <alignment horizontal="center"/>
    </xf>
    <xf numFmtId="2" fontId="0" fillId="2" borderId="36" xfId="0" applyNumberFormat="1" applyFill="1" applyBorder="1"/>
    <xf numFmtId="2" fontId="0" fillId="2" borderId="37" xfId="0" applyNumberFormat="1" applyFill="1" applyBorder="1"/>
    <xf numFmtId="2" fontId="0" fillId="2" borderId="38" xfId="0" applyNumberFormat="1" applyFill="1" applyBorder="1"/>
    <xf numFmtId="2" fontId="0" fillId="2" borderId="53" xfId="0" applyNumberFormat="1" applyFill="1" applyBorder="1" applyAlignment="1">
      <alignment horizontal="center"/>
    </xf>
    <xf numFmtId="2" fontId="0" fillId="2" borderId="33" xfId="0" applyNumberFormat="1" applyFill="1" applyBorder="1"/>
    <xf numFmtId="0" fontId="0" fillId="5" borderId="51" xfId="0" applyFill="1" applyBorder="1" applyAlignment="1">
      <alignment horizontal="center"/>
    </xf>
    <xf numFmtId="2" fontId="0" fillId="5" borderId="31" xfId="0" applyNumberFormat="1" applyFill="1" applyBorder="1"/>
    <xf numFmtId="2" fontId="0" fillId="5" borderId="32" xfId="0" applyNumberFormat="1" applyFill="1" applyBorder="1"/>
    <xf numFmtId="2" fontId="0" fillId="5" borderId="33" xfId="0" applyNumberFormat="1" applyFill="1" applyBorder="1"/>
    <xf numFmtId="2" fontId="0" fillId="5" borderId="51" xfId="0" applyNumberFormat="1" applyFill="1" applyBorder="1" applyAlignment="1">
      <alignment horizontal="center"/>
    </xf>
    <xf numFmtId="2" fontId="0" fillId="5" borderId="35" xfId="0" applyNumberFormat="1" applyFill="1" applyBorder="1"/>
    <xf numFmtId="2" fontId="0" fillId="5" borderId="52" xfId="0" applyNumberFormat="1" applyFill="1" applyBorder="1" applyAlignment="1">
      <alignment horizontal="center"/>
    </xf>
    <xf numFmtId="2" fontId="0" fillId="5" borderId="38" xfId="0" applyNumberFormat="1" applyFill="1" applyBorder="1"/>
    <xf numFmtId="2" fontId="0" fillId="5" borderId="53" xfId="0" applyNumberFormat="1" applyFill="1" applyBorder="1" applyAlignment="1">
      <alignment horizontal="center"/>
    </xf>
    <xf numFmtId="164" fontId="0" fillId="0" borderId="0" xfId="0" applyNumberFormat="1"/>
    <xf numFmtId="0" fontId="6" fillId="0" borderId="0" xfId="0" applyFont="1"/>
    <xf numFmtId="2" fontId="0" fillId="0" borderId="0" xfId="0" applyNumberFormat="1" applyAlignment="1">
      <alignment horizontal="center"/>
    </xf>
    <xf numFmtId="165" fontId="0" fillId="0" borderId="3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2" fontId="1" fillId="0" borderId="0" xfId="0" applyNumberFormat="1" applyFont="1"/>
    <xf numFmtId="2" fontId="0" fillId="0" borderId="34" xfId="0" applyNumberFormat="1" applyBorder="1" applyAlignment="1">
      <alignment horizontal="center"/>
    </xf>
    <xf numFmtId="164" fontId="0" fillId="0" borderId="31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8" xfId="0" applyNumberFormat="1" applyBorder="1"/>
    <xf numFmtId="164" fontId="0" fillId="0" borderId="32" xfId="0" applyNumberFormat="1" applyBorder="1"/>
    <xf numFmtId="164" fontId="0" fillId="0" borderId="37" xfId="0" applyNumberFormat="1" applyBorder="1"/>
    <xf numFmtId="164" fontId="0" fillId="0" borderId="33" xfId="0" applyNumberFormat="1" applyBorder="1"/>
    <xf numFmtId="164" fontId="0" fillId="0" borderId="36" xfId="0" applyNumberFormat="1" applyBorder="1"/>
    <xf numFmtId="164" fontId="0" fillId="0" borderId="0" xfId="0" applyNumberFormat="1" applyAlignment="1">
      <alignment horizontal="center"/>
    </xf>
    <xf numFmtId="164" fontId="0" fillId="0" borderId="49" xfId="0" applyNumberFormat="1" applyBorder="1"/>
    <xf numFmtId="0" fontId="6" fillId="0" borderId="0" xfId="0" applyFont="1" applyAlignment="1">
      <alignment horizontal="center"/>
    </xf>
    <xf numFmtId="164" fontId="6" fillId="0" borderId="31" xfId="0" applyNumberFormat="1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164" fontId="6" fillId="0" borderId="0" xfId="0" applyNumberFormat="1" applyFont="1"/>
    <xf numFmtId="0" fontId="6" fillId="0" borderId="35" xfId="0" applyFont="1" applyBorder="1"/>
    <xf numFmtId="0" fontId="6" fillId="0" borderId="49" xfId="0" applyFont="1" applyBorder="1"/>
    <xf numFmtId="164" fontId="6" fillId="0" borderId="35" xfId="0" applyNumberFormat="1" applyFont="1" applyBorder="1"/>
    <xf numFmtId="0" fontId="6" fillId="0" borderId="36" xfId="0" applyFont="1" applyBorder="1"/>
    <xf numFmtId="0" fontId="6" fillId="0" borderId="37" xfId="0" applyFont="1" applyBorder="1"/>
    <xf numFmtId="164" fontId="6" fillId="0" borderId="37" xfId="0" applyNumberFormat="1" applyFont="1" applyBorder="1"/>
    <xf numFmtId="164" fontId="6" fillId="0" borderId="38" xfId="0" applyNumberFormat="1" applyFont="1" applyBorder="1"/>
    <xf numFmtId="0" fontId="6" fillId="0" borderId="31" xfId="0" applyFont="1" applyBorder="1"/>
    <xf numFmtId="0" fontId="6" fillId="0" borderId="38" xfId="0" applyFont="1" applyBorder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51" xfId="0" applyFont="1" applyBorder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31" xfId="0" applyFont="1" applyBorder="1" applyAlignment="1">
      <alignment horizontal="center"/>
    </xf>
    <xf numFmtId="0" fontId="3" fillId="0" borderId="32" xfId="0" applyFont="1" applyBorder="1"/>
    <xf numFmtId="2" fontId="3" fillId="0" borderId="32" xfId="0" applyNumberFormat="1" applyFont="1" applyBorder="1"/>
    <xf numFmtId="164" fontId="3" fillId="0" borderId="32" xfId="0" applyNumberFormat="1" applyFont="1" applyBorder="1"/>
    <xf numFmtId="0" fontId="2" fillId="0" borderId="3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3" fillId="0" borderId="37" xfId="0" applyFont="1" applyBorder="1"/>
    <xf numFmtId="2" fontId="3" fillId="0" borderId="37" xfId="0" applyNumberFormat="1" applyFont="1" applyBorder="1"/>
    <xf numFmtId="164" fontId="3" fillId="0" borderId="37" xfId="0" applyNumberFormat="1" applyFont="1" applyBorder="1"/>
    <xf numFmtId="0" fontId="3" fillId="0" borderId="54" xfId="0" applyFont="1" applyBorder="1" applyAlignment="1">
      <alignment horizontal="center"/>
    </xf>
    <xf numFmtId="0" fontId="3" fillId="0" borderId="55" xfId="0" applyFont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1" xfId="0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47</xdr:row>
      <xdr:rowOff>99060</xdr:rowOff>
    </xdr:from>
    <xdr:to>
      <xdr:col>16</xdr:col>
      <xdr:colOff>396240</xdr:colOff>
      <xdr:row>57</xdr:row>
      <xdr:rowOff>15240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F25FAC7-5F50-4203-9712-E6DC1AE37E9F}"/>
            </a:ext>
          </a:extLst>
        </xdr:cNvPr>
        <xdr:cNvCxnSpPr/>
      </xdr:nvCxnSpPr>
      <xdr:spPr>
        <a:xfrm>
          <a:off x="13060680" y="8823960"/>
          <a:ext cx="15240" cy="174498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51</xdr:row>
      <xdr:rowOff>160020</xdr:rowOff>
    </xdr:from>
    <xdr:to>
      <xdr:col>5</xdr:col>
      <xdr:colOff>129540</xdr:colOff>
      <xdr:row>51</xdr:row>
      <xdr:rowOff>167640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72291D6-F091-4846-937C-DCED2C84CA70}"/>
            </a:ext>
          </a:extLst>
        </xdr:cNvPr>
        <xdr:cNvCxnSpPr/>
      </xdr:nvCxnSpPr>
      <xdr:spPr>
        <a:xfrm flipV="1">
          <a:off x="1752600" y="9616440"/>
          <a:ext cx="2339340" cy="762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396240</xdr:colOff>
      <xdr:row>30</xdr:row>
      <xdr:rowOff>152400</xdr:rowOff>
    </xdr:from>
    <xdr:to>
      <xdr:col>10</xdr:col>
      <xdr:colOff>556260</xdr:colOff>
      <xdr:row>35</xdr:row>
      <xdr:rowOff>15240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9DEA384-027F-464A-ABE1-365092FBFFF0}"/>
            </a:ext>
          </a:extLst>
        </xdr:cNvPr>
        <xdr:cNvCxnSpPr/>
      </xdr:nvCxnSpPr>
      <xdr:spPr>
        <a:xfrm>
          <a:off x="7528560" y="5745480"/>
          <a:ext cx="952500" cy="7772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30</xdr:row>
      <xdr:rowOff>114300</xdr:rowOff>
    </xdr:from>
    <xdr:to>
      <xdr:col>1</xdr:col>
      <xdr:colOff>601980</xdr:colOff>
      <xdr:row>35</xdr:row>
      <xdr:rowOff>53340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D7180687-A3E4-4C83-845D-E3F19CA42056}"/>
            </a:ext>
          </a:extLst>
        </xdr:cNvPr>
        <xdr:cNvCxnSpPr/>
      </xdr:nvCxnSpPr>
      <xdr:spPr>
        <a:xfrm flipV="1">
          <a:off x="144780" y="5707380"/>
          <a:ext cx="1249680" cy="8534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613410</xdr:colOff>
      <xdr:row>0</xdr:row>
      <xdr:rowOff>0</xdr:rowOff>
    </xdr:from>
    <xdr:to>
      <xdr:col>20</xdr:col>
      <xdr:colOff>464299</xdr:colOff>
      <xdr:row>13</xdr:row>
      <xdr:rowOff>17346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35B8D7-F8AB-4125-B29F-53BBD950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0610" y="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7</xdr:col>
      <xdr:colOff>613410</xdr:colOff>
      <xdr:row>9</xdr:row>
      <xdr:rowOff>22860</xdr:rowOff>
    </xdr:from>
    <xdr:to>
      <xdr:col>12</xdr:col>
      <xdr:colOff>464299</xdr:colOff>
      <xdr:row>22</xdr:row>
      <xdr:rowOff>47826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5547F-3BDF-4E6D-83B1-9C5FA04A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0770" y="170688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68</xdr:row>
      <xdr:rowOff>7620</xdr:rowOff>
    </xdr:from>
    <xdr:to>
      <xdr:col>12</xdr:col>
      <xdr:colOff>548640</xdr:colOff>
      <xdr:row>85</xdr:row>
      <xdr:rowOff>158754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E9E315-5E57-457C-B71B-89F1FF17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0620" y="12611100"/>
          <a:ext cx="5097780" cy="3282954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121</xdr:row>
      <xdr:rowOff>0</xdr:rowOff>
    </xdr:from>
    <xdr:to>
      <xdr:col>12</xdr:col>
      <xdr:colOff>55948</xdr:colOff>
      <xdr:row>127</xdr:row>
      <xdr:rowOff>106784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72D1D6-B4F0-4EE3-894D-FBF0C587D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" y="22379940"/>
          <a:ext cx="8116003" cy="120406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466725</xdr:colOff>
      <xdr:row>155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49B001-2388-4F9A-B4EB-F8CDAA959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29279850"/>
          <a:ext cx="4095750" cy="781050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124</xdr:row>
      <xdr:rowOff>152400</xdr:rowOff>
    </xdr:from>
    <xdr:to>
      <xdr:col>18</xdr:col>
      <xdr:colOff>685800</xdr:colOff>
      <xdr:row>142</xdr:row>
      <xdr:rowOff>93984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3A42829-0528-466D-8C8B-9F4C6358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24088725"/>
          <a:ext cx="4914900" cy="34182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752475</xdr:colOff>
      <xdr:row>2</xdr:row>
      <xdr:rowOff>12421</xdr:rowOff>
    </xdr:from>
    <xdr:to>
      <xdr:col>21</xdr:col>
      <xdr:colOff>142875</xdr:colOff>
      <xdr:row>15</xdr:row>
      <xdr:rowOff>108283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3E355-646B-44FE-BE9E-AE3328DD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402946"/>
          <a:ext cx="4724400" cy="2656182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52</xdr:row>
      <xdr:rowOff>152400</xdr:rowOff>
    </xdr:from>
    <xdr:to>
      <xdr:col>18</xdr:col>
      <xdr:colOff>342900</xdr:colOff>
      <xdr:row>66</xdr:row>
      <xdr:rowOff>118722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F19A2B-BED4-4C33-B0D2-80DBA4D6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9780" y="9806940"/>
          <a:ext cx="4937760" cy="2541882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495300</xdr:colOff>
      <xdr:row>155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C4609F-B5E5-4E55-B122-28DA7CF6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29279850"/>
          <a:ext cx="409575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137</xdr:row>
      <xdr:rowOff>0</xdr:rowOff>
    </xdr:from>
    <xdr:to>
      <xdr:col>14</xdr:col>
      <xdr:colOff>182880</xdr:colOff>
      <xdr:row>150</xdr:row>
      <xdr:rowOff>156822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F08C48-D500-43E0-AB9E-5BF883C6B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26450925"/>
          <a:ext cx="4754880" cy="2652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613410</xdr:colOff>
      <xdr:row>0</xdr:row>
      <xdr:rowOff>0</xdr:rowOff>
    </xdr:from>
    <xdr:to>
      <xdr:col>20</xdr:col>
      <xdr:colOff>464299</xdr:colOff>
      <xdr:row>13</xdr:row>
      <xdr:rowOff>17346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432378-4897-4EB7-9BC0-2612C000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3410" y="0"/>
          <a:ext cx="3660889" cy="2570046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138</xdr:row>
      <xdr:rowOff>15240</xdr:rowOff>
    </xdr:from>
    <xdr:to>
      <xdr:col>13</xdr:col>
      <xdr:colOff>22339</xdr:colOff>
      <xdr:row>151</xdr:row>
      <xdr:rowOff>78306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56557-4706-479C-9470-6628E193D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6530" y="2553462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67</xdr:row>
      <xdr:rowOff>144780</xdr:rowOff>
    </xdr:from>
    <xdr:to>
      <xdr:col>12</xdr:col>
      <xdr:colOff>495300</xdr:colOff>
      <xdr:row>85</xdr:row>
      <xdr:rowOff>105414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795AAD-36F4-4CB7-B85D-AE09056C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12557760"/>
          <a:ext cx="5097780" cy="3282954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116</xdr:row>
      <xdr:rowOff>85725</xdr:rowOff>
    </xdr:from>
    <xdr:to>
      <xdr:col>20</xdr:col>
      <xdr:colOff>629775</xdr:colOff>
      <xdr:row>125</xdr:row>
      <xdr:rowOff>105018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83A5A87-F9D5-4518-A00F-EC2F0D6AD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22498050"/>
          <a:ext cx="8059275" cy="174331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457200</xdr:colOff>
      <xdr:row>155</xdr:row>
      <xdr:rowOff>161925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2ACD7CE-4241-4CA0-A571-3B88BAF89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29279850"/>
          <a:ext cx="4095750" cy="781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752475</xdr:colOff>
      <xdr:row>2</xdr:row>
      <xdr:rowOff>12421</xdr:rowOff>
    </xdr:from>
    <xdr:to>
      <xdr:col>21</xdr:col>
      <xdr:colOff>142875</xdr:colOff>
      <xdr:row>15</xdr:row>
      <xdr:rowOff>108283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D9FFB0-0EDC-49FD-9A78-D653B7E05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402946"/>
          <a:ext cx="4724400" cy="2658087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52</xdr:row>
      <xdr:rowOff>152400</xdr:rowOff>
    </xdr:from>
    <xdr:to>
      <xdr:col>18</xdr:col>
      <xdr:colOff>342900</xdr:colOff>
      <xdr:row>66</xdr:row>
      <xdr:rowOff>118722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8C573-C092-4FCE-9D25-04E65997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0239375"/>
          <a:ext cx="4754880" cy="265237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55</xdr:row>
      <xdr:rowOff>28575</xdr:rowOff>
    </xdr:from>
    <xdr:to>
      <xdr:col>17</xdr:col>
      <xdr:colOff>754380</xdr:colOff>
      <xdr:row>68</xdr:row>
      <xdr:rowOff>185397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845333-1B6D-48AC-A7C6-B7B94B022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0239375"/>
          <a:ext cx="4937760" cy="2541882"/>
        </a:xfrm>
        <a:prstGeom prst="rect">
          <a:avLst/>
        </a:prstGeom>
      </xdr:spPr>
    </xdr:pic>
    <xdr:clientData/>
  </xdr:twoCellAnchor>
  <xdr:twoCellAnchor editAs="oneCell">
    <xdr:from>
      <xdr:col>7</xdr:col>
      <xdr:colOff>205740</xdr:colOff>
      <xdr:row>130</xdr:row>
      <xdr:rowOff>22860</xdr:rowOff>
    </xdr:from>
    <xdr:to>
      <xdr:col>13</xdr:col>
      <xdr:colOff>388620</xdr:colOff>
      <xdr:row>143</xdr:row>
      <xdr:rowOff>179682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B4EA52-06F7-4014-903D-75B745E0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24071580"/>
          <a:ext cx="4937760" cy="25418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374649</xdr:colOff>
      <xdr:row>1</xdr:row>
      <xdr:rowOff>114300</xdr:rowOff>
    </xdr:from>
    <xdr:to>
      <xdr:col>21</xdr:col>
      <xdr:colOff>133349</xdr:colOff>
      <xdr:row>21</xdr:row>
      <xdr:rowOff>11430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E48E05-ED18-4FD7-8E58-050CB0F77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2649" y="314325"/>
          <a:ext cx="5092700" cy="3819525"/>
        </a:xfrm>
        <a:prstGeom prst="rect">
          <a:avLst/>
        </a:prstGeom>
      </xdr:spPr>
    </xdr:pic>
    <xdr:clientData/>
  </xdr:twoCellAnchor>
  <xdr:twoCellAnchor editAs="oneCell">
    <xdr:from>
      <xdr:col>9</xdr:col>
      <xdr:colOff>143848</xdr:colOff>
      <xdr:row>22</xdr:row>
      <xdr:rowOff>151428</xdr:rowOff>
    </xdr:from>
    <xdr:to>
      <xdr:col>14</xdr:col>
      <xdr:colOff>394024</xdr:colOff>
      <xdr:row>34</xdr:row>
      <xdr:rowOff>25466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72255-1371-4CFD-97BA-E33D9DF27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657" t="29618" r="41908" b="34809"/>
        <a:stretch/>
      </xdr:blipFill>
      <xdr:spPr>
        <a:xfrm>
          <a:off x="7281766" y="4365755"/>
          <a:ext cx="4215687" cy="21678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387928</xdr:colOff>
      <xdr:row>15</xdr:row>
      <xdr:rowOff>41564</xdr:rowOff>
    </xdr:from>
    <xdr:to>
      <xdr:col>17</xdr:col>
      <xdr:colOff>780180</xdr:colOff>
      <xdr:row>30</xdr:row>
      <xdr:rowOff>161482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81C2E9-E9D4-4D43-AE98-0CF8BEC30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3673" y="2798619"/>
          <a:ext cx="7956834" cy="2876973"/>
        </a:xfrm>
        <a:prstGeom prst="rect">
          <a:avLst/>
        </a:prstGeom>
      </xdr:spPr>
    </xdr:pic>
    <xdr:clientData/>
  </xdr:twoCellAnchor>
  <xdr:twoCellAnchor editAs="oneCell">
    <xdr:from>
      <xdr:col>9</xdr:col>
      <xdr:colOff>13855</xdr:colOff>
      <xdr:row>264</xdr:row>
      <xdr:rowOff>138546</xdr:rowOff>
    </xdr:from>
    <xdr:to>
      <xdr:col>21</xdr:col>
      <xdr:colOff>207553</xdr:colOff>
      <xdr:row>283</xdr:row>
      <xdr:rowOff>13854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0D5EB23-F925-42F8-A6EF-F4F5CAD6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891" y="47867455"/>
          <a:ext cx="12579662" cy="3297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13855</xdr:colOff>
      <xdr:row>264</xdr:row>
      <xdr:rowOff>138546</xdr:rowOff>
    </xdr:from>
    <xdr:to>
      <xdr:col>20</xdr:col>
      <xdr:colOff>706317</xdr:colOff>
      <xdr:row>283</xdr:row>
      <xdr:rowOff>13854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628AB-A33F-4691-B099-DB6589553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7295" y="48517926"/>
          <a:ext cx="12522858" cy="33500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17</xdr:col>
      <xdr:colOff>627629</xdr:colOff>
      <xdr:row>32</xdr:row>
      <xdr:rowOff>155438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8D1D02-B370-401E-AA13-08732F5B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3491" y="3020291"/>
          <a:ext cx="8192210" cy="3078747"/>
        </a:xfrm>
        <a:prstGeom prst="rect">
          <a:avLst/>
        </a:prstGeom>
      </xdr:spPr>
    </xdr:pic>
    <xdr:clientData/>
  </xdr:twoCellAnchor>
  <xdr:twoCellAnchor editAs="oneCell">
    <xdr:from>
      <xdr:col>8</xdr:col>
      <xdr:colOff>1039090</xdr:colOff>
      <xdr:row>284</xdr:row>
      <xdr:rowOff>55419</xdr:rowOff>
    </xdr:from>
    <xdr:to>
      <xdr:col>20</xdr:col>
      <xdr:colOff>748145</xdr:colOff>
      <xdr:row>301</xdr:row>
      <xdr:rowOff>72312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549CEE-FB6B-4B9E-BADA-AB53A912A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1272" y="51386510"/>
          <a:ext cx="12676909" cy="3078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1CFD-FE6F-46AA-85EB-985AC0E18F05}">
  <sheetPr>
    <tabColor rgb="FFFFFF00"/>
  </sheetPr>
  <dimension ref="A1:Q60"/>
  <sheetViews>
    <sheetView workbookViewId="0">
      <selection activeCell="B2" sqref="B2:N5"/>
    </sheetView>
  </sheetViews>
  <sheetFormatPr baseColWidth="10" defaultRowHeight="14.4" x14ac:dyDescent="0.3"/>
  <sheetData>
    <row r="1" spans="2:15" ht="15" thickBot="1" x14ac:dyDescent="0.35"/>
    <row r="2" spans="2:15" ht="15" thickBot="1" x14ac:dyDescent="0.35">
      <c r="B2" s="242" t="s">
        <v>0</v>
      </c>
      <c r="C2" s="248" t="s">
        <v>6</v>
      </c>
      <c r="D2" s="248"/>
      <c r="E2" s="248" t="s">
        <v>5</v>
      </c>
      <c r="F2" s="248"/>
      <c r="G2" s="242" t="s">
        <v>7</v>
      </c>
      <c r="H2" s="242" t="s">
        <v>8</v>
      </c>
      <c r="I2" s="242" t="s">
        <v>9</v>
      </c>
      <c r="J2" s="242" t="s">
        <v>10</v>
      </c>
      <c r="K2" s="242" t="s">
        <v>11</v>
      </c>
      <c r="L2" s="242" t="s">
        <v>12</v>
      </c>
      <c r="M2" s="242" t="s">
        <v>13</v>
      </c>
      <c r="N2" s="242" t="s">
        <v>14</v>
      </c>
    </row>
    <row r="3" spans="2:15" ht="15" thickBot="1" x14ac:dyDescent="0.35">
      <c r="B3" s="242"/>
      <c r="C3" s="82" t="s">
        <v>1</v>
      </c>
      <c r="D3" s="82" t="s">
        <v>2</v>
      </c>
      <c r="E3" s="82" t="s">
        <v>3</v>
      </c>
      <c r="F3" s="82" t="s">
        <v>4</v>
      </c>
      <c r="G3" s="242"/>
      <c r="H3" s="242"/>
      <c r="I3" s="242"/>
      <c r="J3" s="242"/>
      <c r="K3" s="242"/>
      <c r="L3" s="242"/>
      <c r="M3" s="242"/>
      <c r="N3" s="242"/>
    </row>
    <row r="4" spans="2:15" x14ac:dyDescent="0.3">
      <c r="B4" s="48">
        <v>1</v>
      </c>
      <c r="C4" s="49">
        <v>200</v>
      </c>
      <c r="D4" s="49">
        <v>-100</v>
      </c>
      <c r="E4" s="49">
        <v>500</v>
      </c>
      <c r="F4" s="49">
        <v>600</v>
      </c>
      <c r="G4" s="49">
        <f>E4-C4</f>
        <v>300</v>
      </c>
      <c r="H4" s="49">
        <f>F4-D4</f>
        <v>700</v>
      </c>
      <c r="I4" s="50">
        <f>SQRT(G4^2+H4^2)</f>
        <v>761.57731058639081</v>
      </c>
      <c r="J4" s="51">
        <f>G4/I4</f>
        <v>0.39391929857916769</v>
      </c>
      <c r="K4" s="51">
        <f>H4/I4</f>
        <v>0.91914503001805792</v>
      </c>
      <c r="L4" s="49">
        <v>1</v>
      </c>
      <c r="M4" s="49">
        <v>1</v>
      </c>
      <c r="N4" s="52">
        <f>(L4*M4)/I4</f>
        <v>1.3130643285972257E-3</v>
      </c>
      <c r="O4" t="s">
        <v>19</v>
      </c>
    </row>
    <row r="5" spans="2:15" x14ac:dyDescent="0.3">
      <c r="B5" s="29">
        <v>1</v>
      </c>
      <c r="C5" s="14">
        <v>500</v>
      </c>
      <c r="D5" s="14">
        <v>600</v>
      </c>
      <c r="E5" s="14">
        <v>200</v>
      </c>
      <c r="F5" s="14">
        <v>-100</v>
      </c>
      <c r="G5" s="15">
        <f>E5-C5</f>
        <v>-300</v>
      </c>
      <c r="H5" s="15">
        <f>F5-D5</f>
        <v>-700</v>
      </c>
      <c r="I5" s="16">
        <f>SQRT(G5^2+H5^2)</f>
        <v>761.57731058639081</v>
      </c>
      <c r="J5" s="17">
        <f>G5/I5</f>
        <v>-0.39391929857916769</v>
      </c>
      <c r="K5" s="17">
        <f>H5/I5</f>
        <v>-0.91914503001805792</v>
      </c>
      <c r="L5" s="15">
        <v>1</v>
      </c>
      <c r="M5" s="15">
        <v>1</v>
      </c>
      <c r="N5" s="18">
        <f>(L5*M5)/I5</f>
        <v>1.3130643285972257E-3</v>
      </c>
      <c r="O5" t="s">
        <v>20</v>
      </c>
    </row>
    <row r="6" spans="2:15" x14ac:dyDescent="0.3">
      <c r="B6" s="33">
        <v>2</v>
      </c>
      <c r="C6" s="34">
        <v>0</v>
      </c>
      <c r="D6" s="34">
        <v>800</v>
      </c>
      <c r="E6" s="34">
        <v>1000</v>
      </c>
      <c r="F6" s="34">
        <v>-500</v>
      </c>
      <c r="G6" s="19">
        <f t="shared" ref="G6:G7" si="0">E6-C6</f>
        <v>1000</v>
      </c>
      <c r="H6" s="19">
        <f t="shared" ref="H6:H7" si="1">F6-D6</f>
        <v>-1300</v>
      </c>
      <c r="I6" s="20">
        <f t="shared" ref="I6:I7" si="2">SQRT(G6^2+H6^2)</f>
        <v>1640.1219466856726</v>
      </c>
      <c r="J6" s="21">
        <f t="shared" ref="J6:J7" si="3">G6/I6</f>
        <v>0.60971076084969233</v>
      </c>
      <c r="K6" s="21">
        <f t="shared" ref="K6:K7" si="4">H6/I6</f>
        <v>-0.79262398910460008</v>
      </c>
      <c r="L6" s="19">
        <v>1</v>
      </c>
      <c r="M6" s="19">
        <v>1</v>
      </c>
      <c r="N6" s="22">
        <f t="shared" ref="N6:N7" si="5">(L6*M6)/I6</f>
        <v>6.0971076084969235E-4</v>
      </c>
    </row>
    <row r="7" spans="2:15" x14ac:dyDescent="0.3">
      <c r="B7" s="29">
        <v>2</v>
      </c>
      <c r="C7" s="14">
        <v>1000</v>
      </c>
      <c r="D7" s="14">
        <v>-500</v>
      </c>
      <c r="E7" s="14">
        <v>0</v>
      </c>
      <c r="F7" s="14">
        <v>800</v>
      </c>
      <c r="G7" s="15">
        <f t="shared" si="0"/>
        <v>-1000</v>
      </c>
      <c r="H7" s="15">
        <f t="shared" si="1"/>
        <v>1300</v>
      </c>
      <c r="I7" s="16">
        <f t="shared" si="2"/>
        <v>1640.1219466856726</v>
      </c>
      <c r="J7" s="17">
        <f t="shared" si="3"/>
        <v>-0.60971076084969233</v>
      </c>
      <c r="K7" s="17">
        <f t="shared" si="4"/>
        <v>0.79262398910460008</v>
      </c>
      <c r="L7" s="15">
        <v>1</v>
      </c>
      <c r="M7" s="15">
        <v>1</v>
      </c>
      <c r="N7" s="18">
        <f t="shared" si="5"/>
        <v>6.0971076084969235E-4</v>
      </c>
    </row>
    <row r="8" spans="2:15" x14ac:dyDescent="0.3">
      <c r="B8" s="33">
        <v>3</v>
      </c>
      <c r="C8" s="34">
        <v>200</v>
      </c>
      <c r="D8" s="34">
        <v>-400</v>
      </c>
      <c r="E8" s="34">
        <v>1000</v>
      </c>
      <c r="F8" s="34">
        <v>-400</v>
      </c>
      <c r="G8" s="19">
        <f t="shared" ref="G8" si="6">E8-C8</f>
        <v>800</v>
      </c>
      <c r="H8" s="19">
        <f t="shared" ref="H8" si="7">F8-D8</f>
        <v>0</v>
      </c>
      <c r="I8" s="20">
        <f t="shared" ref="I8" si="8">SQRT(G8^2+H8^2)</f>
        <v>800</v>
      </c>
      <c r="J8" s="21">
        <f t="shared" ref="J8" si="9">G8/I8</f>
        <v>1</v>
      </c>
      <c r="K8" s="21">
        <f t="shared" ref="K8" si="10">H8/I8</f>
        <v>0</v>
      </c>
      <c r="L8" s="19">
        <v>1</v>
      </c>
      <c r="M8" s="19">
        <v>1</v>
      </c>
      <c r="N8" s="22">
        <f t="shared" ref="N8" si="11">(L8*M8)/I8</f>
        <v>1.25E-3</v>
      </c>
    </row>
    <row r="9" spans="2:15" x14ac:dyDescent="0.3">
      <c r="B9" s="29">
        <v>3</v>
      </c>
      <c r="C9" s="14">
        <f>E8</f>
        <v>1000</v>
      </c>
      <c r="D9" s="14">
        <f>F8</f>
        <v>-400</v>
      </c>
      <c r="E9" s="14">
        <f>C8</f>
        <v>200</v>
      </c>
      <c r="F9" s="14">
        <f>D8</f>
        <v>-400</v>
      </c>
      <c r="G9" s="15">
        <f t="shared" ref="G9" si="12">E9-C9</f>
        <v>-800</v>
      </c>
      <c r="H9" s="15">
        <f t="shared" ref="H9" si="13">F9-D9</f>
        <v>0</v>
      </c>
      <c r="I9" s="16">
        <f t="shared" ref="I9" si="14">SQRT(G9^2+H9^2)</f>
        <v>800</v>
      </c>
      <c r="J9" s="17">
        <f t="shared" ref="J9" si="15">G9/I9</f>
        <v>-1</v>
      </c>
      <c r="K9" s="17">
        <f t="shared" ref="K9" si="16">H9/I9</f>
        <v>0</v>
      </c>
      <c r="L9" s="15">
        <v>1</v>
      </c>
      <c r="M9" s="15">
        <v>1</v>
      </c>
      <c r="N9" s="18">
        <f t="shared" ref="N9" si="17">(L9*M9)/I9</f>
        <v>1.25E-3</v>
      </c>
    </row>
    <row r="10" spans="2:15" x14ac:dyDescent="0.3">
      <c r="B10" s="33">
        <v>4</v>
      </c>
      <c r="C10" s="34">
        <v>400</v>
      </c>
      <c r="D10" s="34">
        <v>800</v>
      </c>
      <c r="E10" s="34">
        <v>400</v>
      </c>
      <c r="F10" s="34">
        <v>-200</v>
      </c>
      <c r="G10" s="19">
        <f t="shared" ref="G10:G11" si="18">E10-C10</f>
        <v>0</v>
      </c>
      <c r="H10" s="19">
        <f t="shared" ref="H10:H11" si="19">F10-D10</f>
        <v>-1000</v>
      </c>
      <c r="I10" s="20">
        <f t="shared" ref="I10:I11" si="20">SQRT(G10^2+H10^2)</f>
        <v>1000</v>
      </c>
      <c r="J10" s="21">
        <f t="shared" ref="J10:J11" si="21">G10/I10</f>
        <v>0</v>
      </c>
      <c r="K10" s="21">
        <f t="shared" ref="K10:K11" si="22">H10/I10</f>
        <v>-1</v>
      </c>
      <c r="L10" s="19">
        <v>1</v>
      </c>
      <c r="M10" s="19">
        <v>1</v>
      </c>
      <c r="N10" s="22">
        <f t="shared" ref="N10:N11" si="23">(L10*M10)/I10</f>
        <v>1E-3</v>
      </c>
    </row>
    <row r="11" spans="2:15" ht="15" thickBot="1" x14ac:dyDescent="0.35">
      <c r="B11" s="76">
        <v>4</v>
      </c>
      <c r="C11" s="77">
        <f>E10</f>
        <v>400</v>
      </c>
      <c r="D11" s="77">
        <f>F10</f>
        <v>-200</v>
      </c>
      <c r="E11" s="77">
        <f>C10</f>
        <v>400</v>
      </c>
      <c r="F11" s="77">
        <f>D10</f>
        <v>800</v>
      </c>
      <c r="G11" s="78">
        <f t="shared" si="18"/>
        <v>0</v>
      </c>
      <c r="H11" s="78">
        <f t="shared" si="19"/>
        <v>1000</v>
      </c>
      <c r="I11" s="79">
        <f t="shared" si="20"/>
        <v>1000</v>
      </c>
      <c r="J11" s="80">
        <f t="shared" si="21"/>
        <v>0</v>
      </c>
      <c r="K11" s="80">
        <f t="shared" si="22"/>
        <v>1</v>
      </c>
      <c r="L11" s="78">
        <v>1</v>
      </c>
      <c r="M11" s="78">
        <v>1</v>
      </c>
      <c r="N11" s="81">
        <f t="shared" si="23"/>
        <v>1E-3</v>
      </c>
    </row>
    <row r="13" spans="2:15" ht="15" thickBot="1" x14ac:dyDescent="0.35"/>
    <row r="14" spans="2:15" ht="15.6" thickTop="1" thickBot="1" x14ac:dyDescent="0.35">
      <c r="B14" s="246" t="s">
        <v>0</v>
      </c>
      <c r="C14" s="247" t="s">
        <v>15</v>
      </c>
      <c r="D14" s="247"/>
      <c r="E14" s="247" t="s">
        <v>16</v>
      </c>
      <c r="F14" s="247"/>
    </row>
    <row r="15" spans="2:15" ht="15.6" thickTop="1" thickBot="1" x14ac:dyDescent="0.35">
      <c r="B15" s="246"/>
      <c r="C15" s="83" t="s">
        <v>17</v>
      </c>
      <c r="D15" s="83" t="s">
        <v>18</v>
      </c>
      <c r="E15" s="83" t="s">
        <v>17</v>
      </c>
      <c r="F15" s="83" t="s">
        <v>18</v>
      </c>
    </row>
    <row r="16" spans="2:15" ht="15" thickTop="1" x14ac:dyDescent="0.3">
      <c r="B16" s="30">
        <v>1</v>
      </c>
      <c r="C16" s="19">
        <v>1</v>
      </c>
      <c r="D16" s="19">
        <v>1</v>
      </c>
      <c r="E16" s="19">
        <v>2</v>
      </c>
      <c r="F16" s="27">
        <v>2</v>
      </c>
    </row>
    <row r="17" spans="1:17" x14ac:dyDescent="0.3">
      <c r="B17" s="31">
        <v>1</v>
      </c>
      <c r="C17" s="14">
        <v>2</v>
      </c>
      <c r="D17" s="14">
        <v>2</v>
      </c>
      <c r="E17" s="14">
        <v>1</v>
      </c>
      <c r="F17" s="28">
        <v>1</v>
      </c>
    </row>
    <row r="18" spans="1:17" x14ac:dyDescent="0.3">
      <c r="B18" s="75">
        <v>2</v>
      </c>
      <c r="C18" s="19">
        <v>1</v>
      </c>
      <c r="D18" s="19">
        <v>1</v>
      </c>
      <c r="E18" s="19">
        <v>2</v>
      </c>
      <c r="F18" s="27">
        <v>2</v>
      </c>
    </row>
    <row r="19" spans="1:17" x14ac:dyDescent="0.3">
      <c r="B19" s="31">
        <v>2</v>
      </c>
      <c r="C19" s="14">
        <v>2</v>
      </c>
      <c r="D19" s="14">
        <v>2</v>
      </c>
      <c r="E19" s="14">
        <v>1</v>
      </c>
      <c r="F19" s="28">
        <v>1</v>
      </c>
    </row>
    <row r="20" spans="1:17" x14ac:dyDescent="0.3">
      <c r="B20" s="75">
        <v>3</v>
      </c>
      <c r="C20" s="19">
        <v>1</v>
      </c>
      <c r="D20" s="19">
        <v>1</v>
      </c>
      <c r="E20" s="19">
        <v>2</v>
      </c>
      <c r="F20" s="27">
        <v>2</v>
      </c>
    </row>
    <row r="21" spans="1:17" x14ac:dyDescent="0.3">
      <c r="B21" s="31">
        <v>3</v>
      </c>
      <c r="C21" s="14">
        <v>2</v>
      </c>
      <c r="D21" s="14">
        <v>2</v>
      </c>
      <c r="E21" s="14">
        <v>1</v>
      </c>
      <c r="F21" s="28">
        <v>1</v>
      </c>
    </row>
    <row r="22" spans="1:17" x14ac:dyDescent="0.3">
      <c r="B22" s="75">
        <v>4</v>
      </c>
      <c r="C22" s="34">
        <v>1</v>
      </c>
      <c r="D22" s="34">
        <v>1</v>
      </c>
      <c r="E22" s="34">
        <v>2</v>
      </c>
      <c r="F22" s="41">
        <v>2</v>
      </c>
    </row>
    <row r="23" spans="1:17" ht="15" thickBot="1" x14ac:dyDescent="0.35">
      <c r="B23" s="74">
        <v>4</v>
      </c>
      <c r="C23" s="42">
        <v>2</v>
      </c>
      <c r="D23" s="42">
        <v>2</v>
      </c>
      <c r="E23" s="42">
        <v>1</v>
      </c>
      <c r="F23" s="43">
        <v>1</v>
      </c>
    </row>
    <row r="24" spans="1:17" ht="15" thickTop="1" x14ac:dyDescent="0.3"/>
    <row r="25" spans="1:17" ht="15" thickBot="1" x14ac:dyDescent="0.35"/>
    <row r="26" spans="1:17" ht="15" thickBot="1" x14ac:dyDescent="0.35">
      <c r="A26" s="243" t="s">
        <v>24</v>
      </c>
      <c r="B26" s="244"/>
      <c r="C26" s="244"/>
      <c r="D26" s="244"/>
      <c r="E26" s="244"/>
      <c r="F26" s="244"/>
      <c r="G26" s="244"/>
      <c r="H26" s="245"/>
      <c r="J26" s="243" t="s">
        <v>25</v>
      </c>
      <c r="K26" s="244"/>
      <c r="L26" s="244"/>
      <c r="M26" s="244"/>
      <c r="N26" s="244"/>
      <c r="O26" s="244"/>
      <c r="P26" s="244"/>
      <c r="Q26" s="245"/>
    </row>
    <row r="27" spans="1:17" x14ac:dyDescent="0.3">
      <c r="A27" s="35"/>
      <c r="H27" s="36"/>
      <c r="J27" s="35"/>
      <c r="Q27" s="36"/>
    </row>
    <row r="28" spans="1:17" x14ac:dyDescent="0.3">
      <c r="A28" s="35"/>
      <c r="C28" s="23" t="str">
        <f>CONCATENATE("U",C16,C15)</f>
        <v>U1X</v>
      </c>
      <c r="D28" s="23" t="str">
        <f t="shared" ref="D28:F28" si="24">CONCATENATE("U",D16,D15)</f>
        <v>U1Y</v>
      </c>
      <c r="E28" s="23" t="str">
        <f t="shared" si="24"/>
        <v>U2X</v>
      </c>
      <c r="F28" s="24" t="str">
        <f t="shared" si="24"/>
        <v>U2Y</v>
      </c>
      <c r="H28" s="36"/>
      <c r="J28" s="35"/>
      <c r="L28" s="23" t="str">
        <f>CONCATENATE("U",C18,C15)</f>
        <v>U1X</v>
      </c>
      <c r="M28" s="23" t="str">
        <f t="shared" ref="M28:O28" si="25">CONCATENATE("U",D18,D15)</f>
        <v>U1Y</v>
      </c>
      <c r="N28" s="23" t="str">
        <f t="shared" si="25"/>
        <v>U2X</v>
      </c>
      <c r="O28" s="23" t="str">
        <f t="shared" si="25"/>
        <v>U2Y</v>
      </c>
      <c r="Q28" s="36"/>
    </row>
    <row r="29" spans="1:17" x14ac:dyDescent="0.3">
      <c r="A29" s="35"/>
      <c r="C29" s="25">
        <f>J4^2</f>
        <v>0.15517241379310345</v>
      </c>
      <c r="D29" s="25">
        <f>J4*K4</f>
        <v>0.36206896551724138</v>
      </c>
      <c r="E29" s="26">
        <f>-1*C29</f>
        <v>-0.15517241379310345</v>
      </c>
      <c r="F29" s="26">
        <f>-1*D29</f>
        <v>-0.36206896551724138</v>
      </c>
      <c r="G29" s="1" t="str">
        <f>C28</f>
        <v>U1X</v>
      </c>
      <c r="H29" s="36"/>
      <c r="J29" s="35"/>
      <c r="L29" s="25">
        <f>J6^2</f>
        <v>0.3717472118959107</v>
      </c>
      <c r="M29" s="25">
        <f>J6*K6</f>
        <v>-0.48327137546468396</v>
      </c>
      <c r="N29" s="26">
        <f>-1*L29</f>
        <v>-0.3717472118959107</v>
      </c>
      <c r="O29" s="26">
        <f>-1*M29</f>
        <v>0.48327137546468396</v>
      </c>
      <c r="P29" s="1" t="str">
        <f>L28</f>
        <v>U1X</v>
      </c>
      <c r="Q29" s="36"/>
    </row>
    <row r="30" spans="1:17" x14ac:dyDescent="0.3">
      <c r="A30" s="37" t="s">
        <v>37</v>
      </c>
      <c r="B30" s="2">
        <f>N4</f>
        <v>1.3130643285972257E-3</v>
      </c>
      <c r="C30" s="25">
        <f>D29</f>
        <v>0.36206896551724138</v>
      </c>
      <c r="D30" s="25">
        <f>K4^2</f>
        <v>0.84482758620689657</v>
      </c>
      <c r="E30" s="26">
        <f>-1*C30</f>
        <v>-0.36206896551724138</v>
      </c>
      <c r="F30" s="26">
        <f>-1*D30</f>
        <v>-0.84482758620689657</v>
      </c>
      <c r="G30" s="1" t="str">
        <f>D28</f>
        <v>U1Y</v>
      </c>
      <c r="H30" s="36"/>
      <c r="J30" s="37" t="s">
        <v>23</v>
      </c>
      <c r="K30" s="2">
        <f>N6</f>
        <v>6.0971076084969235E-4</v>
      </c>
      <c r="L30" s="25">
        <f>M29</f>
        <v>-0.48327137546468396</v>
      </c>
      <c r="M30" s="25">
        <f>K6^2</f>
        <v>0.62825278810408913</v>
      </c>
      <c r="N30" s="26">
        <f>-1*L30</f>
        <v>0.48327137546468396</v>
      </c>
      <c r="O30" s="26">
        <f>-1*M30</f>
        <v>-0.62825278810408913</v>
      </c>
      <c r="P30" s="1" t="str">
        <f>M28</f>
        <v>U1Y</v>
      </c>
      <c r="Q30" s="36"/>
    </row>
    <row r="31" spans="1:17" x14ac:dyDescent="0.3">
      <c r="A31" s="35"/>
      <c r="C31" s="26">
        <f>E29</f>
        <v>-0.15517241379310345</v>
      </c>
      <c r="D31" s="26">
        <f>F29</f>
        <v>-0.36206896551724138</v>
      </c>
      <c r="E31" s="25">
        <f>C29</f>
        <v>0.15517241379310345</v>
      </c>
      <c r="F31" s="25">
        <f>D29</f>
        <v>0.36206896551724138</v>
      </c>
      <c r="G31" s="1" t="str">
        <f>E28</f>
        <v>U2X</v>
      </c>
      <c r="H31" s="36"/>
      <c r="J31" s="35"/>
      <c r="L31" s="26">
        <f>N29</f>
        <v>-0.3717472118959107</v>
      </c>
      <c r="M31" s="26">
        <f>O29</f>
        <v>0.48327137546468396</v>
      </c>
      <c r="N31" s="25">
        <f>L29</f>
        <v>0.3717472118959107</v>
      </c>
      <c r="O31" s="25">
        <f>M29</f>
        <v>-0.48327137546468396</v>
      </c>
      <c r="P31" s="1" t="str">
        <f>N28</f>
        <v>U2X</v>
      </c>
      <c r="Q31" s="36"/>
    </row>
    <row r="32" spans="1:17" x14ac:dyDescent="0.3">
      <c r="A32" s="35"/>
      <c r="C32" s="26">
        <f>E30</f>
        <v>-0.36206896551724138</v>
      </c>
      <c r="D32" s="26">
        <f>F30</f>
        <v>-0.84482758620689657</v>
      </c>
      <c r="E32" s="25">
        <f>C30</f>
        <v>0.36206896551724138</v>
      </c>
      <c r="F32" s="25">
        <f>D30</f>
        <v>0.84482758620689657</v>
      </c>
      <c r="G32" s="1" t="str">
        <f>F28</f>
        <v>U2Y</v>
      </c>
      <c r="H32" s="36"/>
      <c r="J32" s="35"/>
      <c r="L32" s="26">
        <f>N30</f>
        <v>0.48327137546468396</v>
      </c>
      <c r="M32" s="26">
        <f>O30</f>
        <v>-0.62825278810408913</v>
      </c>
      <c r="N32" s="25">
        <f>L30</f>
        <v>-0.48327137546468396</v>
      </c>
      <c r="O32" s="25">
        <f>M30</f>
        <v>0.62825278810408913</v>
      </c>
      <c r="P32" s="1" t="str">
        <f>O28</f>
        <v>U2Y</v>
      </c>
      <c r="Q32" s="36"/>
    </row>
    <row r="33" spans="1:17" x14ac:dyDescent="0.3">
      <c r="A33" s="35"/>
      <c r="H33" s="36"/>
      <c r="J33" s="35"/>
      <c r="Q33" s="36"/>
    </row>
    <row r="34" spans="1:17" x14ac:dyDescent="0.3">
      <c r="A34" s="35"/>
      <c r="H34" s="36"/>
      <c r="J34" s="35"/>
      <c r="Q34" s="36"/>
    </row>
    <row r="35" spans="1:17" x14ac:dyDescent="0.3">
      <c r="A35" s="35"/>
      <c r="C35" s="23" t="str">
        <f>CONCATENATE("U",C17,C15)</f>
        <v>U2X</v>
      </c>
      <c r="D35" s="23" t="str">
        <f t="shared" ref="D35:F35" si="26">CONCATENATE("U",D17,D15)</f>
        <v>U2Y</v>
      </c>
      <c r="E35" s="23" t="str">
        <f t="shared" si="26"/>
        <v>U1X</v>
      </c>
      <c r="F35" s="23" t="str">
        <f t="shared" si="26"/>
        <v>U1Y</v>
      </c>
      <c r="H35" s="36"/>
      <c r="J35" s="35"/>
      <c r="L35" s="23" t="str">
        <f>CONCATENATE("U",C19,C15)</f>
        <v>U2X</v>
      </c>
      <c r="M35" s="23" t="str">
        <f t="shared" ref="M35:O35" si="27">CONCATENATE("U",D19,D15)</f>
        <v>U2Y</v>
      </c>
      <c r="N35" s="23" t="str">
        <f t="shared" si="27"/>
        <v>U1X</v>
      </c>
      <c r="O35" s="23" t="str">
        <f t="shared" si="27"/>
        <v>U1Y</v>
      </c>
      <c r="Q35" s="36"/>
    </row>
    <row r="36" spans="1:17" x14ac:dyDescent="0.3">
      <c r="A36" s="35"/>
      <c r="C36" s="25">
        <f>J5^2</f>
        <v>0.15517241379310345</v>
      </c>
      <c r="D36" s="25">
        <f>J5*K5</f>
        <v>0.36206896551724138</v>
      </c>
      <c r="E36" s="26">
        <f>-1*C36</f>
        <v>-0.15517241379310345</v>
      </c>
      <c r="F36" s="26">
        <f>-1*D36</f>
        <v>-0.36206896551724138</v>
      </c>
      <c r="G36" s="1" t="str">
        <f>C35</f>
        <v>U2X</v>
      </c>
      <c r="H36" s="36"/>
      <c r="J36" s="35"/>
      <c r="L36" s="25">
        <f>J7^2</f>
        <v>0.3717472118959107</v>
      </c>
      <c r="M36" s="25">
        <f>J7*K7</f>
        <v>-0.48327137546468396</v>
      </c>
      <c r="N36" s="26">
        <f>-1*L36</f>
        <v>-0.3717472118959107</v>
      </c>
      <c r="O36" s="26">
        <f>-1*M36</f>
        <v>0.48327137546468396</v>
      </c>
      <c r="P36" s="1" t="str">
        <f>L35</f>
        <v>U2X</v>
      </c>
      <c r="Q36" s="36"/>
    </row>
    <row r="37" spans="1:17" x14ac:dyDescent="0.3">
      <c r="A37" s="37" t="s">
        <v>22</v>
      </c>
      <c r="B37" s="2">
        <f>N5</f>
        <v>1.3130643285972257E-3</v>
      </c>
      <c r="C37" s="25">
        <f>D36</f>
        <v>0.36206896551724138</v>
      </c>
      <c r="D37" s="25">
        <f>K5^2</f>
        <v>0.84482758620689657</v>
      </c>
      <c r="E37" s="26">
        <f>-1*C37</f>
        <v>-0.36206896551724138</v>
      </c>
      <c r="F37" s="26">
        <f>-1*D37</f>
        <v>-0.84482758620689657</v>
      </c>
      <c r="G37" s="1" t="str">
        <f>D35</f>
        <v>U2Y</v>
      </c>
      <c r="H37" s="36"/>
      <c r="J37" s="37" t="s">
        <v>38</v>
      </c>
      <c r="K37" s="2">
        <f>M7</f>
        <v>1</v>
      </c>
      <c r="L37" s="25">
        <f>M36</f>
        <v>-0.48327137546468396</v>
      </c>
      <c r="M37" s="25">
        <f>K7^2</f>
        <v>0.62825278810408913</v>
      </c>
      <c r="N37" s="26">
        <f>-1*L37</f>
        <v>0.48327137546468396</v>
      </c>
      <c r="O37" s="26">
        <f>-1*M37</f>
        <v>-0.62825278810408913</v>
      </c>
      <c r="P37" s="1" t="str">
        <f>M35</f>
        <v>U2Y</v>
      </c>
      <c r="Q37" s="36"/>
    </row>
    <row r="38" spans="1:17" x14ac:dyDescent="0.3">
      <c r="A38" s="35"/>
      <c r="C38" s="26">
        <f>E36</f>
        <v>-0.15517241379310345</v>
      </c>
      <c r="D38" s="26">
        <f>F36</f>
        <v>-0.36206896551724138</v>
      </c>
      <c r="E38" s="25">
        <f>C36</f>
        <v>0.15517241379310345</v>
      </c>
      <c r="F38" s="25">
        <f>D36</f>
        <v>0.36206896551724138</v>
      </c>
      <c r="G38" s="1" t="str">
        <f>E35</f>
        <v>U1X</v>
      </c>
      <c r="H38" s="36"/>
      <c r="J38" s="35"/>
      <c r="L38" s="26">
        <f>N36</f>
        <v>-0.3717472118959107</v>
      </c>
      <c r="M38" s="26">
        <f>O36</f>
        <v>0.48327137546468396</v>
      </c>
      <c r="N38" s="25">
        <f>L36</f>
        <v>0.3717472118959107</v>
      </c>
      <c r="O38" s="25">
        <f>M36</f>
        <v>-0.48327137546468396</v>
      </c>
      <c r="P38" s="1" t="str">
        <f>N35</f>
        <v>U1X</v>
      </c>
      <c r="Q38" s="36"/>
    </row>
    <row r="39" spans="1:17" x14ac:dyDescent="0.3">
      <c r="A39" s="35"/>
      <c r="C39" s="26">
        <f>E37</f>
        <v>-0.36206896551724138</v>
      </c>
      <c r="D39" s="26">
        <f>F37</f>
        <v>-0.84482758620689657</v>
      </c>
      <c r="E39" s="25">
        <f>C37</f>
        <v>0.36206896551724138</v>
      </c>
      <c r="F39" s="25">
        <f>D37</f>
        <v>0.84482758620689657</v>
      </c>
      <c r="G39" s="1" t="str">
        <f>F35</f>
        <v>U1Y</v>
      </c>
      <c r="H39" s="36"/>
      <c r="J39" s="35"/>
      <c r="L39" s="26">
        <f>N37</f>
        <v>0.48327137546468396</v>
      </c>
      <c r="M39" s="26">
        <f>O37</f>
        <v>-0.62825278810408913</v>
      </c>
      <c r="N39" s="25">
        <f>L37</f>
        <v>-0.48327137546468396</v>
      </c>
      <c r="O39" s="25">
        <f>M37</f>
        <v>0.62825278810408913</v>
      </c>
      <c r="P39" s="1" t="str">
        <f>O35</f>
        <v>U1Y</v>
      </c>
      <c r="Q39" s="36"/>
    </row>
    <row r="40" spans="1:17" x14ac:dyDescent="0.3">
      <c r="A40" s="35"/>
      <c r="H40" s="36"/>
      <c r="J40" s="35"/>
      <c r="Q40" s="36"/>
    </row>
    <row r="41" spans="1:17" ht="15" thickBot="1" x14ac:dyDescent="0.35">
      <c r="A41" s="38"/>
      <c r="B41" s="39"/>
      <c r="C41" s="39"/>
      <c r="D41" s="39"/>
      <c r="E41" s="39"/>
      <c r="F41" s="39"/>
      <c r="G41" s="39"/>
      <c r="H41" s="40"/>
      <c r="J41" s="38"/>
      <c r="K41" s="39"/>
      <c r="L41" s="39"/>
      <c r="M41" s="39"/>
      <c r="N41" s="39"/>
      <c r="O41" s="39"/>
      <c r="P41" s="39"/>
      <c r="Q41" s="40"/>
    </row>
    <row r="44" spans="1:17" ht="15" thickBot="1" x14ac:dyDescent="0.35"/>
    <row r="45" spans="1:17" ht="15" thickBot="1" x14ac:dyDescent="0.35">
      <c r="A45" s="243" t="s">
        <v>26</v>
      </c>
      <c r="B45" s="244"/>
      <c r="C45" s="244"/>
      <c r="D45" s="244"/>
      <c r="E45" s="244"/>
      <c r="F45" s="244"/>
      <c r="G45" s="244"/>
      <c r="H45" s="245"/>
      <c r="J45" s="243" t="s">
        <v>27</v>
      </c>
      <c r="K45" s="244"/>
      <c r="L45" s="244"/>
      <c r="M45" s="244"/>
      <c r="N45" s="244"/>
      <c r="O45" s="244"/>
      <c r="P45" s="244"/>
      <c r="Q45" s="245"/>
    </row>
    <row r="46" spans="1:17" x14ac:dyDescent="0.3">
      <c r="A46" s="35"/>
      <c r="H46" s="36"/>
      <c r="J46" s="35"/>
      <c r="Q46" s="36"/>
    </row>
    <row r="47" spans="1:17" x14ac:dyDescent="0.3">
      <c r="A47" s="35"/>
      <c r="C47" s="23" t="str">
        <f>CONCATENATE("U",C20,C15)</f>
        <v>U1X</v>
      </c>
      <c r="D47" s="23" t="str">
        <f t="shared" ref="D47:F47" si="28">CONCATENATE("U",D20,D15)</f>
        <v>U1Y</v>
      </c>
      <c r="E47" s="23" t="str">
        <f t="shared" si="28"/>
        <v>U2X</v>
      </c>
      <c r="F47" s="23" t="str">
        <f t="shared" si="28"/>
        <v>U2Y</v>
      </c>
      <c r="H47" s="36"/>
      <c r="J47" s="35"/>
      <c r="L47" s="23" t="str">
        <f>CONCATENATE("U",C22,C15)</f>
        <v>U1X</v>
      </c>
      <c r="M47" s="23" t="str">
        <f t="shared" ref="M47:O47" si="29">CONCATENATE("U",D22,D15)</f>
        <v>U1Y</v>
      </c>
      <c r="N47" s="23" t="str">
        <f t="shared" si="29"/>
        <v>U2X</v>
      </c>
      <c r="O47" s="23" t="str">
        <f t="shared" si="29"/>
        <v>U2Y</v>
      </c>
      <c r="Q47" s="36"/>
    </row>
    <row r="48" spans="1:17" x14ac:dyDescent="0.3">
      <c r="A48" s="35"/>
      <c r="C48" s="25">
        <f>J8^2</f>
        <v>1</v>
      </c>
      <c r="D48" s="25">
        <f>J8*K8</f>
        <v>0</v>
      </c>
      <c r="E48" s="26">
        <f>-1*C48</f>
        <v>-1</v>
      </c>
      <c r="F48" s="26">
        <f>-1*D48</f>
        <v>0</v>
      </c>
      <c r="G48" s="1" t="str">
        <f>C47</f>
        <v>U1X</v>
      </c>
      <c r="H48" s="36"/>
      <c r="J48" s="35"/>
      <c r="L48" s="25">
        <f>J10^2</f>
        <v>0</v>
      </c>
      <c r="M48" s="25">
        <f>J11*K11</f>
        <v>0</v>
      </c>
      <c r="N48" s="26">
        <f>-1*L48</f>
        <v>0</v>
      </c>
      <c r="O48" s="26">
        <f>-1*M48</f>
        <v>0</v>
      </c>
      <c r="P48" s="1" t="str">
        <f>L47</f>
        <v>U1X</v>
      </c>
      <c r="Q48" s="36"/>
    </row>
    <row r="49" spans="1:17" x14ac:dyDescent="0.3">
      <c r="A49" s="37" t="s">
        <v>39</v>
      </c>
      <c r="B49" s="2">
        <f>N8</f>
        <v>1.25E-3</v>
      </c>
      <c r="C49" s="25">
        <f>D48</f>
        <v>0</v>
      </c>
      <c r="D49" s="25">
        <f>K8^2</f>
        <v>0</v>
      </c>
      <c r="E49" s="26">
        <f>-1*C49</f>
        <v>0</v>
      </c>
      <c r="F49" s="26">
        <f>-1*D49</f>
        <v>0</v>
      </c>
      <c r="G49" s="1" t="str">
        <f>D47</f>
        <v>U1Y</v>
      </c>
      <c r="H49" s="36"/>
      <c r="J49" s="37" t="s">
        <v>41</v>
      </c>
      <c r="K49" s="2">
        <f>W8</f>
        <v>0</v>
      </c>
      <c r="L49" s="25">
        <f>M48</f>
        <v>0</v>
      </c>
      <c r="M49" s="25">
        <f>K11^2</f>
        <v>1</v>
      </c>
      <c r="N49" s="26">
        <f>-1*L49</f>
        <v>0</v>
      </c>
      <c r="O49" s="26">
        <f>-1*M49</f>
        <v>-1</v>
      </c>
      <c r="P49" s="1" t="str">
        <f>M47</f>
        <v>U1Y</v>
      </c>
      <c r="Q49" s="36"/>
    </row>
    <row r="50" spans="1:17" x14ac:dyDescent="0.3">
      <c r="A50" s="35"/>
      <c r="C50" s="26">
        <f>E48</f>
        <v>-1</v>
      </c>
      <c r="D50" s="26">
        <f>F48</f>
        <v>0</v>
      </c>
      <c r="E50" s="25">
        <f>C48</f>
        <v>1</v>
      </c>
      <c r="F50" s="25">
        <f>D48</f>
        <v>0</v>
      </c>
      <c r="G50" s="1" t="str">
        <f>E47</f>
        <v>U2X</v>
      </c>
      <c r="H50" s="36"/>
      <c r="J50" s="35"/>
      <c r="L50" s="26">
        <f>N48</f>
        <v>0</v>
      </c>
      <c r="M50" s="26">
        <f>O48</f>
        <v>0</v>
      </c>
      <c r="N50" s="25">
        <f>L48</f>
        <v>0</v>
      </c>
      <c r="O50" s="25">
        <f>M48</f>
        <v>0</v>
      </c>
      <c r="P50" s="1" t="str">
        <f>N47</f>
        <v>U2X</v>
      </c>
      <c r="Q50" s="36"/>
    </row>
    <row r="51" spans="1:17" x14ac:dyDescent="0.3">
      <c r="A51" s="35"/>
      <c r="C51" s="26">
        <f>E49</f>
        <v>0</v>
      </c>
      <c r="D51" s="26">
        <f>F49</f>
        <v>0</v>
      </c>
      <c r="E51" s="25">
        <f>C49</f>
        <v>0</v>
      </c>
      <c r="F51" s="25">
        <f>D49</f>
        <v>0</v>
      </c>
      <c r="G51" s="1" t="str">
        <f>F47</f>
        <v>U2Y</v>
      </c>
      <c r="H51" s="36"/>
      <c r="J51" s="35"/>
      <c r="L51" s="26">
        <f>N49</f>
        <v>0</v>
      </c>
      <c r="M51" s="26">
        <f>O49</f>
        <v>-1</v>
      </c>
      <c r="N51" s="25">
        <f>L49</f>
        <v>0</v>
      </c>
      <c r="O51" s="25">
        <f>M49</f>
        <v>1</v>
      </c>
      <c r="P51" s="1" t="str">
        <f>O47</f>
        <v>U2Y</v>
      </c>
      <c r="Q51" s="36"/>
    </row>
    <row r="52" spans="1:17" x14ac:dyDescent="0.3">
      <c r="A52" s="35"/>
      <c r="H52" s="36"/>
      <c r="J52" s="35"/>
      <c r="Q52" s="36"/>
    </row>
    <row r="53" spans="1:17" x14ac:dyDescent="0.3">
      <c r="A53" s="35"/>
      <c r="H53" s="36"/>
      <c r="J53" s="35"/>
      <c r="Q53" s="36"/>
    </row>
    <row r="54" spans="1:17" x14ac:dyDescent="0.3">
      <c r="A54" s="35"/>
      <c r="C54" s="23" t="str">
        <f>CONCATENATE("U",C21,C15)</f>
        <v>U2X</v>
      </c>
      <c r="D54" s="23" t="str">
        <f t="shared" ref="D54:F54" si="30">CONCATENATE("U",D21,D15)</f>
        <v>U2Y</v>
      </c>
      <c r="E54" s="23" t="str">
        <f t="shared" si="30"/>
        <v>U1X</v>
      </c>
      <c r="F54" s="23" t="str">
        <f t="shared" si="30"/>
        <v>U1Y</v>
      </c>
      <c r="H54" s="36"/>
      <c r="J54" s="35"/>
      <c r="L54" s="23" t="str">
        <f>CONCATENATE("U",C23,C15)</f>
        <v>U2X</v>
      </c>
      <c r="M54" s="23" t="str">
        <f t="shared" ref="M54:O54" si="31">CONCATENATE("U",D23,D15)</f>
        <v>U2Y</v>
      </c>
      <c r="N54" s="23" t="str">
        <f t="shared" si="31"/>
        <v>U1X</v>
      </c>
      <c r="O54" s="23" t="str">
        <f t="shared" si="31"/>
        <v>U1Y</v>
      </c>
      <c r="Q54" s="36"/>
    </row>
    <row r="55" spans="1:17" x14ac:dyDescent="0.3">
      <c r="A55" s="35"/>
      <c r="C55" s="25">
        <f>J9^2</f>
        <v>1</v>
      </c>
      <c r="D55" s="25">
        <f>J9*K9</f>
        <v>0</v>
      </c>
      <c r="E55" s="26">
        <f>-1*C55</f>
        <v>-1</v>
      </c>
      <c r="F55" s="26">
        <f>-1*D55</f>
        <v>0</v>
      </c>
      <c r="G55" s="1" t="str">
        <f>C54</f>
        <v>U2X</v>
      </c>
      <c r="H55" s="36"/>
      <c r="J55" s="35"/>
      <c r="L55" s="25">
        <f>J11^2</f>
        <v>0</v>
      </c>
      <c r="M55" s="25">
        <f>J11*K11</f>
        <v>0</v>
      </c>
      <c r="N55" s="26">
        <f>-1*L55</f>
        <v>0</v>
      </c>
      <c r="O55" s="26">
        <f>-1*M55</f>
        <v>0</v>
      </c>
      <c r="P55" s="1" t="str">
        <f>L54</f>
        <v>U2X</v>
      </c>
      <c r="Q55" s="36"/>
    </row>
    <row r="56" spans="1:17" x14ac:dyDescent="0.3">
      <c r="A56" s="37" t="s">
        <v>40</v>
      </c>
      <c r="B56" s="2">
        <f>N9</f>
        <v>1.25E-3</v>
      </c>
      <c r="C56" s="25">
        <f>D55</f>
        <v>0</v>
      </c>
      <c r="D56" s="25">
        <f>K9^2</f>
        <v>0</v>
      </c>
      <c r="E56" s="26">
        <f>-1*C56</f>
        <v>0</v>
      </c>
      <c r="F56" s="26">
        <f>-1*D56</f>
        <v>0</v>
      </c>
      <c r="G56" s="1" t="str">
        <f>D54</f>
        <v>U2Y</v>
      </c>
      <c r="H56" s="36"/>
      <c r="J56" s="37" t="s">
        <v>42</v>
      </c>
      <c r="K56" s="2">
        <f>W9</f>
        <v>0</v>
      </c>
      <c r="L56" s="25">
        <f>M55</f>
        <v>0</v>
      </c>
      <c r="M56" s="25">
        <f>K11^2</f>
        <v>1</v>
      </c>
      <c r="N56" s="26">
        <f>-1*L56</f>
        <v>0</v>
      </c>
      <c r="O56" s="26">
        <f>-1*M56</f>
        <v>-1</v>
      </c>
      <c r="P56" s="1" t="str">
        <f>M54</f>
        <v>U2Y</v>
      </c>
      <c r="Q56" s="36"/>
    </row>
    <row r="57" spans="1:17" x14ac:dyDescent="0.3">
      <c r="A57" s="35"/>
      <c r="C57" s="26">
        <f>E55</f>
        <v>-1</v>
      </c>
      <c r="D57" s="26">
        <f>F55</f>
        <v>0</v>
      </c>
      <c r="E57" s="25">
        <f>C55</f>
        <v>1</v>
      </c>
      <c r="F57" s="25">
        <f>D55</f>
        <v>0</v>
      </c>
      <c r="G57" s="1" t="str">
        <f>E54</f>
        <v>U1X</v>
      </c>
      <c r="H57" s="36"/>
      <c r="J57" s="35"/>
      <c r="L57" s="26">
        <f>N55</f>
        <v>0</v>
      </c>
      <c r="M57" s="26">
        <f>O55</f>
        <v>0</v>
      </c>
      <c r="N57" s="25">
        <f>L55</f>
        <v>0</v>
      </c>
      <c r="O57" s="25">
        <f>M55</f>
        <v>0</v>
      </c>
      <c r="P57" s="1" t="str">
        <f>N54</f>
        <v>U1X</v>
      </c>
      <c r="Q57" s="36"/>
    </row>
    <row r="58" spans="1:17" x14ac:dyDescent="0.3">
      <c r="A58" s="35"/>
      <c r="C58" s="26">
        <f>E56</f>
        <v>0</v>
      </c>
      <c r="D58" s="26">
        <f>F56</f>
        <v>0</v>
      </c>
      <c r="E58" s="25">
        <f>C56</f>
        <v>0</v>
      </c>
      <c r="F58" s="25">
        <f>D56</f>
        <v>0</v>
      </c>
      <c r="G58" s="1" t="str">
        <f>F54</f>
        <v>U1Y</v>
      </c>
      <c r="H58" s="36"/>
      <c r="J58" s="35"/>
      <c r="L58" s="26">
        <f>N56</f>
        <v>0</v>
      </c>
      <c r="M58" s="26">
        <f>O56</f>
        <v>-1</v>
      </c>
      <c r="N58" s="25">
        <f>L56</f>
        <v>0</v>
      </c>
      <c r="O58" s="25">
        <f>M56</f>
        <v>1</v>
      </c>
      <c r="P58" s="1" t="str">
        <f>O54</f>
        <v>U1Y</v>
      </c>
      <c r="Q58" s="36"/>
    </row>
    <row r="59" spans="1:17" x14ac:dyDescent="0.3">
      <c r="A59" s="35"/>
      <c r="H59" s="36"/>
      <c r="J59" s="35"/>
      <c r="Q59" s="36"/>
    </row>
    <row r="60" spans="1:17" ht="15" thickBot="1" x14ac:dyDescent="0.35">
      <c r="A60" s="38"/>
      <c r="B60" s="39"/>
      <c r="C60" s="39"/>
      <c r="D60" s="39"/>
      <c r="E60" s="39"/>
      <c r="F60" s="39"/>
      <c r="G60" s="39"/>
      <c r="H60" s="40"/>
      <c r="J60" s="38"/>
      <c r="K60" s="39"/>
      <c r="L60" s="39"/>
      <c r="M60" s="39"/>
      <c r="N60" s="39"/>
      <c r="O60" s="39"/>
      <c r="P60" s="39"/>
      <c r="Q60" s="40"/>
    </row>
  </sheetData>
  <mergeCells count="18">
    <mergeCell ref="J26:Q26"/>
    <mergeCell ref="A45:H45"/>
    <mergeCell ref="J45:Q45"/>
    <mergeCell ref="J2:J3"/>
    <mergeCell ref="K2:K3"/>
    <mergeCell ref="L2:L3"/>
    <mergeCell ref="M2:M3"/>
    <mergeCell ref="N2:N3"/>
    <mergeCell ref="B14:B15"/>
    <mergeCell ref="C14:D14"/>
    <mergeCell ref="E14:F14"/>
    <mergeCell ref="C2:D2"/>
    <mergeCell ref="E2:F2"/>
    <mergeCell ref="B2:B3"/>
    <mergeCell ref="G2:G3"/>
    <mergeCell ref="H2:H3"/>
    <mergeCell ref="I2:I3"/>
    <mergeCell ref="A26:H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E1AB-565C-4E6B-A958-A88CDC310B2E}">
  <sheetPr>
    <tabColor rgb="FF00B0F0"/>
  </sheetPr>
  <dimension ref="A2:R184"/>
  <sheetViews>
    <sheetView topLeftCell="A10" workbookViewId="0">
      <selection activeCell="E149" sqref="E149"/>
    </sheetView>
  </sheetViews>
  <sheetFormatPr baseColWidth="10" defaultRowHeight="14.4" x14ac:dyDescent="0.3"/>
  <cols>
    <col min="6" max="6" width="11.88671875" bestFit="1" customWidth="1"/>
  </cols>
  <sheetData>
    <row r="2" spans="2:15" ht="15" thickBot="1" x14ac:dyDescent="0.35"/>
    <row r="3" spans="2:15" ht="15" thickBot="1" x14ac:dyDescent="0.35">
      <c r="B3" s="242" t="s">
        <v>0</v>
      </c>
      <c r="C3" s="248" t="s">
        <v>6</v>
      </c>
      <c r="D3" s="248"/>
      <c r="E3" s="248" t="s">
        <v>5</v>
      </c>
      <c r="F3" s="248"/>
      <c r="G3" s="242" t="s">
        <v>7</v>
      </c>
      <c r="H3" s="242" t="s">
        <v>8</v>
      </c>
      <c r="I3" s="242" t="s">
        <v>9</v>
      </c>
      <c r="J3" s="242" t="s">
        <v>10</v>
      </c>
      <c r="K3" s="242" t="s">
        <v>11</v>
      </c>
      <c r="L3" s="242" t="s">
        <v>12</v>
      </c>
      <c r="M3" s="242" t="s">
        <v>13</v>
      </c>
      <c r="N3" s="242" t="s">
        <v>14</v>
      </c>
    </row>
    <row r="4" spans="2:15" ht="15" thickBot="1" x14ac:dyDescent="0.35">
      <c r="B4" s="242"/>
      <c r="C4" s="82" t="s">
        <v>1</v>
      </c>
      <c r="D4" s="82" t="s">
        <v>2</v>
      </c>
      <c r="E4" s="82" t="s">
        <v>3</v>
      </c>
      <c r="F4" s="82" t="s">
        <v>4</v>
      </c>
      <c r="G4" s="242"/>
      <c r="H4" s="242"/>
      <c r="I4" s="242"/>
      <c r="J4" s="242"/>
      <c r="K4" s="242"/>
      <c r="L4" s="242"/>
      <c r="M4" s="242"/>
      <c r="N4" s="242"/>
    </row>
    <row r="5" spans="2:15" x14ac:dyDescent="0.3">
      <c r="B5" s="48">
        <v>1</v>
      </c>
      <c r="C5" s="49">
        <v>700</v>
      </c>
      <c r="D5" s="49">
        <v>0</v>
      </c>
      <c r="E5" s="49">
        <v>0</v>
      </c>
      <c r="F5" s="49">
        <v>0</v>
      </c>
      <c r="G5" s="49">
        <f>E5-C5</f>
        <v>-700</v>
      </c>
      <c r="H5" s="49">
        <f>F5-D5</f>
        <v>0</v>
      </c>
      <c r="I5" s="50">
        <f>SQRT(G5^2+H5^2)</f>
        <v>700</v>
      </c>
      <c r="J5" s="51">
        <f>G5/I5</f>
        <v>-1</v>
      </c>
      <c r="K5" s="51">
        <f>H5/I5</f>
        <v>0</v>
      </c>
      <c r="L5" s="49">
        <v>4</v>
      </c>
      <c r="M5" s="49">
        <v>150000</v>
      </c>
      <c r="N5" s="52">
        <f>(L5*M5)/I5</f>
        <v>857.14285714285711</v>
      </c>
      <c r="O5" t="s">
        <v>19</v>
      </c>
    </row>
    <row r="6" spans="2:15" x14ac:dyDescent="0.3">
      <c r="B6" s="29">
        <v>2</v>
      </c>
      <c r="C6" s="14">
        <v>700</v>
      </c>
      <c r="D6" s="14">
        <v>0</v>
      </c>
      <c r="E6" s="14">
        <v>300</v>
      </c>
      <c r="F6" s="14">
        <v>400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87">
        <v>3</v>
      </c>
      <c r="C7" s="88">
        <v>0</v>
      </c>
      <c r="D7" s="88">
        <v>0</v>
      </c>
      <c r="E7" s="88">
        <v>300</v>
      </c>
      <c r="F7" s="88">
        <v>400</v>
      </c>
      <c r="G7" s="89">
        <f t="shared" ref="G7:H7" si="0">E7-C7</f>
        <v>300</v>
      </c>
      <c r="H7" s="89">
        <f t="shared" si="0"/>
        <v>400</v>
      </c>
      <c r="I7" s="90">
        <f t="shared" ref="I7" si="1">SQRT(G7^2+H7^2)</f>
        <v>500</v>
      </c>
      <c r="J7" s="91">
        <f t="shared" ref="J7" si="2">G7/I7</f>
        <v>0.6</v>
      </c>
      <c r="K7" s="91">
        <f t="shared" ref="K7" si="3">H7/I7</f>
        <v>0.8</v>
      </c>
      <c r="L7" s="89">
        <v>4</v>
      </c>
      <c r="M7" s="89">
        <v>150000</v>
      </c>
      <c r="N7" s="92">
        <f t="shared" ref="N7" si="4">(L7*M7)/I7</f>
        <v>1200</v>
      </c>
    </row>
    <row r="9" spans="2:15" ht="15" thickBot="1" x14ac:dyDescent="0.35"/>
    <row r="10" spans="2:15" ht="15" thickTop="1" x14ac:dyDescent="0.3">
      <c r="B10" s="251" t="s">
        <v>0</v>
      </c>
      <c r="C10" s="253" t="s">
        <v>15</v>
      </c>
      <c r="D10" s="253"/>
      <c r="E10" s="253" t="s">
        <v>16</v>
      </c>
      <c r="F10" s="254"/>
    </row>
    <row r="11" spans="2:15" ht="15" thickBot="1" x14ac:dyDescent="0.35">
      <c r="B11" s="252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3</v>
      </c>
      <c r="D12" s="19">
        <v>3</v>
      </c>
      <c r="E12" s="19">
        <v>2</v>
      </c>
      <c r="F12" s="27">
        <v>2</v>
      </c>
    </row>
    <row r="13" spans="2:15" x14ac:dyDescent="0.3">
      <c r="B13" s="31">
        <v>2</v>
      </c>
      <c r="C13" s="14">
        <v>3</v>
      </c>
      <c r="D13" s="14">
        <v>3</v>
      </c>
      <c r="E13" s="14">
        <v>1</v>
      </c>
      <c r="F13" s="28">
        <v>1</v>
      </c>
    </row>
    <row r="14" spans="2:15" ht="15" thickBot="1" x14ac:dyDescent="0.35">
      <c r="B14" s="86">
        <v>3</v>
      </c>
      <c r="C14" s="84">
        <v>2</v>
      </c>
      <c r="D14" s="84">
        <v>2</v>
      </c>
      <c r="E14" s="84">
        <v>1</v>
      </c>
      <c r="F14" s="85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43" t="s">
        <v>24</v>
      </c>
      <c r="B17" s="244"/>
      <c r="C17" s="244"/>
      <c r="D17" s="244"/>
      <c r="E17" s="244"/>
      <c r="F17" s="244"/>
      <c r="G17" s="244"/>
      <c r="H17" s="245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U3X</v>
      </c>
      <c r="D19" s="23" t="str">
        <f>CONCATENATE("U",D12,D11)</f>
        <v>U3Y</v>
      </c>
      <c r="E19" s="23" t="str">
        <f>CONCATENATE("U",E12,E11)</f>
        <v>U2X</v>
      </c>
      <c r="F19" s="24" t="str">
        <f>CONCATENATE("U",F12,F11)</f>
        <v>U2Y</v>
      </c>
      <c r="H19" s="36"/>
      <c r="J19" s="35"/>
      <c r="K19" s="2"/>
      <c r="L19" s="2"/>
      <c r="M19" s="2"/>
      <c r="N19" s="2"/>
      <c r="O19" s="2"/>
      <c r="P19" s="2"/>
      <c r="Q19" s="23" t="s">
        <v>30</v>
      </c>
      <c r="R19" s="36"/>
    </row>
    <row r="20" spans="1:18" x14ac:dyDescent="0.3">
      <c r="A20" s="35"/>
      <c r="C20" s="44">
        <f>J5^2*N5</f>
        <v>857.14285714285711</v>
      </c>
      <c r="D20" s="44">
        <f>J5*K5*N5</f>
        <v>0</v>
      </c>
      <c r="E20" s="45">
        <f>-1*C20</f>
        <v>-857.14285714285711</v>
      </c>
      <c r="F20" s="45">
        <f>-1*D20</f>
        <v>0</v>
      </c>
      <c r="G20" s="1" t="str">
        <f>C19</f>
        <v>U3X</v>
      </c>
      <c r="H20" s="36"/>
      <c r="J20" s="35"/>
      <c r="K20" s="2"/>
      <c r="L20" s="2"/>
      <c r="M20" s="2"/>
      <c r="N20" s="2"/>
      <c r="O20" s="2"/>
      <c r="P20" s="2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0</v>
      </c>
      <c r="D21" s="44">
        <f>K5^2*N5</f>
        <v>0</v>
      </c>
      <c r="E21" s="45">
        <f>-1*C21</f>
        <v>0</v>
      </c>
      <c r="F21" s="45">
        <f>-1*D21</f>
        <v>0</v>
      </c>
      <c r="G21" s="1" t="str">
        <f>D19</f>
        <v>U3Y</v>
      </c>
      <c r="H21" s="36"/>
      <c r="J21" s="35"/>
      <c r="K21" s="2"/>
      <c r="L21" s="2"/>
      <c r="M21" s="59">
        <f>E22</f>
        <v>857.14285714285711</v>
      </c>
      <c r="N21" s="59">
        <f>F22</f>
        <v>0</v>
      </c>
      <c r="O21" s="59">
        <f>C22</f>
        <v>-857.14285714285711</v>
      </c>
      <c r="P21" s="59">
        <f>D22</f>
        <v>0</v>
      </c>
      <c r="Q21" s="23" t="s">
        <v>32</v>
      </c>
      <c r="R21" s="36"/>
    </row>
    <row r="22" spans="1:18" x14ac:dyDescent="0.3">
      <c r="A22" s="35"/>
      <c r="C22" s="45">
        <f>E20</f>
        <v>-857.14285714285711</v>
      </c>
      <c r="D22" s="45">
        <f>F20</f>
        <v>0</v>
      </c>
      <c r="E22" s="44">
        <f>C20</f>
        <v>857.14285714285711</v>
      </c>
      <c r="F22" s="44">
        <f>D20</f>
        <v>0</v>
      </c>
      <c r="G22" s="1" t="str">
        <f>E19</f>
        <v>U2X</v>
      </c>
      <c r="H22" s="36"/>
      <c r="J22" s="35"/>
      <c r="K22" s="2"/>
      <c r="L22" s="2"/>
      <c r="M22" s="59">
        <f>E23</f>
        <v>0</v>
      </c>
      <c r="N22" s="59">
        <f>F23</f>
        <v>0</v>
      </c>
      <c r="O22" s="59">
        <f>C23</f>
        <v>0</v>
      </c>
      <c r="P22" s="59">
        <f>D23</f>
        <v>0</v>
      </c>
      <c r="Q22" s="23" t="s">
        <v>33</v>
      </c>
      <c r="R22" s="36"/>
    </row>
    <row r="23" spans="1:18" x14ac:dyDescent="0.3">
      <c r="A23" s="35"/>
      <c r="C23" s="45">
        <f>E21</f>
        <v>0</v>
      </c>
      <c r="D23" s="45">
        <f>F21</f>
        <v>0</v>
      </c>
      <c r="E23" s="44">
        <f>C21</f>
        <v>0</v>
      </c>
      <c r="F23" s="44">
        <f>D21</f>
        <v>0</v>
      </c>
      <c r="G23" s="1" t="str">
        <f>F19</f>
        <v>U2Y</v>
      </c>
      <c r="H23" s="36"/>
      <c r="J23" s="35"/>
      <c r="K23" s="2"/>
      <c r="L23" s="2"/>
      <c r="M23" s="59">
        <f>E20</f>
        <v>-857.14285714285711</v>
      </c>
      <c r="N23" s="59">
        <f>F20</f>
        <v>0</v>
      </c>
      <c r="O23" s="59">
        <f>C20</f>
        <v>857.14285714285711</v>
      </c>
      <c r="P23" s="59">
        <f>D20</f>
        <v>0</v>
      </c>
      <c r="Q23" s="23" t="s">
        <v>34</v>
      </c>
      <c r="R23" s="36"/>
    </row>
    <row r="24" spans="1:18" x14ac:dyDescent="0.3">
      <c r="A24" s="35"/>
      <c r="H24" s="36"/>
      <c r="J24" s="35"/>
      <c r="K24" s="2"/>
      <c r="L24" s="2"/>
      <c r="M24" s="59">
        <f>E21</f>
        <v>0</v>
      </c>
      <c r="N24" s="59">
        <f>F21</f>
        <v>0</v>
      </c>
      <c r="O24" s="59">
        <f>C21</f>
        <v>0</v>
      </c>
      <c r="P24" s="59">
        <f>D21</f>
        <v>0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43" t="s">
        <v>25</v>
      </c>
      <c r="B29" s="244"/>
      <c r="C29" s="244"/>
      <c r="D29" s="244"/>
      <c r="E29" s="244"/>
      <c r="F29" s="244"/>
      <c r="G29" s="244"/>
      <c r="H29" s="245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U3X</v>
      </c>
      <c r="D31" s="23" t="str">
        <f>CONCATENATE("U",D13,D11)</f>
        <v>U3Y</v>
      </c>
      <c r="E31" s="23" t="str">
        <f>CONCATENATE("U",E13,E11)</f>
        <v>U1X</v>
      </c>
      <c r="F31" s="23" t="str">
        <f>CONCATENATE("U",F13,F11)</f>
        <v>U1Y</v>
      </c>
      <c r="H31" s="36"/>
      <c r="J31" s="35"/>
      <c r="K31" s="59">
        <f>E34</f>
        <v>530.33008588991049</v>
      </c>
      <c r="L31" s="59">
        <f>F34</f>
        <v>-530.33008588991049</v>
      </c>
      <c r="M31" s="2"/>
      <c r="N31" s="2"/>
      <c r="O31" s="59">
        <f>C34</f>
        <v>-530.33008588991049</v>
      </c>
      <c r="P31" s="59">
        <f>D34</f>
        <v>530.33008588991049</v>
      </c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U3X</v>
      </c>
      <c r="H32" s="36"/>
      <c r="J32" s="35"/>
      <c r="K32" s="59">
        <f>E35</f>
        <v>-530.33008588991049</v>
      </c>
      <c r="L32" s="59">
        <f>F35</f>
        <v>530.33008588991049</v>
      </c>
      <c r="M32" s="2"/>
      <c r="N32" s="2"/>
      <c r="O32" s="59">
        <f>C35</f>
        <v>530.33008588991049</v>
      </c>
      <c r="P32" s="59">
        <f>D35</f>
        <v>-530.33008588991049</v>
      </c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U3Y</v>
      </c>
      <c r="H33" s="36"/>
      <c r="J33" s="64"/>
      <c r="K33" s="2"/>
      <c r="L33" s="2"/>
      <c r="M33" s="59"/>
      <c r="N33" s="59"/>
      <c r="O33" s="59"/>
      <c r="P33" s="59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U1X</v>
      </c>
      <c r="H34" s="36"/>
      <c r="J34" s="35"/>
      <c r="K34" s="2"/>
      <c r="L34" s="2"/>
      <c r="M34" s="59"/>
      <c r="N34" s="59"/>
      <c r="O34" s="59"/>
      <c r="P34" s="59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U1Y</v>
      </c>
      <c r="H35" s="36"/>
      <c r="J35" s="35"/>
      <c r="K35" s="59">
        <f>E32</f>
        <v>-530.33008588991049</v>
      </c>
      <c r="L35" s="59">
        <f>F32</f>
        <v>530.33008588991049</v>
      </c>
      <c r="M35" s="59"/>
      <c r="N35" s="59"/>
      <c r="O35" s="59">
        <f>C32</f>
        <v>530.33008588991049</v>
      </c>
      <c r="P35" s="59">
        <f>D32</f>
        <v>-530.33008588991049</v>
      </c>
      <c r="Q35" s="23" t="s">
        <v>34</v>
      </c>
      <c r="R35" s="36"/>
    </row>
    <row r="36" spans="1:18" x14ac:dyDescent="0.3">
      <c r="A36" s="35"/>
      <c r="H36" s="36"/>
      <c r="J36" s="35"/>
      <c r="K36" s="59">
        <f>E33</f>
        <v>530.33008588991049</v>
      </c>
      <c r="L36" s="59">
        <f>F33</f>
        <v>-530.33008588991049</v>
      </c>
      <c r="M36" s="59"/>
      <c r="N36" s="59"/>
      <c r="O36" s="59">
        <f>C33</f>
        <v>-530.33008588991049</v>
      </c>
      <c r="P36" s="59">
        <f>D33</f>
        <v>530.33008588991049</v>
      </c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43" t="s">
        <v>26</v>
      </c>
      <c r="B41" s="244"/>
      <c r="C41" s="244"/>
      <c r="D41" s="244"/>
      <c r="E41" s="244"/>
      <c r="F41" s="244"/>
      <c r="G41" s="244"/>
      <c r="H41" s="245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U2X</v>
      </c>
      <c r="D43" s="23" t="str">
        <f>CONCATENATE("U",D14,D11)</f>
        <v>U2Y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59">
        <f>E46</f>
        <v>432</v>
      </c>
      <c r="L43" s="59">
        <f>F46</f>
        <v>576</v>
      </c>
      <c r="M43" s="59">
        <f>C46</f>
        <v>-432</v>
      </c>
      <c r="N43" s="59">
        <f>D46</f>
        <v>-576</v>
      </c>
      <c r="O43" s="2"/>
      <c r="P43" s="2"/>
      <c r="Q43" s="23" t="s">
        <v>30</v>
      </c>
      <c r="R43" s="36"/>
    </row>
    <row r="44" spans="1:18" x14ac:dyDescent="0.3">
      <c r="A44" s="35"/>
      <c r="C44" s="44">
        <f>J7^2*N7</f>
        <v>432</v>
      </c>
      <c r="D44" s="44">
        <f>J7*K7*N7</f>
        <v>576</v>
      </c>
      <c r="E44" s="45">
        <f>-1*C44</f>
        <v>-432</v>
      </c>
      <c r="F44" s="45">
        <f>-1*D44</f>
        <v>-576</v>
      </c>
      <c r="G44" s="23" t="str">
        <f>C43</f>
        <v>U2X</v>
      </c>
      <c r="H44" s="36"/>
      <c r="J44" s="35"/>
      <c r="K44" s="59">
        <f>E47</f>
        <v>576</v>
      </c>
      <c r="L44" s="59">
        <f>F47</f>
        <v>768.00000000000011</v>
      </c>
      <c r="M44" s="59">
        <f>C47</f>
        <v>-576</v>
      </c>
      <c r="N44" s="59">
        <f>D47</f>
        <v>-768.00000000000011</v>
      </c>
      <c r="O44" s="2"/>
      <c r="P44" s="2"/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576</v>
      </c>
      <c r="D45" s="44">
        <f>K7^2*N7</f>
        <v>768.00000000000011</v>
      </c>
      <c r="E45" s="45">
        <f>-1*C45</f>
        <v>-576</v>
      </c>
      <c r="F45" s="45">
        <f>-1*D45</f>
        <v>-768.00000000000011</v>
      </c>
      <c r="G45" s="23" t="str">
        <f>D43</f>
        <v>U2Y</v>
      </c>
      <c r="H45" s="36"/>
      <c r="J45" s="35"/>
      <c r="K45" s="59">
        <f>E44</f>
        <v>-432</v>
      </c>
      <c r="L45" s="59">
        <f>F44</f>
        <v>-576</v>
      </c>
      <c r="M45" s="59">
        <f>C44</f>
        <v>432</v>
      </c>
      <c r="N45" s="59">
        <f>D44</f>
        <v>576</v>
      </c>
      <c r="O45" s="59"/>
      <c r="P45" s="59"/>
      <c r="Q45" s="23" t="s">
        <v>32</v>
      </c>
      <c r="R45" s="36"/>
    </row>
    <row r="46" spans="1:18" x14ac:dyDescent="0.3">
      <c r="A46" s="35"/>
      <c r="C46" s="45">
        <f>E44</f>
        <v>-432</v>
      </c>
      <c r="D46" s="45">
        <f>F44</f>
        <v>-576</v>
      </c>
      <c r="E46" s="44">
        <f>C44</f>
        <v>432</v>
      </c>
      <c r="F46" s="44">
        <f>D44</f>
        <v>576</v>
      </c>
      <c r="G46" s="23" t="str">
        <f>E43</f>
        <v>U1X</v>
      </c>
      <c r="H46" s="36"/>
      <c r="J46" s="35"/>
      <c r="K46" s="59">
        <f>E45</f>
        <v>-576</v>
      </c>
      <c r="L46" s="59">
        <f>F45</f>
        <v>-768.00000000000011</v>
      </c>
      <c r="M46" s="59">
        <f>C45</f>
        <v>576</v>
      </c>
      <c r="N46" s="59">
        <f>D45</f>
        <v>768.00000000000011</v>
      </c>
      <c r="O46" s="59"/>
      <c r="P46" s="59"/>
      <c r="Q46" s="23" t="s">
        <v>33</v>
      </c>
      <c r="R46" s="36"/>
    </row>
    <row r="47" spans="1:18" x14ac:dyDescent="0.3">
      <c r="A47" s="35"/>
      <c r="C47" s="45">
        <f>E45</f>
        <v>-576</v>
      </c>
      <c r="D47" s="45">
        <f>F45</f>
        <v>-768.00000000000011</v>
      </c>
      <c r="E47" s="44">
        <f>C45</f>
        <v>576</v>
      </c>
      <c r="F47" s="44">
        <f>D45</f>
        <v>768.00000000000011</v>
      </c>
      <c r="G47" s="23" t="str">
        <f>F43</f>
        <v>U1Y</v>
      </c>
      <c r="H47" s="36"/>
      <c r="J47" s="35"/>
      <c r="K47" s="2"/>
      <c r="L47" s="2"/>
      <c r="M47" s="59"/>
      <c r="N47" s="59"/>
      <c r="O47" s="59"/>
      <c r="P47" s="59"/>
      <c r="Q47" s="23" t="s">
        <v>34</v>
      </c>
      <c r="R47" s="36"/>
    </row>
    <row r="48" spans="1:18" x14ac:dyDescent="0.3">
      <c r="A48" s="35"/>
      <c r="H48" s="36"/>
      <c r="J48" s="35"/>
      <c r="K48" s="2"/>
      <c r="L48" s="2"/>
      <c r="M48" s="59"/>
      <c r="N48" s="59"/>
      <c r="O48" s="59"/>
      <c r="P48" s="59"/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4" spans="1:18" x14ac:dyDescent="0.3">
      <c r="A54" s="249" t="s">
        <v>43</v>
      </c>
      <c r="B54" s="249"/>
      <c r="C54" s="249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59">
        <f>K19+K31+K43</f>
        <v>962.33008588991049</v>
      </c>
      <c r="F58" s="59">
        <f t="shared" ref="F58:J58" si="5">L19+L31+L43</f>
        <v>45.669914110089508</v>
      </c>
      <c r="G58" s="59">
        <f t="shared" si="5"/>
        <v>-432</v>
      </c>
      <c r="H58" s="59">
        <f t="shared" si="5"/>
        <v>-576</v>
      </c>
      <c r="I58" s="59">
        <f t="shared" si="5"/>
        <v>-530.33008588991049</v>
      </c>
      <c r="J58" s="59">
        <f t="shared" si="5"/>
        <v>530.33008588991049</v>
      </c>
      <c r="K58" s="23" t="s">
        <v>30</v>
      </c>
      <c r="L58" s="36"/>
    </row>
    <row r="59" spans="1:18" x14ac:dyDescent="0.3">
      <c r="C59" s="35"/>
      <c r="E59" s="59">
        <f t="shared" ref="E59:E63" si="6">K20+K32+K44</f>
        <v>45.669914110089508</v>
      </c>
      <c r="F59" s="59">
        <f t="shared" ref="F59:F63" si="7">L20+L32+L44</f>
        <v>1298.3300858899106</v>
      </c>
      <c r="G59" s="59">
        <f t="shared" ref="G59:G63" si="8">M20+M32+M44</f>
        <v>-576</v>
      </c>
      <c r="H59" s="59">
        <f t="shared" ref="H59:H63" si="9">N20+N32+N44</f>
        <v>-768.00000000000011</v>
      </c>
      <c r="I59" s="59">
        <f t="shared" ref="I59:I63" si="10">O20+O32+O44</f>
        <v>530.33008588991049</v>
      </c>
      <c r="J59" s="59">
        <f t="shared" ref="J59:J63" si="11">P20+P32+P44</f>
        <v>-530.33008588991049</v>
      </c>
      <c r="K59" s="23" t="s">
        <v>31</v>
      </c>
      <c r="L59" s="36"/>
    </row>
    <row r="60" spans="1:18" x14ac:dyDescent="0.3">
      <c r="C60" s="35"/>
      <c r="D60" s="65" t="s">
        <v>36</v>
      </c>
      <c r="E60" s="59">
        <f t="shared" si="6"/>
        <v>-432</v>
      </c>
      <c r="F60" s="59">
        <f t="shared" si="7"/>
        <v>-576</v>
      </c>
      <c r="G60" s="59">
        <f t="shared" si="8"/>
        <v>1289.1428571428571</v>
      </c>
      <c r="H60" s="59">
        <f t="shared" si="9"/>
        <v>576</v>
      </c>
      <c r="I60" s="59">
        <f t="shared" si="10"/>
        <v>-857.14285714285711</v>
      </c>
      <c r="J60" s="59">
        <f t="shared" si="11"/>
        <v>0</v>
      </c>
      <c r="K60" s="23" t="s">
        <v>32</v>
      </c>
      <c r="L60" s="36"/>
    </row>
    <row r="61" spans="1:18" x14ac:dyDescent="0.3">
      <c r="C61" s="35"/>
      <c r="E61" s="59">
        <f t="shared" si="6"/>
        <v>-576</v>
      </c>
      <c r="F61" s="59">
        <f t="shared" si="7"/>
        <v>-768.00000000000011</v>
      </c>
      <c r="G61" s="59">
        <f t="shared" si="8"/>
        <v>576</v>
      </c>
      <c r="H61" s="59">
        <f t="shared" si="9"/>
        <v>768.00000000000011</v>
      </c>
      <c r="I61" s="59">
        <f t="shared" si="10"/>
        <v>0</v>
      </c>
      <c r="J61" s="59">
        <f t="shared" si="11"/>
        <v>0</v>
      </c>
      <c r="K61" s="23" t="s">
        <v>33</v>
      </c>
      <c r="L61" s="36"/>
    </row>
    <row r="62" spans="1:18" x14ac:dyDescent="0.3">
      <c r="C62" s="35"/>
      <c r="E62" s="59">
        <f t="shared" si="6"/>
        <v>-530.33008588991049</v>
      </c>
      <c r="F62" s="59">
        <f t="shared" si="7"/>
        <v>530.33008588991049</v>
      </c>
      <c r="G62" s="59">
        <f t="shared" si="8"/>
        <v>-857.14285714285711</v>
      </c>
      <c r="H62" s="59">
        <f t="shared" si="9"/>
        <v>0</v>
      </c>
      <c r="I62" s="59">
        <f t="shared" si="10"/>
        <v>1387.4729430327675</v>
      </c>
      <c r="J62" s="59">
        <f t="shared" si="11"/>
        <v>-530.33008588991049</v>
      </c>
      <c r="K62" s="23" t="s">
        <v>34</v>
      </c>
      <c r="L62" s="36"/>
    </row>
    <row r="63" spans="1:18" x14ac:dyDescent="0.3">
      <c r="C63" s="35"/>
      <c r="E63" s="59">
        <f t="shared" si="6"/>
        <v>530.33008588991049</v>
      </c>
      <c r="F63" s="59">
        <f t="shared" si="7"/>
        <v>-530.33008588991049</v>
      </c>
      <c r="G63" s="59">
        <f t="shared" si="8"/>
        <v>0</v>
      </c>
      <c r="H63" s="59">
        <f t="shared" si="9"/>
        <v>0</v>
      </c>
      <c r="I63" s="59">
        <f t="shared" si="10"/>
        <v>-530.33008588991049</v>
      </c>
      <c r="J63" s="59">
        <f t="shared" si="11"/>
        <v>530.33008588991049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49" t="s">
        <v>44</v>
      </c>
      <c r="B67" s="249"/>
      <c r="C67" s="249"/>
    </row>
    <row r="68" spans="1:5" ht="15" thickBot="1" x14ac:dyDescent="0.35"/>
    <row r="69" spans="1:5" x14ac:dyDescent="0.3">
      <c r="C69" s="94" t="s">
        <v>46</v>
      </c>
      <c r="E69" s="97">
        <v>5000</v>
      </c>
    </row>
    <row r="70" spans="1:5" x14ac:dyDescent="0.3">
      <c r="C70" s="95" t="s">
        <v>47</v>
      </c>
      <c r="E70" s="98">
        <v>-4000</v>
      </c>
    </row>
    <row r="71" spans="1:5" x14ac:dyDescent="0.3">
      <c r="C71" s="95" t="s">
        <v>48</v>
      </c>
      <c r="D71" s="140"/>
      <c r="E71" s="98" t="s">
        <v>48</v>
      </c>
    </row>
    <row r="72" spans="1:5" x14ac:dyDescent="0.3">
      <c r="B72" t="s">
        <v>45</v>
      </c>
      <c r="C72" s="95" t="s">
        <v>49</v>
      </c>
      <c r="D72" s="139" t="s">
        <v>52</v>
      </c>
      <c r="E72" s="98" t="s">
        <v>49</v>
      </c>
    </row>
    <row r="73" spans="1:5" x14ac:dyDescent="0.3">
      <c r="C73" s="95" t="s">
        <v>50</v>
      </c>
      <c r="D73" s="140"/>
      <c r="E73" s="98">
        <v>0</v>
      </c>
    </row>
    <row r="74" spans="1:5" ht="15" thickBot="1" x14ac:dyDescent="0.35">
      <c r="C74" s="96" t="s">
        <v>51</v>
      </c>
      <c r="D74" s="140"/>
      <c r="E74" s="99" t="s">
        <v>51</v>
      </c>
    </row>
    <row r="75" spans="1:5" x14ac:dyDescent="0.3">
      <c r="D75" s="140"/>
    </row>
    <row r="76" spans="1:5" x14ac:dyDescent="0.3">
      <c r="D76" s="140"/>
    </row>
    <row r="77" spans="1:5" x14ac:dyDescent="0.3">
      <c r="D77" s="140"/>
    </row>
    <row r="78" spans="1:5" x14ac:dyDescent="0.3">
      <c r="A78" s="249" t="s">
        <v>53</v>
      </c>
      <c r="B78" s="249"/>
      <c r="C78" s="249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 t="s">
        <v>55</v>
      </c>
    </row>
    <row r="81" spans="1:15" x14ac:dyDescent="0.3">
      <c r="C81" s="95" t="s">
        <v>56</v>
      </c>
      <c r="D81" s="140"/>
      <c r="E81" s="98" t="s">
        <v>56</v>
      </c>
    </row>
    <row r="82" spans="1:15" x14ac:dyDescent="0.3">
      <c r="C82" s="95" t="s">
        <v>57</v>
      </c>
      <c r="D82" s="140"/>
      <c r="E82" s="98">
        <v>0</v>
      </c>
    </row>
    <row r="83" spans="1:15" x14ac:dyDescent="0.3">
      <c r="B83" t="s">
        <v>54</v>
      </c>
      <c r="C83" s="95" t="s">
        <v>58</v>
      </c>
      <c r="D83" s="139" t="s">
        <v>52</v>
      </c>
      <c r="E83" s="98">
        <v>0</v>
      </c>
    </row>
    <row r="84" spans="1:15" x14ac:dyDescent="0.3">
      <c r="C84" s="95" t="s">
        <v>59</v>
      </c>
      <c r="E84" s="98" t="s">
        <v>59</v>
      </c>
    </row>
    <row r="85" spans="1:15" ht="15" thickBot="1" x14ac:dyDescent="0.35">
      <c r="C85" s="96" t="s">
        <v>60</v>
      </c>
      <c r="E85" s="99">
        <v>0</v>
      </c>
    </row>
    <row r="88" spans="1:15" x14ac:dyDescent="0.3">
      <c r="A88" s="249" t="s">
        <v>61</v>
      </c>
      <c r="B88" s="249"/>
      <c r="C88" s="249"/>
      <c r="G88" s="250" t="s">
        <v>63</v>
      </c>
      <c r="H88" s="250"/>
    </row>
    <row r="89" spans="1:15" x14ac:dyDescent="0.3">
      <c r="G89" s="250"/>
      <c r="H89" s="250"/>
    </row>
    <row r="90" spans="1:15" ht="15" thickBot="1" x14ac:dyDescent="0.35"/>
    <row r="91" spans="1:15" x14ac:dyDescent="0.3">
      <c r="C91" s="97">
        <f>E69</f>
        <v>5000</v>
      </c>
      <c r="E91" s="100">
        <f>E58</f>
        <v>962.33008588991049</v>
      </c>
      <c r="F91" s="101">
        <f t="shared" ref="F91:J91" si="12">F58</f>
        <v>45.669914110089508</v>
      </c>
      <c r="G91" s="116">
        <f t="shared" si="12"/>
        <v>-432</v>
      </c>
      <c r="H91" s="116">
        <f t="shared" si="12"/>
        <v>-576</v>
      </c>
      <c r="I91" s="101">
        <f t="shared" si="12"/>
        <v>-530.33008588991049</v>
      </c>
      <c r="J91" s="121">
        <f t="shared" si="12"/>
        <v>530.33008588991049</v>
      </c>
      <c r="L91" s="109" t="str">
        <f>E80</f>
        <v>D1X</v>
      </c>
    </row>
    <row r="92" spans="1:15" x14ac:dyDescent="0.3">
      <c r="C92" s="98">
        <f t="shared" ref="C92:C96" si="13">E70</f>
        <v>-4000</v>
      </c>
      <c r="E92" s="103">
        <f t="shared" ref="E92:J92" si="14">E59</f>
        <v>45.669914110089508</v>
      </c>
      <c r="F92" s="104">
        <f t="shared" si="14"/>
        <v>1298.3300858899106</v>
      </c>
      <c r="G92" s="113">
        <f t="shared" si="14"/>
        <v>-576</v>
      </c>
      <c r="H92" s="113">
        <f t="shared" si="14"/>
        <v>-768.00000000000011</v>
      </c>
      <c r="I92" s="104">
        <f t="shared" si="14"/>
        <v>530.33008588991049</v>
      </c>
      <c r="J92" s="122">
        <f t="shared" si="14"/>
        <v>-530.33008588991049</v>
      </c>
      <c r="L92" s="110" t="str">
        <f t="shared" ref="L92:L96" si="15">E81</f>
        <v>D1Y</v>
      </c>
    </row>
    <row r="93" spans="1:15" x14ac:dyDescent="0.3">
      <c r="C93" s="127" t="str">
        <f t="shared" si="13"/>
        <v>C2X</v>
      </c>
      <c r="D93" s="112"/>
      <c r="E93" s="129">
        <f t="shared" ref="E93:J93" si="16">E60</f>
        <v>-432</v>
      </c>
      <c r="F93" s="130">
        <f t="shared" si="16"/>
        <v>-576</v>
      </c>
      <c r="G93" s="113">
        <f t="shared" si="16"/>
        <v>1289.1428571428571</v>
      </c>
      <c r="H93" s="113">
        <f t="shared" si="16"/>
        <v>576</v>
      </c>
      <c r="I93" s="130">
        <f t="shared" si="16"/>
        <v>-857.14285714285711</v>
      </c>
      <c r="J93" s="122">
        <f t="shared" si="16"/>
        <v>0</v>
      </c>
      <c r="K93" s="112"/>
      <c r="L93" s="114">
        <f t="shared" si="15"/>
        <v>0</v>
      </c>
      <c r="N93" s="250" t="s">
        <v>62</v>
      </c>
      <c r="O93" s="250"/>
    </row>
    <row r="94" spans="1:15" x14ac:dyDescent="0.3">
      <c r="C94" s="127" t="str">
        <f t="shared" si="13"/>
        <v>C2Y</v>
      </c>
      <c r="D94" s="115" t="s">
        <v>52</v>
      </c>
      <c r="E94" s="129">
        <f t="shared" ref="E94:J94" si="17">E61</f>
        <v>-576</v>
      </c>
      <c r="F94" s="130">
        <f t="shared" si="17"/>
        <v>-768.00000000000011</v>
      </c>
      <c r="G94" s="113">
        <f t="shared" si="17"/>
        <v>576</v>
      </c>
      <c r="H94" s="113">
        <f t="shared" si="17"/>
        <v>768.00000000000011</v>
      </c>
      <c r="I94" s="130">
        <f t="shared" si="17"/>
        <v>0</v>
      </c>
      <c r="J94" s="122">
        <f t="shared" si="17"/>
        <v>0</v>
      </c>
      <c r="K94" s="112"/>
      <c r="L94" s="114">
        <f t="shared" si="15"/>
        <v>0</v>
      </c>
      <c r="N94" s="250"/>
      <c r="O94" s="250"/>
    </row>
    <row r="95" spans="1:15" x14ac:dyDescent="0.3">
      <c r="C95" s="98">
        <f t="shared" si="13"/>
        <v>0</v>
      </c>
      <c r="E95" s="103">
        <f t="shared" ref="E95:J95" si="18">E62</f>
        <v>-530.33008588991049</v>
      </c>
      <c r="F95" s="104">
        <f t="shared" si="18"/>
        <v>530.33008588991049</v>
      </c>
      <c r="G95" s="113">
        <f t="shared" si="18"/>
        <v>-857.14285714285711</v>
      </c>
      <c r="H95" s="113">
        <f t="shared" si="18"/>
        <v>0</v>
      </c>
      <c r="I95" s="104">
        <f t="shared" si="18"/>
        <v>1387.4729430327675</v>
      </c>
      <c r="J95" s="122">
        <f t="shared" si="18"/>
        <v>-530.33008588991049</v>
      </c>
      <c r="L95" s="110" t="str">
        <f t="shared" si="15"/>
        <v>D3X</v>
      </c>
    </row>
    <row r="96" spans="1:15" ht="15" thickBot="1" x14ac:dyDescent="0.35">
      <c r="C96" s="128" t="str">
        <f t="shared" si="13"/>
        <v>C3Y</v>
      </c>
      <c r="D96" s="117"/>
      <c r="E96" s="131">
        <f t="shared" ref="E96:J96" si="19">E63</f>
        <v>530.33008588991049</v>
      </c>
      <c r="F96" s="132">
        <f t="shared" si="19"/>
        <v>-530.33008588991049</v>
      </c>
      <c r="G96" s="118">
        <f t="shared" si="19"/>
        <v>0</v>
      </c>
      <c r="H96" s="118">
        <f t="shared" si="19"/>
        <v>0</v>
      </c>
      <c r="I96" s="132">
        <f t="shared" si="19"/>
        <v>-530.33008588991049</v>
      </c>
      <c r="J96" s="119">
        <f t="shared" si="19"/>
        <v>530.33008588991049</v>
      </c>
      <c r="K96" s="117"/>
      <c r="L96" s="120">
        <f t="shared" si="15"/>
        <v>0</v>
      </c>
    </row>
    <row r="100" spans="1:9" x14ac:dyDescent="0.3">
      <c r="A100" s="126" t="s">
        <v>64</v>
      </c>
    </row>
    <row r="103" spans="1:9" ht="15" thickBot="1" x14ac:dyDescent="0.35"/>
    <row r="104" spans="1:9" x14ac:dyDescent="0.3">
      <c r="C104" s="97">
        <v>5000</v>
      </c>
      <c r="E104" s="100">
        <f>E91</f>
        <v>962.33008588991049</v>
      </c>
      <c r="F104" s="101">
        <f>F91</f>
        <v>45.669914110089508</v>
      </c>
      <c r="G104" s="102">
        <f>I91</f>
        <v>-530.33008588991049</v>
      </c>
      <c r="I104" s="109" t="str">
        <f>L91</f>
        <v>D1X</v>
      </c>
    </row>
    <row r="105" spans="1:9" x14ac:dyDescent="0.3">
      <c r="C105" s="98">
        <v>-4000</v>
      </c>
      <c r="D105" s="139" t="s">
        <v>52</v>
      </c>
      <c r="E105" s="103">
        <f>E92</f>
        <v>45.669914110089508</v>
      </c>
      <c r="F105" s="104">
        <f>F92</f>
        <v>1298.3300858899106</v>
      </c>
      <c r="G105" s="105">
        <f>I92</f>
        <v>530.33008588991049</v>
      </c>
      <c r="H105" s="93" t="s">
        <v>65</v>
      </c>
      <c r="I105" s="110" t="str">
        <f>L92</f>
        <v>D1Y</v>
      </c>
    </row>
    <row r="106" spans="1:9" ht="15" thickBot="1" x14ac:dyDescent="0.35">
      <c r="C106" s="99">
        <v>0</v>
      </c>
      <c r="D106" s="139"/>
      <c r="E106" s="106">
        <f>E95</f>
        <v>-530.33008588991049</v>
      </c>
      <c r="F106" s="107">
        <f>F95</f>
        <v>530.33008588991049</v>
      </c>
      <c r="G106" s="108">
        <f>I95</f>
        <v>1387.4729430327675</v>
      </c>
      <c r="H106" s="93"/>
      <c r="I106" s="111" t="str">
        <f>L95</f>
        <v>D3X</v>
      </c>
    </row>
    <row r="107" spans="1:9" x14ac:dyDescent="0.3">
      <c r="C107" s="93"/>
      <c r="D107" s="139"/>
      <c r="H107" s="93"/>
    </row>
    <row r="108" spans="1:9" ht="15" thickBot="1" x14ac:dyDescent="0.35">
      <c r="C108" s="93"/>
      <c r="D108" s="139"/>
      <c r="H108" s="93"/>
    </row>
    <row r="109" spans="1:9" x14ac:dyDescent="0.3">
      <c r="C109" s="109" t="str">
        <f>I104</f>
        <v>D1X</v>
      </c>
      <c r="D109" s="139"/>
      <c r="E109" s="60">
        <f t="array" ref="E109:G111">MINVERSE(E104:G106)</f>
        <v>1.4218344761352253E-3</v>
      </c>
      <c r="F109" s="61">
        <v>-3.2232823805379985E-4</v>
      </c>
      <c r="G109" s="62">
        <v>6.6666666666666675E-4</v>
      </c>
      <c r="H109" s="93"/>
      <c r="I109" s="97">
        <f>C104</f>
        <v>5000</v>
      </c>
    </row>
    <row r="110" spans="1:9" x14ac:dyDescent="0.3">
      <c r="C110" s="110" t="str">
        <f t="shared" ref="C110:C111" si="20">I105</f>
        <v>D1Y</v>
      </c>
      <c r="D110" s="139" t="s">
        <v>52</v>
      </c>
      <c r="E110" s="35">
        <v>-3.2232823805379991E-4</v>
      </c>
      <c r="F110">
        <v>9.8579379758796898E-4</v>
      </c>
      <c r="G110" s="36">
        <v>-5.0000000000000001E-4</v>
      </c>
      <c r="H110" s="93" t="s">
        <v>65</v>
      </c>
      <c r="I110" s="98">
        <f t="shared" ref="I110:I111" si="21">C105</f>
        <v>-4000</v>
      </c>
    </row>
    <row r="111" spans="1:9" ht="15" thickBot="1" x14ac:dyDescent="0.35">
      <c r="C111" s="111" t="str">
        <f t="shared" si="20"/>
        <v>D3X</v>
      </c>
      <c r="D111" s="139"/>
      <c r="E111" s="38">
        <v>6.6666666666666675E-4</v>
      </c>
      <c r="F111" s="39">
        <v>-5.0000000000000001E-4</v>
      </c>
      <c r="G111" s="40">
        <v>1.1666666666666668E-3</v>
      </c>
      <c r="I111" s="99">
        <f t="shared" si="21"/>
        <v>0</v>
      </c>
    </row>
    <row r="112" spans="1:9" x14ac:dyDescent="0.3">
      <c r="C112" s="93"/>
      <c r="D112" s="139"/>
    </row>
    <row r="113" spans="1:5" ht="15" thickBot="1" x14ac:dyDescent="0.35">
      <c r="C113" s="93"/>
      <c r="D113" s="139"/>
    </row>
    <row r="114" spans="1:5" x14ac:dyDescent="0.3">
      <c r="C114" s="109" t="str">
        <f>C109</f>
        <v>D1X</v>
      </c>
      <c r="D114" s="139"/>
      <c r="E114" s="123">
        <f t="array" ref="E114:E116">MMULT(E109:G111,I109:I111)</f>
        <v>8.398485332891326</v>
      </c>
    </row>
    <row r="115" spans="1:5" x14ac:dyDescent="0.3">
      <c r="C115" s="110" t="str">
        <f t="shared" ref="C115:C116" si="22">C110</f>
        <v>D1Y</v>
      </c>
      <c r="D115" s="139" t="str">
        <f>D110</f>
        <v>=</v>
      </c>
      <c r="E115" s="124">
        <v>-5.554816380620875</v>
      </c>
    </row>
    <row r="116" spans="1:5" ht="15" thickBot="1" x14ac:dyDescent="0.35">
      <c r="C116" s="111" t="str">
        <f t="shared" si="22"/>
        <v>D3X</v>
      </c>
      <c r="E116" s="125">
        <v>5.3333333333333339</v>
      </c>
    </row>
    <row r="120" spans="1:5" x14ac:dyDescent="0.3">
      <c r="A120" s="126" t="s">
        <v>64</v>
      </c>
    </row>
    <row r="129" spans="1:9" ht="15" thickBot="1" x14ac:dyDescent="0.35"/>
    <row r="130" spans="1:9" x14ac:dyDescent="0.3">
      <c r="C130" s="97" t="str">
        <f>C93</f>
        <v>C2X</v>
      </c>
      <c r="D130" s="140"/>
      <c r="E130" s="100">
        <f>E93</f>
        <v>-432</v>
      </c>
      <c r="F130" s="101">
        <f>F93</f>
        <v>-576</v>
      </c>
      <c r="G130" s="102">
        <f>I93</f>
        <v>-857.14285714285711</v>
      </c>
      <c r="I130" s="136">
        <f>E114</f>
        <v>8.398485332891326</v>
      </c>
    </row>
    <row r="131" spans="1:9" x14ac:dyDescent="0.3">
      <c r="C131" s="98" t="str">
        <f>C94</f>
        <v>C2Y</v>
      </c>
      <c r="D131" s="139" t="s">
        <v>52</v>
      </c>
      <c r="E131" s="103">
        <f>E94</f>
        <v>-576</v>
      </c>
      <c r="F131" s="104">
        <f>F94</f>
        <v>-768.00000000000011</v>
      </c>
      <c r="G131" s="105">
        <f>I94</f>
        <v>0</v>
      </c>
      <c r="H131" s="93" t="s">
        <v>65</v>
      </c>
      <c r="I131" s="137">
        <f t="shared" ref="I131:I132" si="23">E115</f>
        <v>-5.554816380620875</v>
      </c>
    </row>
    <row r="132" spans="1:9" ht="15" thickBot="1" x14ac:dyDescent="0.35">
      <c r="C132" s="99" t="str">
        <f>C96</f>
        <v>C3Y</v>
      </c>
      <c r="D132" s="140"/>
      <c r="E132" s="106">
        <f>E96</f>
        <v>530.33008588991049</v>
      </c>
      <c r="F132" s="107">
        <f>F96</f>
        <v>-530.33008588991049</v>
      </c>
      <c r="G132" s="108">
        <f>I96</f>
        <v>-530.33008588991049</v>
      </c>
      <c r="I132" s="138">
        <f t="shared" si="23"/>
        <v>5.3333333333333339</v>
      </c>
    </row>
    <row r="133" spans="1:9" x14ac:dyDescent="0.3">
      <c r="D133" s="140"/>
    </row>
    <row r="134" spans="1:9" ht="15" thickBot="1" x14ac:dyDescent="0.35">
      <c r="D134" s="140"/>
    </row>
    <row r="135" spans="1:9" x14ac:dyDescent="0.3">
      <c r="C135" s="97" t="str">
        <f>C130</f>
        <v>C2X</v>
      </c>
      <c r="D135" s="140"/>
      <c r="E135" s="133">
        <f t="array" ref="E135:E137">MMULT(E130:G132,I130:I132)</f>
        <v>-5000</v>
      </c>
    </row>
    <row r="136" spans="1:9" x14ac:dyDescent="0.3">
      <c r="C136" s="98" t="str">
        <f t="shared" ref="C136:C137" si="24">C131</f>
        <v>C2Y</v>
      </c>
      <c r="D136" s="139" t="str">
        <f>D131</f>
        <v>=</v>
      </c>
      <c r="E136" s="134">
        <v>-571.42857142857156</v>
      </c>
    </row>
    <row r="137" spans="1:9" ht="15" thickBot="1" x14ac:dyDescent="0.35">
      <c r="C137" s="99" t="str">
        <f t="shared" si="24"/>
        <v>C3Y</v>
      </c>
      <c r="E137" s="135">
        <v>4571.4285714285706</v>
      </c>
    </row>
    <row r="140" spans="1:9" x14ac:dyDescent="0.3">
      <c r="A140" s="126" t="s">
        <v>69</v>
      </c>
    </row>
    <row r="142" spans="1:9" ht="15" thickBot="1" x14ac:dyDescent="0.35"/>
    <row r="143" spans="1:9" x14ac:dyDescent="0.3">
      <c r="C143" s="136">
        <f>E114</f>
        <v>8.398485332891326</v>
      </c>
      <c r="D143" s="177" t="s">
        <v>30</v>
      </c>
    </row>
    <row r="144" spans="1:9" x14ac:dyDescent="0.3">
      <c r="C144" s="137">
        <f t="shared" ref="C144" si="25">E115</f>
        <v>-5.554816380620875</v>
      </c>
      <c r="D144" s="179" t="s">
        <v>31</v>
      </c>
    </row>
    <row r="145" spans="1:13" x14ac:dyDescent="0.3">
      <c r="B145" t="s">
        <v>54</v>
      </c>
      <c r="C145" s="137">
        <v>0</v>
      </c>
      <c r="D145" s="179" t="s">
        <v>32</v>
      </c>
    </row>
    <row r="146" spans="1:13" x14ac:dyDescent="0.3">
      <c r="C146" s="98">
        <v>0</v>
      </c>
      <c r="D146" s="179" t="s">
        <v>33</v>
      </c>
    </row>
    <row r="147" spans="1:13" x14ac:dyDescent="0.3">
      <c r="C147" s="137">
        <f>E116</f>
        <v>5.3333333333333339</v>
      </c>
      <c r="D147" s="179" t="s">
        <v>34</v>
      </c>
    </row>
    <row r="148" spans="1:13" ht="15" thickBot="1" x14ac:dyDescent="0.35">
      <c r="C148" s="99">
        <v>0</v>
      </c>
      <c r="D148" s="181" t="s">
        <v>35</v>
      </c>
    </row>
    <row r="151" spans="1:13" x14ac:dyDescent="0.3">
      <c r="A151" s="126" t="s">
        <v>70</v>
      </c>
    </row>
    <row r="155" spans="1:13" ht="15" thickBot="1" x14ac:dyDescent="0.35"/>
    <row r="156" spans="1:13" ht="15" thickBot="1" x14ac:dyDescent="0.35">
      <c r="L156" s="176">
        <f>C147</f>
        <v>5.3333333333333339</v>
      </c>
      <c r="M156" s="177" t="s">
        <v>59</v>
      </c>
    </row>
    <row r="157" spans="1:13" x14ac:dyDescent="0.3">
      <c r="F157" s="182" t="str">
        <f>"-CX"</f>
        <v>-CX</v>
      </c>
      <c r="G157" s="183" t="str">
        <f>"-CY"</f>
        <v>-CY</v>
      </c>
      <c r="H157" s="183" t="str">
        <f>"CX"</f>
        <v>CX</v>
      </c>
      <c r="I157" s="184" t="str">
        <f>"CX"</f>
        <v>CX</v>
      </c>
      <c r="L157" s="180">
        <v>0</v>
      </c>
      <c r="M157" s="179" t="s">
        <v>60</v>
      </c>
    </row>
    <row r="158" spans="1:13" ht="15" thickBot="1" x14ac:dyDescent="0.35">
      <c r="B158" s="140" t="s">
        <v>71</v>
      </c>
      <c r="C158" s="140"/>
      <c r="D158" s="140">
        <f>N5</f>
        <v>857.14285714285711</v>
      </c>
      <c r="F158" s="106">
        <f>J5*-1</f>
        <v>1</v>
      </c>
      <c r="G158" s="107">
        <f>K5*-1</f>
        <v>0</v>
      </c>
      <c r="H158" s="107">
        <f>F158*-1</f>
        <v>-1</v>
      </c>
      <c r="I158" s="108">
        <f>G158*-1</f>
        <v>0</v>
      </c>
      <c r="L158" s="178">
        <v>0</v>
      </c>
      <c r="M158" s="179" t="s">
        <v>57</v>
      </c>
    </row>
    <row r="159" spans="1:13" ht="15" thickBot="1" x14ac:dyDescent="0.35">
      <c r="B159" s="140"/>
      <c r="C159" s="140"/>
      <c r="D159" s="140"/>
      <c r="L159" s="185">
        <v>0</v>
      </c>
      <c r="M159" s="181" t="s">
        <v>58</v>
      </c>
    </row>
    <row r="160" spans="1:13" x14ac:dyDescent="0.3">
      <c r="B160" s="140"/>
      <c r="C160" s="140"/>
      <c r="D160" s="140"/>
      <c r="L160" s="93"/>
      <c r="M160" s="93"/>
    </row>
    <row r="161" spans="2:13" x14ac:dyDescent="0.3">
      <c r="B161" s="140"/>
      <c r="C161" s="140"/>
      <c r="D161" s="140"/>
      <c r="L161" s="93"/>
      <c r="M161" s="93"/>
    </row>
    <row r="162" spans="2:13" x14ac:dyDescent="0.3">
      <c r="B162" s="140" t="str">
        <f>B158</f>
        <v>F1=</v>
      </c>
      <c r="C162" s="140"/>
      <c r="D162" s="186">
        <f>D158*MMULT(F158:I158,L156:L159)</f>
        <v>4571.4285714285716</v>
      </c>
      <c r="F162" t="s">
        <v>74</v>
      </c>
      <c r="L162" s="93"/>
      <c r="M162" s="93"/>
    </row>
    <row r="163" spans="2:13" x14ac:dyDescent="0.3">
      <c r="B163" s="140"/>
      <c r="C163" s="140"/>
      <c r="D163" s="140"/>
      <c r="L163" s="93"/>
      <c r="M163" s="93"/>
    </row>
    <row r="164" spans="2:13" x14ac:dyDescent="0.3">
      <c r="B164" s="140"/>
      <c r="C164" s="140"/>
      <c r="D164" s="140"/>
      <c r="L164" s="93"/>
      <c r="M164" s="93"/>
    </row>
    <row r="165" spans="2:13" x14ac:dyDescent="0.3">
      <c r="B165" s="140"/>
      <c r="C165" s="140"/>
      <c r="D165" s="140"/>
      <c r="L165" s="93"/>
      <c r="M165" s="93"/>
    </row>
    <row r="166" spans="2:13" ht="15" thickBot="1" x14ac:dyDescent="0.35">
      <c r="B166" s="140"/>
      <c r="C166" s="140"/>
      <c r="D166" s="140"/>
      <c r="L166" s="93"/>
      <c r="M166" s="93"/>
    </row>
    <row r="167" spans="2:13" ht="15" thickBot="1" x14ac:dyDescent="0.35">
      <c r="B167" s="140"/>
      <c r="C167" s="140"/>
      <c r="D167" s="140"/>
      <c r="L167" s="176">
        <f>C147</f>
        <v>5.3333333333333339</v>
      </c>
      <c r="M167" s="177" t="s">
        <v>59</v>
      </c>
    </row>
    <row r="168" spans="2:13" x14ac:dyDescent="0.3">
      <c r="B168" s="140"/>
      <c r="C168" s="140"/>
      <c r="D168" s="140"/>
      <c r="F168" s="182" t="str">
        <f>"-CX"</f>
        <v>-CX</v>
      </c>
      <c r="G168" s="183" t="str">
        <f>"-CY"</f>
        <v>-CY</v>
      </c>
      <c r="H168" s="183" t="str">
        <f>"CX"</f>
        <v>CX</v>
      </c>
      <c r="I168" s="184" t="str">
        <f>"CX"</f>
        <v>CX</v>
      </c>
      <c r="L168" s="180">
        <v>0</v>
      </c>
      <c r="M168" s="179" t="s">
        <v>60</v>
      </c>
    </row>
    <row r="169" spans="2:13" ht="15" thickBot="1" x14ac:dyDescent="0.35">
      <c r="B169" s="140" t="s">
        <v>72</v>
      </c>
      <c r="C169" s="140"/>
      <c r="D169" s="140">
        <f>N6</f>
        <v>1060.6601717798212</v>
      </c>
      <c r="F169" s="106">
        <f>J6*-1</f>
        <v>0.70710678118654746</v>
      </c>
      <c r="G169" s="107">
        <f>K6*-1</f>
        <v>-0.70710678118654746</v>
      </c>
      <c r="H169" s="107">
        <f>F169*-1</f>
        <v>-0.70710678118654746</v>
      </c>
      <c r="I169" s="108">
        <f>G169*-1</f>
        <v>0.70710678118654746</v>
      </c>
      <c r="L169" s="178">
        <f>C143</f>
        <v>8.398485332891326</v>
      </c>
      <c r="M169" s="179" t="s">
        <v>55</v>
      </c>
    </row>
    <row r="170" spans="2:13" ht="15" thickBot="1" x14ac:dyDescent="0.35">
      <c r="B170" s="140"/>
      <c r="C170" s="140"/>
      <c r="D170" s="140"/>
      <c r="L170" s="185">
        <f>C144</f>
        <v>-5.554816380620875</v>
      </c>
      <c r="M170" s="181" t="s">
        <v>56</v>
      </c>
    </row>
    <row r="171" spans="2:13" x14ac:dyDescent="0.3">
      <c r="B171" s="140"/>
      <c r="C171" s="140"/>
      <c r="D171" s="140"/>
      <c r="L171" s="93"/>
      <c r="M171" s="93"/>
    </row>
    <row r="172" spans="2:13" x14ac:dyDescent="0.3">
      <c r="B172" s="140"/>
      <c r="C172" s="140"/>
      <c r="D172" s="140"/>
      <c r="L172" s="93"/>
      <c r="M172" s="93"/>
    </row>
    <row r="173" spans="2:13" x14ac:dyDescent="0.3">
      <c r="B173" s="140" t="str">
        <f>B169</f>
        <v>F2=</v>
      </c>
      <c r="C173" s="140"/>
      <c r="D173" s="186">
        <f>D169*MMULT(F169:I169,L167:L170)</f>
        <v>-6464.9762851341502</v>
      </c>
      <c r="F173" t="s">
        <v>75</v>
      </c>
      <c r="L173" s="93"/>
      <c r="M173" s="93"/>
    </row>
    <row r="174" spans="2:13" x14ac:dyDescent="0.3">
      <c r="B174" s="140"/>
      <c r="C174" s="140"/>
      <c r="D174" s="140"/>
      <c r="L174" s="93"/>
      <c r="M174" s="93"/>
    </row>
    <row r="175" spans="2:13" x14ac:dyDescent="0.3">
      <c r="B175" s="140"/>
      <c r="C175" s="140"/>
      <c r="D175" s="140"/>
      <c r="L175" s="93"/>
      <c r="M175" s="93"/>
    </row>
    <row r="176" spans="2:13" x14ac:dyDescent="0.3">
      <c r="B176" s="140"/>
      <c r="C176" s="140"/>
      <c r="D176" s="140"/>
      <c r="L176" s="93"/>
      <c r="M176" s="93"/>
    </row>
    <row r="177" spans="2:13" ht="15" thickBot="1" x14ac:dyDescent="0.35">
      <c r="B177" s="140"/>
      <c r="C177" s="140"/>
      <c r="D177" s="140"/>
      <c r="L177" s="93"/>
      <c r="M177" s="93"/>
    </row>
    <row r="178" spans="2:13" ht="15" thickBot="1" x14ac:dyDescent="0.35">
      <c r="B178" s="140"/>
      <c r="C178" s="140"/>
      <c r="D178" s="140"/>
      <c r="L178" s="176">
        <f>C145</f>
        <v>0</v>
      </c>
      <c r="M178" s="177" t="s">
        <v>57</v>
      </c>
    </row>
    <row r="179" spans="2:13" x14ac:dyDescent="0.3">
      <c r="B179" s="140"/>
      <c r="C179" s="140"/>
      <c r="D179" s="140"/>
      <c r="F179" s="182" t="str">
        <f>"-CX"</f>
        <v>-CX</v>
      </c>
      <c r="G179" s="183" t="str">
        <f>"-CY"</f>
        <v>-CY</v>
      </c>
      <c r="H179" s="183" t="str">
        <f>"CX"</f>
        <v>CX</v>
      </c>
      <c r="I179" s="184" t="str">
        <f>"CX"</f>
        <v>CX</v>
      </c>
      <c r="L179" s="180">
        <f>C146</f>
        <v>0</v>
      </c>
      <c r="M179" s="179" t="s">
        <v>58</v>
      </c>
    </row>
    <row r="180" spans="2:13" ht="15" thickBot="1" x14ac:dyDescent="0.35">
      <c r="B180" s="140" t="s">
        <v>73</v>
      </c>
      <c r="C180" s="140"/>
      <c r="D180" s="140">
        <f>N7</f>
        <v>1200</v>
      </c>
      <c r="F180" s="106">
        <f>J7*-1</f>
        <v>-0.6</v>
      </c>
      <c r="G180" s="107">
        <f>K7*-1</f>
        <v>-0.8</v>
      </c>
      <c r="H180" s="107">
        <f>F180*-1</f>
        <v>0.6</v>
      </c>
      <c r="I180" s="108">
        <f>G180*-1</f>
        <v>0.8</v>
      </c>
      <c r="L180" s="178">
        <f>C143</f>
        <v>8.398485332891326</v>
      </c>
      <c r="M180" s="179" t="s">
        <v>55</v>
      </c>
    </row>
    <row r="181" spans="2:13" ht="15" thickBot="1" x14ac:dyDescent="0.35">
      <c r="B181" s="140"/>
      <c r="C181" s="140"/>
      <c r="D181" s="140"/>
      <c r="L181" s="185">
        <f>C144</f>
        <v>-5.554816380620875</v>
      </c>
      <c r="M181" s="181" t="s">
        <v>56</v>
      </c>
    </row>
    <row r="182" spans="2:13" x14ac:dyDescent="0.3">
      <c r="B182" s="140"/>
      <c r="C182" s="140"/>
      <c r="D182" s="140"/>
    </row>
    <row r="183" spans="2:13" x14ac:dyDescent="0.3">
      <c r="B183" s="140"/>
      <c r="C183" s="140"/>
      <c r="D183" s="140"/>
    </row>
    <row r="184" spans="2:13" x14ac:dyDescent="0.3">
      <c r="B184" s="140" t="str">
        <f>B180</f>
        <v>F3=</v>
      </c>
      <c r="C184" s="140"/>
      <c r="D184" s="186">
        <f>D180*MMULT(F180:I180,L178:L181)</f>
        <v>714.2857142857149</v>
      </c>
      <c r="F184" t="s">
        <v>74</v>
      </c>
    </row>
  </sheetData>
  <mergeCells count="23">
    <mergeCell ref="A17:H17"/>
    <mergeCell ref="A29:H29"/>
    <mergeCell ref="A41:H41"/>
    <mergeCell ref="J3:J4"/>
    <mergeCell ref="K3:K4"/>
    <mergeCell ref="L3:L4"/>
    <mergeCell ref="M3:M4"/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  <mergeCell ref="A54:C54"/>
    <mergeCell ref="A67:C67"/>
    <mergeCell ref="A78:C78"/>
    <mergeCell ref="A88:C88"/>
    <mergeCell ref="N93:O94"/>
    <mergeCell ref="G88:H8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1776-C852-41B6-980E-FC178EA4A873}">
  <sheetPr>
    <tabColor rgb="FF92D050"/>
  </sheetPr>
  <dimension ref="A2:R184"/>
  <sheetViews>
    <sheetView topLeftCell="A118" workbookViewId="0">
      <selection activeCell="AM177" sqref="AM177"/>
    </sheetView>
  </sheetViews>
  <sheetFormatPr baseColWidth="10" defaultRowHeight="14.4" x14ac:dyDescent="0.3"/>
  <sheetData>
    <row r="2" spans="2:15" ht="15" thickBot="1" x14ac:dyDescent="0.35"/>
    <row r="3" spans="2:15" ht="15" thickBot="1" x14ac:dyDescent="0.35">
      <c r="B3" s="242" t="s">
        <v>0</v>
      </c>
      <c r="C3" s="248" t="s">
        <v>6</v>
      </c>
      <c r="D3" s="248"/>
      <c r="E3" s="248" t="s">
        <v>5</v>
      </c>
      <c r="F3" s="248"/>
      <c r="G3" s="242" t="s">
        <v>7</v>
      </c>
      <c r="H3" s="242" t="s">
        <v>8</v>
      </c>
      <c r="I3" s="242" t="s">
        <v>9</v>
      </c>
      <c r="J3" s="242" t="s">
        <v>10</v>
      </c>
      <c r="K3" s="242" t="s">
        <v>11</v>
      </c>
      <c r="L3" s="242" t="s">
        <v>12</v>
      </c>
      <c r="M3" s="242" t="s">
        <v>13</v>
      </c>
      <c r="N3" s="242" t="s">
        <v>14</v>
      </c>
    </row>
    <row r="4" spans="2:15" ht="15" thickBot="1" x14ac:dyDescent="0.35">
      <c r="B4" s="242"/>
      <c r="C4" s="82" t="s">
        <v>1</v>
      </c>
      <c r="D4" s="82" t="s">
        <v>2</v>
      </c>
      <c r="E4" s="82" t="s">
        <v>3</v>
      </c>
      <c r="F4" s="82" t="s">
        <v>4</v>
      </c>
      <c r="G4" s="242"/>
      <c r="H4" s="242"/>
      <c r="I4" s="242"/>
      <c r="J4" s="242"/>
      <c r="K4" s="242"/>
      <c r="L4" s="242"/>
      <c r="M4" s="242"/>
      <c r="N4" s="242"/>
    </row>
    <row r="5" spans="2:15" x14ac:dyDescent="0.3">
      <c r="B5" s="48">
        <v>1</v>
      </c>
      <c r="C5" s="49">
        <v>0</v>
      </c>
      <c r="D5" s="49">
        <v>0</v>
      </c>
      <c r="E5" s="49">
        <v>-300</v>
      </c>
      <c r="F5" s="49">
        <v>-400</v>
      </c>
      <c r="G5" s="49">
        <f>E5-C5</f>
        <v>-300</v>
      </c>
      <c r="H5" s="49">
        <f>F5-D5</f>
        <v>-400</v>
      </c>
      <c r="I5" s="50">
        <f>SQRT(G5^2+H5^2)</f>
        <v>500</v>
      </c>
      <c r="J5" s="51">
        <f>G5/I5</f>
        <v>-0.6</v>
      </c>
      <c r="K5" s="51">
        <f>H5/I5</f>
        <v>-0.8</v>
      </c>
      <c r="L5" s="49">
        <v>4</v>
      </c>
      <c r="M5" s="49">
        <v>150000</v>
      </c>
      <c r="N5" s="52">
        <f>(L5*M5)/I5</f>
        <v>1200</v>
      </c>
      <c r="O5" t="s">
        <v>19</v>
      </c>
    </row>
    <row r="6" spans="2:15" x14ac:dyDescent="0.3">
      <c r="B6" s="29">
        <v>2</v>
      </c>
      <c r="C6" s="14">
        <v>400</v>
      </c>
      <c r="D6" s="14">
        <v>-400</v>
      </c>
      <c r="E6" s="14">
        <v>0</v>
      </c>
      <c r="F6" s="14">
        <v>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53">
        <v>3</v>
      </c>
      <c r="C7" s="54">
        <v>-300</v>
      </c>
      <c r="D7" s="54">
        <v>-400</v>
      </c>
      <c r="E7" s="54">
        <v>400</v>
      </c>
      <c r="F7" s="54">
        <v>-400</v>
      </c>
      <c r="G7" s="55">
        <f t="shared" ref="G7:H7" si="0">E7-C7</f>
        <v>700</v>
      </c>
      <c r="H7" s="55">
        <f t="shared" si="0"/>
        <v>0</v>
      </c>
      <c r="I7" s="56">
        <f t="shared" ref="I7" si="1">SQRT(G7^2+H7^2)</f>
        <v>700</v>
      </c>
      <c r="J7" s="57">
        <f t="shared" ref="J7" si="2">G7/I7</f>
        <v>1</v>
      </c>
      <c r="K7" s="57">
        <f t="shared" ref="K7" si="3">H7/I7</f>
        <v>0</v>
      </c>
      <c r="L7" s="55">
        <v>4</v>
      </c>
      <c r="M7" s="55">
        <v>150000</v>
      </c>
      <c r="N7" s="58">
        <f t="shared" ref="N7" si="4">(L7*M7)/I7</f>
        <v>857.14285714285711</v>
      </c>
    </row>
    <row r="9" spans="2:15" ht="15" thickBot="1" x14ac:dyDescent="0.35"/>
    <row r="10" spans="2:15" ht="15" thickTop="1" x14ac:dyDescent="0.3">
      <c r="B10" s="251" t="s">
        <v>0</v>
      </c>
      <c r="C10" s="253" t="s">
        <v>15</v>
      </c>
      <c r="D10" s="253"/>
      <c r="E10" s="253" t="s">
        <v>16</v>
      </c>
      <c r="F10" s="254"/>
    </row>
    <row r="11" spans="2:15" ht="15" thickBot="1" x14ac:dyDescent="0.35">
      <c r="B11" s="252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2</v>
      </c>
      <c r="D12" s="19">
        <v>2</v>
      </c>
      <c r="E12" s="19">
        <v>3</v>
      </c>
      <c r="F12" s="27">
        <v>3</v>
      </c>
    </row>
    <row r="13" spans="2:15" x14ac:dyDescent="0.3">
      <c r="B13" s="31">
        <v>2</v>
      </c>
      <c r="C13" s="14">
        <v>1</v>
      </c>
      <c r="D13" s="14">
        <v>1</v>
      </c>
      <c r="E13" s="14">
        <v>2</v>
      </c>
      <c r="F13" s="28">
        <v>2</v>
      </c>
    </row>
    <row r="14" spans="2:15" ht="15" thickBot="1" x14ac:dyDescent="0.35">
      <c r="B14" s="32">
        <v>3</v>
      </c>
      <c r="C14" s="46">
        <v>3</v>
      </c>
      <c r="D14" s="46">
        <v>3</v>
      </c>
      <c r="E14" s="46">
        <v>1</v>
      </c>
      <c r="F14" s="47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43" t="s">
        <v>24</v>
      </c>
      <c r="B17" s="244"/>
      <c r="C17" s="244"/>
      <c r="D17" s="244"/>
      <c r="E17" s="244"/>
      <c r="F17" s="244"/>
      <c r="G17" s="244"/>
      <c r="H17" s="245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U2X</v>
      </c>
      <c r="D19" s="23" t="str">
        <f>CONCATENATE("U",D12,D11)</f>
        <v>U2Y</v>
      </c>
      <c r="E19" s="23" t="str">
        <f>CONCATENATE("U",E12,E11)</f>
        <v>U3X</v>
      </c>
      <c r="F19" s="24" t="str">
        <f>CONCATENATE("U",F12,F11)</f>
        <v>U3Y</v>
      </c>
      <c r="H19" s="36"/>
      <c r="J19" s="35"/>
      <c r="K19" s="3"/>
      <c r="L19" s="4"/>
      <c r="M19" s="4"/>
      <c r="N19" s="4"/>
      <c r="O19" s="4"/>
      <c r="P19" s="5"/>
      <c r="Q19" s="23" t="s">
        <v>30</v>
      </c>
      <c r="R19" s="36"/>
    </row>
    <row r="20" spans="1:18" x14ac:dyDescent="0.3">
      <c r="A20" s="35"/>
      <c r="C20" s="44">
        <f>J5^2*N5</f>
        <v>432</v>
      </c>
      <c r="D20" s="44">
        <f>J5*K5*N5</f>
        <v>576</v>
      </c>
      <c r="E20" s="45">
        <f>-1*C20</f>
        <v>-432</v>
      </c>
      <c r="F20" s="45">
        <f>-1*D20</f>
        <v>-576</v>
      </c>
      <c r="G20" s="1" t="str">
        <f>C19</f>
        <v>U2X</v>
      </c>
      <c r="H20" s="36"/>
      <c r="J20" s="35"/>
      <c r="K20" s="6"/>
      <c r="L20" s="7"/>
      <c r="M20" s="7"/>
      <c r="N20" s="7"/>
      <c r="O20" s="7"/>
      <c r="P20" s="8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576</v>
      </c>
      <c r="D21" s="44">
        <f>K5^2*N5</f>
        <v>768.00000000000011</v>
      </c>
      <c r="E21" s="45">
        <f>-1*C21</f>
        <v>-576</v>
      </c>
      <c r="F21" s="45">
        <f>-1*D21</f>
        <v>-768.00000000000011</v>
      </c>
      <c r="G21" s="1" t="str">
        <f>D19</f>
        <v>U2Y</v>
      </c>
      <c r="H21" s="36"/>
      <c r="J21" s="35"/>
      <c r="K21" s="6"/>
      <c r="L21" s="7"/>
      <c r="M21" s="13">
        <f>C20</f>
        <v>432</v>
      </c>
      <c r="N21" s="13">
        <f>D20</f>
        <v>576</v>
      </c>
      <c r="O21" s="13">
        <f>E20</f>
        <v>-432</v>
      </c>
      <c r="P21" s="70">
        <f>F20</f>
        <v>-576</v>
      </c>
      <c r="Q21" s="23" t="s">
        <v>32</v>
      </c>
      <c r="R21" s="36"/>
    </row>
    <row r="22" spans="1:18" x14ac:dyDescent="0.3">
      <c r="A22" s="35"/>
      <c r="C22" s="45">
        <f>E20</f>
        <v>-432</v>
      </c>
      <c r="D22" s="45">
        <f>F20</f>
        <v>-576</v>
      </c>
      <c r="E22" s="44">
        <f>C20</f>
        <v>432</v>
      </c>
      <c r="F22" s="44">
        <f>D20</f>
        <v>576</v>
      </c>
      <c r="G22" s="1" t="str">
        <f>E19</f>
        <v>U3X</v>
      </c>
      <c r="H22" s="36"/>
      <c r="J22" s="35"/>
      <c r="K22" s="6"/>
      <c r="L22" s="7"/>
      <c r="M22" s="13">
        <f t="shared" ref="M22:N24" si="5">C21</f>
        <v>576</v>
      </c>
      <c r="N22" s="13">
        <f t="shared" si="5"/>
        <v>768.00000000000011</v>
      </c>
      <c r="O22" s="13">
        <f t="shared" ref="O22:O24" si="6">E21</f>
        <v>-576</v>
      </c>
      <c r="P22" s="70">
        <f t="shared" ref="P22:P24" si="7">F21</f>
        <v>-768.00000000000011</v>
      </c>
      <c r="Q22" s="23" t="s">
        <v>33</v>
      </c>
      <c r="R22" s="36"/>
    </row>
    <row r="23" spans="1:18" x14ac:dyDescent="0.3">
      <c r="A23" s="35"/>
      <c r="C23" s="45">
        <f>E21</f>
        <v>-576</v>
      </c>
      <c r="D23" s="45">
        <f>F21</f>
        <v>-768.00000000000011</v>
      </c>
      <c r="E23" s="44">
        <f>C21</f>
        <v>576</v>
      </c>
      <c r="F23" s="44">
        <f>D21</f>
        <v>768.00000000000011</v>
      </c>
      <c r="G23" s="1" t="str">
        <f>F19</f>
        <v>U3Y</v>
      </c>
      <c r="H23" s="36"/>
      <c r="J23" s="35"/>
      <c r="K23" s="6"/>
      <c r="L23" s="7"/>
      <c r="M23" s="13">
        <f t="shared" si="5"/>
        <v>-432</v>
      </c>
      <c r="N23" s="13">
        <f t="shared" si="5"/>
        <v>-576</v>
      </c>
      <c r="O23" s="13">
        <f t="shared" si="6"/>
        <v>432</v>
      </c>
      <c r="P23" s="70">
        <f t="shared" si="7"/>
        <v>576</v>
      </c>
      <c r="Q23" s="23" t="s">
        <v>34</v>
      </c>
      <c r="R23" s="36"/>
    </row>
    <row r="24" spans="1:18" x14ac:dyDescent="0.3">
      <c r="A24" s="35"/>
      <c r="H24" s="36"/>
      <c r="J24" s="35"/>
      <c r="K24" s="9"/>
      <c r="L24" s="10"/>
      <c r="M24" s="72">
        <f t="shared" si="5"/>
        <v>-576</v>
      </c>
      <c r="N24" s="72">
        <f t="shared" si="5"/>
        <v>-768.00000000000011</v>
      </c>
      <c r="O24" s="72">
        <f t="shared" si="6"/>
        <v>576</v>
      </c>
      <c r="P24" s="73">
        <f t="shared" si="7"/>
        <v>768.00000000000011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43" t="s">
        <v>25</v>
      </c>
      <c r="B29" s="244"/>
      <c r="C29" s="244"/>
      <c r="D29" s="244"/>
      <c r="E29" s="244"/>
      <c r="F29" s="244"/>
      <c r="G29" s="244"/>
      <c r="H29" s="245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U1X</v>
      </c>
      <c r="D31" s="23" t="str">
        <f>CONCATENATE("U",D13,D11)</f>
        <v>U1Y</v>
      </c>
      <c r="E31" s="23" t="str">
        <f>CONCATENATE("U",E13,E11)</f>
        <v>U2X</v>
      </c>
      <c r="F31" s="23" t="str">
        <f>CONCATENATE("U",F13,F11)</f>
        <v>U2Y</v>
      </c>
      <c r="H31" s="36"/>
      <c r="J31" s="35"/>
      <c r="K31" s="66">
        <f>C32</f>
        <v>530.33008588991049</v>
      </c>
      <c r="L31" s="67">
        <f>D32</f>
        <v>-530.33008588991049</v>
      </c>
      <c r="M31" s="67">
        <f>E32</f>
        <v>-530.33008588991049</v>
      </c>
      <c r="N31" s="67">
        <f>F32</f>
        <v>530.33008588991049</v>
      </c>
      <c r="O31" s="67"/>
      <c r="P31" s="68"/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U1X</v>
      </c>
      <c r="H32" s="36"/>
      <c r="J32" s="35"/>
      <c r="K32" s="69">
        <f t="shared" ref="K32:K34" si="8">C33</f>
        <v>-530.33008588991049</v>
      </c>
      <c r="L32" s="13">
        <f t="shared" ref="L32:L34" si="9">D33</f>
        <v>530.33008588991049</v>
      </c>
      <c r="M32" s="13">
        <f t="shared" ref="M32:M34" si="10">E33</f>
        <v>530.33008588991049</v>
      </c>
      <c r="N32" s="13">
        <f t="shared" ref="N32:N34" si="11">F33</f>
        <v>-530.33008588991049</v>
      </c>
      <c r="O32" s="13"/>
      <c r="P32" s="70"/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U1Y</v>
      </c>
      <c r="H33" s="36"/>
      <c r="J33" s="64"/>
      <c r="K33" s="69">
        <f t="shared" si="8"/>
        <v>-530.33008588991049</v>
      </c>
      <c r="L33" s="13">
        <f t="shared" si="9"/>
        <v>530.33008588991049</v>
      </c>
      <c r="M33" s="13">
        <f t="shared" si="10"/>
        <v>530.33008588991049</v>
      </c>
      <c r="N33" s="13">
        <f t="shared" si="11"/>
        <v>-530.33008588991049</v>
      </c>
      <c r="O33" s="13"/>
      <c r="P33" s="70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U2X</v>
      </c>
      <c r="H34" s="36"/>
      <c r="J34" s="35"/>
      <c r="K34" s="69">
        <f t="shared" si="8"/>
        <v>530.33008588991049</v>
      </c>
      <c r="L34" s="13">
        <f t="shared" si="9"/>
        <v>-530.33008588991049</v>
      </c>
      <c r="M34" s="13">
        <f t="shared" si="10"/>
        <v>-530.33008588991049</v>
      </c>
      <c r="N34" s="13">
        <f t="shared" si="11"/>
        <v>530.33008588991049</v>
      </c>
      <c r="O34" s="13"/>
      <c r="P34" s="70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U2Y</v>
      </c>
      <c r="H35" s="36"/>
      <c r="J35" s="35"/>
      <c r="K35" s="69"/>
      <c r="L35" s="13"/>
      <c r="M35" s="13"/>
      <c r="N35" s="13"/>
      <c r="O35" s="13"/>
      <c r="P35" s="70"/>
      <c r="Q35" s="23" t="s">
        <v>34</v>
      </c>
      <c r="R35" s="36"/>
    </row>
    <row r="36" spans="1:18" x14ac:dyDescent="0.3">
      <c r="A36" s="35"/>
      <c r="H36" s="36"/>
      <c r="J36" s="35"/>
      <c r="K36" s="71"/>
      <c r="L36" s="72"/>
      <c r="M36" s="72"/>
      <c r="N36" s="72"/>
      <c r="O36" s="72"/>
      <c r="P36" s="73"/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43" t="s">
        <v>26</v>
      </c>
      <c r="B41" s="244"/>
      <c r="C41" s="244"/>
      <c r="D41" s="244"/>
      <c r="E41" s="244"/>
      <c r="F41" s="244"/>
      <c r="G41" s="244"/>
      <c r="H41" s="245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U3X</v>
      </c>
      <c r="D43" s="23" t="str">
        <f>CONCATENATE("U",D14,D11)</f>
        <v>U3Y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66">
        <f>E46</f>
        <v>857.14285714285711</v>
      </c>
      <c r="L43" s="67">
        <f>F46</f>
        <v>0</v>
      </c>
      <c r="M43" s="67"/>
      <c r="N43" s="67"/>
      <c r="O43" s="67">
        <f>C46</f>
        <v>-857.14285714285711</v>
      </c>
      <c r="P43" s="68">
        <f>D46</f>
        <v>0</v>
      </c>
      <c r="Q43" s="23" t="s">
        <v>30</v>
      </c>
      <c r="R43" s="36"/>
    </row>
    <row r="44" spans="1:18" x14ac:dyDescent="0.3">
      <c r="A44" s="35"/>
      <c r="C44" s="44">
        <f>J7^2*N7</f>
        <v>857.14285714285711</v>
      </c>
      <c r="D44" s="44">
        <f>J7*K7*N7</f>
        <v>0</v>
      </c>
      <c r="E44" s="45">
        <f>-1*C44</f>
        <v>-857.14285714285711</v>
      </c>
      <c r="F44" s="45">
        <f>-1*D44</f>
        <v>0</v>
      </c>
      <c r="G44" s="23" t="str">
        <f>C43</f>
        <v>U3X</v>
      </c>
      <c r="H44" s="36"/>
      <c r="J44" s="35"/>
      <c r="K44" s="69">
        <f>E47</f>
        <v>0</v>
      </c>
      <c r="L44" s="13">
        <f>F47</f>
        <v>0</v>
      </c>
      <c r="M44" s="13"/>
      <c r="N44" s="13"/>
      <c r="O44" s="13">
        <f>C47</f>
        <v>0</v>
      </c>
      <c r="P44" s="70">
        <f>D47</f>
        <v>0</v>
      </c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0</v>
      </c>
      <c r="D45" s="44">
        <f>K7^2*N7</f>
        <v>0</v>
      </c>
      <c r="E45" s="45">
        <f>-1*C45</f>
        <v>0</v>
      </c>
      <c r="F45" s="45">
        <f>-1*D45</f>
        <v>0</v>
      </c>
      <c r="G45" s="23" t="str">
        <f>D43</f>
        <v>U3Y</v>
      </c>
      <c r="H45" s="36"/>
      <c r="J45" s="35"/>
      <c r="K45" s="69"/>
      <c r="L45" s="13"/>
      <c r="M45" s="13"/>
      <c r="N45" s="13"/>
      <c r="O45" s="13"/>
      <c r="P45" s="70"/>
      <c r="Q45" s="23" t="s">
        <v>32</v>
      </c>
      <c r="R45" s="36"/>
    </row>
    <row r="46" spans="1:18" x14ac:dyDescent="0.3">
      <c r="A46" s="35"/>
      <c r="C46" s="45">
        <f>E44</f>
        <v>-857.14285714285711</v>
      </c>
      <c r="D46" s="45">
        <f>F44</f>
        <v>0</v>
      </c>
      <c r="E46" s="44">
        <f>C44</f>
        <v>857.14285714285711</v>
      </c>
      <c r="F46" s="44">
        <f>D44</f>
        <v>0</v>
      </c>
      <c r="G46" s="23" t="str">
        <f>E43</f>
        <v>U1X</v>
      </c>
      <c r="H46" s="36"/>
      <c r="J46" s="35"/>
      <c r="K46" s="69"/>
      <c r="L46" s="13"/>
      <c r="M46" s="13"/>
      <c r="N46" s="13"/>
      <c r="O46" s="13"/>
      <c r="P46" s="70"/>
      <c r="Q46" s="23" t="s">
        <v>33</v>
      </c>
      <c r="R46" s="36"/>
    </row>
    <row r="47" spans="1:18" x14ac:dyDescent="0.3">
      <c r="A47" s="35"/>
      <c r="C47" s="45">
        <f>E45</f>
        <v>0</v>
      </c>
      <c r="D47" s="45">
        <f>F45</f>
        <v>0</v>
      </c>
      <c r="E47" s="44">
        <f>C45</f>
        <v>0</v>
      </c>
      <c r="F47" s="44">
        <f>D45</f>
        <v>0</v>
      </c>
      <c r="G47" s="23" t="str">
        <f>F43</f>
        <v>U1Y</v>
      </c>
      <c r="H47" s="36"/>
      <c r="J47" s="35"/>
      <c r="K47" s="69">
        <f>E44</f>
        <v>-857.14285714285711</v>
      </c>
      <c r="L47" s="13">
        <f>F44</f>
        <v>0</v>
      </c>
      <c r="M47" s="13"/>
      <c r="N47" s="13"/>
      <c r="O47" s="13">
        <f>C44</f>
        <v>857.14285714285711</v>
      </c>
      <c r="P47" s="70">
        <f>D44</f>
        <v>0</v>
      </c>
      <c r="Q47" s="23" t="s">
        <v>34</v>
      </c>
      <c r="R47" s="36"/>
    </row>
    <row r="48" spans="1:18" x14ac:dyDescent="0.3">
      <c r="A48" s="35"/>
      <c r="H48" s="36"/>
      <c r="J48" s="35"/>
      <c r="K48" s="71">
        <f>E45</f>
        <v>0</v>
      </c>
      <c r="L48" s="72">
        <f>F45</f>
        <v>0</v>
      </c>
      <c r="M48" s="72"/>
      <c r="N48" s="72"/>
      <c r="O48" s="72">
        <f>C45</f>
        <v>0</v>
      </c>
      <c r="P48" s="73">
        <f>D45</f>
        <v>0</v>
      </c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66">
        <f>K19+K31+K43</f>
        <v>1387.4729430327675</v>
      </c>
      <c r="F58" s="67">
        <f t="shared" ref="F58:J58" si="12">L19+L31+L43</f>
        <v>-530.33008588991049</v>
      </c>
      <c r="G58" s="67">
        <f t="shared" si="12"/>
        <v>-530.33008588991049</v>
      </c>
      <c r="H58" s="67">
        <f t="shared" si="12"/>
        <v>530.33008588991049</v>
      </c>
      <c r="I58" s="67">
        <f t="shared" si="12"/>
        <v>-857.14285714285711</v>
      </c>
      <c r="J58" s="68">
        <f t="shared" si="12"/>
        <v>0</v>
      </c>
      <c r="K58" s="23" t="s">
        <v>30</v>
      </c>
      <c r="L58" s="36"/>
    </row>
    <row r="59" spans="1:18" x14ac:dyDescent="0.3">
      <c r="C59" s="35"/>
      <c r="E59" s="69">
        <f t="shared" ref="E59:E63" si="13">K20+K32+K44</f>
        <v>-530.33008588991049</v>
      </c>
      <c r="F59" s="13">
        <f t="shared" ref="F59:F63" si="14">L20+L32+L44</f>
        <v>530.33008588991049</v>
      </c>
      <c r="G59" s="13">
        <f t="shared" ref="G59:G63" si="15">M20+M32+M44</f>
        <v>530.33008588991049</v>
      </c>
      <c r="H59" s="13">
        <f t="shared" ref="H59:H63" si="16">N20+N32+N44</f>
        <v>-530.33008588991049</v>
      </c>
      <c r="I59" s="13">
        <f t="shared" ref="I59:I63" si="17">O20+O32+O44</f>
        <v>0</v>
      </c>
      <c r="J59" s="70">
        <f t="shared" ref="J59:J63" si="18">P20+P32+P44</f>
        <v>0</v>
      </c>
      <c r="K59" s="23" t="s">
        <v>31</v>
      </c>
      <c r="L59" s="36"/>
    </row>
    <row r="60" spans="1:18" x14ac:dyDescent="0.3">
      <c r="C60" s="35"/>
      <c r="D60" s="65" t="s">
        <v>36</v>
      </c>
      <c r="E60" s="69">
        <f t="shared" si="13"/>
        <v>-530.33008588991049</v>
      </c>
      <c r="F60" s="13">
        <f t="shared" si="14"/>
        <v>530.33008588991049</v>
      </c>
      <c r="G60" s="13">
        <f t="shared" si="15"/>
        <v>962.33008588991049</v>
      </c>
      <c r="H60" s="13">
        <f t="shared" si="16"/>
        <v>45.669914110089508</v>
      </c>
      <c r="I60" s="13">
        <f t="shared" si="17"/>
        <v>-432</v>
      </c>
      <c r="J60" s="70">
        <f t="shared" si="18"/>
        <v>-576</v>
      </c>
      <c r="K60" s="23" t="s">
        <v>32</v>
      </c>
      <c r="L60" s="36"/>
    </row>
    <row r="61" spans="1:18" x14ac:dyDescent="0.3">
      <c r="C61" s="35"/>
      <c r="E61" s="69">
        <f t="shared" si="13"/>
        <v>530.33008588991049</v>
      </c>
      <c r="F61" s="13">
        <f t="shared" si="14"/>
        <v>-530.33008588991049</v>
      </c>
      <c r="G61" s="13">
        <f t="shared" si="15"/>
        <v>45.669914110089508</v>
      </c>
      <c r="H61" s="13">
        <f t="shared" si="16"/>
        <v>1298.3300858899106</v>
      </c>
      <c r="I61" s="13">
        <f t="shared" si="17"/>
        <v>-576</v>
      </c>
      <c r="J61" s="70">
        <f t="shared" si="18"/>
        <v>-768.00000000000011</v>
      </c>
      <c r="K61" s="23" t="s">
        <v>33</v>
      </c>
      <c r="L61" s="36"/>
    </row>
    <row r="62" spans="1:18" x14ac:dyDescent="0.3">
      <c r="C62" s="35"/>
      <c r="E62" s="69">
        <f t="shared" si="13"/>
        <v>-857.14285714285711</v>
      </c>
      <c r="F62" s="13">
        <f t="shared" si="14"/>
        <v>0</v>
      </c>
      <c r="G62" s="13">
        <f t="shared" si="15"/>
        <v>-432</v>
      </c>
      <c r="H62" s="13">
        <f t="shared" si="16"/>
        <v>-576</v>
      </c>
      <c r="I62" s="13">
        <f t="shared" si="17"/>
        <v>1289.1428571428571</v>
      </c>
      <c r="J62" s="70">
        <f t="shared" si="18"/>
        <v>576</v>
      </c>
      <c r="K62" s="23" t="s">
        <v>34</v>
      </c>
      <c r="L62" s="36"/>
    </row>
    <row r="63" spans="1:18" x14ac:dyDescent="0.3">
      <c r="C63" s="35"/>
      <c r="E63" s="71">
        <f t="shared" si="13"/>
        <v>0</v>
      </c>
      <c r="F63" s="72">
        <f t="shared" si="14"/>
        <v>0</v>
      </c>
      <c r="G63" s="72">
        <f t="shared" si="15"/>
        <v>-576</v>
      </c>
      <c r="H63" s="72">
        <f t="shared" si="16"/>
        <v>-768.00000000000011</v>
      </c>
      <c r="I63" s="72">
        <f t="shared" si="17"/>
        <v>576</v>
      </c>
      <c r="J63" s="73">
        <f t="shared" si="18"/>
        <v>768.00000000000011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49" t="s">
        <v>44</v>
      </c>
      <c r="B67" s="249"/>
      <c r="C67" s="249"/>
    </row>
    <row r="69" spans="1:5" ht="15" thickBot="1" x14ac:dyDescent="0.35"/>
    <row r="70" spans="1:5" x14ac:dyDescent="0.3">
      <c r="C70" s="94" t="s">
        <v>46</v>
      </c>
      <c r="E70" s="97">
        <v>0</v>
      </c>
    </row>
    <row r="71" spans="1:5" x14ac:dyDescent="0.3">
      <c r="C71" s="95" t="s">
        <v>47</v>
      </c>
      <c r="E71" s="98" t="s">
        <v>47</v>
      </c>
    </row>
    <row r="72" spans="1:5" x14ac:dyDescent="0.3">
      <c r="C72" s="95" t="s">
        <v>48</v>
      </c>
      <c r="D72" s="140"/>
      <c r="E72" s="98">
        <v>5000</v>
      </c>
    </row>
    <row r="73" spans="1:5" x14ac:dyDescent="0.3">
      <c r="C73" s="95" t="s">
        <v>49</v>
      </c>
      <c r="D73" s="139" t="s">
        <v>52</v>
      </c>
      <c r="E73" s="98">
        <v>-4000</v>
      </c>
    </row>
    <row r="74" spans="1:5" x14ac:dyDescent="0.3">
      <c r="C74" s="95" t="s">
        <v>50</v>
      </c>
      <c r="D74" s="140"/>
      <c r="E74" s="98" t="s">
        <v>50</v>
      </c>
    </row>
    <row r="75" spans="1:5" ht="15" thickBot="1" x14ac:dyDescent="0.35">
      <c r="C75" s="96" t="s">
        <v>51</v>
      </c>
      <c r="D75" s="140"/>
      <c r="E75" s="99" t="s">
        <v>51</v>
      </c>
    </row>
    <row r="78" spans="1:5" x14ac:dyDescent="0.3">
      <c r="A78" s="249" t="s">
        <v>53</v>
      </c>
      <c r="B78" s="249"/>
      <c r="C78" s="249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 t="s">
        <v>55</v>
      </c>
    </row>
    <row r="81" spans="1:12" x14ac:dyDescent="0.3">
      <c r="C81" s="95" t="s">
        <v>56</v>
      </c>
      <c r="D81" s="140"/>
      <c r="E81" s="98">
        <v>0</v>
      </c>
    </row>
    <row r="82" spans="1:12" x14ac:dyDescent="0.3">
      <c r="C82" s="95" t="s">
        <v>57</v>
      </c>
      <c r="D82" s="140"/>
      <c r="E82" s="98" t="s">
        <v>57</v>
      </c>
    </row>
    <row r="83" spans="1:12" x14ac:dyDescent="0.3">
      <c r="B83" t="s">
        <v>54</v>
      </c>
      <c r="C83" s="95" t="s">
        <v>58</v>
      </c>
      <c r="D83" s="139" t="s">
        <v>52</v>
      </c>
      <c r="E83" s="98" t="s">
        <v>58</v>
      </c>
    </row>
    <row r="84" spans="1:12" x14ac:dyDescent="0.3">
      <c r="C84" s="95" t="s">
        <v>59</v>
      </c>
      <c r="E84" s="98">
        <v>0</v>
      </c>
    </row>
    <row r="85" spans="1:12" ht="15" thickBot="1" x14ac:dyDescent="0.35">
      <c r="C85" s="96" t="s">
        <v>60</v>
      </c>
      <c r="E85" s="99">
        <v>0</v>
      </c>
    </row>
    <row r="88" spans="1:12" x14ac:dyDescent="0.3">
      <c r="A88" s="249" t="s">
        <v>61</v>
      </c>
      <c r="B88" s="249"/>
      <c r="C88" s="249"/>
    </row>
    <row r="90" spans="1:12" ht="15" thickBot="1" x14ac:dyDescent="0.35"/>
    <row r="91" spans="1:12" x14ac:dyDescent="0.3">
      <c r="C91" s="97">
        <f t="shared" ref="C91:C96" si="19">E70</f>
        <v>0</v>
      </c>
      <c r="E91" s="100">
        <f t="shared" ref="E91:J96" si="20">E58</f>
        <v>1387.4729430327675</v>
      </c>
      <c r="F91" s="143">
        <f t="shared" si="20"/>
        <v>-530.33008588991049</v>
      </c>
      <c r="G91" s="101">
        <f t="shared" si="20"/>
        <v>-530.33008588991049</v>
      </c>
      <c r="H91" s="101">
        <f t="shared" si="20"/>
        <v>530.33008588991049</v>
      </c>
      <c r="I91" s="143">
        <f t="shared" si="20"/>
        <v>-857.14285714285711</v>
      </c>
      <c r="J91" s="144">
        <f t="shared" si="20"/>
        <v>0</v>
      </c>
      <c r="L91" s="109" t="str">
        <f t="shared" ref="L91:L96" si="21">E80</f>
        <v>D1X</v>
      </c>
    </row>
    <row r="92" spans="1:12" x14ac:dyDescent="0.3">
      <c r="C92" s="153" t="str">
        <f t="shared" si="19"/>
        <v>C1Y</v>
      </c>
      <c r="D92" s="142"/>
      <c r="E92" s="145">
        <f t="shared" si="20"/>
        <v>-530.33008588991049</v>
      </c>
      <c r="F92" s="130">
        <f t="shared" si="20"/>
        <v>530.33008588991049</v>
      </c>
      <c r="G92" s="146">
        <f t="shared" si="20"/>
        <v>530.33008588991049</v>
      </c>
      <c r="H92" s="146">
        <f t="shared" si="20"/>
        <v>-530.33008588991049</v>
      </c>
      <c r="I92" s="130">
        <f t="shared" si="20"/>
        <v>0</v>
      </c>
      <c r="J92" s="147">
        <f t="shared" si="20"/>
        <v>0</v>
      </c>
      <c r="K92" s="141"/>
      <c r="L92" s="151">
        <f t="shared" si="21"/>
        <v>0</v>
      </c>
    </row>
    <row r="93" spans="1:12" x14ac:dyDescent="0.3">
      <c r="C93" s="98">
        <f t="shared" si="19"/>
        <v>5000</v>
      </c>
      <c r="E93" s="103">
        <f t="shared" si="20"/>
        <v>-530.33008588991049</v>
      </c>
      <c r="F93" s="130">
        <f t="shared" si="20"/>
        <v>530.33008588991049</v>
      </c>
      <c r="G93" s="104">
        <f t="shared" si="20"/>
        <v>962.33008588991049</v>
      </c>
      <c r="H93" s="104">
        <f t="shared" si="20"/>
        <v>45.669914110089508</v>
      </c>
      <c r="I93" s="130">
        <f t="shared" si="20"/>
        <v>-432</v>
      </c>
      <c r="J93" s="147">
        <f t="shared" si="20"/>
        <v>-576</v>
      </c>
      <c r="K93" s="93" t="s">
        <v>65</v>
      </c>
      <c r="L93" s="110" t="str">
        <f t="shared" si="21"/>
        <v>D2X</v>
      </c>
    </row>
    <row r="94" spans="1:12" x14ac:dyDescent="0.3">
      <c r="C94" s="98">
        <f t="shared" si="19"/>
        <v>-4000</v>
      </c>
      <c r="D94" s="139" t="str">
        <f>D83</f>
        <v>=</v>
      </c>
      <c r="E94" s="103">
        <f t="shared" si="20"/>
        <v>530.33008588991049</v>
      </c>
      <c r="F94" s="130">
        <f t="shared" si="20"/>
        <v>-530.33008588991049</v>
      </c>
      <c r="G94" s="104">
        <f t="shared" si="20"/>
        <v>45.669914110089508</v>
      </c>
      <c r="H94" s="104">
        <f t="shared" si="20"/>
        <v>1298.3300858899106</v>
      </c>
      <c r="I94" s="130">
        <f t="shared" si="20"/>
        <v>-576</v>
      </c>
      <c r="J94" s="147">
        <f t="shared" si="20"/>
        <v>-768.00000000000011</v>
      </c>
      <c r="L94" s="110" t="str">
        <f t="shared" si="21"/>
        <v>D2Y</v>
      </c>
    </row>
    <row r="95" spans="1:12" x14ac:dyDescent="0.3">
      <c r="C95" s="153" t="str">
        <f t="shared" si="19"/>
        <v>C3X</v>
      </c>
      <c r="D95" s="142"/>
      <c r="E95" s="145">
        <f t="shared" si="20"/>
        <v>-857.14285714285711</v>
      </c>
      <c r="F95" s="130">
        <f t="shared" si="20"/>
        <v>0</v>
      </c>
      <c r="G95" s="146">
        <f t="shared" si="20"/>
        <v>-432</v>
      </c>
      <c r="H95" s="146">
        <f t="shared" si="20"/>
        <v>-576</v>
      </c>
      <c r="I95" s="130">
        <f t="shared" si="20"/>
        <v>1289.1428571428571</v>
      </c>
      <c r="J95" s="147">
        <f t="shared" si="20"/>
        <v>576</v>
      </c>
      <c r="K95" s="141"/>
      <c r="L95" s="151">
        <f t="shared" si="21"/>
        <v>0</v>
      </c>
    </row>
    <row r="96" spans="1:12" ht="15" thickBot="1" x14ac:dyDescent="0.35">
      <c r="C96" s="154" t="str">
        <f t="shared" si="19"/>
        <v>C3Y</v>
      </c>
      <c r="D96" s="142"/>
      <c r="E96" s="148">
        <f t="shared" si="20"/>
        <v>0</v>
      </c>
      <c r="F96" s="132">
        <f t="shared" si="20"/>
        <v>0</v>
      </c>
      <c r="G96" s="149">
        <f t="shared" si="20"/>
        <v>-576</v>
      </c>
      <c r="H96" s="149">
        <f t="shared" si="20"/>
        <v>-768.00000000000011</v>
      </c>
      <c r="I96" s="132">
        <f t="shared" si="20"/>
        <v>576</v>
      </c>
      <c r="J96" s="150">
        <f t="shared" si="20"/>
        <v>768.00000000000011</v>
      </c>
      <c r="K96" s="141"/>
      <c r="L96" s="152">
        <f t="shared" si="21"/>
        <v>0</v>
      </c>
    </row>
    <row r="100" spans="1:9" x14ac:dyDescent="0.3">
      <c r="A100" s="126" t="s">
        <v>78</v>
      </c>
    </row>
    <row r="102" spans="1:9" ht="15" thickBot="1" x14ac:dyDescent="0.35"/>
    <row r="103" spans="1:9" x14ac:dyDescent="0.3">
      <c r="C103" s="94">
        <f>C91</f>
        <v>0</v>
      </c>
      <c r="E103" s="100">
        <f>E91</f>
        <v>1387.4729430327675</v>
      </c>
      <c r="F103" s="101">
        <f>G91</f>
        <v>-530.33008588991049</v>
      </c>
      <c r="G103" s="102">
        <f>H91</f>
        <v>530.33008588991049</v>
      </c>
      <c r="I103" s="109" t="str">
        <f>L91</f>
        <v>D1X</v>
      </c>
    </row>
    <row r="104" spans="1:9" x14ac:dyDescent="0.3">
      <c r="C104" s="95">
        <f>C93</f>
        <v>5000</v>
      </c>
      <c r="D104" s="139" t="str">
        <f>D94</f>
        <v>=</v>
      </c>
      <c r="E104" s="103">
        <f>E93</f>
        <v>-530.33008588991049</v>
      </c>
      <c r="F104" s="104">
        <f>G93</f>
        <v>962.33008588991049</v>
      </c>
      <c r="G104" s="105">
        <f>H93</f>
        <v>45.669914110089508</v>
      </c>
      <c r="H104" s="93" t="s">
        <v>65</v>
      </c>
      <c r="I104" s="110" t="str">
        <f>L93</f>
        <v>D2X</v>
      </c>
    </row>
    <row r="105" spans="1:9" ht="15" thickBot="1" x14ac:dyDescent="0.35">
      <c r="C105" s="96">
        <f>C94</f>
        <v>-4000</v>
      </c>
      <c r="D105" s="139"/>
      <c r="E105" s="106">
        <f>E94</f>
        <v>530.33008588991049</v>
      </c>
      <c r="F105" s="107">
        <f>G94</f>
        <v>45.669914110089508</v>
      </c>
      <c r="G105" s="108">
        <f>H94</f>
        <v>1298.3300858899106</v>
      </c>
      <c r="H105" s="93"/>
      <c r="I105" s="111" t="str">
        <f>L94</f>
        <v>D2Y</v>
      </c>
    </row>
    <row r="106" spans="1:9" ht="15" thickBot="1" x14ac:dyDescent="0.35">
      <c r="D106" s="139"/>
      <c r="H106" s="93"/>
    </row>
    <row r="107" spans="1:9" x14ac:dyDescent="0.3">
      <c r="C107" s="133" t="str">
        <f>I103</f>
        <v>D1X</v>
      </c>
      <c r="D107" s="139"/>
      <c r="E107" s="60">
        <f t="array" ref="E107:G109">MINVERSE(E103:G105)</f>
        <v>1.1666666666666668E-3</v>
      </c>
      <c r="F107" s="61">
        <v>6.6666666666666686E-4</v>
      </c>
      <c r="G107" s="62">
        <v>-5.0000000000000001E-4</v>
      </c>
      <c r="H107" s="93"/>
      <c r="I107" s="97">
        <f>C103</f>
        <v>0</v>
      </c>
    </row>
    <row r="108" spans="1:9" x14ac:dyDescent="0.3">
      <c r="C108" s="134" t="str">
        <f t="shared" ref="C108:C109" si="22">I104</f>
        <v>D2X</v>
      </c>
      <c r="D108" s="139" t="s">
        <v>52</v>
      </c>
      <c r="E108" s="35">
        <v>6.6666666666666675E-4</v>
      </c>
      <c r="F108">
        <v>1.4218344761352255E-3</v>
      </c>
      <c r="G108" s="36">
        <v>-3.2232823805379985E-4</v>
      </c>
      <c r="H108" s="93" t="s">
        <v>65</v>
      </c>
      <c r="I108" s="98">
        <f t="shared" ref="I108:I109" si="23">C104</f>
        <v>5000</v>
      </c>
    </row>
    <row r="109" spans="1:9" ht="15" thickBot="1" x14ac:dyDescent="0.35">
      <c r="C109" s="135" t="str">
        <f t="shared" si="22"/>
        <v>D2Y</v>
      </c>
      <c r="D109" s="139"/>
      <c r="E109" s="38">
        <v>-5.0000000000000001E-4</v>
      </c>
      <c r="F109" s="39">
        <v>-3.2232823805379985E-4</v>
      </c>
      <c r="G109" s="40">
        <v>9.8579379758796876E-4</v>
      </c>
      <c r="I109" s="99">
        <f t="shared" si="23"/>
        <v>-4000</v>
      </c>
    </row>
    <row r="110" spans="1:9" x14ac:dyDescent="0.3">
      <c r="D110" s="139"/>
    </row>
    <row r="111" spans="1:9" ht="15" thickBot="1" x14ac:dyDescent="0.35">
      <c r="D111" s="139"/>
    </row>
    <row r="112" spans="1:9" x14ac:dyDescent="0.3">
      <c r="C112" s="133" t="str">
        <f>C107</f>
        <v>D1X</v>
      </c>
      <c r="D112" s="139"/>
      <c r="E112" s="133">
        <f t="array" ref="E112:E114">MMULT(E107:G109,I107:I109)</f>
        <v>5.3333333333333339</v>
      </c>
    </row>
    <row r="113" spans="1:9" x14ac:dyDescent="0.3">
      <c r="C113" s="134" t="str">
        <f t="shared" ref="C113:C114" si="24">C108</f>
        <v>D2X</v>
      </c>
      <c r="D113" s="139" t="s">
        <v>52</v>
      </c>
      <c r="E113" s="134">
        <v>8.398485332891326</v>
      </c>
    </row>
    <row r="114" spans="1:9" ht="15" thickBot="1" x14ac:dyDescent="0.35">
      <c r="C114" s="135" t="str">
        <f t="shared" si="24"/>
        <v>D2Y</v>
      </c>
      <c r="E114" s="135">
        <v>-5.5548163806208741</v>
      </c>
    </row>
    <row r="120" spans="1:9" x14ac:dyDescent="0.3">
      <c r="A120" s="126" t="s">
        <v>66</v>
      </c>
    </row>
    <row r="123" spans="1:9" ht="15" thickBot="1" x14ac:dyDescent="0.35"/>
    <row r="124" spans="1:9" x14ac:dyDescent="0.3">
      <c r="C124" s="94" t="str">
        <f>C92</f>
        <v>C1Y</v>
      </c>
      <c r="E124" s="100">
        <f>E92</f>
        <v>-530.33008588991049</v>
      </c>
      <c r="F124" s="101">
        <f>G92</f>
        <v>530.33008588991049</v>
      </c>
      <c r="G124" s="102">
        <f>H92</f>
        <v>-530.33008588991049</v>
      </c>
      <c r="I124" s="94">
        <f>E112</f>
        <v>5.3333333333333339</v>
      </c>
    </row>
    <row r="125" spans="1:9" x14ac:dyDescent="0.3">
      <c r="C125" s="95" t="str">
        <f>C95</f>
        <v>C3X</v>
      </c>
      <c r="D125" s="139" t="s">
        <v>52</v>
      </c>
      <c r="E125" s="103">
        <f>E95</f>
        <v>-857.14285714285711</v>
      </c>
      <c r="F125" s="104">
        <f>G95</f>
        <v>-432</v>
      </c>
      <c r="G125" s="105">
        <f>H95</f>
        <v>-576</v>
      </c>
      <c r="H125" s="93" t="s">
        <v>65</v>
      </c>
      <c r="I125" s="95">
        <f t="shared" ref="I125:I126" si="25">E113</f>
        <v>8.398485332891326</v>
      </c>
    </row>
    <row r="126" spans="1:9" ht="15" thickBot="1" x14ac:dyDescent="0.35">
      <c r="C126" s="96" t="str">
        <f>C96</f>
        <v>C3Y</v>
      </c>
      <c r="D126" s="139"/>
      <c r="E126" s="106">
        <f>E96</f>
        <v>0</v>
      </c>
      <c r="F126" s="107">
        <f>G96</f>
        <v>-576</v>
      </c>
      <c r="G126" s="108">
        <f>H96</f>
        <v>-768.00000000000011</v>
      </c>
      <c r="I126" s="96">
        <f t="shared" si="25"/>
        <v>-5.5548163806208741</v>
      </c>
    </row>
    <row r="127" spans="1:9" x14ac:dyDescent="0.3">
      <c r="D127" s="139"/>
    </row>
    <row r="128" spans="1:9" ht="15" thickBot="1" x14ac:dyDescent="0.35">
      <c r="D128" s="139"/>
    </row>
    <row r="129" spans="1:5" x14ac:dyDescent="0.3">
      <c r="C129" s="94" t="str">
        <f>C124</f>
        <v>C1Y</v>
      </c>
      <c r="D129" s="139"/>
      <c r="E129" s="94">
        <f t="array" ref="E129:E131">MMULT(E124:G126,I124:I126)</f>
        <v>4571.4285714285706</v>
      </c>
    </row>
    <row r="130" spans="1:5" x14ac:dyDescent="0.3">
      <c r="C130" s="95" t="str">
        <f t="shared" ref="C130:C131" si="26">C125</f>
        <v>C3X</v>
      </c>
      <c r="D130" s="139" t="s">
        <v>52</v>
      </c>
      <c r="E130" s="95">
        <v>-5000.0000000000018</v>
      </c>
    </row>
    <row r="131" spans="1:5" ht="15" thickBot="1" x14ac:dyDescent="0.35">
      <c r="C131" s="96" t="str">
        <f t="shared" si="26"/>
        <v>C3Y</v>
      </c>
      <c r="E131" s="96">
        <v>-571.42857142857156</v>
      </c>
    </row>
    <row r="140" spans="1:5" x14ac:dyDescent="0.3">
      <c r="A140" s="126" t="s">
        <v>69</v>
      </c>
    </row>
    <row r="142" spans="1:5" ht="15" thickBot="1" x14ac:dyDescent="0.35"/>
    <row r="143" spans="1:5" x14ac:dyDescent="0.3">
      <c r="C143" s="109">
        <f>E112</f>
        <v>5.3333333333333339</v>
      </c>
      <c r="D143" s="177" t="s">
        <v>30</v>
      </c>
    </row>
    <row r="144" spans="1:5" x14ac:dyDescent="0.3">
      <c r="C144" s="110">
        <f t="shared" ref="C144" si="27">E115</f>
        <v>0</v>
      </c>
      <c r="D144" s="179" t="s">
        <v>31</v>
      </c>
    </row>
    <row r="145" spans="1:13" x14ac:dyDescent="0.3">
      <c r="B145" t="s">
        <v>54</v>
      </c>
      <c r="C145" s="110">
        <f>E113</f>
        <v>8.398485332891326</v>
      </c>
      <c r="D145" s="179" t="s">
        <v>32</v>
      </c>
    </row>
    <row r="146" spans="1:13" x14ac:dyDescent="0.3">
      <c r="C146" s="110">
        <f>E114</f>
        <v>-5.5548163806208741</v>
      </c>
      <c r="D146" s="179" t="s">
        <v>33</v>
      </c>
    </row>
    <row r="147" spans="1:13" x14ac:dyDescent="0.3">
      <c r="C147" s="110">
        <f>E116</f>
        <v>0</v>
      </c>
      <c r="D147" s="179" t="s">
        <v>34</v>
      </c>
    </row>
    <row r="148" spans="1:13" ht="15" thickBot="1" x14ac:dyDescent="0.35">
      <c r="C148" s="111">
        <v>0</v>
      </c>
      <c r="D148" s="181" t="s">
        <v>35</v>
      </c>
    </row>
    <row r="151" spans="1:13" x14ac:dyDescent="0.3">
      <c r="A151" s="126" t="s">
        <v>70</v>
      </c>
    </row>
    <row r="155" spans="1:13" ht="15" thickBot="1" x14ac:dyDescent="0.35"/>
    <row r="156" spans="1:13" ht="15" thickBot="1" x14ac:dyDescent="0.35">
      <c r="L156" s="176">
        <f>C145</f>
        <v>8.398485332891326</v>
      </c>
      <c r="M156" s="177" t="s">
        <v>57</v>
      </c>
    </row>
    <row r="157" spans="1:13" x14ac:dyDescent="0.3">
      <c r="F157" s="182" t="str">
        <f>"-CX"</f>
        <v>-CX</v>
      </c>
      <c r="G157" s="183" t="str">
        <f>"-CY"</f>
        <v>-CY</v>
      </c>
      <c r="H157" s="183" t="str">
        <f>"CX"</f>
        <v>CX</v>
      </c>
      <c r="I157" s="184" t="str">
        <f>"CX"</f>
        <v>CX</v>
      </c>
      <c r="L157" s="187">
        <f>C146</f>
        <v>-5.5548163806208741</v>
      </c>
      <c r="M157" s="179" t="s">
        <v>58</v>
      </c>
    </row>
    <row r="158" spans="1:13" ht="15" thickBot="1" x14ac:dyDescent="0.35">
      <c r="B158" s="140" t="s">
        <v>71</v>
      </c>
      <c r="C158" s="140"/>
      <c r="D158" s="140">
        <f>N5</f>
        <v>1200</v>
      </c>
      <c r="F158" s="106">
        <f>J5*-1</f>
        <v>0.6</v>
      </c>
      <c r="G158" s="107">
        <f>K5*-1</f>
        <v>0.8</v>
      </c>
      <c r="H158" s="107">
        <f>F158*-1</f>
        <v>-0.6</v>
      </c>
      <c r="I158" s="108">
        <f>G158*-1</f>
        <v>-0.8</v>
      </c>
      <c r="L158" s="178">
        <f>C147</f>
        <v>0</v>
      </c>
      <c r="M158" s="179" t="s">
        <v>59</v>
      </c>
    </row>
    <row r="159" spans="1:13" ht="15" thickBot="1" x14ac:dyDescent="0.35">
      <c r="B159" s="140"/>
      <c r="C159" s="140"/>
      <c r="D159" s="140"/>
      <c r="L159" s="178">
        <f>C148</f>
        <v>0</v>
      </c>
      <c r="M159" s="181" t="s">
        <v>60</v>
      </c>
    </row>
    <row r="160" spans="1:13" x14ac:dyDescent="0.3">
      <c r="B160" s="140"/>
      <c r="C160" s="140"/>
      <c r="D160" s="140"/>
      <c r="L160" s="93"/>
      <c r="M160" s="93"/>
    </row>
    <row r="161" spans="2:13" x14ac:dyDescent="0.3">
      <c r="B161" s="140"/>
      <c r="C161" s="140"/>
      <c r="D161" s="140"/>
      <c r="L161" s="93"/>
      <c r="M161" s="93"/>
    </row>
    <row r="162" spans="2:13" x14ac:dyDescent="0.3">
      <c r="B162" s="140" t="str">
        <f>B158</f>
        <v>F1=</v>
      </c>
      <c r="C162" s="140"/>
      <c r="D162" s="213">
        <f>D158*MMULT(F158:I158,L156:L159)</f>
        <v>714.28571428571604</v>
      </c>
      <c r="F162" t="s">
        <v>76</v>
      </c>
      <c r="L162" s="93"/>
      <c r="M162" s="93"/>
    </row>
    <row r="163" spans="2:13" x14ac:dyDescent="0.3">
      <c r="B163" s="140"/>
      <c r="C163" s="140"/>
      <c r="D163" s="140"/>
      <c r="L163" s="93"/>
      <c r="M163" s="93"/>
    </row>
    <row r="164" spans="2:13" x14ac:dyDescent="0.3">
      <c r="B164" s="140"/>
      <c r="C164" s="140"/>
      <c r="D164" s="140"/>
      <c r="L164" s="93"/>
      <c r="M164" s="93"/>
    </row>
    <row r="165" spans="2:13" x14ac:dyDescent="0.3">
      <c r="B165" s="140"/>
      <c r="C165" s="140"/>
      <c r="D165" s="140"/>
      <c r="L165" s="93"/>
      <c r="M165" s="93"/>
    </row>
    <row r="166" spans="2:13" ht="15" thickBot="1" x14ac:dyDescent="0.35">
      <c r="B166" s="140"/>
      <c r="C166" s="140"/>
      <c r="D166" s="140"/>
      <c r="L166" s="93"/>
      <c r="M166" s="93"/>
    </row>
    <row r="167" spans="2:13" ht="15" thickBot="1" x14ac:dyDescent="0.35">
      <c r="B167" s="140"/>
      <c r="C167" s="140"/>
      <c r="D167" s="140"/>
      <c r="L167" s="176">
        <f>C143</f>
        <v>5.3333333333333339</v>
      </c>
      <c r="M167" s="177" t="s">
        <v>55</v>
      </c>
    </row>
    <row r="168" spans="2:13" x14ac:dyDescent="0.3">
      <c r="B168" s="140"/>
      <c r="C168" s="140"/>
      <c r="D168" s="140"/>
      <c r="F168" s="182" t="str">
        <f>"-CX"</f>
        <v>-CX</v>
      </c>
      <c r="G168" s="183" t="str">
        <f>"-CY"</f>
        <v>-CY</v>
      </c>
      <c r="H168" s="183" t="str">
        <f>"CX"</f>
        <v>CX</v>
      </c>
      <c r="I168" s="184" t="str">
        <f>"CX"</f>
        <v>CX</v>
      </c>
      <c r="L168" s="187">
        <f>C144</f>
        <v>0</v>
      </c>
      <c r="M168" s="179" t="s">
        <v>56</v>
      </c>
    </row>
    <row r="169" spans="2:13" ht="15" thickBot="1" x14ac:dyDescent="0.35">
      <c r="B169" s="140" t="s">
        <v>72</v>
      </c>
      <c r="C169" s="140"/>
      <c r="D169" s="140">
        <f>N6</f>
        <v>1060.6601717798212</v>
      </c>
      <c r="F169" s="106">
        <f>J6*-1</f>
        <v>0.70710678118654746</v>
      </c>
      <c r="G169" s="107">
        <f>K6*-1</f>
        <v>-0.70710678118654746</v>
      </c>
      <c r="H169" s="107">
        <f>F169*-1</f>
        <v>-0.70710678118654746</v>
      </c>
      <c r="I169" s="108">
        <f>G169*-1</f>
        <v>0.70710678118654746</v>
      </c>
      <c r="L169" s="178">
        <f>C145</f>
        <v>8.398485332891326</v>
      </c>
      <c r="M169" s="179" t="s">
        <v>57</v>
      </c>
    </row>
    <row r="170" spans="2:13" ht="15" thickBot="1" x14ac:dyDescent="0.35">
      <c r="B170" s="140"/>
      <c r="C170" s="140"/>
      <c r="D170" s="140"/>
      <c r="L170" s="178">
        <f>C146</f>
        <v>-5.5548163806208741</v>
      </c>
      <c r="M170" s="181" t="s">
        <v>58</v>
      </c>
    </row>
    <row r="171" spans="2:13" x14ac:dyDescent="0.3">
      <c r="B171" s="140"/>
      <c r="C171" s="140"/>
      <c r="D171" s="140"/>
      <c r="L171" s="93"/>
      <c r="M171" s="93"/>
    </row>
    <row r="172" spans="2:13" x14ac:dyDescent="0.3">
      <c r="B172" s="140"/>
      <c r="C172" s="140"/>
      <c r="D172" s="140"/>
      <c r="L172" s="93"/>
      <c r="M172" s="93"/>
    </row>
    <row r="173" spans="2:13" x14ac:dyDescent="0.3">
      <c r="B173" s="140" t="str">
        <f>B169</f>
        <v>F2=</v>
      </c>
      <c r="C173" s="140"/>
      <c r="D173" s="213">
        <f>D169*MMULT(F169:I169,L167:L170)</f>
        <v>-6464.9762851341484</v>
      </c>
      <c r="F173" t="s">
        <v>75</v>
      </c>
      <c r="L173" s="93"/>
      <c r="M173" s="93"/>
    </row>
    <row r="174" spans="2:13" x14ac:dyDescent="0.3">
      <c r="B174" s="140"/>
      <c r="C174" s="140"/>
      <c r="D174" s="140"/>
      <c r="L174" s="93"/>
      <c r="M174" s="93"/>
    </row>
    <row r="175" spans="2:13" x14ac:dyDescent="0.3">
      <c r="B175" s="140"/>
      <c r="C175" s="140"/>
      <c r="D175" s="140"/>
      <c r="L175" s="93"/>
      <c r="M175" s="93"/>
    </row>
    <row r="176" spans="2:13" x14ac:dyDescent="0.3">
      <c r="B176" s="140"/>
      <c r="C176" s="140"/>
      <c r="D176" s="140"/>
      <c r="L176" s="93"/>
      <c r="M176" s="93"/>
    </row>
    <row r="177" spans="2:13" ht="15" thickBot="1" x14ac:dyDescent="0.35">
      <c r="B177" s="140"/>
      <c r="C177" s="140"/>
      <c r="D177" s="140"/>
      <c r="L177" s="93"/>
      <c r="M177" s="93"/>
    </row>
    <row r="178" spans="2:13" ht="15" thickBot="1" x14ac:dyDescent="0.35">
      <c r="B178" s="140"/>
      <c r="C178" s="140"/>
      <c r="D178" s="140"/>
      <c r="L178" s="176">
        <f>C147</f>
        <v>0</v>
      </c>
      <c r="M178" s="177" t="s">
        <v>59</v>
      </c>
    </row>
    <row r="179" spans="2:13" x14ac:dyDescent="0.3">
      <c r="B179" s="140"/>
      <c r="C179" s="140"/>
      <c r="D179" s="140"/>
      <c r="F179" s="182" t="str">
        <f>"-CX"</f>
        <v>-CX</v>
      </c>
      <c r="G179" s="183" t="str">
        <f>"-CY"</f>
        <v>-CY</v>
      </c>
      <c r="H179" s="183" t="str">
        <f>"CX"</f>
        <v>CX</v>
      </c>
      <c r="I179" s="184" t="str">
        <f>"CX"</f>
        <v>CX</v>
      </c>
      <c r="L179" s="187">
        <f>C148</f>
        <v>0</v>
      </c>
      <c r="M179" s="179" t="s">
        <v>60</v>
      </c>
    </row>
    <row r="180" spans="2:13" ht="15" thickBot="1" x14ac:dyDescent="0.35">
      <c r="B180" s="140" t="s">
        <v>73</v>
      </c>
      <c r="C180" s="140"/>
      <c r="D180" s="140">
        <f>N7</f>
        <v>857.14285714285711</v>
      </c>
      <c r="F180" s="106">
        <f>J7*-1</f>
        <v>-1</v>
      </c>
      <c r="G180" s="107">
        <f>K7*-1</f>
        <v>0</v>
      </c>
      <c r="H180" s="107">
        <f>F180*-1</f>
        <v>1</v>
      </c>
      <c r="I180" s="108">
        <f>G180*-1</f>
        <v>0</v>
      </c>
      <c r="L180" s="178">
        <f>C143</f>
        <v>5.3333333333333339</v>
      </c>
      <c r="M180" s="179" t="s">
        <v>55</v>
      </c>
    </row>
    <row r="181" spans="2:13" ht="15" thickBot="1" x14ac:dyDescent="0.35">
      <c r="B181" s="140"/>
      <c r="C181" s="140"/>
      <c r="D181" s="140"/>
      <c r="L181" s="185">
        <f>C144</f>
        <v>0</v>
      </c>
      <c r="M181" s="181" t="s">
        <v>56</v>
      </c>
    </row>
    <row r="182" spans="2:13" x14ac:dyDescent="0.3">
      <c r="B182" s="140"/>
      <c r="C182" s="140"/>
      <c r="D182" s="140"/>
    </row>
    <row r="183" spans="2:13" x14ac:dyDescent="0.3">
      <c r="B183" s="140"/>
      <c r="C183" s="140"/>
      <c r="D183" s="140"/>
    </row>
    <row r="184" spans="2:13" x14ac:dyDescent="0.3">
      <c r="B184" s="140" t="str">
        <f>B180</f>
        <v>F3=</v>
      </c>
      <c r="C184" s="140"/>
      <c r="D184" s="213">
        <f>D180*MMULT(F180:I180,L178:L181)</f>
        <v>4571.4285714285716</v>
      </c>
      <c r="F184" t="s">
        <v>75</v>
      </c>
    </row>
  </sheetData>
  <mergeCells count="20"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  <mergeCell ref="J3:J4"/>
    <mergeCell ref="K3:K4"/>
    <mergeCell ref="A67:C67"/>
    <mergeCell ref="A78:C78"/>
    <mergeCell ref="A88:C88"/>
    <mergeCell ref="L3:L4"/>
    <mergeCell ref="M3:M4"/>
    <mergeCell ref="A17:H17"/>
    <mergeCell ref="A29:H29"/>
    <mergeCell ref="A41:H4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5A74-3A54-47D6-976A-E4ABD930D019}">
  <sheetPr>
    <tabColor rgb="FF00B0F0"/>
  </sheetPr>
  <dimension ref="A2:R184"/>
  <sheetViews>
    <sheetView workbookViewId="0">
      <selection activeCell="B10" sqref="B10:F14"/>
    </sheetView>
  </sheetViews>
  <sheetFormatPr baseColWidth="10" defaultRowHeight="14.4" x14ac:dyDescent="0.3"/>
  <cols>
    <col min="5" max="6" width="11.6640625" bestFit="1" customWidth="1"/>
  </cols>
  <sheetData>
    <row r="2" spans="2:15" ht="15" thickBot="1" x14ac:dyDescent="0.35"/>
    <row r="3" spans="2:15" ht="15" thickBot="1" x14ac:dyDescent="0.35">
      <c r="B3" s="242" t="s">
        <v>0</v>
      </c>
      <c r="C3" s="248" t="s">
        <v>6</v>
      </c>
      <c r="D3" s="248"/>
      <c r="E3" s="248" t="s">
        <v>5</v>
      </c>
      <c r="F3" s="248"/>
      <c r="G3" s="242" t="s">
        <v>7</v>
      </c>
      <c r="H3" s="242" t="s">
        <v>8</v>
      </c>
      <c r="I3" s="242" t="s">
        <v>9</v>
      </c>
      <c r="J3" s="242" t="s">
        <v>10</v>
      </c>
      <c r="K3" s="242" t="s">
        <v>11</v>
      </c>
      <c r="L3" s="242" t="s">
        <v>12</v>
      </c>
      <c r="M3" s="242" t="s">
        <v>13</v>
      </c>
      <c r="N3" s="242" t="s">
        <v>14</v>
      </c>
    </row>
    <row r="4" spans="2:15" ht="15" thickBot="1" x14ac:dyDescent="0.35">
      <c r="B4" s="242"/>
      <c r="C4" s="82" t="s">
        <v>1</v>
      </c>
      <c r="D4" s="82" t="s">
        <v>2</v>
      </c>
      <c r="E4" s="82" t="s">
        <v>3</v>
      </c>
      <c r="F4" s="82" t="s">
        <v>4</v>
      </c>
      <c r="G4" s="242"/>
      <c r="H4" s="242"/>
      <c r="I4" s="242"/>
      <c r="J4" s="242"/>
      <c r="K4" s="242"/>
      <c r="L4" s="242"/>
      <c r="M4" s="242"/>
      <c r="N4" s="242"/>
    </row>
    <row r="5" spans="2:15" x14ac:dyDescent="0.3">
      <c r="B5" s="48">
        <v>1</v>
      </c>
      <c r="C5" s="49">
        <v>700</v>
      </c>
      <c r="D5" s="49">
        <v>0</v>
      </c>
      <c r="E5" s="49">
        <v>0</v>
      </c>
      <c r="F5" s="49">
        <v>0</v>
      </c>
      <c r="G5" s="49">
        <f>E5-C5</f>
        <v>-700</v>
      </c>
      <c r="H5" s="49">
        <f>F5-D5</f>
        <v>0</v>
      </c>
      <c r="I5" s="50">
        <f>SQRT(G5^2+H5^2)</f>
        <v>700</v>
      </c>
      <c r="J5" s="51">
        <f>G5/I5</f>
        <v>-1</v>
      </c>
      <c r="K5" s="51">
        <f>H5/I5</f>
        <v>0</v>
      </c>
      <c r="L5" s="49">
        <v>4</v>
      </c>
      <c r="M5" s="49">
        <v>150000</v>
      </c>
      <c r="N5" s="52">
        <f>(L5*M5)/I5</f>
        <v>857.14285714285711</v>
      </c>
      <c r="O5" t="s">
        <v>19</v>
      </c>
    </row>
    <row r="6" spans="2:15" x14ac:dyDescent="0.3">
      <c r="B6" s="29">
        <v>2</v>
      </c>
      <c r="C6" s="14">
        <v>700</v>
      </c>
      <c r="D6" s="14">
        <v>0</v>
      </c>
      <c r="E6" s="14">
        <v>300</v>
      </c>
      <c r="F6" s="14">
        <v>400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87">
        <v>3</v>
      </c>
      <c r="C7" s="88">
        <v>0</v>
      </c>
      <c r="D7" s="88">
        <v>0</v>
      </c>
      <c r="E7" s="88">
        <v>300</v>
      </c>
      <c r="F7" s="88">
        <v>400</v>
      </c>
      <c r="G7" s="89">
        <f t="shared" ref="G7:H7" si="0">E7-C7</f>
        <v>300</v>
      </c>
      <c r="H7" s="89">
        <f t="shared" si="0"/>
        <v>400</v>
      </c>
      <c r="I7" s="90">
        <f t="shared" ref="I7" si="1">SQRT(G7^2+H7^2)</f>
        <v>500</v>
      </c>
      <c r="J7" s="91">
        <f t="shared" ref="J7" si="2">G7/I7</f>
        <v>0.6</v>
      </c>
      <c r="K7" s="91">
        <f t="shared" ref="K7" si="3">H7/I7</f>
        <v>0.8</v>
      </c>
      <c r="L7" s="89">
        <v>4</v>
      </c>
      <c r="M7" s="89">
        <v>150000</v>
      </c>
      <c r="N7" s="92">
        <f t="shared" ref="N7" si="4">(L7*M7)/I7</f>
        <v>1200</v>
      </c>
    </row>
    <row r="9" spans="2:15" ht="15" thickBot="1" x14ac:dyDescent="0.35"/>
    <row r="10" spans="2:15" ht="15" thickTop="1" x14ac:dyDescent="0.3">
      <c r="B10" s="251" t="s">
        <v>0</v>
      </c>
      <c r="C10" s="253" t="s">
        <v>15</v>
      </c>
      <c r="D10" s="253"/>
      <c r="E10" s="253" t="s">
        <v>16</v>
      </c>
      <c r="F10" s="254"/>
    </row>
    <row r="11" spans="2:15" ht="15" thickBot="1" x14ac:dyDescent="0.35">
      <c r="B11" s="252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3</v>
      </c>
      <c r="D12" s="19">
        <v>3</v>
      </c>
      <c r="E12" s="19">
        <v>2</v>
      </c>
      <c r="F12" s="27">
        <v>2</v>
      </c>
    </row>
    <row r="13" spans="2:15" x14ac:dyDescent="0.3">
      <c r="B13" s="31">
        <v>2</v>
      </c>
      <c r="C13" s="14">
        <v>3</v>
      </c>
      <c r="D13" s="14">
        <v>3</v>
      </c>
      <c r="E13" s="14">
        <v>1</v>
      </c>
      <c r="F13" s="28">
        <v>1</v>
      </c>
    </row>
    <row r="14" spans="2:15" ht="15" thickBot="1" x14ac:dyDescent="0.35">
      <c r="B14" s="86">
        <v>3</v>
      </c>
      <c r="C14" s="84">
        <v>2</v>
      </c>
      <c r="D14" s="84">
        <v>2</v>
      </c>
      <c r="E14" s="84">
        <v>1</v>
      </c>
      <c r="F14" s="85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43" t="s">
        <v>24</v>
      </c>
      <c r="B17" s="244"/>
      <c r="C17" s="244"/>
      <c r="D17" s="244"/>
      <c r="E17" s="244"/>
      <c r="F17" s="244"/>
      <c r="G17" s="244"/>
      <c r="H17" s="245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U3X</v>
      </c>
      <c r="D19" s="23" t="str">
        <f>CONCATENATE("U",D12,D11)</f>
        <v>U3Y</v>
      </c>
      <c r="E19" s="23" t="str">
        <f>CONCATENATE("U",E12,E11)</f>
        <v>U2X</v>
      </c>
      <c r="F19" s="24" t="str">
        <f>CONCATENATE("U",F12,F11)</f>
        <v>U2Y</v>
      </c>
      <c r="H19" s="36"/>
      <c r="J19" s="35"/>
      <c r="K19" s="2"/>
      <c r="L19" s="2"/>
      <c r="M19" s="2"/>
      <c r="N19" s="2"/>
      <c r="O19" s="2"/>
      <c r="P19" s="2"/>
      <c r="Q19" s="23" t="s">
        <v>30</v>
      </c>
      <c r="R19" s="36"/>
    </row>
    <row r="20" spans="1:18" x14ac:dyDescent="0.3">
      <c r="A20" s="35"/>
      <c r="C20" s="44">
        <f>J5^2*N5</f>
        <v>857.14285714285711</v>
      </c>
      <c r="D20" s="44">
        <f>J5*K5*N5</f>
        <v>0</v>
      </c>
      <c r="E20" s="45">
        <f>-1*C20</f>
        <v>-857.14285714285711</v>
      </c>
      <c r="F20" s="45">
        <f>-1*D20</f>
        <v>0</v>
      </c>
      <c r="G20" s="1" t="str">
        <f>C19</f>
        <v>U3X</v>
      </c>
      <c r="H20" s="36"/>
      <c r="J20" s="35"/>
      <c r="K20" s="2"/>
      <c r="L20" s="2"/>
      <c r="M20" s="2"/>
      <c r="N20" s="2"/>
      <c r="O20" s="2"/>
      <c r="P20" s="2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0</v>
      </c>
      <c r="D21" s="44">
        <f>K5^2*N5</f>
        <v>0</v>
      </c>
      <c r="E21" s="45">
        <f>-1*C21</f>
        <v>0</v>
      </c>
      <c r="F21" s="45">
        <f>-1*D21</f>
        <v>0</v>
      </c>
      <c r="G21" s="1" t="str">
        <f>D19</f>
        <v>U3Y</v>
      </c>
      <c r="H21" s="36"/>
      <c r="J21" s="35"/>
      <c r="K21" s="2"/>
      <c r="L21" s="2"/>
      <c r="M21" s="59">
        <f>E22</f>
        <v>857.14285714285711</v>
      </c>
      <c r="N21" s="59">
        <f>F22</f>
        <v>0</v>
      </c>
      <c r="O21" s="59">
        <f>C22</f>
        <v>-857.14285714285711</v>
      </c>
      <c r="P21" s="59">
        <f>D22</f>
        <v>0</v>
      </c>
      <c r="Q21" s="23" t="s">
        <v>32</v>
      </c>
      <c r="R21" s="36"/>
    </row>
    <row r="22" spans="1:18" x14ac:dyDescent="0.3">
      <c r="A22" s="35"/>
      <c r="C22" s="45">
        <f>E20</f>
        <v>-857.14285714285711</v>
      </c>
      <c r="D22" s="45">
        <f>F20</f>
        <v>0</v>
      </c>
      <c r="E22" s="44">
        <f>C20</f>
        <v>857.14285714285711</v>
      </c>
      <c r="F22" s="44">
        <f>D20</f>
        <v>0</v>
      </c>
      <c r="G22" s="1" t="str">
        <f>E19</f>
        <v>U2X</v>
      </c>
      <c r="H22" s="36"/>
      <c r="J22" s="35"/>
      <c r="K22" s="2"/>
      <c r="L22" s="2"/>
      <c r="M22" s="59">
        <f>E23</f>
        <v>0</v>
      </c>
      <c r="N22" s="59">
        <f>F23</f>
        <v>0</v>
      </c>
      <c r="O22" s="59">
        <f>C23</f>
        <v>0</v>
      </c>
      <c r="P22" s="59">
        <f>D23</f>
        <v>0</v>
      </c>
      <c r="Q22" s="23" t="s">
        <v>33</v>
      </c>
      <c r="R22" s="36"/>
    </row>
    <row r="23" spans="1:18" x14ac:dyDescent="0.3">
      <c r="A23" s="35"/>
      <c r="C23" s="45">
        <f>E21</f>
        <v>0</v>
      </c>
      <c r="D23" s="45">
        <f>F21</f>
        <v>0</v>
      </c>
      <c r="E23" s="44">
        <f>C21</f>
        <v>0</v>
      </c>
      <c r="F23" s="44">
        <f>D21</f>
        <v>0</v>
      </c>
      <c r="G23" s="1" t="str">
        <f>F19</f>
        <v>U2Y</v>
      </c>
      <c r="H23" s="36"/>
      <c r="J23" s="35"/>
      <c r="K23" s="2"/>
      <c r="L23" s="2"/>
      <c r="M23" s="59">
        <f>E20</f>
        <v>-857.14285714285711</v>
      </c>
      <c r="N23" s="59">
        <f>F20</f>
        <v>0</v>
      </c>
      <c r="O23" s="59">
        <f>C20</f>
        <v>857.14285714285711</v>
      </c>
      <c r="P23" s="59">
        <f>D20</f>
        <v>0</v>
      </c>
      <c r="Q23" s="23" t="s">
        <v>34</v>
      </c>
      <c r="R23" s="36"/>
    </row>
    <row r="24" spans="1:18" x14ac:dyDescent="0.3">
      <c r="A24" s="35"/>
      <c r="H24" s="36"/>
      <c r="J24" s="35"/>
      <c r="K24" s="2"/>
      <c r="L24" s="2"/>
      <c r="M24" s="59">
        <f>E21</f>
        <v>0</v>
      </c>
      <c r="N24" s="59">
        <f>F21</f>
        <v>0</v>
      </c>
      <c r="O24" s="59">
        <f>C21</f>
        <v>0</v>
      </c>
      <c r="P24" s="59">
        <f>D21</f>
        <v>0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43" t="s">
        <v>25</v>
      </c>
      <c r="B29" s="244"/>
      <c r="C29" s="244"/>
      <c r="D29" s="244"/>
      <c r="E29" s="244"/>
      <c r="F29" s="244"/>
      <c r="G29" s="244"/>
      <c r="H29" s="245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U3X</v>
      </c>
      <c r="D31" s="23" t="str">
        <f>CONCATENATE("U",D13,D11)</f>
        <v>U3Y</v>
      </c>
      <c r="E31" s="23" t="str">
        <f>CONCATENATE("U",E13,E11)</f>
        <v>U1X</v>
      </c>
      <c r="F31" s="23" t="str">
        <f>CONCATENATE("U",F13,F11)</f>
        <v>U1Y</v>
      </c>
      <c r="H31" s="36"/>
      <c r="J31" s="35"/>
      <c r="K31" s="59">
        <f>E34</f>
        <v>530.33008588991049</v>
      </c>
      <c r="L31" s="59">
        <f>F34</f>
        <v>-530.33008588991049</v>
      </c>
      <c r="M31" s="2"/>
      <c r="N31" s="2"/>
      <c r="O31" s="59">
        <f>C34</f>
        <v>-530.33008588991049</v>
      </c>
      <c r="P31" s="59">
        <f>D34</f>
        <v>530.33008588991049</v>
      </c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U3X</v>
      </c>
      <c r="H32" s="36"/>
      <c r="J32" s="35"/>
      <c r="K32" s="59">
        <f>E35</f>
        <v>-530.33008588991049</v>
      </c>
      <c r="L32" s="59">
        <f>F35</f>
        <v>530.33008588991049</v>
      </c>
      <c r="M32" s="2"/>
      <c r="N32" s="2"/>
      <c r="O32" s="59">
        <f>C35</f>
        <v>530.33008588991049</v>
      </c>
      <c r="P32" s="59">
        <f>D35</f>
        <v>-530.33008588991049</v>
      </c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U3Y</v>
      </c>
      <c r="H33" s="36"/>
      <c r="J33" s="64"/>
      <c r="K33" s="2"/>
      <c r="L33" s="2"/>
      <c r="M33" s="59"/>
      <c r="N33" s="59"/>
      <c r="O33" s="59"/>
      <c r="P33" s="59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U1X</v>
      </c>
      <c r="H34" s="36"/>
      <c r="J34" s="35"/>
      <c r="K34" s="2"/>
      <c r="L34" s="2"/>
      <c r="M34" s="59"/>
      <c r="N34" s="59"/>
      <c r="O34" s="59"/>
      <c r="P34" s="59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U1Y</v>
      </c>
      <c r="H35" s="36"/>
      <c r="J35" s="35"/>
      <c r="K35" s="59">
        <f>E32</f>
        <v>-530.33008588991049</v>
      </c>
      <c r="L35" s="59">
        <f>F32</f>
        <v>530.33008588991049</v>
      </c>
      <c r="M35" s="59"/>
      <c r="N35" s="59"/>
      <c r="O35" s="59">
        <f>C32</f>
        <v>530.33008588991049</v>
      </c>
      <c r="P35" s="59">
        <f>D32</f>
        <v>-530.33008588991049</v>
      </c>
      <c r="Q35" s="23" t="s">
        <v>34</v>
      </c>
      <c r="R35" s="36"/>
    </row>
    <row r="36" spans="1:18" x14ac:dyDescent="0.3">
      <c r="A36" s="35"/>
      <c r="H36" s="36"/>
      <c r="J36" s="35"/>
      <c r="K36" s="59">
        <f>E33</f>
        <v>530.33008588991049</v>
      </c>
      <c r="L36" s="59">
        <f>F33</f>
        <v>-530.33008588991049</v>
      </c>
      <c r="M36" s="59"/>
      <c r="N36" s="59"/>
      <c r="O36" s="59">
        <f>C33</f>
        <v>-530.33008588991049</v>
      </c>
      <c r="P36" s="59">
        <f>D33</f>
        <v>530.33008588991049</v>
      </c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43" t="s">
        <v>26</v>
      </c>
      <c r="B41" s="244"/>
      <c r="C41" s="244"/>
      <c r="D41" s="244"/>
      <c r="E41" s="244"/>
      <c r="F41" s="244"/>
      <c r="G41" s="244"/>
      <c r="H41" s="245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U2X</v>
      </c>
      <c r="D43" s="23" t="str">
        <f>CONCATENATE("U",D14,D11)</f>
        <v>U2Y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59">
        <f>E46</f>
        <v>432</v>
      </c>
      <c r="L43" s="59">
        <f>F46</f>
        <v>576</v>
      </c>
      <c r="M43" s="59">
        <f>C46</f>
        <v>-432</v>
      </c>
      <c r="N43" s="59">
        <f>D46</f>
        <v>-576</v>
      </c>
      <c r="O43" s="2"/>
      <c r="P43" s="2"/>
      <c r="Q43" s="23" t="s">
        <v>30</v>
      </c>
      <c r="R43" s="36"/>
    </row>
    <row r="44" spans="1:18" x14ac:dyDescent="0.3">
      <c r="A44" s="35"/>
      <c r="C44" s="44">
        <f>J7^2*N7</f>
        <v>432</v>
      </c>
      <c r="D44" s="44">
        <f>J7*K7*N7</f>
        <v>576</v>
      </c>
      <c r="E44" s="45">
        <f>-1*C44</f>
        <v>-432</v>
      </c>
      <c r="F44" s="45">
        <f>-1*D44</f>
        <v>-576</v>
      </c>
      <c r="G44" s="23" t="str">
        <f>C43</f>
        <v>U2X</v>
      </c>
      <c r="H44" s="36"/>
      <c r="J44" s="35"/>
      <c r="K44" s="59">
        <f>E47</f>
        <v>576</v>
      </c>
      <c r="L44" s="59">
        <f>F47</f>
        <v>768.00000000000011</v>
      </c>
      <c r="M44" s="59">
        <f>C47</f>
        <v>-576</v>
      </c>
      <c r="N44" s="59">
        <f>D47</f>
        <v>-768.00000000000011</v>
      </c>
      <c r="O44" s="2"/>
      <c r="P44" s="2"/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576</v>
      </c>
      <c r="D45" s="44">
        <f>K7^2*N7</f>
        <v>768.00000000000011</v>
      </c>
      <c r="E45" s="45">
        <f>-1*C45</f>
        <v>-576</v>
      </c>
      <c r="F45" s="45">
        <f>-1*D45</f>
        <v>-768.00000000000011</v>
      </c>
      <c r="G45" s="23" t="str">
        <f>D43</f>
        <v>U2Y</v>
      </c>
      <c r="H45" s="36"/>
      <c r="J45" s="35"/>
      <c r="K45" s="59">
        <f>E44</f>
        <v>-432</v>
      </c>
      <c r="L45" s="59">
        <f>F44</f>
        <v>-576</v>
      </c>
      <c r="M45" s="59">
        <f>C44</f>
        <v>432</v>
      </c>
      <c r="N45" s="59">
        <f>D44</f>
        <v>576</v>
      </c>
      <c r="O45" s="59"/>
      <c r="P45" s="59"/>
      <c r="Q45" s="23" t="s">
        <v>32</v>
      </c>
      <c r="R45" s="36"/>
    </row>
    <row r="46" spans="1:18" x14ac:dyDescent="0.3">
      <c r="A46" s="35"/>
      <c r="C46" s="45">
        <f>E44</f>
        <v>-432</v>
      </c>
      <c r="D46" s="45">
        <f>F44</f>
        <v>-576</v>
      </c>
      <c r="E46" s="44">
        <f>C44</f>
        <v>432</v>
      </c>
      <c r="F46" s="44">
        <f>D44</f>
        <v>576</v>
      </c>
      <c r="G46" s="23" t="str">
        <f>E43</f>
        <v>U1X</v>
      </c>
      <c r="H46" s="36"/>
      <c r="J46" s="35"/>
      <c r="K46" s="59">
        <f>E45</f>
        <v>-576</v>
      </c>
      <c r="L46" s="59">
        <f>F45</f>
        <v>-768.00000000000011</v>
      </c>
      <c r="M46" s="59">
        <f>C45</f>
        <v>576</v>
      </c>
      <c r="N46" s="59">
        <f>D45</f>
        <v>768.00000000000011</v>
      </c>
      <c r="O46" s="59"/>
      <c r="P46" s="59"/>
      <c r="Q46" s="23" t="s">
        <v>33</v>
      </c>
      <c r="R46" s="36"/>
    </row>
    <row r="47" spans="1:18" x14ac:dyDescent="0.3">
      <c r="A47" s="35"/>
      <c r="C47" s="45">
        <f>E45</f>
        <v>-576</v>
      </c>
      <c r="D47" s="45">
        <f>F45</f>
        <v>-768.00000000000011</v>
      </c>
      <c r="E47" s="44">
        <f>C45</f>
        <v>576</v>
      </c>
      <c r="F47" s="44">
        <f>D45</f>
        <v>768.00000000000011</v>
      </c>
      <c r="G47" s="23" t="str">
        <f>F43</f>
        <v>U1Y</v>
      </c>
      <c r="H47" s="36"/>
      <c r="J47" s="35"/>
      <c r="K47" s="2"/>
      <c r="L47" s="2"/>
      <c r="M47" s="59"/>
      <c r="N47" s="59"/>
      <c r="O47" s="59"/>
      <c r="P47" s="59"/>
      <c r="Q47" s="23" t="s">
        <v>34</v>
      </c>
      <c r="R47" s="36"/>
    </row>
    <row r="48" spans="1:18" x14ac:dyDescent="0.3">
      <c r="A48" s="35"/>
      <c r="H48" s="36"/>
      <c r="J48" s="35"/>
      <c r="K48" s="2"/>
      <c r="L48" s="2"/>
      <c r="M48" s="59"/>
      <c r="N48" s="59"/>
      <c r="O48" s="59"/>
      <c r="P48" s="59"/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4" spans="1:18" x14ac:dyDescent="0.3">
      <c r="A54" s="249" t="s">
        <v>43</v>
      </c>
      <c r="B54" s="249"/>
      <c r="C54" s="249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59">
        <f>K19+K31+K43</f>
        <v>962.33008588991049</v>
      </c>
      <c r="F58" s="59">
        <f t="shared" ref="F58:J63" si="5">L19+L31+L43</f>
        <v>45.669914110089508</v>
      </c>
      <c r="G58" s="59">
        <f t="shared" si="5"/>
        <v>-432</v>
      </c>
      <c r="H58" s="59">
        <f t="shared" si="5"/>
        <v>-576</v>
      </c>
      <c r="I58" s="59">
        <f t="shared" si="5"/>
        <v>-530.33008588991049</v>
      </c>
      <c r="J58" s="59">
        <f t="shared" si="5"/>
        <v>530.33008588991049</v>
      </c>
      <c r="K58" s="23" t="s">
        <v>30</v>
      </c>
      <c r="L58" s="36"/>
    </row>
    <row r="59" spans="1:18" x14ac:dyDescent="0.3">
      <c r="C59" s="35"/>
      <c r="E59" s="59">
        <f t="shared" ref="E59:E63" si="6">K20+K32+K44</f>
        <v>45.669914110089508</v>
      </c>
      <c r="F59" s="59">
        <f t="shared" si="5"/>
        <v>1298.3300858899106</v>
      </c>
      <c r="G59" s="59">
        <f t="shared" si="5"/>
        <v>-576</v>
      </c>
      <c r="H59" s="59">
        <f t="shared" si="5"/>
        <v>-768.00000000000011</v>
      </c>
      <c r="I59" s="59">
        <f t="shared" si="5"/>
        <v>530.33008588991049</v>
      </c>
      <c r="J59" s="59">
        <f t="shared" si="5"/>
        <v>-530.33008588991049</v>
      </c>
      <c r="K59" s="23" t="s">
        <v>31</v>
      </c>
      <c r="L59" s="36"/>
    </row>
    <row r="60" spans="1:18" x14ac:dyDescent="0.3">
      <c r="C60" s="35"/>
      <c r="D60" s="65" t="s">
        <v>36</v>
      </c>
      <c r="E60" s="59">
        <f t="shared" si="6"/>
        <v>-432</v>
      </c>
      <c r="F60" s="59">
        <f t="shared" si="5"/>
        <v>-576</v>
      </c>
      <c r="G60" s="59">
        <f t="shared" si="5"/>
        <v>1289.1428571428571</v>
      </c>
      <c r="H60" s="59">
        <f t="shared" si="5"/>
        <v>576</v>
      </c>
      <c r="I60" s="59">
        <f t="shared" si="5"/>
        <v>-857.14285714285711</v>
      </c>
      <c r="J60" s="59">
        <f t="shared" si="5"/>
        <v>0</v>
      </c>
      <c r="K60" s="23" t="s">
        <v>32</v>
      </c>
      <c r="L60" s="36"/>
    </row>
    <row r="61" spans="1:18" x14ac:dyDescent="0.3">
      <c r="C61" s="35"/>
      <c r="E61" s="59">
        <f t="shared" si="6"/>
        <v>-576</v>
      </c>
      <c r="F61" s="59">
        <f t="shared" si="5"/>
        <v>-768.00000000000011</v>
      </c>
      <c r="G61" s="59">
        <f t="shared" si="5"/>
        <v>576</v>
      </c>
      <c r="H61" s="59">
        <f t="shared" si="5"/>
        <v>768.00000000000011</v>
      </c>
      <c r="I61" s="59">
        <f t="shared" si="5"/>
        <v>0</v>
      </c>
      <c r="J61" s="59">
        <f t="shared" si="5"/>
        <v>0</v>
      </c>
      <c r="K61" s="23" t="s">
        <v>33</v>
      </c>
      <c r="L61" s="36"/>
    </row>
    <row r="62" spans="1:18" x14ac:dyDescent="0.3">
      <c r="C62" s="35"/>
      <c r="E62" s="59">
        <f t="shared" si="6"/>
        <v>-530.33008588991049</v>
      </c>
      <c r="F62" s="59">
        <f t="shared" si="5"/>
        <v>530.33008588991049</v>
      </c>
      <c r="G62" s="59">
        <f t="shared" si="5"/>
        <v>-857.14285714285711</v>
      </c>
      <c r="H62" s="59">
        <f t="shared" si="5"/>
        <v>0</v>
      </c>
      <c r="I62" s="59">
        <f t="shared" si="5"/>
        <v>1387.4729430327675</v>
      </c>
      <c r="J62" s="59">
        <f t="shared" si="5"/>
        <v>-530.33008588991049</v>
      </c>
      <c r="K62" s="23" t="s">
        <v>34</v>
      </c>
      <c r="L62" s="36"/>
    </row>
    <row r="63" spans="1:18" x14ac:dyDescent="0.3">
      <c r="C63" s="35"/>
      <c r="E63" s="59">
        <f t="shared" si="6"/>
        <v>530.33008588991049</v>
      </c>
      <c r="F63" s="59">
        <f t="shared" si="5"/>
        <v>-530.33008588991049</v>
      </c>
      <c r="G63" s="59">
        <f t="shared" si="5"/>
        <v>0</v>
      </c>
      <c r="H63" s="59">
        <f t="shared" si="5"/>
        <v>0</v>
      </c>
      <c r="I63" s="59">
        <f t="shared" si="5"/>
        <v>-530.33008588991049</v>
      </c>
      <c r="J63" s="59">
        <f t="shared" si="5"/>
        <v>530.33008588991049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49" t="s">
        <v>44</v>
      </c>
      <c r="B67" s="249"/>
      <c r="C67" s="249"/>
    </row>
    <row r="68" spans="1:5" ht="15" thickBot="1" x14ac:dyDescent="0.35"/>
    <row r="69" spans="1:5" x14ac:dyDescent="0.3">
      <c r="C69" s="94" t="s">
        <v>46</v>
      </c>
      <c r="E69" s="97">
        <v>5000</v>
      </c>
    </row>
    <row r="70" spans="1:5" x14ac:dyDescent="0.3">
      <c r="C70" s="95" t="s">
        <v>47</v>
      </c>
      <c r="E70" s="98">
        <v>-4000</v>
      </c>
    </row>
    <row r="71" spans="1:5" x14ac:dyDescent="0.3">
      <c r="C71" s="95" t="s">
        <v>48</v>
      </c>
      <c r="D71" s="140"/>
      <c r="E71" s="98" t="s">
        <v>48</v>
      </c>
    </row>
    <row r="72" spans="1:5" x14ac:dyDescent="0.3">
      <c r="B72" t="s">
        <v>45</v>
      </c>
      <c r="C72" s="95" t="s">
        <v>49</v>
      </c>
      <c r="D72" s="139" t="s">
        <v>52</v>
      </c>
      <c r="E72" s="98" t="s">
        <v>49</v>
      </c>
    </row>
    <row r="73" spans="1:5" x14ac:dyDescent="0.3">
      <c r="C73" s="95" t="s">
        <v>50</v>
      </c>
      <c r="D73" s="140"/>
      <c r="E73" s="98" t="s">
        <v>50</v>
      </c>
    </row>
    <row r="74" spans="1:5" ht="15" thickBot="1" x14ac:dyDescent="0.35">
      <c r="C74" s="96" t="s">
        <v>51</v>
      </c>
      <c r="D74" s="140"/>
      <c r="E74" s="99" t="s">
        <v>51</v>
      </c>
    </row>
    <row r="75" spans="1:5" x14ac:dyDescent="0.3">
      <c r="D75" s="140"/>
    </row>
    <row r="76" spans="1:5" x14ac:dyDescent="0.3">
      <c r="D76" s="140"/>
    </row>
    <row r="77" spans="1:5" x14ac:dyDescent="0.3">
      <c r="D77" s="140"/>
    </row>
    <row r="78" spans="1:5" x14ac:dyDescent="0.3">
      <c r="A78" s="249" t="s">
        <v>53</v>
      </c>
      <c r="B78" s="249"/>
      <c r="C78" s="249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 t="s">
        <v>55</v>
      </c>
    </row>
    <row r="81" spans="1:15" x14ac:dyDescent="0.3">
      <c r="C81" s="95" t="s">
        <v>56</v>
      </c>
      <c r="D81" s="140"/>
      <c r="E81" s="98" t="s">
        <v>56</v>
      </c>
    </row>
    <row r="82" spans="1:15" x14ac:dyDescent="0.3">
      <c r="C82" s="95" t="s">
        <v>57</v>
      </c>
      <c r="D82" s="140"/>
      <c r="E82" s="98">
        <v>0</v>
      </c>
    </row>
    <row r="83" spans="1:15" x14ac:dyDescent="0.3">
      <c r="B83" t="s">
        <v>54</v>
      </c>
      <c r="C83" s="95" t="s">
        <v>58</v>
      </c>
      <c r="D83" s="139" t="s">
        <v>52</v>
      </c>
      <c r="E83" s="98">
        <v>0</v>
      </c>
    </row>
    <row r="84" spans="1:15" x14ac:dyDescent="0.3">
      <c r="C84" s="95" t="s">
        <v>59</v>
      </c>
      <c r="E84" s="98">
        <v>0</v>
      </c>
    </row>
    <row r="85" spans="1:15" ht="15" thickBot="1" x14ac:dyDescent="0.35">
      <c r="C85" s="96" t="s">
        <v>60</v>
      </c>
      <c r="E85" s="99">
        <v>0</v>
      </c>
    </row>
    <row r="88" spans="1:15" x14ac:dyDescent="0.3">
      <c r="A88" s="249" t="s">
        <v>61</v>
      </c>
      <c r="B88" s="249"/>
      <c r="C88" s="249"/>
      <c r="G88" s="250" t="s">
        <v>63</v>
      </c>
      <c r="H88" s="250"/>
    </row>
    <row r="89" spans="1:15" x14ac:dyDescent="0.3">
      <c r="G89" s="250"/>
      <c r="H89" s="250"/>
    </row>
    <row r="90" spans="1:15" ht="15" thickBot="1" x14ac:dyDescent="0.35"/>
    <row r="91" spans="1:15" x14ac:dyDescent="0.3">
      <c r="C91" s="97">
        <f>E69</f>
        <v>5000</v>
      </c>
      <c r="E91" s="100">
        <f>E58</f>
        <v>962.33008588991049</v>
      </c>
      <c r="F91" s="101">
        <f t="shared" ref="F91:J91" si="7">F58</f>
        <v>45.669914110089508</v>
      </c>
      <c r="G91" s="116">
        <f t="shared" si="7"/>
        <v>-432</v>
      </c>
      <c r="H91" s="116">
        <f t="shared" si="7"/>
        <v>-576</v>
      </c>
      <c r="I91" s="116">
        <f t="shared" si="7"/>
        <v>-530.33008588991049</v>
      </c>
      <c r="J91" s="163">
        <f t="shared" si="7"/>
        <v>530.33008588991049</v>
      </c>
      <c r="L91" s="109" t="str">
        <f>E80</f>
        <v>D1X</v>
      </c>
    </row>
    <row r="92" spans="1:15" x14ac:dyDescent="0.3">
      <c r="C92" s="98">
        <f t="shared" ref="C92:C96" si="8">E70</f>
        <v>-4000</v>
      </c>
      <c r="E92" s="103">
        <f t="shared" ref="E92:J96" si="9">E59</f>
        <v>45.669914110089508</v>
      </c>
      <c r="F92" s="104">
        <f t="shared" si="9"/>
        <v>1298.3300858899106</v>
      </c>
      <c r="G92" s="113">
        <f t="shared" si="9"/>
        <v>-576</v>
      </c>
      <c r="H92" s="113">
        <f t="shared" si="9"/>
        <v>-768.00000000000011</v>
      </c>
      <c r="I92" s="113">
        <f t="shared" si="9"/>
        <v>530.33008588991049</v>
      </c>
      <c r="J92" s="157">
        <f t="shared" si="9"/>
        <v>-530.33008588991049</v>
      </c>
      <c r="L92" s="110" t="str">
        <f t="shared" ref="L92:L96" si="10">E81</f>
        <v>D1Y</v>
      </c>
    </row>
    <row r="93" spans="1:15" x14ac:dyDescent="0.3">
      <c r="C93" s="155" t="str">
        <f t="shared" si="8"/>
        <v>C2X</v>
      </c>
      <c r="D93" s="112"/>
      <c r="E93" s="156">
        <f t="shared" si="9"/>
        <v>-432</v>
      </c>
      <c r="F93" s="113">
        <f t="shared" si="9"/>
        <v>-576</v>
      </c>
      <c r="G93" s="113">
        <f t="shared" si="9"/>
        <v>1289.1428571428571</v>
      </c>
      <c r="H93" s="113">
        <f t="shared" si="9"/>
        <v>576</v>
      </c>
      <c r="I93" s="113">
        <f t="shared" si="9"/>
        <v>-857.14285714285711</v>
      </c>
      <c r="J93" s="157">
        <f t="shared" si="9"/>
        <v>0</v>
      </c>
      <c r="K93" s="112"/>
      <c r="L93" s="114">
        <f t="shared" si="10"/>
        <v>0</v>
      </c>
      <c r="N93" s="250" t="s">
        <v>62</v>
      </c>
      <c r="O93" s="250"/>
    </row>
    <row r="94" spans="1:15" x14ac:dyDescent="0.3">
      <c r="C94" s="155" t="str">
        <f t="shared" si="8"/>
        <v>C2Y</v>
      </c>
      <c r="D94" s="115" t="s">
        <v>52</v>
      </c>
      <c r="E94" s="156">
        <f t="shared" si="9"/>
        <v>-576</v>
      </c>
      <c r="F94" s="113">
        <f t="shared" si="9"/>
        <v>-768.00000000000011</v>
      </c>
      <c r="G94" s="113">
        <f t="shared" si="9"/>
        <v>576</v>
      </c>
      <c r="H94" s="113">
        <f t="shared" si="9"/>
        <v>768.00000000000011</v>
      </c>
      <c r="I94" s="113">
        <f t="shared" si="9"/>
        <v>0</v>
      </c>
      <c r="J94" s="157">
        <f t="shared" si="9"/>
        <v>0</v>
      </c>
      <c r="K94" s="112"/>
      <c r="L94" s="114">
        <f t="shared" si="10"/>
        <v>0</v>
      </c>
      <c r="N94" s="250"/>
      <c r="O94" s="250"/>
    </row>
    <row r="95" spans="1:15" x14ac:dyDescent="0.3">
      <c r="C95" s="155" t="str">
        <f t="shared" si="8"/>
        <v>C3X</v>
      </c>
      <c r="D95" s="112"/>
      <c r="E95" s="156">
        <f t="shared" si="9"/>
        <v>-530.33008588991049</v>
      </c>
      <c r="F95" s="113">
        <f t="shared" si="9"/>
        <v>530.33008588991049</v>
      </c>
      <c r="G95" s="113">
        <f t="shared" si="9"/>
        <v>-857.14285714285711</v>
      </c>
      <c r="H95" s="113">
        <f t="shared" si="9"/>
        <v>0</v>
      </c>
      <c r="I95" s="113">
        <f t="shared" si="9"/>
        <v>1387.4729430327675</v>
      </c>
      <c r="J95" s="157">
        <f t="shared" si="9"/>
        <v>-530.33008588991049</v>
      </c>
      <c r="K95" s="112"/>
      <c r="L95" s="114">
        <f t="shared" si="10"/>
        <v>0</v>
      </c>
    </row>
    <row r="96" spans="1:15" ht="15" thickBot="1" x14ac:dyDescent="0.35">
      <c r="C96" s="158" t="str">
        <f t="shared" si="8"/>
        <v>C3Y</v>
      </c>
      <c r="D96" s="112"/>
      <c r="E96" s="159">
        <f t="shared" si="9"/>
        <v>530.33008588991049</v>
      </c>
      <c r="F96" s="160">
        <f t="shared" si="9"/>
        <v>-530.33008588991049</v>
      </c>
      <c r="G96" s="160">
        <f t="shared" si="9"/>
        <v>0</v>
      </c>
      <c r="H96" s="160">
        <f t="shared" si="9"/>
        <v>0</v>
      </c>
      <c r="I96" s="160">
        <f t="shared" si="9"/>
        <v>-530.33008588991049</v>
      </c>
      <c r="J96" s="161">
        <f t="shared" si="9"/>
        <v>530.33008588991049</v>
      </c>
      <c r="K96" s="112"/>
      <c r="L96" s="162">
        <f t="shared" si="10"/>
        <v>0</v>
      </c>
    </row>
    <row r="100" spans="1:9" x14ac:dyDescent="0.3">
      <c r="A100" s="126" t="s">
        <v>64</v>
      </c>
    </row>
    <row r="103" spans="1:9" ht="15" thickBot="1" x14ac:dyDescent="0.35"/>
    <row r="104" spans="1:9" x14ac:dyDescent="0.3">
      <c r="C104" s="97">
        <v>5000</v>
      </c>
      <c r="E104" s="100">
        <f>E91</f>
        <v>962.33008588991049</v>
      </c>
      <c r="F104" s="101">
        <f>F91</f>
        <v>45.669914110089508</v>
      </c>
      <c r="G104" s="102"/>
      <c r="I104" s="109" t="str">
        <f>L91</f>
        <v>D1X</v>
      </c>
    </row>
    <row r="105" spans="1:9" x14ac:dyDescent="0.3">
      <c r="C105" s="98">
        <v>-4000</v>
      </c>
      <c r="D105" s="139" t="s">
        <v>52</v>
      </c>
      <c r="E105" s="103">
        <f>E92</f>
        <v>45.669914110089508</v>
      </c>
      <c r="F105" s="104">
        <f>F92</f>
        <v>1298.3300858899106</v>
      </c>
      <c r="G105" s="105"/>
      <c r="H105" s="93" t="s">
        <v>65</v>
      </c>
      <c r="I105" s="110" t="str">
        <f>L92</f>
        <v>D1Y</v>
      </c>
    </row>
    <row r="106" spans="1:9" ht="15" thickBot="1" x14ac:dyDescent="0.35">
      <c r="C106" s="99"/>
      <c r="D106" s="139"/>
      <c r="E106" s="106"/>
      <c r="F106" s="107"/>
      <c r="G106" s="108"/>
      <c r="H106" s="93"/>
      <c r="I106" s="111"/>
    </row>
    <row r="107" spans="1:9" x14ac:dyDescent="0.3">
      <c r="C107" s="93"/>
      <c r="D107" s="139"/>
      <c r="H107" s="93"/>
    </row>
    <row r="108" spans="1:9" ht="15" thickBot="1" x14ac:dyDescent="0.35">
      <c r="C108" s="93"/>
      <c r="D108" s="139"/>
      <c r="H108" s="93"/>
    </row>
    <row r="109" spans="1:9" x14ac:dyDescent="0.3">
      <c r="C109" s="109" t="str">
        <f>I104</f>
        <v>D1X</v>
      </c>
      <c r="D109" s="139"/>
      <c r="E109" s="60">
        <f t="array" ref="E109:F110">MINVERSE(E104:F105)</f>
        <v>1.0408820951828444E-3</v>
      </c>
      <c r="F109" s="61">
        <v>-3.6613952339514164E-5</v>
      </c>
      <c r="G109" s="62"/>
      <c r="H109" s="93"/>
      <c r="I109" s="97">
        <f>C104</f>
        <v>5000</v>
      </c>
    </row>
    <row r="110" spans="1:9" x14ac:dyDescent="0.3">
      <c r="C110" s="110" t="str">
        <f t="shared" ref="C110" si="11">I105</f>
        <v>D1Y</v>
      </c>
      <c r="D110" s="139" t="s">
        <v>52</v>
      </c>
      <c r="E110" s="35">
        <v>-3.6613952339514157E-5</v>
      </c>
      <c r="F110">
        <v>7.7150808330225459E-4</v>
      </c>
      <c r="G110" s="36"/>
      <c r="H110" s="93" t="s">
        <v>65</v>
      </c>
      <c r="I110" s="98">
        <f t="shared" ref="I110" si="12">C105</f>
        <v>-4000</v>
      </c>
    </row>
    <row r="111" spans="1:9" ht="15" thickBot="1" x14ac:dyDescent="0.35">
      <c r="C111" s="111"/>
      <c r="D111" s="139"/>
      <c r="E111" s="38"/>
      <c r="F111" s="39"/>
      <c r="G111" s="40"/>
      <c r="I111" s="99"/>
    </row>
    <row r="112" spans="1:9" x14ac:dyDescent="0.3">
      <c r="C112" s="93"/>
      <c r="D112" s="139"/>
    </row>
    <row r="113" spans="1:9" ht="15" thickBot="1" x14ac:dyDescent="0.35">
      <c r="C113" s="93"/>
      <c r="D113" s="139"/>
    </row>
    <row r="114" spans="1:9" x14ac:dyDescent="0.3">
      <c r="C114" s="109" t="str">
        <f>C109</f>
        <v>D1X</v>
      </c>
      <c r="D114" s="139"/>
      <c r="E114" s="123">
        <f t="array" ref="E114:E115">MMULT(E109:F110,I109:I110)</f>
        <v>5.3508662852722786</v>
      </c>
    </row>
    <row r="115" spans="1:9" x14ac:dyDescent="0.3">
      <c r="C115" s="110" t="str">
        <f t="shared" ref="C115" si="13">C110</f>
        <v>D1Y</v>
      </c>
      <c r="D115" s="139" t="str">
        <f>D110</f>
        <v>=</v>
      </c>
      <c r="E115" s="124">
        <v>-3.2691020949065894</v>
      </c>
    </row>
    <row r="116" spans="1:9" ht="15" thickBot="1" x14ac:dyDescent="0.35">
      <c r="C116" s="111"/>
      <c r="E116" s="125"/>
    </row>
    <row r="120" spans="1:9" x14ac:dyDescent="0.3">
      <c r="A120" s="126" t="s">
        <v>67</v>
      </c>
    </row>
    <row r="123" spans="1:9" ht="15" thickBot="1" x14ac:dyDescent="0.35"/>
    <row r="124" spans="1:9" x14ac:dyDescent="0.3">
      <c r="C124" s="97" t="str">
        <f>C93</f>
        <v>C2X</v>
      </c>
      <c r="D124" s="140"/>
      <c r="E124" s="100">
        <f t="shared" ref="E124:F127" si="14">E93</f>
        <v>-432</v>
      </c>
      <c r="F124" s="101">
        <f t="shared" si="14"/>
        <v>-576</v>
      </c>
      <c r="G124" s="102"/>
      <c r="I124" s="136">
        <f>E114</f>
        <v>5.3508662852722786</v>
      </c>
    </row>
    <row r="125" spans="1:9" x14ac:dyDescent="0.3">
      <c r="C125" s="98" t="str">
        <f>C94</f>
        <v>C2Y</v>
      </c>
      <c r="D125" s="139" t="s">
        <v>52</v>
      </c>
      <c r="E125" s="103">
        <f t="shared" si="14"/>
        <v>-576</v>
      </c>
      <c r="F125" s="104">
        <f t="shared" si="14"/>
        <v>-768.00000000000011</v>
      </c>
      <c r="G125" s="105"/>
      <c r="H125" s="93" t="s">
        <v>65</v>
      </c>
      <c r="I125" s="137">
        <f>E115</f>
        <v>-3.2691020949065894</v>
      </c>
    </row>
    <row r="126" spans="1:9" x14ac:dyDescent="0.3">
      <c r="C126" s="98" t="s">
        <v>50</v>
      </c>
      <c r="D126" s="139"/>
      <c r="E126" s="103">
        <f t="shared" si="14"/>
        <v>-530.33008588991049</v>
      </c>
      <c r="F126" s="104">
        <f t="shared" si="14"/>
        <v>530.33008588991049</v>
      </c>
      <c r="G126" s="105"/>
      <c r="H126" s="93"/>
      <c r="I126" s="137"/>
    </row>
    <row r="127" spans="1:9" ht="15" thickBot="1" x14ac:dyDescent="0.35">
      <c r="C127" s="99" t="str">
        <f>C96</f>
        <v>C3Y</v>
      </c>
      <c r="D127" s="140"/>
      <c r="E127" s="106">
        <f t="shared" si="14"/>
        <v>530.33008588991049</v>
      </c>
      <c r="F127" s="107">
        <f t="shared" si="14"/>
        <v>-530.33008588991049</v>
      </c>
      <c r="G127" s="108"/>
      <c r="I127" s="138"/>
    </row>
    <row r="128" spans="1:9" x14ac:dyDescent="0.3">
      <c r="D128" s="140"/>
    </row>
    <row r="129" spans="1:8" ht="15" thickBot="1" x14ac:dyDescent="0.35">
      <c r="D129" s="140"/>
    </row>
    <row r="130" spans="1:8" x14ac:dyDescent="0.3">
      <c r="C130" s="97" t="str">
        <f>C124</f>
        <v>C2X</v>
      </c>
      <c r="D130" s="140"/>
      <c r="E130" s="133">
        <f t="array" ref="E130:E133">MMULT(E124:F127,I124:I125)</f>
        <v>-428.57142857142867</v>
      </c>
    </row>
    <row r="131" spans="1:8" x14ac:dyDescent="0.3">
      <c r="C131" s="98" t="str">
        <f>C125</f>
        <v>C2Y</v>
      </c>
      <c r="D131" s="139" t="str">
        <f>D125</f>
        <v>=</v>
      </c>
      <c r="E131" s="134">
        <v>-571.4285714285711</v>
      </c>
      <c r="H131">
        <f>ABS(E130+E132)</f>
        <v>5000</v>
      </c>
    </row>
    <row r="132" spans="1:8" x14ac:dyDescent="0.3">
      <c r="C132" s="98" t="s">
        <v>50</v>
      </c>
      <c r="E132" s="134">
        <v>-4571.4285714285716</v>
      </c>
    </row>
    <row r="133" spans="1:8" ht="15" thickBot="1" x14ac:dyDescent="0.35">
      <c r="C133" s="99" t="s">
        <v>51</v>
      </c>
      <c r="E133" s="135">
        <v>4571.4285714285716</v>
      </c>
    </row>
    <row r="140" spans="1:8" x14ac:dyDescent="0.3">
      <c r="A140" s="126" t="s">
        <v>69</v>
      </c>
    </row>
    <row r="142" spans="1:8" ht="15" thickBot="1" x14ac:dyDescent="0.35"/>
    <row r="143" spans="1:8" x14ac:dyDescent="0.3">
      <c r="C143" s="136">
        <f>E114</f>
        <v>5.3508662852722786</v>
      </c>
      <c r="D143" s="177" t="s">
        <v>30</v>
      </c>
    </row>
    <row r="144" spans="1:8" x14ac:dyDescent="0.3">
      <c r="C144" s="137">
        <f t="shared" ref="C144" si="15">E115</f>
        <v>-3.2691020949065894</v>
      </c>
      <c r="D144" s="179" t="s">
        <v>31</v>
      </c>
    </row>
    <row r="145" spans="1:13" x14ac:dyDescent="0.3">
      <c r="B145" t="s">
        <v>54</v>
      </c>
      <c r="C145" s="137">
        <v>0</v>
      </c>
      <c r="D145" s="179" t="s">
        <v>32</v>
      </c>
    </row>
    <row r="146" spans="1:13" x14ac:dyDescent="0.3">
      <c r="C146" s="98">
        <v>0</v>
      </c>
      <c r="D146" s="179" t="s">
        <v>33</v>
      </c>
    </row>
    <row r="147" spans="1:13" x14ac:dyDescent="0.3">
      <c r="C147" s="137">
        <f>E116</f>
        <v>0</v>
      </c>
      <c r="D147" s="179" t="s">
        <v>34</v>
      </c>
    </row>
    <row r="148" spans="1:13" ht="15" thickBot="1" x14ac:dyDescent="0.35">
      <c r="C148" s="99">
        <v>0</v>
      </c>
      <c r="D148" s="181" t="s">
        <v>35</v>
      </c>
    </row>
    <row r="151" spans="1:13" x14ac:dyDescent="0.3">
      <c r="A151" s="126" t="s">
        <v>70</v>
      </c>
    </row>
    <row r="155" spans="1:13" ht="15" thickBot="1" x14ac:dyDescent="0.35"/>
    <row r="156" spans="1:13" ht="15" thickBot="1" x14ac:dyDescent="0.35">
      <c r="L156" s="176">
        <f>C147</f>
        <v>0</v>
      </c>
      <c r="M156" s="177" t="s">
        <v>59</v>
      </c>
    </row>
    <row r="157" spans="1:13" x14ac:dyDescent="0.3">
      <c r="F157" s="182" t="str">
        <f>"-CX"</f>
        <v>-CX</v>
      </c>
      <c r="G157" s="183" t="str">
        <f>"-CY"</f>
        <v>-CY</v>
      </c>
      <c r="H157" s="183" t="str">
        <f>"CX"</f>
        <v>CX</v>
      </c>
      <c r="I157" s="184" t="str">
        <f>"CX"</f>
        <v>CX</v>
      </c>
      <c r="L157" s="180">
        <v>0</v>
      </c>
      <c r="M157" s="179" t="s">
        <v>60</v>
      </c>
    </row>
    <row r="158" spans="1:13" ht="15" thickBot="1" x14ac:dyDescent="0.35">
      <c r="B158" s="140" t="s">
        <v>71</v>
      </c>
      <c r="C158" s="140"/>
      <c r="D158" s="140">
        <f>N5</f>
        <v>857.14285714285711</v>
      </c>
      <c r="F158" s="106">
        <f>J5*-1</f>
        <v>1</v>
      </c>
      <c r="G158" s="107">
        <f>K5*-1</f>
        <v>0</v>
      </c>
      <c r="H158" s="107">
        <f>F158*-1</f>
        <v>-1</v>
      </c>
      <c r="I158" s="108">
        <f>G158*-1</f>
        <v>0</v>
      </c>
      <c r="L158" s="178">
        <v>0</v>
      </c>
      <c r="M158" s="179" t="s">
        <v>57</v>
      </c>
    </row>
    <row r="159" spans="1:13" ht="15" thickBot="1" x14ac:dyDescent="0.35">
      <c r="B159" s="140"/>
      <c r="C159" s="140"/>
      <c r="D159" s="140"/>
      <c r="L159" s="185">
        <v>0</v>
      </c>
      <c r="M159" s="181" t="s">
        <v>58</v>
      </c>
    </row>
    <row r="160" spans="1:13" x14ac:dyDescent="0.3">
      <c r="B160" s="140"/>
      <c r="C160" s="140"/>
      <c r="D160" s="140"/>
      <c r="L160" s="93"/>
      <c r="M160" s="93"/>
    </row>
    <row r="161" spans="2:13" x14ac:dyDescent="0.3">
      <c r="B161" s="140"/>
      <c r="C161" s="140"/>
      <c r="D161" s="140"/>
      <c r="L161" s="93"/>
      <c r="M161" s="93"/>
    </row>
    <row r="162" spans="2:13" x14ac:dyDescent="0.3">
      <c r="B162" s="140" t="str">
        <f>B158</f>
        <v>F1=</v>
      </c>
      <c r="C162" s="140"/>
      <c r="D162" s="186">
        <f>D158*MMULT(F158:I158,L156:L159)</f>
        <v>0</v>
      </c>
      <c r="F162" t="s">
        <v>74</v>
      </c>
      <c r="L162" s="93"/>
      <c r="M162" s="93"/>
    </row>
    <row r="163" spans="2:13" x14ac:dyDescent="0.3">
      <c r="B163" s="140"/>
      <c r="C163" s="140"/>
      <c r="D163" s="140"/>
      <c r="L163" s="93"/>
      <c r="M163" s="93"/>
    </row>
    <row r="164" spans="2:13" x14ac:dyDescent="0.3">
      <c r="B164" s="140"/>
      <c r="C164" s="140"/>
      <c r="D164" s="140"/>
      <c r="L164" s="93"/>
      <c r="M164" s="93"/>
    </row>
    <row r="165" spans="2:13" x14ac:dyDescent="0.3">
      <c r="B165" s="140"/>
      <c r="C165" s="140"/>
      <c r="D165" s="140"/>
      <c r="L165" s="93"/>
      <c r="M165" s="93"/>
    </row>
    <row r="166" spans="2:13" ht="15" thickBot="1" x14ac:dyDescent="0.35">
      <c r="B166" s="140"/>
      <c r="C166" s="140"/>
      <c r="D166" s="140"/>
      <c r="L166" s="93"/>
      <c r="M166" s="93"/>
    </row>
    <row r="167" spans="2:13" ht="15" thickBot="1" x14ac:dyDescent="0.35">
      <c r="B167" s="140"/>
      <c r="C167" s="140"/>
      <c r="D167" s="140"/>
      <c r="L167" s="176">
        <f>C147</f>
        <v>0</v>
      </c>
      <c r="M167" s="177" t="s">
        <v>59</v>
      </c>
    </row>
    <row r="168" spans="2:13" x14ac:dyDescent="0.3">
      <c r="B168" s="140"/>
      <c r="C168" s="140"/>
      <c r="D168" s="140"/>
      <c r="F168" s="182" t="str">
        <f>"-CX"</f>
        <v>-CX</v>
      </c>
      <c r="G168" s="183" t="str">
        <f>"-CY"</f>
        <v>-CY</v>
      </c>
      <c r="H168" s="183" t="str">
        <f>"CX"</f>
        <v>CX</v>
      </c>
      <c r="I168" s="184" t="str">
        <f>"CX"</f>
        <v>CX</v>
      </c>
      <c r="L168" s="180">
        <v>0</v>
      </c>
      <c r="M168" s="179" t="s">
        <v>60</v>
      </c>
    </row>
    <row r="169" spans="2:13" ht="15" thickBot="1" x14ac:dyDescent="0.35">
      <c r="B169" s="140" t="s">
        <v>72</v>
      </c>
      <c r="C169" s="140"/>
      <c r="D169" s="140">
        <f>N6</f>
        <v>1060.6601717798212</v>
      </c>
      <c r="F169" s="106">
        <f>J6*-1</f>
        <v>0.70710678118654746</v>
      </c>
      <c r="G169" s="107">
        <f>K6*-1</f>
        <v>-0.70710678118654746</v>
      </c>
      <c r="H169" s="107">
        <f>F169*-1</f>
        <v>-0.70710678118654746</v>
      </c>
      <c r="I169" s="108">
        <f>G169*-1</f>
        <v>0.70710678118654746</v>
      </c>
      <c r="L169" s="178">
        <f>C143</f>
        <v>5.3508662852722786</v>
      </c>
      <c r="M169" s="179" t="s">
        <v>55</v>
      </c>
    </row>
    <row r="170" spans="2:13" ht="15" thickBot="1" x14ac:dyDescent="0.35">
      <c r="B170" s="140"/>
      <c r="C170" s="140"/>
      <c r="D170" s="140"/>
      <c r="L170" s="185">
        <f>C144</f>
        <v>-3.2691020949065894</v>
      </c>
      <c r="M170" s="181" t="s">
        <v>56</v>
      </c>
    </row>
    <row r="171" spans="2:13" x14ac:dyDescent="0.3">
      <c r="B171" s="140"/>
      <c r="C171" s="140"/>
      <c r="D171" s="140"/>
      <c r="L171" s="93"/>
      <c r="M171" s="93"/>
    </row>
    <row r="172" spans="2:13" x14ac:dyDescent="0.3">
      <c r="B172" s="140"/>
      <c r="C172" s="140"/>
      <c r="D172" s="140"/>
      <c r="L172" s="93"/>
      <c r="M172" s="93"/>
    </row>
    <row r="173" spans="2:13" x14ac:dyDescent="0.3">
      <c r="B173" s="140" t="str">
        <f>B169</f>
        <v>F2=</v>
      </c>
      <c r="C173" s="140"/>
      <c r="D173" s="186">
        <f>D169*MMULT(F169:I169,L167:L170)</f>
        <v>-6464.9762851341502</v>
      </c>
      <c r="F173" t="s">
        <v>75</v>
      </c>
      <c r="L173" s="93"/>
      <c r="M173" s="93"/>
    </row>
    <row r="174" spans="2:13" x14ac:dyDescent="0.3">
      <c r="B174" s="140"/>
      <c r="C174" s="140"/>
      <c r="D174" s="140"/>
      <c r="L174" s="93"/>
      <c r="M174" s="93"/>
    </row>
    <row r="175" spans="2:13" x14ac:dyDescent="0.3">
      <c r="B175" s="140"/>
      <c r="C175" s="140"/>
      <c r="D175" s="140"/>
      <c r="L175" s="93"/>
      <c r="M175" s="93"/>
    </row>
    <row r="176" spans="2:13" x14ac:dyDescent="0.3">
      <c r="B176" s="140"/>
      <c r="C176" s="140"/>
      <c r="D176" s="140"/>
      <c r="L176" s="93"/>
      <c r="M176" s="93"/>
    </row>
    <row r="177" spans="2:13" ht="15" thickBot="1" x14ac:dyDescent="0.35">
      <c r="B177" s="140"/>
      <c r="C177" s="140"/>
      <c r="D177" s="140"/>
      <c r="L177" s="93"/>
      <c r="M177" s="93"/>
    </row>
    <row r="178" spans="2:13" ht="15" thickBot="1" x14ac:dyDescent="0.35">
      <c r="B178" s="140"/>
      <c r="C178" s="140"/>
      <c r="D178" s="140"/>
      <c r="L178" s="176">
        <f>C145</f>
        <v>0</v>
      </c>
      <c r="M178" s="177" t="s">
        <v>57</v>
      </c>
    </row>
    <row r="179" spans="2:13" x14ac:dyDescent="0.3">
      <c r="B179" s="140"/>
      <c r="C179" s="140"/>
      <c r="D179" s="140"/>
      <c r="F179" s="182" t="str">
        <f>"-CX"</f>
        <v>-CX</v>
      </c>
      <c r="G179" s="183" t="str">
        <f>"-CY"</f>
        <v>-CY</v>
      </c>
      <c r="H179" s="183" t="str">
        <f>"CX"</f>
        <v>CX</v>
      </c>
      <c r="I179" s="184" t="str">
        <f>"CX"</f>
        <v>CX</v>
      </c>
      <c r="L179" s="180">
        <f>C146</f>
        <v>0</v>
      </c>
      <c r="M179" s="179" t="s">
        <v>58</v>
      </c>
    </row>
    <row r="180" spans="2:13" ht="15" thickBot="1" x14ac:dyDescent="0.35">
      <c r="B180" s="140" t="s">
        <v>73</v>
      </c>
      <c r="C180" s="140"/>
      <c r="D180" s="140">
        <f>N7</f>
        <v>1200</v>
      </c>
      <c r="F180" s="106">
        <f>J7*-1</f>
        <v>-0.6</v>
      </c>
      <c r="G180" s="107">
        <f>K7*-1</f>
        <v>-0.8</v>
      </c>
      <c r="H180" s="107">
        <f>F180*-1</f>
        <v>0.6</v>
      </c>
      <c r="I180" s="108">
        <f>G180*-1</f>
        <v>0.8</v>
      </c>
      <c r="L180" s="178">
        <f>C143</f>
        <v>5.3508662852722786</v>
      </c>
      <c r="M180" s="179" t="s">
        <v>55</v>
      </c>
    </row>
    <row r="181" spans="2:13" ht="15" thickBot="1" x14ac:dyDescent="0.35">
      <c r="B181" s="140"/>
      <c r="C181" s="140"/>
      <c r="D181" s="140"/>
      <c r="L181" s="185">
        <f>C144</f>
        <v>-3.2691020949065894</v>
      </c>
      <c r="M181" s="181" t="s">
        <v>56</v>
      </c>
    </row>
    <row r="182" spans="2:13" x14ac:dyDescent="0.3">
      <c r="B182" s="140"/>
      <c r="C182" s="140"/>
      <c r="D182" s="140"/>
    </row>
    <row r="183" spans="2:13" x14ac:dyDescent="0.3">
      <c r="B183" s="140"/>
      <c r="C183" s="140"/>
      <c r="D183" s="140"/>
    </row>
    <row r="184" spans="2:13" x14ac:dyDescent="0.3">
      <c r="B184" s="140" t="str">
        <f>B180</f>
        <v>F3=</v>
      </c>
      <c r="C184" s="140"/>
      <c r="D184" s="186">
        <f>D180*MMULT(F180:I180,L178:L181)</f>
        <v>714.28571428571445</v>
      </c>
      <c r="F184" t="s">
        <v>74</v>
      </c>
    </row>
  </sheetData>
  <mergeCells count="23">
    <mergeCell ref="A88:C88"/>
    <mergeCell ref="G88:H89"/>
    <mergeCell ref="N93:O94"/>
    <mergeCell ref="A17:H17"/>
    <mergeCell ref="A29:H29"/>
    <mergeCell ref="A41:H41"/>
    <mergeCell ref="A54:C54"/>
    <mergeCell ref="A67:C67"/>
    <mergeCell ref="A78:C78"/>
    <mergeCell ref="J3:J4"/>
    <mergeCell ref="K3:K4"/>
    <mergeCell ref="L3:L4"/>
    <mergeCell ref="M3:M4"/>
    <mergeCell ref="N3:N4"/>
    <mergeCell ref="G3:G4"/>
    <mergeCell ref="H3:H4"/>
    <mergeCell ref="I3:I4"/>
    <mergeCell ref="B10:B11"/>
    <mergeCell ref="C10:D10"/>
    <mergeCell ref="E10:F10"/>
    <mergeCell ref="B3:B4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29A8-8D62-4916-8690-5C60C8AE16A5}">
  <sheetPr>
    <tabColor rgb="FF92D050"/>
  </sheetPr>
  <dimension ref="A2:R180"/>
  <sheetViews>
    <sheetView topLeftCell="A157" workbookViewId="0">
      <selection activeCell="D156" sqref="D156"/>
    </sheetView>
  </sheetViews>
  <sheetFormatPr baseColWidth="10" defaultRowHeight="14.4" x14ac:dyDescent="0.3"/>
  <cols>
    <col min="5" max="6" width="11.6640625" bestFit="1" customWidth="1"/>
  </cols>
  <sheetData>
    <row r="2" spans="2:15" ht="15" thickBot="1" x14ac:dyDescent="0.35"/>
    <row r="3" spans="2:15" ht="15" thickBot="1" x14ac:dyDescent="0.35">
      <c r="B3" s="242" t="s">
        <v>0</v>
      </c>
      <c r="C3" s="248" t="s">
        <v>6</v>
      </c>
      <c r="D3" s="248"/>
      <c r="E3" s="248" t="s">
        <v>5</v>
      </c>
      <c r="F3" s="248"/>
      <c r="G3" s="242" t="s">
        <v>7</v>
      </c>
      <c r="H3" s="242" t="s">
        <v>8</v>
      </c>
      <c r="I3" s="242" t="s">
        <v>9</v>
      </c>
      <c r="J3" s="242" t="s">
        <v>10</v>
      </c>
      <c r="K3" s="242" t="s">
        <v>11</v>
      </c>
      <c r="L3" s="242" t="s">
        <v>12</v>
      </c>
      <c r="M3" s="242" t="s">
        <v>13</v>
      </c>
      <c r="N3" s="242" t="s">
        <v>14</v>
      </c>
    </row>
    <row r="4" spans="2:15" ht="15" thickBot="1" x14ac:dyDescent="0.35">
      <c r="B4" s="242"/>
      <c r="C4" s="82" t="s">
        <v>1</v>
      </c>
      <c r="D4" s="82" t="s">
        <v>2</v>
      </c>
      <c r="E4" s="82" t="s">
        <v>3</v>
      </c>
      <c r="F4" s="82" t="s">
        <v>4</v>
      </c>
      <c r="G4" s="242"/>
      <c r="H4" s="242"/>
      <c r="I4" s="242"/>
      <c r="J4" s="242"/>
      <c r="K4" s="242"/>
      <c r="L4" s="242"/>
      <c r="M4" s="242"/>
      <c r="N4" s="242"/>
    </row>
    <row r="5" spans="2:15" x14ac:dyDescent="0.3">
      <c r="B5" s="48">
        <v>1</v>
      </c>
      <c r="C5" s="49">
        <v>0</v>
      </c>
      <c r="D5" s="49">
        <v>0</v>
      </c>
      <c r="E5" s="49">
        <v>-300</v>
      </c>
      <c r="F5" s="49">
        <v>-400</v>
      </c>
      <c r="G5" s="49">
        <f>E5-C5</f>
        <v>-300</v>
      </c>
      <c r="H5" s="49">
        <f>F5-D5</f>
        <v>-400</v>
      </c>
      <c r="I5" s="50">
        <f>SQRT(G5^2+H5^2)</f>
        <v>500</v>
      </c>
      <c r="J5" s="51">
        <f>G5/I5</f>
        <v>-0.6</v>
      </c>
      <c r="K5" s="51">
        <f>H5/I5</f>
        <v>-0.8</v>
      </c>
      <c r="L5" s="49">
        <v>4</v>
      </c>
      <c r="M5" s="49">
        <v>150000</v>
      </c>
      <c r="N5" s="52">
        <f>(L5*M5)/I5</f>
        <v>1200</v>
      </c>
      <c r="O5" t="s">
        <v>19</v>
      </c>
    </row>
    <row r="6" spans="2:15" x14ac:dyDescent="0.3">
      <c r="B6" s="29">
        <v>2</v>
      </c>
      <c r="C6" s="14">
        <v>400</v>
      </c>
      <c r="D6" s="14">
        <v>-400</v>
      </c>
      <c r="E6" s="14">
        <v>0</v>
      </c>
      <c r="F6" s="14">
        <v>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53">
        <v>3</v>
      </c>
      <c r="C7" s="54">
        <v>-300</v>
      </c>
      <c r="D7" s="54">
        <v>-400</v>
      </c>
      <c r="E7" s="54">
        <v>400</v>
      </c>
      <c r="F7" s="54">
        <v>-400</v>
      </c>
      <c r="G7" s="55">
        <f t="shared" ref="G7:H7" si="0">E7-C7</f>
        <v>700</v>
      </c>
      <c r="H7" s="55">
        <f t="shared" si="0"/>
        <v>0</v>
      </c>
      <c r="I7" s="56">
        <f t="shared" ref="I7" si="1">SQRT(G7^2+H7^2)</f>
        <v>700</v>
      </c>
      <c r="J7" s="57">
        <f t="shared" ref="J7" si="2">G7/I7</f>
        <v>1</v>
      </c>
      <c r="K7" s="57">
        <f t="shared" ref="K7" si="3">H7/I7</f>
        <v>0</v>
      </c>
      <c r="L7" s="55">
        <v>4</v>
      </c>
      <c r="M7" s="55">
        <v>150000</v>
      </c>
      <c r="N7" s="58">
        <f t="shared" ref="N7" si="4">(L7*M7)/I7</f>
        <v>857.14285714285711</v>
      </c>
    </row>
    <row r="9" spans="2:15" ht="15" thickBot="1" x14ac:dyDescent="0.35"/>
    <row r="10" spans="2:15" ht="15" thickTop="1" x14ac:dyDescent="0.3">
      <c r="B10" s="251" t="s">
        <v>0</v>
      </c>
      <c r="C10" s="253" t="s">
        <v>15</v>
      </c>
      <c r="D10" s="253"/>
      <c r="E10" s="253" t="s">
        <v>16</v>
      </c>
      <c r="F10" s="254"/>
    </row>
    <row r="11" spans="2:15" ht="15" thickBot="1" x14ac:dyDescent="0.35">
      <c r="B11" s="252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2</v>
      </c>
      <c r="D12" s="19">
        <v>2</v>
      </c>
      <c r="E12" s="19">
        <v>3</v>
      </c>
      <c r="F12" s="27">
        <v>3</v>
      </c>
    </row>
    <row r="13" spans="2:15" x14ac:dyDescent="0.3">
      <c r="B13" s="31">
        <v>2</v>
      </c>
      <c r="C13" s="14">
        <v>1</v>
      </c>
      <c r="D13" s="14">
        <v>1</v>
      </c>
      <c r="E13" s="14">
        <v>2</v>
      </c>
      <c r="F13" s="28">
        <v>2</v>
      </c>
    </row>
    <row r="14" spans="2:15" ht="15" thickBot="1" x14ac:dyDescent="0.35">
      <c r="B14" s="32">
        <v>3</v>
      </c>
      <c r="C14" s="46">
        <v>3</v>
      </c>
      <c r="D14" s="46">
        <v>3</v>
      </c>
      <c r="E14" s="46">
        <v>1</v>
      </c>
      <c r="F14" s="47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43" t="s">
        <v>24</v>
      </c>
      <c r="B17" s="244"/>
      <c r="C17" s="244"/>
      <c r="D17" s="244"/>
      <c r="E17" s="244"/>
      <c r="F17" s="244"/>
      <c r="G17" s="244"/>
      <c r="H17" s="245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U2X</v>
      </c>
      <c r="D19" s="23" t="str">
        <f>CONCATENATE("U",D12,D11)</f>
        <v>U2Y</v>
      </c>
      <c r="E19" s="23" t="str">
        <f>CONCATENATE("U",E12,E11)</f>
        <v>U3X</v>
      </c>
      <c r="F19" s="24" t="str">
        <f>CONCATENATE("U",F12,F11)</f>
        <v>U3Y</v>
      </c>
      <c r="H19" s="36"/>
      <c r="J19" s="35"/>
      <c r="K19" s="3"/>
      <c r="L19" s="4"/>
      <c r="M19" s="4"/>
      <c r="N19" s="4"/>
      <c r="O19" s="4"/>
      <c r="P19" s="5"/>
      <c r="Q19" s="23" t="s">
        <v>30</v>
      </c>
      <c r="R19" s="36"/>
    </row>
    <row r="20" spans="1:18" x14ac:dyDescent="0.3">
      <c r="A20" s="35"/>
      <c r="C20" s="44">
        <f>J5^2*N5</f>
        <v>432</v>
      </c>
      <c r="D20" s="44">
        <f>J5*K5*N5</f>
        <v>576</v>
      </c>
      <c r="E20" s="45">
        <f>-1*C20</f>
        <v>-432</v>
      </c>
      <c r="F20" s="45">
        <f>-1*D20</f>
        <v>-576</v>
      </c>
      <c r="G20" s="1" t="str">
        <f>C19</f>
        <v>U2X</v>
      </c>
      <c r="H20" s="36"/>
      <c r="J20" s="35"/>
      <c r="K20" s="6"/>
      <c r="L20" s="7"/>
      <c r="M20" s="7"/>
      <c r="N20" s="7"/>
      <c r="O20" s="7"/>
      <c r="P20" s="8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576</v>
      </c>
      <c r="D21" s="44">
        <f>K5^2*N5</f>
        <v>768.00000000000011</v>
      </c>
      <c r="E21" s="45">
        <f>-1*C21</f>
        <v>-576</v>
      </c>
      <c r="F21" s="45">
        <f>-1*D21</f>
        <v>-768.00000000000011</v>
      </c>
      <c r="G21" s="1" t="str">
        <f>D19</f>
        <v>U2Y</v>
      </c>
      <c r="H21" s="36"/>
      <c r="J21" s="35"/>
      <c r="K21" s="6"/>
      <c r="L21" s="7"/>
      <c r="M21" s="13">
        <f>C20</f>
        <v>432</v>
      </c>
      <c r="N21" s="13">
        <f>D20</f>
        <v>576</v>
      </c>
      <c r="O21" s="13">
        <f>E20</f>
        <v>-432</v>
      </c>
      <c r="P21" s="70">
        <f>F20</f>
        <v>-576</v>
      </c>
      <c r="Q21" s="23" t="s">
        <v>32</v>
      </c>
      <c r="R21" s="36"/>
    </row>
    <row r="22" spans="1:18" x14ac:dyDescent="0.3">
      <c r="A22" s="35"/>
      <c r="C22" s="45">
        <f>E20</f>
        <v>-432</v>
      </c>
      <c r="D22" s="45">
        <f>F20</f>
        <v>-576</v>
      </c>
      <c r="E22" s="44">
        <f>C20</f>
        <v>432</v>
      </c>
      <c r="F22" s="44">
        <f>D20</f>
        <v>576</v>
      </c>
      <c r="G22" s="1" t="str">
        <f>E19</f>
        <v>U3X</v>
      </c>
      <c r="H22" s="36"/>
      <c r="J22" s="35"/>
      <c r="K22" s="6"/>
      <c r="L22" s="7"/>
      <c r="M22" s="13">
        <f t="shared" ref="M22:P24" si="5">C21</f>
        <v>576</v>
      </c>
      <c r="N22" s="13">
        <f t="shared" si="5"/>
        <v>768.00000000000011</v>
      </c>
      <c r="O22" s="13">
        <f t="shared" si="5"/>
        <v>-576</v>
      </c>
      <c r="P22" s="70">
        <f t="shared" si="5"/>
        <v>-768.00000000000011</v>
      </c>
      <c r="Q22" s="23" t="s">
        <v>33</v>
      </c>
      <c r="R22" s="36"/>
    </row>
    <row r="23" spans="1:18" x14ac:dyDescent="0.3">
      <c r="A23" s="35"/>
      <c r="C23" s="45">
        <f>E21</f>
        <v>-576</v>
      </c>
      <c r="D23" s="45">
        <f>F21</f>
        <v>-768.00000000000011</v>
      </c>
      <c r="E23" s="44">
        <f>C21</f>
        <v>576</v>
      </c>
      <c r="F23" s="44">
        <f>D21</f>
        <v>768.00000000000011</v>
      </c>
      <c r="G23" s="1" t="str">
        <f>F19</f>
        <v>U3Y</v>
      </c>
      <c r="H23" s="36"/>
      <c r="J23" s="35"/>
      <c r="K23" s="6"/>
      <c r="L23" s="7"/>
      <c r="M23" s="13">
        <f t="shared" si="5"/>
        <v>-432</v>
      </c>
      <c r="N23" s="13">
        <f t="shared" si="5"/>
        <v>-576</v>
      </c>
      <c r="O23" s="13">
        <f t="shared" si="5"/>
        <v>432</v>
      </c>
      <c r="P23" s="70">
        <f t="shared" si="5"/>
        <v>576</v>
      </c>
      <c r="Q23" s="23" t="s">
        <v>34</v>
      </c>
      <c r="R23" s="36"/>
    </row>
    <row r="24" spans="1:18" x14ac:dyDescent="0.3">
      <c r="A24" s="35"/>
      <c r="H24" s="36"/>
      <c r="J24" s="35"/>
      <c r="K24" s="9"/>
      <c r="L24" s="10"/>
      <c r="M24" s="72">
        <f t="shared" si="5"/>
        <v>-576</v>
      </c>
      <c r="N24" s="72">
        <f t="shared" si="5"/>
        <v>-768.00000000000011</v>
      </c>
      <c r="O24" s="72">
        <f t="shared" si="5"/>
        <v>576</v>
      </c>
      <c r="P24" s="73">
        <f t="shared" si="5"/>
        <v>768.00000000000011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43" t="s">
        <v>25</v>
      </c>
      <c r="B29" s="244"/>
      <c r="C29" s="244"/>
      <c r="D29" s="244"/>
      <c r="E29" s="244"/>
      <c r="F29" s="244"/>
      <c r="G29" s="244"/>
      <c r="H29" s="245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U1X</v>
      </c>
      <c r="D31" s="23" t="str">
        <f>CONCATENATE("U",D13,D11)</f>
        <v>U1Y</v>
      </c>
      <c r="E31" s="23" t="str">
        <f>CONCATENATE("U",E13,E11)</f>
        <v>U2X</v>
      </c>
      <c r="F31" s="23" t="str">
        <f>CONCATENATE("U",F13,F11)</f>
        <v>U2Y</v>
      </c>
      <c r="H31" s="36"/>
      <c r="J31" s="35"/>
      <c r="K31" s="66">
        <f>C32</f>
        <v>530.33008588991049</v>
      </c>
      <c r="L31" s="67">
        <f>D32</f>
        <v>-530.33008588991049</v>
      </c>
      <c r="M31" s="67">
        <f>E32</f>
        <v>-530.33008588991049</v>
      </c>
      <c r="N31" s="67">
        <f>F32</f>
        <v>530.33008588991049</v>
      </c>
      <c r="O31" s="67"/>
      <c r="P31" s="68"/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U1X</v>
      </c>
      <c r="H32" s="36"/>
      <c r="J32" s="35"/>
      <c r="K32" s="69">
        <f t="shared" ref="K32:N34" si="6">C33</f>
        <v>-530.33008588991049</v>
      </c>
      <c r="L32" s="13">
        <f t="shared" si="6"/>
        <v>530.33008588991049</v>
      </c>
      <c r="M32" s="13">
        <f t="shared" si="6"/>
        <v>530.33008588991049</v>
      </c>
      <c r="N32" s="13">
        <f t="shared" si="6"/>
        <v>-530.33008588991049</v>
      </c>
      <c r="O32" s="13"/>
      <c r="P32" s="70"/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U1Y</v>
      </c>
      <c r="H33" s="36"/>
      <c r="J33" s="64"/>
      <c r="K33" s="69">
        <f t="shared" si="6"/>
        <v>-530.33008588991049</v>
      </c>
      <c r="L33" s="13">
        <f t="shared" si="6"/>
        <v>530.33008588991049</v>
      </c>
      <c r="M33" s="13">
        <f t="shared" si="6"/>
        <v>530.33008588991049</v>
      </c>
      <c r="N33" s="13">
        <f t="shared" si="6"/>
        <v>-530.33008588991049</v>
      </c>
      <c r="O33" s="13"/>
      <c r="P33" s="70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U2X</v>
      </c>
      <c r="H34" s="36"/>
      <c r="J34" s="35"/>
      <c r="K34" s="69">
        <f t="shared" si="6"/>
        <v>530.33008588991049</v>
      </c>
      <c r="L34" s="13">
        <f t="shared" si="6"/>
        <v>-530.33008588991049</v>
      </c>
      <c r="M34" s="13">
        <f t="shared" si="6"/>
        <v>-530.33008588991049</v>
      </c>
      <c r="N34" s="13">
        <f t="shared" si="6"/>
        <v>530.33008588991049</v>
      </c>
      <c r="O34" s="13"/>
      <c r="P34" s="70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U2Y</v>
      </c>
      <c r="H35" s="36"/>
      <c r="J35" s="35"/>
      <c r="K35" s="69"/>
      <c r="L35" s="13"/>
      <c r="M35" s="13"/>
      <c r="N35" s="13"/>
      <c r="O35" s="13"/>
      <c r="P35" s="70"/>
      <c r="Q35" s="23" t="s">
        <v>34</v>
      </c>
      <c r="R35" s="36"/>
    </row>
    <row r="36" spans="1:18" x14ac:dyDescent="0.3">
      <c r="A36" s="35"/>
      <c r="H36" s="36"/>
      <c r="J36" s="35"/>
      <c r="K36" s="71"/>
      <c r="L36" s="72"/>
      <c r="M36" s="72"/>
      <c r="N36" s="72"/>
      <c r="O36" s="72"/>
      <c r="P36" s="73"/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43" t="s">
        <v>26</v>
      </c>
      <c r="B41" s="244"/>
      <c r="C41" s="244"/>
      <c r="D41" s="244"/>
      <c r="E41" s="244"/>
      <c r="F41" s="244"/>
      <c r="G41" s="244"/>
      <c r="H41" s="245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U3X</v>
      </c>
      <c r="D43" s="23" t="str">
        <f>CONCATENATE("U",D14,D11)</f>
        <v>U3Y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66">
        <f>E46</f>
        <v>857.14285714285711</v>
      </c>
      <c r="L43" s="67">
        <f>F46</f>
        <v>0</v>
      </c>
      <c r="M43" s="67"/>
      <c r="N43" s="67"/>
      <c r="O43" s="67">
        <f>C46</f>
        <v>-857.14285714285711</v>
      </c>
      <c r="P43" s="68">
        <f>D46</f>
        <v>0</v>
      </c>
      <c r="Q43" s="23" t="s">
        <v>30</v>
      </c>
      <c r="R43" s="36"/>
    </row>
    <row r="44" spans="1:18" x14ac:dyDescent="0.3">
      <c r="A44" s="35"/>
      <c r="C44" s="44">
        <f>J7^2*N7</f>
        <v>857.14285714285711</v>
      </c>
      <c r="D44" s="44">
        <f>J7*K7*N7</f>
        <v>0</v>
      </c>
      <c r="E44" s="45">
        <f>-1*C44</f>
        <v>-857.14285714285711</v>
      </c>
      <c r="F44" s="45">
        <f>-1*D44</f>
        <v>0</v>
      </c>
      <c r="G44" s="23" t="str">
        <f>C43</f>
        <v>U3X</v>
      </c>
      <c r="H44" s="36"/>
      <c r="J44" s="35"/>
      <c r="K44" s="69">
        <f>E47</f>
        <v>0</v>
      </c>
      <c r="L44" s="13">
        <f>F47</f>
        <v>0</v>
      </c>
      <c r="M44" s="13"/>
      <c r="N44" s="13"/>
      <c r="O44" s="13">
        <f>C47</f>
        <v>0</v>
      </c>
      <c r="P44" s="70">
        <f>D47</f>
        <v>0</v>
      </c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0</v>
      </c>
      <c r="D45" s="44">
        <f>K7^2*N7</f>
        <v>0</v>
      </c>
      <c r="E45" s="45">
        <f>-1*C45</f>
        <v>0</v>
      </c>
      <c r="F45" s="45">
        <f>-1*D45</f>
        <v>0</v>
      </c>
      <c r="G45" s="23" t="str">
        <f>D43</f>
        <v>U3Y</v>
      </c>
      <c r="H45" s="36"/>
      <c r="J45" s="35"/>
      <c r="K45" s="69"/>
      <c r="L45" s="13"/>
      <c r="M45" s="13"/>
      <c r="N45" s="13"/>
      <c r="O45" s="13"/>
      <c r="P45" s="70"/>
      <c r="Q45" s="23" t="s">
        <v>32</v>
      </c>
      <c r="R45" s="36"/>
    </row>
    <row r="46" spans="1:18" x14ac:dyDescent="0.3">
      <c r="A46" s="35"/>
      <c r="C46" s="45">
        <f>E44</f>
        <v>-857.14285714285711</v>
      </c>
      <c r="D46" s="45">
        <f>F44</f>
        <v>0</v>
      </c>
      <c r="E46" s="44">
        <f>C44</f>
        <v>857.14285714285711</v>
      </c>
      <c r="F46" s="44">
        <f>D44</f>
        <v>0</v>
      </c>
      <c r="G46" s="23" t="str">
        <f>E43</f>
        <v>U1X</v>
      </c>
      <c r="H46" s="36"/>
      <c r="J46" s="35"/>
      <c r="K46" s="69"/>
      <c r="L46" s="13"/>
      <c r="M46" s="13"/>
      <c r="N46" s="13"/>
      <c r="O46" s="13"/>
      <c r="P46" s="70"/>
      <c r="Q46" s="23" t="s">
        <v>33</v>
      </c>
      <c r="R46" s="36"/>
    </row>
    <row r="47" spans="1:18" x14ac:dyDescent="0.3">
      <c r="A47" s="35"/>
      <c r="C47" s="45">
        <f>E45</f>
        <v>0</v>
      </c>
      <c r="D47" s="45">
        <f>F45</f>
        <v>0</v>
      </c>
      <c r="E47" s="44">
        <f>C45</f>
        <v>0</v>
      </c>
      <c r="F47" s="44">
        <f>D45</f>
        <v>0</v>
      </c>
      <c r="G47" s="23" t="str">
        <f>F43</f>
        <v>U1Y</v>
      </c>
      <c r="H47" s="36"/>
      <c r="J47" s="35"/>
      <c r="K47" s="69">
        <f>E44</f>
        <v>-857.14285714285711</v>
      </c>
      <c r="L47" s="13">
        <f>F44</f>
        <v>0</v>
      </c>
      <c r="M47" s="13"/>
      <c r="N47" s="13"/>
      <c r="O47" s="13">
        <f>C44</f>
        <v>857.14285714285711</v>
      </c>
      <c r="P47" s="70">
        <f>D44</f>
        <v>0</v>
      </c>
      <c r="Q47" s="23" t="s">
        <v>34</v>
      </c>
      <c r="R47" s="36"/>
    </row>
    <row r="48" spans="1:18" x14ac:dyDescent="0.3">
      <c r="A48" s="35"/>
      <c r="H48" s="36"/>
      <c r="J48" s="35"/>
      <c r="K48" s="71">
        <f>E45</f>
        <v>0</v>
      </c>
      <c r="L48" s="72">
        <f>F45</f>
        <v>0</v>
      </c>
      <c r="M48" s="72"/>
      <c r="N48" s="72"/>
      <c r="O48" s="72">
        <f>C45</f>
        <v>0</v>
      </c>
      <c r="P48" s="73">
        <f>D45</f>
        <v>0</v>
      </c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66">
        <f>K19+K31+K43</f>
        <v>1387.4729430327675</v>
      </c>
      <c r="F58" s="67">
        <f t="shared" ref="F58:J63" si="7">L19+L31+L43</f>
        <v>-530.33008588991049</v>
      </c>
      <c r="G58" s="67">
        <f t="shared" si="7"/>
        <v>-530.33008588991049</v>
      </c>
      <c r="H58" s="67">
        <f t="shared" si="7"/>
        <v>530.33008588991049</v>
      </c>
      <c r="I58" s="67">
        <f t="shared" si="7"/>
        <v>-857.14285714285711</v>
      </c>
      <c r="J58" s="68">
        <f t="shared" si="7"/>
        <v>0</v>
      </c>
      <c r="K58" s="23" t="s">
        <v>30</v>
      </c>
      <c r="L58" s="36"/>
    </row>
    <row r="59" spans="1:18" x14ac:dyDescent="0.3">
      <c r="C59" s="35"/>
      <c r="E59" s="69">
        <f t="shared" ref="E59:E63" si="8">K20+K32+K44</f>
        <v>-530.33008588991049</v>
      </c>
      <c r="F59" s="13">
        <f t="shared" si="7"/>
        <v>530.33008588991049</v>
      </c>
      <c r="G59" s="13">
        <f t="shared" si="7"/>
        <v>530.33008588991049</v>
      </c>
      <c r="H59" s="13">
        <f t="shared" si="7"/>
        <v>-530.33008588991049</v>
      </c>
      <c r="I59" s="13">
        <f t="shared" si="7"/>
        <v>0</v>
      </c>
      <c r="J59" s="70">
        <f t="shared" si="7"/>
        <v>0</v>
      </c>
      <c r="K59" s="23" t="s">
        <v>31</v>
      </c>
      <c r="L59" s="36"/>
    </row>
    <row r="60" spans="1:18" x14ac:dyDescent="0.3">
      <c r="C60" s="35"/>
      <c r="D60" s="65" t="s">
        <v>36</v>
      </c>
      <c r="E60" s="69">
        <f t="shared" si="8"/>
        <v>-530.33008588991049</v>
      </c>
      <c r="F60" s="13">
        <f t="shared" si="7"/>
        <v>530.33008588991049</v>
      </c>
      <c r="G60" s="13">
        <f t="shared" si="7"/>
        <v>962.33008588991049</v>
      </c>
      <c r="H60" s="13">
        <f t="shared" si="7"/>
        <v>45.669914110089508</v>
      </c>
      <c r="I60" s="13">
        <f t="shared" si="7"/>
        <v>-432</v>
      </c>
      <c r="J60" s="70">
        <f t="shared" si="7"/>
        <v>-576</v>
      </c>
      <c r="K60" s="23" t="s">
        <v>32</v>
      </c>
      <c r="L60" s="36"/>
    </row>
    <row r="61" spans="1:18" x14ac:dyDescent="0.3">
      <c r="C61" s="35"/>
      <c r="E61" s="69">
        <f t="shared" si="8"/>
        <v>530.33008588991049</v>
      </c>
      <c r="F61" s="13">
        <f t="shared" si="7"/>
        <v>-530.33008588991049</v>
      </c>
      <c r="G61" s="13">
        <f t="shared" si="7"/>
        <v>45.669914110089508</v>
      </c>
      <c r="H61" s="13">
        <f t="shared" si="7"/>
        <v>1298.3300858899106</v>
      </c>
      <c r="I61" s="13">
        <f t="shared" si="7"/>
        <v>-576</v>
      </c>
      <c r="J61" s="70">
        <f t="shared" si="7"/>
        <v>-768.00000000000011</v>
      </c>
      <c r="K61" s="23" t="s">
        <v>33</v>
      </c>
      <c r="L61" s="36"/>
    </row>
    <row r="62" spans="1:18" x14ac:dyDescent="0.3">
      <c r="C62" s="35"/>
      <c r="E62" s="69">
        <f t="shared" si="8"/>
        <v>-857.14285714285711</v>
      </c>
      <c r="F62" s="13">
        <f t="shared" si="7"/>
        <v>0</v>
      </c>
      <c r="G62" s="13">
        <f t="shared" si="7"/>
        <v>-432</v>
      </c>
      <c r="H62" s="13">
        <f t="shared" si="7"/>
        <v>-576</v>
      </c>
      <c r="I62" s="13">
        <f t="shared" si="7"/>
        <v>1289.1428571428571</v>
      </c>
      <c r="J62" s="70">
        <f t="shared" si="7"/>
        <v>576</v>
      </c>
      <c r="K62" s="23" t="s">
        <v>34</v>
      </c>
      <c r="L62" s="36"/>
    </row>
    <row r="63" spans="1:18" x14ac:dyDescent="0.3">
      <c r="C63" s="35"/>
      <c r="E63" s="71">
        <f t="shared" si="8"/>
        <v>0</v>
      </c>
      <c r="F63" s="72">
        <f t="shared" si="7"/>
        <v>0</v>
      </c>
      <c r="G63" s="72">
        <f t="shared" si="7"/>
        <v>-576</v>
      </c>
      <c r="H63" s="72">
        <f t="shared" si="7"/>
        <v>-768.00000000000011</v>
      </c>
      <c r="I63" s="72">
        <f t="shared" si="7"/>
        <v>576</v>
      </c>
      <c r="J63" s="73">
        <f t="shared" si="7"/>
        <v>768.00000000000011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49" t="s">
        <v>44</v>
      </c>
      <c r="B67" s="249"/>
      <c r="C67" s="249"/>
    </row>
    <row r="69" spans="1:5" ht="15" thickBot="1" x14ac:dyDescent="0.35"/>
    <row r="70" spans="1:5" x14ac:dyDescent="0.3">
      <c r="C70" s="94" t="s">
        <v>46</v>
      </c>
      <c r="E70" s="97" t="s">
        <v>46</v>
      </c>
    </row>
    <row r="71" spans="1:5" x14ac:dyDescent="0.3">
      <c r="C71" s="95" t="s">
        <v>47</v>
      </c>
      <c r="E71" s="98" t="s">
        <v>47</v>
      </c>
    </row>
    <row r="72" spans="1:5" x14ac:dyDescent="0.3">
      <c r="C72" s="95" t="s">
        <v>48</v>
      </c>
      <c r="D72" s="140"/>
      <c r="E72" s="98">
        <v>5000</v>
      </c>
    </row>
    <row r="73" spans="1:5" x14ac:dyDescent="0.3">
      <c r="C73" s="95" t="s">
        <v>49</v>
      </c>
      <c r="D73" s="139" t="s">
        <v>52</v>
      </c>
      <c r="E73" s="98">
        <v>-4000</v>
      </c>
    </row>
    <row r="74" spans="1:5" x14ac:dyDescent="0.3">
      <c r="C74" s="95" t="s">
        <v>50</v>
      </c>
      <c r="D74" s="140"/>
      <c r="E74" s="98" t="s">
        <v>50</v>
      </c>
    </row>
    <row r="75" spans="1:5" ht="15" thickBot="1" x14ac:dyDescent="0.35">
      <c r="C75" s="96" t="s">
        <v>51</v>
      </c>
      <c r="D75" s="140"/>
      <c r="E75" s="99" t="s">
        <v>51</v>
      </c>
    </row>
    <row r="78" spans="1:5" x14ac:dyDescent="0.3">
      <c r="A78" s="249" t="s">
        <v>53</v>
      </c>
      <c r="B78" s="249"/>
      <c r="C78" s="249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>
        <v>0</v>
      </c>
    </row>
    <row r="81" spans="1:12" x14ac:dyDescent="0.3">
      <c r="C81" s="95" t="s">
        <v>56</v>
      </c>
      <c r="D81" s="140"/>
      <c r="E81" s="98">
        <v>0</v>
      </c>
    </row>
    <row r="82" spans="1:12" x14ac:dyDescent="0.3">
      <c r="C82" s="95" t="s">
        <v>57</v>
      </c>
      <c r="D82" s="140"/>
      <c r="E82" s="98" t="s">
        <v>57</v>
      </c>
    </row>
    <row r="83" spans="1:12" x14ac:dyDescent="0.3">
      <c r="B83" t="s">
        <v>54</v>
      </c>
      <c r="C83" s="95" t="s">
        <v>58</v>
      </c>
      <c r="D83" s="139" t="s">
        <v>52</v>
      </c>
      <c r="E83" s="98" t="s">
        <v>58</v>
      </c>
    </row>
    <row r="84" spans="1:12" x14ac:dyDescent="0.3">
      <c r="C84" s="95" t="s">
        <v>59</v>
      </c>
      <c r="E84" s="98">
        <v>0</v>
      </c>
    </row>
    <row r="85" spans="1:12" ht="15" thickBot="1" x14ac:dyDescent="0.35">
      <c r="C85" s="96" t="s">
        <v>60</v>
      </c>
      <c r="E85" s="99">
        <v>0</v>
      </c>
    </row>
    <row r="88" spans="1:12" x14ac:dyDescent="0.3">
      <c r="A88" s="249" t="s">
        <v>61</v>
      </c>
      <c r="B88" s="249"/>
      <c r="C88" s="249"/>
    </row>
    <row r="90" spans="1:12" ht="15" thickBot="1" x14ac:dyDescent="0.35"/>
    <row r="91" spans="1:12" x14ac:dyDescent="0.3">
      <c r="C91" s="164" t="str">
        <f t="shared" ref="C91:C96" si="9">E70</f>
        <v>C1X</v>
      </c>
      <c r="D91" s="142"/>
      <c r="E91" s="165">
        <f t="shared" ref="E91:J96" si="10">E58</f>
        <v>1387.4729430327675</v>
      </c>
      <c r="F91" s="166">
        <f t="shared" si="10"/>
        <v>-530.33008588991049</v>
      </c>
      <c r="G91" s="166">
        <f t="shared" si="10"/>
        <v>-530.33008588991049</v>
      </c>
      <c r="H91" s="166">
        <f t="shared" si="10"/>
        <v>530.33008588991049</v>
      </c>
      <c r="I91" s="166">
        <f t="shared" si="10"/>
        <v>-857.14285714285711</v>
      </c>
      <c r="J91" s="167">
        <f t="shared" si="10"/>
        <v>0</v>
      </c>
      <c r="K91" s="142"/>
      <c r="L91" s="168">
        <f t="shared" ref="L91:L96" si="11">E80</f>
        <v>0</v>
      </c>
    </row>
    <row r="92" spans="1:12" x14ac:dyDescent="0.3">
      <c r="C92" s="153" t="str">
        <f t="shared" si="9"/>
        <v>C1Y</v>
      </c>
      <c r="D92" s="142"/>
      <c r="E92" s="145">
        <f t="shared" si="10"/>
        <v>-530.33008588991049</v>
      </c>
      <c r="F92" s="146">
        <f t="shared" si="10"/>
        <v>530.33008588991049</v>
      </c>
      <c r="G92" s="146">
        <f t="shared" si="10"/>
        <v>530.33008588991049</v>
      </c>
      <c r="H92" s="146">
        <f t="shared" si="10"/>
        <v>-530.33008588991049</v>
      </c>
      <c r="I92" s="146">
        <f t="shared" si="10"/>
        <v>0</v>
      </c>
      <c r="J92" s="169">
        <f t="shared" si="10"/>
        <v>0</v>
      </c>
      <c r="K92" s="142"/>
      <c r="L92" s="170">
        <f t="shared" si="11"/>
        <v>0</v>
      </c>
    </row>
    <row r="93" spans="1:12" x14ac:dyDescent="0.3">
      <c r="C93" s="98">
        <f t="shared" si="9"/>
        <v>5000</v>
      </c>
      <c r="E93" s="145">
        <f t="shared" si="10"/>
        <v>-530.33008588991049</v>
      </c>
      <c r="F93" s="146">
        <f t="shared" si="10"/>
        <v>530.33008588991049</v>
      </c>
      <c r="G93" s="104">
        <f t="shared" si="10"/>
        <v>962.33008588991049</v>
      </c>
      <c r="H93" s="104">
        <f t="shared" si="10"/>
        <v>45.669914110089508</v>
      </c>
      <c r="I93" s="146">
        <f t="shared" si="10"/>
        <v>-432</v>
      </c>
      <c r="J93" s="169">
        <f t="shared" si="10"/>
        <v>-576</v>
      </c>
      <c r="K93" s="93" t="s">
        <v>65</v>
      </c>
      <c r="L93" s="110" t="str">
        <f t="shared" si="11"/>
        <v>D2X</v>
      </c>
    </row>
    <row r="94" spans="1:12" x14ac:dyDescent="0.3">
      <c r="C94" s="98">
        <f t="shared" si="9"/>
        <v>-4000</v>
      </c>
      <c r="D94" s="139" t="str">
        <f>D83</f>
        <v>=</v>
      </c>
      <c r="E94" s="145">
        <f t="shared" si="10"/>
        <v>530.33008588991049</v>
      </c>
      <c r="F94" s="146">
        <f t="shared" si="10"/>
        <v>-530.33008588991049</v>
      </c>
      <c r="G94" s="104">
        <f t="shared" si="10"/>
        <v>45.669914110089508</v>
      </c>
      <c r="H94" s="104">
        <f t="shared" si="10"/>
        <v>1298.3300858899106</v>
      </c>
      <c r="I94" s="146">
        <f t="shared" si="10"/>
        <v>-576</v>
      </c>
      <c r="J94" s="169">
        <f t="shared" si="10"/>
        <v>-768.00000000000011</v>
      </c>
      <c r="L94" s="110" t="str">
        <f t="shared" si="11"/>
        <v>D2Y</v>
      </c>
    </row>
    <row r="95" spans="1:12" x14ac:dyDescent="0.3">
      <c r="C95" s="153" t="str">
        <f t="shared" si="9"/>
        <v>C3X</v>
      </c>
      <c r="D95" s="142"/>
      <c r="E95" s="145">
        <f t="shared" si="10"/>
        <v>-857.14285714285711</v>
      </c>
      <c r="F95" s="146">
        <f t="shared" si="10"/>
        <v>0</v>
      </c>
      <c r="G95" s="146">
        <f t="shared" si="10"/>
        <v>-432</v>
      </c>
      <c r="H95" s="146">
        <f t="shared" si="10"/>
        <v>-576</v>
      </c>
      <c r="I95" s="146">
        <f t="shared" si="10"/>
        <v>1289.1428571428571</v>
      </c>
      <c r="J95" s="169">
        <f t="shared" si="10"/>
        <v>576</v>
      </c>
      <c r="K95" s="142"/>
      <c r="L95" s="170">
        <f t="shared" si="11"/>
        <v>0</v>
      </c>
    </row>
    <row r="96" spans="1:12" ht="15" thickBot="1" x14ac:dyDescent="0.35">
      <c r="C96" s="154" t="str">
        <f t="shared" si="9"/>
        <v>C3Y</v>
      </c>
      <c r="D96" s="142"/>
      <c r="E96" s="148">
        <f t="shared" si="10"/>
        <v>0</v>
      </c>
      <c r="F96" s="149">
        <f t="shared" si="10"/>
        <v>0</v>
      </c>
      <c r="G96" s="149">
        <f t="shared" si="10"/>
        <v>-576</v>
      </c>
      <c r="H96" s="149">
        <f t="shared" si="10"/>
        <v>-768.00000000000011</v>
      </c>
      <c r="I96" s="149">
        <f t="shared" si="10"/>
        <v>576</v>
      </c>
      <c r="J96" s="171">
        <f t="shared" si="10"/>
        <v>768.00000000000011</v>
      </c>
      <c r="K96" s="142"/>
      <c r="L96" s="172">
        <f t="shared" si="11"/>
        <v>0</v>
      </c>
    </row>
    <row r="100" spans="1:9" x14ac:dyDescent="0.3">
      <c r="A100" s="126" t="s">
        <v>64</v>
      </c>
    </row>
    <row r="102" spans="1:9" ht="15" thickBot="1" x14ac:dyDescent="0.35"/>
    <row r="103" spans="1:9" x14ac:dyDescent="0.3">
      <c r="C103" s="94">
        <v>5000</v>
      </c>
      <c r="E103" s="100">
        <f>G93</f>
        <v>962.33008588991049</v>
      </c>
      <c r="F103" s="101">
        <f>H93</f>
        <v>45.669914110089508</v>
      </c>
      <c r="G103" s="102"/>
      <c r="I103" s="109" t="str">
        <f>L93</f>
        <v>D2X</v>
      </c>
    </row>
    <row r="104" spans="1:9" x14ac:dyDescent="0.3">
      <c r="C104" s="95">
        <v>-4000</v>
      </c>
      <c r="D104" s="139" t="str">
        <f>D94</f>
        <v>=</v>
      </c>
      <c r="E104" s="103">
        <f>G94</f>
        <v>45.669914110089508</v>
      </c>
      <c r="F104" s="104">
        <f>H94</f>
        <v>1298.3300858899106</v>
      </c>
      <c r="G104" s="105"/>
      <c r="H104" s="93" t="s">
        <v>65</v>
      </c>
      <c r="I104" s="110" t="str">
        <f>L94</f>
        <v>D2Y</v>
      </c>
    </row>
    <row r="105" spans="1:9" ht="15" thickBot="1" x14ac:dyDescent="0.35">
      <c r="C105" s="96"/>
      <c r="D105" s="139"/>
      <c r="E105" s="106"/>
      <c r="F105" s="107"/>
      <c r="G105" s="108"/>
      <c r="H105" s="93"/>
      <c r="I105" s="111"/>
    </row>
    <row r="106" spans="1:9" x14ac:dyDescent="0.3">
      <c r="D106" s="139"/>
      <c r="E106" s="104"/>
      <c r="F106" s="104"/>
      <c r="G106" s="104"/>
      <c r="H106" s="93"/>
      <c r="I106" s="175"/>
    </row>
    <row r="107" spans="1:9" ht="15" thickBot="1" x14ac:dyDescent="0.35">
      <c r="D107" s="139"/>
      <c r="E107" s="174" t="s">
        <v>68</v>
      </c>
      <c r="H107" s="93"/>
    </row>
    <row r="108" spans="1:9" x14ac:dyDescent="0.3">
      <c r="C108" s="133" t="str">
        <f>I103</f>
        <v>D2X</v>
      </c>
      <c r="D108" s="139"/>
      <c r="E108" s="60">
        <f t="array" ref="E108:F109">MINVERSE(E103:F104)</f>
        <v>1.0408820951828444E-3</v>
      </c>
      <c r="F108" s="61">
        <v>-3.6613952339514164E-5</v>
      </c>
      <c r="G108" s="62"/>
      <c r="H108" s="93"/>
      <c r="I108" s="97">
        <f>C103</f>
        <v>5000</v>
      </c>
    </row>
    <row r="109" spans="1:9" x14ac:dyDescent="0.3">
      <c r="C109" s="134" t="str">
        <f>I104</f>
        <v>D2Y</v>
      </c>
      <c r="D109" s="139" t="s">
        <v>52</v>
      </c>
      <c r="E109" s="35">
        <v>-3.6613952339514157E-5</v>
      </c>
      <c r="F109">
        <v>7.7150808330225459E-4</v>
      </c>
      <c r="G109" s="36"/>
      <c r="H109" s="93" t="s">
        <v>65</v>
      </c>
      <c r="I109" s="98">
        <f>C104</f>
        <v>-4000</v>
      </c>
    </row>
    <row r="110" spans="1:9" ht="15" thickBot="1" x14ac:dyDescent="0.35">
      <c r="C110" s="135"/>
      <c r="D110" s="139"/>
      <c r="E110" s="38"/>
      <c r="F110" s="39"/>
      <c r="G110" s="40"/>
      <c r="I110" s="99"/>
    </row>
    <row r="111" spans="1:9" x14ac:dyDescent="0.3">
      <c r="D111" s="139"/>
    </row>
    <row r="112" spans="1:9" ht="15" thickBot="1" x14ac:dyDescent="0.35">
      <c r="D112" s="139"/>
    </row>
    <row r="113" spans="1:9" x14ac:dyDescent="0.3">
      <c r="C113" s="133" t="str">
        <f>C108</f>
        <v>D2X</v>
      </c>
      <c r="D113" s="139"/>
      <c r="E113" s="133">
        <f t="array" ref="E113:E114">MMULT(E108:F109,I108:I109)</f>
        <v>5.3508662852722786</v>
      </c>
    </row>
    <row r="114" spans="1:9" x14ac:dyDescent="0.3">
      <c r="C114" s="134" t="str">
        <f t="shared" ref="C114" si="12">C109</f>
        <v>D2Y</v>
      </c>
      <c r="D114" s="139" t="s">
        <v>52</v>
      </c>
      <c r="E114" s="134">
        <v>-3.2691020949065894</v>
      </c>
    </row>
    <row r="115" spans="1:9" ht="15" thickBot="1" x14ac:dyDescent="0.35">
      <c r="C115" s="135"/>
      <c r="E115" s="135"/>
    </row>
    <row r="121" spans="1:9" x14ac:dyDescent="0.3">
      <c r="A121" s="126" t="s">
        <v>66</v>
      </c>
    </row>
    <row r="124" spans="1:9" ht="15" thickBot="1" x14ac:dyDescent="0.35"/>
    <row r="125" spans="1:9" x14ac:dyDescent="0.3">
      <c r="C125" s="94" t="s">
        <v>46</v>
      </c>
      <c r="E125" s="100">
        <f>G91</f>
        <v>-530.33008588991049</v>
      </c>
      <c r="F125" s="101">
        <f>H91</f>
        <v>530.33008588991049</v>
      </c>
      <c r="G125" s="62"/>
      <c r="I125" s="94"/>
    </row>
    <row r="126" spans="1:9" x14ac:dyDescent="0.3">
      <c r="C126" s="95" t="str">
        <f>C92</f>
        <v>C1Y</v>
      </c>
      <c r="E126" s="103">
        <f>G92</f>
        <v>530.33008588991049</v>
      </c>
      <c r="F126" s="104">
        <f>H92</f>
        <v>-530.33008588991049</v>
      </c>
      <c r="G126" s="105"/>
      <c r="I126" s="95">
        <f>E113</f>
        <v>5.3508662852722786</v>
      </c>
    </row>
    <row r="127" spans="1:9" x14ac:dyDescent="0.3">
      <c r="C127" s="95" t="str">
        <f>C95</f>
        <v>C3X</v>
      </c>
      <c r="D127" s="139" t="s">
        <v>52</v>
      </c>
      <c r="E127" s="103">
        <f>G95</f>
        <v>-432</v>
      </c>
      <c r="F127" s="104">
        <f>H95</f>
        <v>-576</v>
      </c>
      <c r="G127" s="105"/>
      <c r="H127" s="93" t="s">
        <v>65</v>
      </c>
      <c r="I127" s="95">
        <f>E114</f>
        <v>-3.2691020949065894</v>
      </c>
    </row>
    <row r="128" spans="1:9" ht="15" thickBot="1" x14ac:dyDescent="0.35">
      <c r="C128" s="96" t="str">
        <f>C96</f>
        <v>C3Y</v>
      </c>
      <c r="D128" s="139"/>
      <c r="E128" s="106">
        <f>G96</f>
        <v>-576</v>
      </c>
      <c r="F128" s="107">
        <f>H96</f>
        <v>-768.00000000000011</v>
      </c>
      <c r="G128" s="108"/>
      <c r="I128" s="96"/>
    </row>
    <row r="129" spans="1:5" x14ac:dyDescent="0.3">
      <c r="D129" s="139"/>
    </row>
    <row r="130" spans="1:5" ht="15" thickBot="1" x14ac:dyDescent="0.35">
      <c r="D130" s="139"/>
    </row>
    <row r="131" spans="1:5" x14ac:dyDescent="0.3">
      <c r="C131" s="94" t="s">
        <v>46</v>
      </c>
      <c r="E131" s="133">
        <f t="array" ref="E131:E134">MMULT(E125:F128,I126:I127)</f>
        <v>-4571.4285714285716</v>
      </c>
    </row>
    <row r="132" spans="1:5" x14ac:dyDescent="0.3">
      <c r="C132" s="95" t="str">
        <f>C126</f>
        <v>C1Y</v>
      </c>
      <c r="D132" s="139"/>
      <c r="E132" s="134">
        <v>4571.4285714285716</v>
      </c>
    </row>
    <row r="133" spans="1:5" x14ac:dyDescent="0.3">
      <c r="C133" s="95" t="str">
        <f>C127</f>
        <v>C3X</v>
      </c>
      <c r="D133" s="139" t="s">
        <v>52</v>
      </c>
      <c r="E133" s="134">
        <v>-428.57142857142867</v>
      </c>
    </row>
    <row r="134" spans="1:5" ht="15" thickBot="1" x14ac:dyDescent="0.35">
      <c r="C134" s="96" t="str">
        <f>C128</f>
        <v>C3Y</v>
      </c>
      <c r="E134" s="135">
        <v>-571.4285714285711</v>
      </c>
    </row>
    <row r="140" spans="1:5" x14ac:dyDescent="0.3">
      <c r="A140" s="126" t="s">
        <v>69</v>
      </c>
    </row>
    <row r="143" spans="1:5" x14ac:dyDescent="0.3">
      <c r="C143" s="175">
        <v>0</v>
      </c>
      <c r="D143" s="175" t="s">
        <v>55</v>
      </c>
    </row>
    <row r="144" spans="1:5" x14ac:dyDescent="0.3">
      <c r="C144" s="175">
        <v>0</v>
      </c>
      <c r="D144" s="175" t="s">
        <v>56</v>
      </c>
    </row>
    <row r="145" spans="1:11" x14ac:dyDescent="0.3">
      <c r="C145" s="175">
        <f>E113</f>
        <v>5.3508662852722786</v>
      </c>
      <c r="D145" s="175" t="s">
        <v>57</v>
      </c>
    </row>
    <row r="146" spans="1:11" x14ac:dyDescent="0.3">
      <c r="B146" t="s">
        <v>54</v>
      </c>
      <c r="C146" s="175">
        <f>E114</f>
        <v>-3.2691020949065894</v>
      </c>
      <c r="D146" s="175" t="s">
        <v>58</v>
      </c>
    </row>
    <row r="147" spans="1:11" x14ac:dyDescent="0.3">
      <c r="C147" s="175">
        <v>0</v>
      </c>
      <c r="D147" s="175" t="s">
        <v>59</v>
      </c>
    </row>
    <row r="148" spans="1:11" x14ac:dyDescent="0.3">
      <c r="C148" s="175">
        <v>0</v>
      </c>
      <c r="D148" s="175" t="s">
        <v>60</v>
      </c>
    </row>
    <row r="151" spans="1:11" x14ac:dyDescent="0.3">
      <c r="A151" s="126" t="s">
        <v>79</v>
      </c>
    </row>
    <row r="153" spans="1:11" x14ac:dyDescent="0.3">
      <c r="J153" s="104">
        <f>C145</f>
        <v>5.3508662852722786</v>
      </c>
      <c r="K153" s="214" t="str">
        <f>D145</f>
        <v>D2X</v>
      </c>
    </row>
    <row r="154" spans="1:11" x14ac:dyDescent="0.3">
      <c r="J154" s="104">
        <f t="shared" ref="J154:J156" si="13">C146</f>
        <v>-3.2691020949065894</v>
      </c>
      <c r="K154" s="214" t="str">
        <f t="shared" ref="K154:K156" si="14">D146</f>
        <v>D2Y</v>
      </c>
    </row>
    <row r="155" spans="1:11" x14ac:dyDescent="0.3">
      <c r="E155" s="139" t="str">
        <f>"-CX"</f>
        <v>-CX</v>
      </c>
      <c r="F155" s="139" t="str">
        <f>"-CY"</f>
        <v>-CY</v>
      </c>
      <c r="G155" s="139" t="str">
        <f>"CX"</f>
        <v>CX</v>
      </c>
      <c r="H155" s="139" t="str">
        <f>"CX"</f>
        <v>CX</v>
      </c>
      <c r="J155" s="104">
        <f t="shared" si="13"/>
        <v>0</v>
      </c>
      <c r="K155" s="214" t="str">
        <f t="shared" si="14"/>
        <v>D3X</v>
      </c>
    </row>
    <row r="156" spans="1:11" x14ac:dyDescent="0.3">
      <c r="B156" s="140" t="s">
        <v>71</v>
      </c>
      <c r="C156">
        <f>N5</f>
        <v>1200</v>
      </c>
      <c r="E156">
        <f>J5*-1</f>
        <v>0.6</v>
      </c>
      <c r="F156">
        <f>K5*-1</f>
        <v>0.8</v>
      </c>
      <c r="G156">
        <f>E156*-1</f>
        <v>-0.6</v>
      </c>
      <c r="H156">
        <f>F156*-1</f>
        <v>-0.8</v>
      </c>
      <c r="J156" s="104">
        <f t="shared" si="13"/>
        <v>0</v>
      </c>
      <c r="K156" s="214" t="str">
        <f t="shared" si="14"/>
        <v>D3Y</v>
      </c>
    </row>
    <row r="159" spans="1:11" x14ac:dyDescent="0.3">
      <c r="B159" s="140" t="str">
        <f>B156</f>
        <v>F1=</v>
      </c>
      <c r="C159">
        <f>C156*MMULT(E156:H156,J153:J156)</f>
        <v>714.28571428571445</v>
      </c>
      <c r="D159" t="s">
        <v>80</v>
      </c>
    </row>
    <row r="163" spans="2:11" x14ac:dyDescent="0.3">
      <c r="J163" s="104">
        <f>C143</f>
        <v>0</v>
      </c>
      <c r="K163" s="214" t="str">
        <f>D143</f>
        <v>D1X</v>
      </c>
    </row>
    <row r="164" spans="2:11" x14ac:dyDescent="0.3">
      <c r="J164" s="104">
        <f t="shared" ref="J164:J166" si="15">C144</f>
        <v>0</v>
      </c>
      <c r="K164" s="214" t="str">
        <f t="shared" ref="K164:K166" si="16">D144</f>
        <v>D1Y</v>
      </c>
    </row>
    <row r="165" spans="2:11" x14ac:dyDescent="0.3">
      <c r="E165" s="139" t="str">
        <f>"-CX"</f>
        <v>-CX</v>
      </c>
      <c r="F165" s="139" t="str">
        <f>"-CY"</f>
        <v>-CY</v>
      </c>
      <c r="G165" s="139" t="str">
        <f>"CX"</f>
        <v>CX</v>
      </c>
      <c r="H165" s="139" t="str">
        <f>"CX"</f>
        <v>CX</v>
      </c>
      <c r="J165" s="104">
        <f t="shared" si="15"/>
        <v>5.3508662852722786</v>
      </c>
      <c r="K165" s="214" t="str">
        <f t="shared" si="16"/>
        <v>D2X</v>
      </c>
    </row>
    <row r="166" spans="2:11" x14ac:dyDescent="0.3">
      <c r="B166" s="140" t="s">
        <v>72</v>
      </c>
      <c r="C166">
        <f>N6</f>
        <v>1060.6601717798212</v>
      </c>
      <c r="E166">
        <f>J6*-1</f>
        <v>0.70710678118654746</v>
      </c>
      <c r="F166">
        <f>K6*-1</f>
        <v>-0.70710678118654746</v>
      </c>
      <c r="G166">
        <f>E166*-1</f>
        <v>-0.70710678118654746</v>
      </c>
      <c r="H166">
        <f>F166*-1</f>
        <v>0.70710678118654746</v>
      </c>
      <c r="J166" s="104">
        <f t="shared" si="15"/>
        <v>-3.2691020949065894</v>
      </c>
      <c r="K166" s="214" t="str">
        <f t="shared" si="16"/>
        <v>D2Y</v>
      </c>
    </row>
    <row r="169" spans="2:11" x14ac:dyDescent="0.3">
      <c r="B169" s="140" t="str">
        <f>B166</f>
        <v>F2=</v>
      </c>
      <c r="C169">
        <f>C166*MMULT(E166:H166,J163:J166)</f>
        <v>-6464.9762851341502</v>
      </c>
      <c r="D169" t="s">
        <v>80</v>
      </c>
    </row>
    <row r="174" spans="2:11" x14ac:dyDescent="0.3">
      <c r="J174" s="214">
        <f>C147</f>
        <v>0</v>
      </c>
      <c r="K174" s="214" t="str">
        <f>D147</f>
        <v>D3X</v>
      </c>
    </row>
    <row r="175" spans="2:11" x14ac:dyDescent="0.3">
      <c r="J175" s="214">
        <f>C148</f>
        <v>0</v>
      </c>
      <c r="K175" s="214" t="str">
        <f>D148</f>
        <v>D3Y</v>
      </c>
    </row>
    <row r="176" spans="2:11" x14ac:dyDescent="0.3">
      <c r="E176" s="139" t="str">
        <f>"-CX"</f>
        <v>-CX</v>
      </c>
      <c r="F176" s="139" t="str">
        <f>"-CY"</f>
        <v>-CY</v>
      </c>
      <c r="G176" s="139" t="str">
        <f>"CX"</f>
        <v>CX</v>
      </c>
      <c r="H176" s="139" t="str">
        <f>"CX"</f>
        <v>CX</v>
      </c>
      <c r="J176" s="214">
        <f>C143</f>
        <v>0</v>
      </c>
      <c r="K176" s="214" t="str">
        <f>D143</f>
        <v>D1X</v>
      </c>
    </row>
    <row r="177" spans="2:11" x14ac:dyDescent="0.3">
      <c r="B177" s="140" t="s">
        <v>73</v>
      </c>
      <c r="C177">
        <f>N7</f>
        <v>857.14285714285711</v>
      </c>
      <c r="E177">
        <f>J7*-1</f>
        <v>-1</v>
      </c>
      <c r="F177">
        <f>K7*-1</f>
        <v>0</v>
      </c>
      <c r="G177">
        <f>E177*-1</f>
        <v>1</v>
      </c>
      <c r="H177">
        <f>F177*-1</f>
        <v>0</v>
      </c>
      <c r="J177" s="214">
        <f>C144</f>
        <v>0</v>
      </c>
      <c r="K177" s="214" t="str">
        <f>D144</f>
        <v>D1Y</v>
      </c>
    </row>
    <row r="180" spans="2:11" x14ac:dyDescent="0.3">
      <c r="B180" s="140" t="str">
        <f>B177</f>
        <v>F3=</v>
      </c>
      <c r="C180">
        <f>C177*MMULT(E177:H177,J174:J177)</f>
        <v>0</v>
      </c>
      <c r="D180" t="s">
        <v>80</v>
      </c>
    </row>
  </sheetData>
  <mergeCells count="20">
    <mergeCell ref="A88:C88"/>
    <mergeCell ref="J3:J4"/>
    <mergeCell ref="K3:K4"/>
    <mergeCell ref="L3:L4"/>
    <mergeCell ref="M3:M4"/>
    <mergeCell ref="A17:H17"/>
    <mergeCell ref="A29:H29"/>
    <mergeCell ref="A41:H41"/>
    <mergeCell ref="A67:C67"/>
    <mergeCell ref="A78:C78"/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3B5D-9CF3-4B22-9535-14E2FC1C2751}">
  <dimension ref="B1:N45"/>
  <sheetViews>
    <sheetView topLeftCell="A7" zoomScale="98" zoomScaleNormal="98" workbookViewId="0">
      <selection activeCell="H31" sqref="H31"/>
    </sheetView>
  </sheetViews>
  <sheetFormatPr baseColWidth="10" defaultRowHeight="14.4" x14ac:dyDescent="0.3"/>
  <sheetData>
    <row r="1" spans="2:14" ht="15" thickBot="1" x14ac:dyDescent="0.35"/>
    <row r="2" spans="2:14" ht="15" thickBot="1" x14ac:dyDescent="0.35">
      <c r="B2" s="242" t="s">
        <v>0</v>
      </c>
      <c r="C2" s="248" t="s">
        <v>6</v>
      </c>
      <c r="D2" s="248"/>
      <c r="E2" s="248" t="s">
        <v>5</v>
      </c>
      <c r="F2" s="248"/>
      <c r="G2" s="242" t="s">
        <v>7</v>
      </c>
      <c r="H2" s="242" t="s">
        <v>8</v>
      </c>
      <c r="I2" s="242" t="s">
        <v>9</v>
      </c>
      <c r="J2" s="242" t="s">
        <v>10</v>
      </c>
      <c r="K2" s="242" t="s">
        <v>11</v>
      </c>
      <c r="L2" s="242" t="s">
        <v>12</v>
      </c>
      <c r="M2" s="242" t="s">
        <v>13</v>
      </c>
      <c r="N2" s="242" t="s">
        <v>14</v>
      </c>
    </row>
    <row r="3" spans="2:14" ht="15" thickBot="1" x14ac:dyDescent="0.35">
      <c r="B3" s="242"/>
      <c r="C3" s="82" t="s">
        <v>1</v>
      </c>
      <c r="D3" s="82" t="s">
        <v>2</v>
      </c>
      <c r="E3" s="82" t="s">
        <v>3</v>
      </c>
      <c r="F3" s="82" t="s">
        <v>4</v>
      </c>
      <c r="G3" s="242"/>
      <c r="H3" s="242"/>
      <c r="I3" s="242"/>
      <c r="J3" s="242"/>
      <c r="K3" s="242"/>
      <c r="L3" s="242"/>
      <c r="M3" s="242"/>
      <c r="N3" s="242"/>
    </row>
    <row r="4" spans="2:14" x14ac:dyDescent="0.3">
      <c r="B4" s="48">
        <v>1</v>
      </c>
      <c r="C4" s="49">
        <v>0</v>
      </c>
      <c r="D4" s="49">
        <v>100</v>
      </c>
      <c r="E4" s="49">
        <v>400</v>
      </c>
      <c r="F4" s="49">
        <v>700</v>
      </c>
      <c r="G4" s="49">
        <f>E4-C4</f>
        <v>400</v>
      </c>
      <c r="H4" s="49">
        <f>F4-D4</f>
        <v>600</v>
      </c>
      <c r="I4" s="50">
        <f>SQRT(G4^2+H4^2)</f>
        <v>721.11025509279784</v>
      </c>
      <c r="J4" s="51">
        <f>G4/I4</f>
        <v>0.55470019622522915</v>
      </c>
      <c r="K4" s="51">
        <f>H4/I4</f>
        <v>0.83205029433784372</v>
      </c>
      <c r="L4" s="49">
        <v>8</v>
      </c>
      <c r="M4" s="49">
        <v>150000</v>
      </c>
      <c r="N4" s="52">
        <f>(L4*M4)/I4</f>
        <v>1664.1005886756875</v>
      </c>
    </row>
    <row r="5" spans="2:14" ht="15" thickBot="1" x14ac:dyDescent="0.35">
      <c r="B5" s="76">
        <v>1</v>
      </c>
      <c r="C5" s="77">
        <f>E4</f>
        <v>400</v>
      </c>
      <c r="D5" s="77">
        <f>F4</f>
        <v>700</v>
      </c>
      <c r="E5" s="77">
        <f>C4</f>
        <v>0</v>
      </c>
      <c r="F5" s="77">
        <f>D4</f>
        <v>100</v>
      </c>
      <c r="G5" s="78">
        <f>E5-C5</f>
        <v>-400</v>
      </c>
      <c r="H5" s="78">
        <f>F5-D5</f>
        <v>-600</v>
      </c>
      <c r="I5" s="79">
        <f>SQRT(G5^2+H5^2)</f>
        <v>721.11025509279784</v>
      </c>
      <c r="J5" s="80">
        <f>G5/I5</f>
        <v>-0.55470019622522915</v>
      </c>
      <c r="K5" s="80">
        <f>H5/I5</f>
        <v>-0.83205029433784372</v>
      </c>
      <c r="L5" s="78">
        <v>8</v>
      </c>
      <c r="M5" s="78">
        <v>150000</v>
      </c>
      <c r="N5" s="81">
        <f>(L5*M5)/I5</f>
        <v>1664.1005886756875</v>
      </c>
    </row>
    <row r="8" spans="2:14" ht="15" thickBot="1" x14ac:dyDescent="0.35"/>
    <row r="9" spans="2:14" x14ac:dyDescent="0.3">
      <c r="C9" s="188">
        <f>J4</f>
        <v>0.55470019622522915</v>
      </c>
      <c r="D9" s="62">
        <v>0</v>
      </c>
      <c r="H9" s="60">
        <v>1</v>
      </c>
      <c r="I9" s="62">
        <v>-1</v>
      </c>
      <c r="J9" s="93" t="s">
        <v>65</v>
      </c>
      <c r="K9" s="188">
        <f>C9</f>
        <v>0.55470019622522915</v>
      </c>
      <c r="L9" s="192">
        <f>C10</f>
        <v>0.83205029433784372</v>
      </c>
      <c r="M9" s="61">
        <v>0</v>
      </c>
      <c r="N9" s="62">
        <v>0</v>
      </c>
    </row>
    <row r="10" spans="2:14" ht="15" thickBot="1" x14ac:dyDescent="0.35">
      <c r="C10" s="189">
        <f>K4</f>
        <v>0.83205029433784372</v>
      </c>
      <c r="D10" s="36">
        <v>0</v>
      </c>
      <c r="E10" s="93" t="s">
        <v>65</v>
      </c>
      <c r="F10">
        <f>N4</f>
        <v>1664.1005886756875</v>
      </c>
      <c r="G10" t="s">
        <v>65</v>
      </c>
      <c r="H10" s="38">
        <v>-1</v>
      </c>
      <c r="I10" s="40">
        <v>1</v>
      </c>
      <c r="K10" s="38">
        <v>0</v>
      </c>
      <c r="L10" s="39">
        <v>0</v>
      </c>
      <c r="M10" s="193">
        <f>K9</f>
        <v>0.55470019622522915</v>
      </c>
      <c r="N10" s="191">
        <f>L9</f>
        <v>0.83205029433784372</v>
      </c>
    </row>
    <row r="11" spans="2:14" x14ac:dyDescent="0.3">
      <c r="B11" s="140" t="s">
        <v>77</v>
      </c>
      <c r="C11" s="35">
        <v>0</v>
      </c>
      <c r="D11" s="190">
        <f>C9</f>
        <v>0.55470019622522915</v>
      </c>
    </row>
    <row r="12" spans="2:14" ht="15" thickBot="1" x14ac:dyDescent="0.35">
      <c r="B12" s="140"/>
      <c r="C12" s="38">
        <v>0</v>
      </c>
      <c r="D12" s="191">
        <f>C10</f>
        <v>0.83205029433784372</v>
      </c>
    </row>
    <row r="13" spans="2:14" x14ac:dyDescent="0.3">
      <c r="B13" s="140"/>
    </row>
    <row r="14" spans="2:14" ht="15" thickBot="1" x14ac:dyDescent="0.35">
      <c r="B14" s="140"/>
    </row>
    <row r="15" spans="2:14" ht="15" thickBot="1" x14ac:dyDescent="0.35">
      <c r="B15" s="140"/>
      <c r="E15" s="188">
        <f>C9</f>
        <v>0.55470019622522915</v>
      </c>
      <c r="F15" s="194">
        <f>D9</f>
        <v>0</v>
      </c>
    </row>
    <row r="16" spans="2:14" ht="15" thickBot="1" x14ac:dyDescent="0.35">
      <c r="B16" s="140"/>
      <c r="C16" s="173"/>
      <c r="D16" s="173"/>
      <c r="E16" s="189">
        <f t="shared" ref="E16:F16" si="0">C10</f>
        <v>0.83205029433784372</v>
      </c>
      <c r="F16" s="190">
        <f t="shared" si="0"/>
        <v>0</v>
      </c>
      <c r="G16" s="93" t="s">
        <v>65</v>
      </c>
      <c r="H16" s="60">
        <f t="array" ref="H16:K17">MMULT(H9:I10,K9:N10)</f>
        <v>0.55470019622522915</v>
      </c>
      <c r="I16" s="61">
        <v>0.83205029433784372</v>
      </c>
      <c r="J16" s="61">
        <v>-0.55470019622522915</v>
      </c>
      <c r="K16" s="62">
        <v>-0.83205029433784372</v>
      </c>
    </row>
    <row r="17" spans="2:11" ht="15" thickBot="1" x14ac:dyDescent="0.35">
      <c r="B17" s="140" t="s">
        <v>77</v>
      </c>
      <c r="C17" s="197">
        <f>F10</f>
        <v>1664.1005886756875</v>
      </c>
      <c r="D17" s="196" t="s">
        <v>65</v>
      </c>
      <c r="E17" s="189">
        <f t="shared" ref="E17:F17" si="1">C11</f>
        <v>0</v>
      </c>
      <c r="F17" s="190">
        <f t="shared" si="1"/>
        <v>0.55470019622522915</v>
      </c>
      <c r="H17" s="38">
        <v>-0.55470019622522915</v>
      </c>
      <c r="I17" s="39">
        <v>-0.83205029433784372</v>
      </c>
      <c r="J17" s="39">
        <v>0.55470019622522915</v>
      </c>
      <c r="K17" s="40">
        <v>0.83205029433784372</v>
      </c>
    </row>
    <row r="18" spans="2:11" ht="15" thickBot="1" x14ac:dyDescent="0.35">
      <c r="B18" s="140"/>
      <c r="C18" s="173"/>
      <c r="D18" s="196"/>
      <c r="E18" s="195">
        <f t="shared" ref="E18:F18" si="2">C12</f>
        <v>0</v>
      </c>
      <c r="F18" s="191">
        <f t="shared" si="2"/>
        <v>0.83205029433784372</v>
      </c>
    </row>
    <row r="19" spans="2:11" x14ac:dyDescent="0.3">
      <c r="B19" s="140"/>
      <c r="C19" s="173"/>
      <c r="D19" s="196"/>
    </row>
    <row r="20" spans="2:11" x14ac:dyDescent="0.3">
      <c r="B20" s="140"/>
      <c r="D20" s="93"/>
    </row>
    <row r="21" spans="2:11" ht="15" thickBot="1" x14ac:dyDescent="0.35">
      <c r="B21" s="140"/>
      <c r="D21" s="93"/>
    </row>
    <row r="22" spans="2:11" ht="15" thickBot="1" x14ac:dyDescent="0.35">
      <c r="B22" s="140"/>
      <c r="D22" s="93"/>
      <c r="E22" s="60">
        <f t="array" ref="E22:H25">MMULT(E15:F18,H16:K17)</f>
        <v>0.30769230769230771</v>
      </c>
      <c r="F22" s="61">
        <v>0.46153846153846156</v>
      </c>
      <c r="G22" s="61">
        <v>-0.30769230769230771</v>
      </c>
      <c r="H22" s="62">
        <v>-0.46153846153846156</v>
      </c>
    </row>
    <row r="23" spans="2:11" ht="15" thickBot="1" x14ac:dyDescent="0.35">
      <c r="B23" s="140" t="str">
        <f>B17</f>
        <v>k=</v>
      </c>
      <c r="C23" s="197">
        <f>C17</f>
        <v>1664.1005886756875</v>
      </c>
      <c r="D23" s="93" t="s">
        <v>65</v>
      </c>
      <c r="E23" s="35">
        <v>0.46153846153846156</v>
      </c>
      <c r="F23">
        <v>0.6923076923076924</v>
      </c>
      <c r="G23">
        <v>-0.46153846153846156</v>
      </c>
      <c r="H23" s="36">
        <v>-0.6923076923076924</v>
      </c>
    </row>
    <row r="24" spans="2:11" x14ac:dyDescent="0.3">
      <c r="B24" s="140"/>
      <c r="D24" s="93"/>
      <c r="E24" s="35">
        <v>-0.30769230769230771</v>
      </c>
      <c r="F24">
        <v>-0.46153846153846156</v>
      </c>
      <c r="G24">
        <v>0.30769230769230771</v>
      </c>
      <c r="H24" s="36">
        <v>0.46153846153846156</v>
      </c>
    </row>
    <row r="25" spans="2:11" ht="15" thickBot="1" x14ac:dyDescent="0.35">
      <c r="B25" s="140"/>
      <c r="D25" s="93"/>
      <c r="E25" s="38">
        <v>-0.46153846153846156</v>
      </c>
      <c r="F25" s="39">
        <v>-0.6923076923076924</v>
      </c>
      <c r="G25" s="39">
        <v>0.46153846153846156</v>
      </c>
      <c r="H25" s="40">
        <v>0.6923076923076924</v>
      </c>
    </row>
    <row r="26" spans="2:11" x14ac:dyDescent="0.3">
      <c r="B26" s="140"/>
      <c r="D26" s="93"/>
    </row>
    <row r="27" spans="2:11" ht="15" thickBot="1" x14ac:dyDescent="0.35">
      <c r="B27" s="140"/>
      <c r="D27" s="93"/>
    </row>
    <row r="28" spans="2:11" ht="15" thickBot="1" x14ac:dyDescent="0.35">
      <c r="B28" s="140"/>
      <c r="C28" s="60">
        <f>E22*$C$23</f>
        <v>512.03095036175</v>
      </c>
      <c r="D28" s="60">
        <f t="shared" ref="D28:F28" si="3">F22*$C$23</f>
        <v>768.046425542625</v>
      </c>
      <c r="E28" s="60">
        <f t="shared" si="3"/>
        <v>-512.03095036175</v>
      </c>
      <c r="F28" s="60">
        <f t="shared" si="3"/>
        <v>-768.046425542625</v>
      </c>
    </row>
    <row r="29" spans="2:11" ht="15" thickBot="1" x14ac:dyDescent="0.35">
      <c r="B29" s="140" t="s">
        <v>77</v>
      </c>
      <c r="C29" s="60">
        <f t="shared" ref="C29:C31" si="4">E23*$C$23</f>
        <v>768.046425542625</v>
      </c>
      <c r="D29" s="60">
        <f t="shared" ref="D29:D31" si="5">F23*$C$23</f>
        <v>1152.0696383139377</v>
      </c>
      <c r="E29" s="60">
        <f t="shared" ref="E29:E31" si="6">G23*$C$23</f>
        <v>-768.046425542625</v>
      </c>
      <c r="F29" s="60">
        <f t="shared" ref="F29:F31" si="7">H23*$C$23</f>
        <v>-1152.0696383139377</v>
      </c>
    </row>
    <row r="30" spans="2:11" ht="15" thickBot="1" x14ac:dyDescent="0.35">
      <c r="B30" s="140"/>
      <c r="C30" s="60">
        <f t="shared" si="4"/>
        <v>-512.03095036175</v>
      </c>
      <c r="D30" s="60">
        <f t="shared" si="5"/>
        <v>-768.046425542625</v>
      </c>
      <c r="E30" s="60">
        <f t="shared" si="6"/>
        <v>512.03095036175</v>
      </c>
      <c r="F30" s="60">
        <f t="shared" si="7"/>
        <v>768.046425542625</v>
      </c>
    </row>
    <row r="31" spans="2:11" x14ac:dyDescent="0.3">
      <c r="B31" s="140"/>
      <c r="C31" s="60">
        <f t="shared" si="4"/>
        <v>-768.046425542625</v>
      </c>
      <c r="D31" s="60">
        <f t="shared" si="5"/>
        <v>-1152.0696383139377</v>
      </c>
      <c r="E31" s="60">
        <f t="shared" si="6"/>
        <v>768.046425542625</v>
      </c>
      <c r="F31" s="60">
        <f t="shared" si="7"/>
        <v>1152.0696383139377</v>
      </c>
    </row>
    <row r="32" spans="2:11" x14ac:dyDescent="0.3">
      <c r="B32" s="140"/>
      <c r="D32" s="93"/>
    </row>
    <row r="33" spans="2:8" ht="15" thickBot="1" x14ac:dyDescent="0.35">
      <c r="B33" s="140"/>
      <c r="D33" s="93"/>
    </row>
    <row r="34" spans="2:8" x14ac:dyDescent="0.3">
      <c r="B34" s="126"/>
      <c r="C34" s="174"/>
      <c r="D34" s="198"/>
      <c r="E34" s="199">
        <f>J4^2</f>
        <v>0.30769230769230771</v>
      </c>
      <c r="F34" s="200">
        <f>J4*K4</f>
        <v>0.46153846153846156</v>
      </c>
      <c r="G34" s="200">
        <f>E34*-1</f>
        <v>-0.30769230769230771</v>
      </c>
      <c r="H34" s="201">
        <f>F34*-1</f>
        <v>-0.46153846153846156</v>
      </c>
    </row>
    <row r="35" spans="2:8" ht="15" thickBot="1" x14ac:dyDescent="0.35">
      <c r="B35" s="126"/>
      <c r="C35" s="174"/>
      <c r="D35" s="198"/>
      <c r="E35" s="202">
        <f>F34</f>
        <v>0.46153846153846156</v>
      </c>
      <c r="F35" s="203">
        <f>K4^2</f>
        <v>0.6923076923076924</v>
      </c>
      <c r="G35" s="174">
        <f>E35*-1</f>
        <v>-0.46153846153846156</v>
      </c>
      <c r="H35" s="204">
        <f>F35*-1</f>
        <v>-0.6923076923076924</v>
      </c>
    </row>
    <row r="36" spans="2:8" ht="15" thickBot="1" x14ac:dyDescent="0.35">
      <c r="B36" s="126" t="str">
        <f>B23</f>
        <v>k=</v>
      </c>
      <c r="C36" s="205">
        <f>C23</f>
        <v>1664.1005886756875</v>
      </c>
      <c r="D36" s="198" t="s">
        <v>65</v>
      </c>
      <c r="E36" s="202">
        <f>G34</f>
        <v>-0.30769230769230771</v>
      </c>
      <c r="F36" s="174">
        <f>H34</f>
        <v>-0.46153846153846156</v>
      </c>
      <c r="G36" s="203">
        <f>E34</f>
        <v>0.30769230769230771</v>
      </c>
      <c r="H36" s="206">
        <f>F34</f>
        <v>0.46153846153846156</v>
      </c>
    </row>
    <row r="37" spans="2:8" ht="15" thickBot="1" x14ac:dyDescent="0.35">
      <c r="B37" s="174"/>
      <c r="C37" s="174"/>
      <c r="D37" s="174"/>
      <c r="E37" s="207">
        <f>G35</f>
        <v>-0.46153846153846156</v>
      </c>
      <c r="F37" s="208">
        <f>H35</f>
        <v>-0.6923076923076924</v>
      </c>
      <c r="G37" s="209">
        <f>E35</f>
        <v>0.46153846153846156</v>
      </c>
      <c r="H37" s="210">
        <f>F35</f>
        <v>0.6923076923076924</v>
      </c>
    </row>
    <row r="38" spans="2:8" x14ac:dyDescent="0.3">
      <c r="B38" s="174"/>
      <c r="C38" s="174"/>
      <c r="D38" s="174"/>
      <c r="E38" s="174"/>
      <c r="F38" s="174"/>
      <c r="G38" s="174"/>
      <c r="H38" s="174"/>
    </row>
    <row r="39" spans="2:8" x14ac:dyDescent="0.3">
      <c r="B39" s="174"/>
      <c r="C39" s="174"/>
      <c r="D39" s="174"/>
      <c r="E39" s="174"/>
      <c r="F39" s="174"/>
      <c r="G39" s="174"/>
      <c r="H39" s="174"/>
    </row>
    <row r="40" spans="2:8" x14ac:dyDescent="0.3">
      <c r="B40" s="174"/>
      <c r="C40" s="174"/>
      <c r="D40" s="174"/>
      <c r="E40" s="174"/>
      <c r="F40" s="174"/>
      <c r="G40" s="174"/>
      <c r="H40" s="174"/>
    </row>
    <row r="41" spans="2:8" ht="15" thickBot="1" x14ac:dyDescent="0.35">
      <c r="B41" s="174"/>
      <c r="C41" s="174"/>
      <c r="D41" s="174"/>
      <c r="E41" s="174"/>
      <c r="F41" s="174"/>
      <c r="G41" s="174"/>
      <c r="H41" s="174"/>
    </row>
    <row r="42" spans="2:8" x14ac:dyDescent="0.3">
      <c r="B42" s="174"/>
      <c r="C42" s="211">
        <f t="shared" ref="C42:F45" si="8">E34*$C$36</f>
        <v>512.03095036175</v>
      </c>
      <c r="D42" s="200">
        <f t="shared" si="8"/>
        <v>768.046425542625</v>
      </c>
      <c r="E42" s="200">
        <f t="shared" si="8"/>
        <v>-512.03095036175</v>
      </c>
      <c r="F42" s="201">
        <f t="shared" si="8"/>
        <v>-768.046425542625</v>
      </c>
      <c r="G42" s="174"/>
      <c r="H42" s="174"/>
    </row>
    <row r="43" spans="2:8" x14ac:dyDescent="0.3">
      <c r="B43" s="174" t="str">
        <f>B36</f>
        <v>k=</v>
      </c>
      <c r="C43" s="202">
        <f t="shared" si="8"/>
        <v>768.046425542625</v>
      </c>
      <c r="D43" s="174">
        <f t="shared" si="8"/>
        <v>1152.0696383139377</v>
      </c>
      <c r="E43" s="174">
        <f t="shared" si="8"/>
        <v>-768.046425542625</v>
      </c>
      <c r="F43" s="204">
        <f t="shared" si="8"/>
        <v>-1152.0696383139377</v>
      </c>
      <c r="G43" s="174"/>
      <c r="H43" s="174"/>
    </row>
    <row r="44" spans="2:8" x14ac:dyDescent="0.3">
      <c r="B44" s="174"/>
      <c r="C44" s="202">
        <f t="shared" si="8"/>
        <v>-512.03095036175</v>
      </c>
      <c r="D44" s="174">
        <f t="shared" si="8"/>
        <v>-768.046425542625</v>
      </c>
      <c r="E44" s="174">
        <f t="shared" si="8"/>
        <v>512.03095036175</v>
      </c>
      <c r="F44" s="204">
        <f t="shared" si="8"/>
        <v>768.046425542625</v>
      </c>
      <c r="G44" s="174"/>
      <c r="H44" s="174"/>
    </row>
    <row r="45" spans="2:8" ht="15" thickBot="1" x14ac:dyDescent="0.35">
      <c r="B45" s="174"/>
      <c r="C45" s="207">
        <f t="shared" si="8"/>
        <v>-768.046425542625</v>
      </c>
      <c r="D45" s="208">
        <f t="shared" si="8"/>
        <v>-1152.0696383139377</v>
      </c>
      <c r="E45" s="208">
        <f t="shared" si="8"/>
        <v>768.046425542625</v>
      </c>
      <c r="F45" s="212">
        <f t="shared" si="8"/>
        <v>1152.0696383139377</v>
      </c>
      <c r="G45" s="174"/>
      <c r="H45" s="174"/>
    </row>
  </sheetData>
  <mergeCells count="11">
    <mergeCell ref="J2:J3"/>
    <mergeCell ref="K2:K3"/>
    <mergeCell ref="L2:L3"/>
    <mergeCell ref="M2:M3"/>
    <mergeCell ref="N2:N3"/>
    <mergeCell ref="I2:I3"/>
    <mergeCell ref="B2:B3"/>
    <mergeCell ref="C2:D2"/>
    <mergeCell ref="E2:F2"/>
    <mergeCell ref="G2:G3"/>
    <mergeCell ref="H2:H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7992-74BC-4DC6-96B5-59A379595BC5}">
  <sheetPr>
    <tabColor rgb="FF00B0F0"/>
  </sheetPr>
  <dimension ref="A1:AB426"/>
  <sheetViews>
    <sheetView zoomScale="55" zoomScaleNormal="55" workbookViewId="0">
      <selection activeCell="R253" sqref="R253"/>
    </sheetView>
  </sheetViews>
  <sheetFormatPr baseColWidth="10" defaultRowHeight="14.4" x14ac:dyDescent="0.3"/>
  <cols>
    <col min="5" max="5" width="15.6640625" customWidth="1"/>
    <col min="6" max="7" width="15.6640625" bestFit="1" customWidth="1"/>
    <col min="8" max="8" width="14.6640625" bestFit="1" customWidth="1"/>
    <col min="9" max="19" width="15.6640625" bestFit="1" customWidth="1"/>
  </cols>
  <sheetData>
    <row r="1" spans="2:19" x14ac:dyDescent="0.3">
      <c r="B1" t="s">
        <v>13</v>
      </c>
      <c r="C1">
        <v>120000</v>
      </c>
    </row>
    <row r="2" spans="2:19" x14ac:dyDescent="0.3">
      <c r="B2" t="s">
        <v>87</v>
      </c>
      <c r="C2">
        <v>30</v>
      </c>
    </row>
    <row r="3" spans="2:19" x14ac:dyDescent="0.3">
      <c r="B3" t="s">
        <v>88</v>
      </c>
      <c r="C3">
        <v>60</v>
      </c>
    </row>
    <row r="5" spans="2:19" ht="15" thickBot="1" x14ac:dyDescent="0.35"/>
    <row r="6" spans="2:19" ht="15" thickBot="1" x14ac:dyDescent="0.35">
      <c r="B6" s="242" t="s">
        <v>0</v>
      </c>
      <c r="C6" s="248" t="s">
        <v>6</v>
      </c>
      <c r="D6" s="248"/>
      <c r="E6" s="248" t="s">
        <v>5</v>
      </c>
      <c r="F6" s="248"/>
      <c r="G6" s="242" t="s">
        <v>7</v>
      </c>
      <c r="H6" s="242" t="s">
        <v>8</v>
      </c>
      <c r="I6" s="242" t="s">
        <v>9</v>
      </c>
      <c r="J6" s="242" t="s">
        <v>10</v>
      </c>
      <c r="K6" s="242" t="s">
        <v>11</v>
      </c>
      <c r="L6" s="242" t="s">
        <v>12</v>
      </c>
      <c r="M6" s="242" t="s">
        <v>13</v>
      </c>
      <c r="N6" s="242" t="s">
        <v>82</v>
      </c>
      <c r="O6" s="242" t="s">
        <v>81</v>
      </c>
      <c r="P6" s="242" t="s">
        <v>83</v>
      </c>
      <c r="Q6" s="242" t="s">
        <v>84</v>
      </c>
      <c r="R6" s="242" t="s">
        <v>85</v>
      </c>
      <c r="S6" s="242" t="s">
        <v>86</v>
      </c>
    </row>
    <row r="7" spans="2:19" ht="15" thickBot="1" x14ac:dyDescent="0.35">
      <c r="B7" s="255"/>
      <c r="C7" s="215" t="s">
        <v>1</v>
      </c>
      <c r="D7" s="215" t="s">
        <v>2</v>
      </c>
      <c r="E7" s="215" t="s">
        <v>3</v>
      </c>
      <c r="F7" s="215" t="s">
        <v>4</v>
      </c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</row>
    <row r="8" spans="2:19" ht="15" thickBot="1" x14ac:dyDescent="0.35">
      <c r="B8" s="222">
        <v>1</v>
      </c>
      <c r="C8" s="223">
        <v>0</v>
      </c>
      <c r="D8" s="223">
        <v>0</v>
      </c>
      <c r="E8" s="223">
        <v>0</v>
      </c>
      <c r="F8" s="223">
        <v>100</v>
      </c>
      <c r="G8" s="223">
        <f>E8-C8</f>
        <v>0</v>
      </c>
      <c r="H8" s="223">
        <f>F8-D8</f>
        <v>100</v>
      </c>
      <c r="I8" s="224">
        <f>SQRT(G8^2+H8^2)</f>
        <v>100</v>
      </c>
      <c r="J8" s="225">
        <f>G8/I8</f>
        <v>0</v>
      </c>
      <c r="K8" s="225">
        <f>H8/I8</f>
        <v>1</v>
      </c>
      <c r="L8" s="223">
        <f>$C$2*$C$3</f>
        <v>1800</v>
      </c>
      <c r="M8" s="223">
        <f>$C$1</f>
        <v>120000</v>
      </c>
      <c r="N8" s="223">
        <f>($C$2*$C$3^3)/12</f>
        <v>540000</v>
      </c>
      <c r="O8" s="61">
        <f>(12*M8*N8)/I8^3</f>
        <v>777600</v>
      </c>
      <c r="P8" s="61">
        <f>(6*M8*N8)/I8^2</f>
        <v>38880000</v>
      </c>
      <c r="Q8" s="61">
        <f>(4*M8*N8)/I8</f>
        <v>2592000000</v>
      </c>
      <c r="R8" s="61">
        <f>(2*M8*N8)/I8</f>
        <v>1296000000</v>
      </c>
      <c r="S8" s="62">
        <f>L8*M8/I8</f>
        <v>2160000</v>
      </c>
    </row>
    <row r="9" spans="2:19" ht="15" thickBot="1" x14ac:dyDescent="0.35">
      <c r="B9" s="226">
        <v>2</v>
      </c>
      <c r="C9" s="126">
        <v>0</v>
      </c>
      <c r="D9" s="126">
        <v>100</v>
      </c>
      <c r="E9" s="126">
        <v>0</v>
      </c>
      <c r="F9" s="126">
        <v>300</v>
      </c>
      <c r="G9" s="216">
        <f t="shared" ref="G9:G13" si="0">E9-C9</f>
        <v>0</v>
      </c>
      <c r="H9" s="216">
        <f t="shared" ref="H9:H13" si="1">F9-D9</f>
        <v>200</v>
      </c>
      <c r="I9" s="217">
        <f t="shared" ref="I9:I13" si="2">SQRT(G9^2+H9^2)</f>
        <v>200</v>
      </c>
      <c r="J9" s="218">
        <f t="shared" ref="J9:J13" si="3">G9/I9</f>
        <v>0</v>
      </c>
      <c r="K9" s="218">
        <f t="shared" ref="K9:K13" si="4">H9/I9</f>
        <v>1</v>
      </c>
      <c r="L9" s="216">
        <f t="shared" ref="L9:L13" si="5">$C$2*$C$3</f>
        <v>1800</v>
      </c>
      <c r="M9" s="223">
        <f t="shared" ref="M9:M13" si="6">$C$1</f>
        <v>120000</v>
      </c>
      <c r="N9" s="216">
        <f t="shared" ref="N9:N13" si="7">($C$2*$C$3^3)/12</f>
        <v>540000</v>
      </c>
      <c r="O9">
        <f t="shared" ref="O9:O13" si="8">(12*M9*N9)/I9^3</f>
        <v>97200</v>
      </c>
      <c r="P9">
        <f t="shared" ref="P9:P13" si="9">(6*M9*N9)/I9^2</f>
        <v>9720000</v>
      </c>
      <c r="Q9">
        <f t="shared" ref="Q9:Q13" si="10">(4*M9*N9)/I9</f>
        <v>1296000000</v>
      </c>
      <c r="R9">
        <f t="shared" ref="R9:R13" si="11">(2*M9*N9)/I9</f>
        <v>648000000</v>
      </c>
      <c r="S9" s="36">
        <f t="shared" ref="S9:S13" si="12">L9*M9/I9</f>
        <v>1080000</v>
      </c>
    </row>
    <row r="10" spans="2:19" ht="15" thickBot="1" x14ac:dyDescent="0.35">
      <c r="B10" s="227">
        <v>3</v>
      </c>
      <c r="C10" s="221">
        <v>0</v>
      </c>
      <c r="D10" s="221">
        <v>300</v>
      </c>
      <c r="E10" s="221">
        <v>0</v>
      </c>
      <c r="F10" s="221">
        <v>500</v>
      </c>
      <c r="G10" s="216">
        <f t="shared" si="0"/>
        <v>0</v>
      </c>
      <c r="H10" s="216">
        <f t="shared" si="1"/>
        <v>200</v>
      </c>
      <c r="I10" s="217">
        <f t="shared" si="2"/>
        <v>200</v>
      </c>
      <c r="J10" s="218">
        <f t="shared" si="3"/>
        <v>0</v>
      </c>
      <c r="K10" s="218">
        <f t="shared" si="4"/>
        <v>1</v>
      </c>
      <c r="L10" s="216">
        <f t="shared" si="5"/>
        <v>1800</v>
      </c>
      <c r="M10" s="223">
        <f t="shared" si="6"/>
        <v>120000</v>
      </c>
      <c r="N10" s="216">
        <f t="shared" si="7"/>
        <v>540000</v>
      </c>
      <c r="O10">
        <f t="shared" si="8"/>
        <v>97200</v>
      </c>
      <c r="P10">
        <f t="shared" si="9"/>
        <v>9720000</v>
      </c>
      <c r="Q10">
        <f t="shared" si="10"/>
        <v>1296000000</v>
      </c>
      <c r="R10">
        <f t="shared" si="11"/>
        <v>648000000</v>
      </c>
      <c r="S10" s="36">
        <f t="shared" si="12"/>
        <v>1080000</v>
      </c>
    </row>
    <row r="11" spans="2:19" ht="15" thickBot="1" x14ac:dyDescent="0.35">
      <c r="B11" s="228">
        <v>4</v>
      </c>
      <c r="C11">
        <v>0</v>
      </c>
      <c r="D11">
        <v>500</v>
      </c>
      <c r="E11">
        <v>0</v>
      </c>
      <c r="F11">
        <v>600</v>
      </c>
      <c r="G11" s="216">
        <f t="shared" si="0"/>
        <v>0</v>
      </c>
      <c r="H11" s="216">
        <f t="shared" si="1"/>
        <v>100</v>
      </c>
      <c r="I11" s="217">
        <f t="shared" si="2"/>
        <v>100</v>
      </c>
      <c r="J11" s="218">
        <f t="shared" si="3"/>
        <v>0</v>
      </c>
      <c r="K11" s="218">
        <f t="shared" si="4"/>
        <v>1</v>
      </c>
      <c r="L11" s="216">
        <f t="shared" si="5"/>
        <v>1800</v>
      </c>
      <c r="M11" s="223">
        <f t="shared" si="6"/>
        <v>120000</v>
      </c>
      <c r="N11" s="216">
        <f t="shared" si="7"/>
        <v>540000</v>
      </c>
      <c r="O11">
        <f t="shared" si="8"/>
        <v>777600</v>
      </c>
      <c r="P11">
        <f t="shared" si="9"/>
        <v>38880000</v>
      </c>
      <c r="Q11">
        <f t="shared" si="10"/>
        <v>2592000000</v>
      </c>
      <c r="R11">
        <f t="shared" si="11"/>
        <v>1296000000</v>
      </c>
      <c r="S11" s="36">
        <f t="shared" si="12"/>
        <v>2160000</v>
      </c>
    </row>
    <row r="12" spans="2:19" ht="15" thickBot="1" x14ac:dyDescent="0.35">
      <c r="B12" s="226">
        <v>5</v>
      </c>
      <c r="C12">
        <v>0</v>
      </c>
      <c r="D12">
        <v>600</v>
      </c>
      <c r="E12">
        <v>0</v>
      </c>
      <c r="F12">
        <v>700</v>
      </c>
      <c r="G12" s="216">
        <f t="shared" si="0"/>
        <v>0</v>
      </c>
      <c r="H12" s="216">
        <f t="shared" si="1"/>
        <v>100</v>
      </c>
      <c r="I12" s="217">
        <f t="shared" si="2"/>
        <v>100</v>
      </c>
      <c r="J12" s="218">
        <f t="shared" si="3"/>
        <v>0</v>
      </c>
      <c r="K12" s="218">
        <f t="shared" si="4"/>
        <v>1</v>
      </c>
      <c r="L12" s="216">
        <f t="shared" si="5"/>
        <v>1800</v>
      </c>
      <c r="M12" s="223">
        <f t="shared" si="6"/>
        <v>120000</v>
      </c>
      <c r="N12" s="216">
        <f t="shared" si="7"/>
        <v>540000</v>
      </c>
      <c r="O12">
        <f t="shared" si="8"/>
        <v>777600</v>
      </c>
      <c r="P12">
        <f t="shared" si="9"/>
        <v>38880000</v>
      </c>
      <c r="Q12">
        <f t="shared" si="10"/>
        <v>2592000000</v>
      </c>
      <c r="R12">
        <f t="shared" si="11"/>
        <v>1296000000</v>
      </c>
      <c r="S12" s="36">
        <f t="shared" si="12"/>
        <v>2160000</v>
      </c>
    </row>
    <row r="13" spans="2:19" ht="15" thickBot="1" x14ac:dyDescent="0.35">
      <c r="B13" s="229">
        <v>6</v>
      </c>
      <c r="C13" s="39">
        <v>0</v>
      </c>
      <c r="D13" s="39">
        <v>700</v>
      </c>
      <c r="E13" s="39">
        <v>0</v>
      </c>
      <c r="F13" s="39">
        <v>800</v>
      </c>
      <c r="G13" s="230">
        <f t="shared" si="0"/>
        <v>0</v>
      </c>
      <c r="H13" s="230">
        <f t="shared" si="1"/>
        <v>100</v>
      </c>
      <c r="I13" s="231">
        <f t="shared" si="2"/>
        <v>100</v>
      </c>
      <c r="J13" s="232">
        <f t="shared" si="3"/>
        <v>0</v>
      </c>
      <c r="K13" s="232">
        <f t="shared" si="4"/>
        <v>1</v>
      </c>
      <c r="L13" s="230">
        <f t="shared" si="5"/>
        <v>1800</v>
      </c>
      <c r="M13" s="223">
        <f t="shared" si="6"/>
        <v>120000</v>
      </c>
      <c r="N13" s="230">
        <f t="shared" si="7"/>
        <v>540000</v>
      </c>
      <c r="O13" s="39">
        <f t="shared" si="8"/>
        <v>777600</v>
      </c>
      <c r="P13" s="39">
        <f t="shared" si="9"/>
        <v>38880000</v>
      </c>
      <c r="Q13" s="39">
        <f t="shared" si="10"/>
        <v>2592000000</v>
      </c>
      <c r="R13" s="39">
        <f t="shared" si="11"/>
        <v>1296000000</v>
      </c>
      <c r="S13" s="40">
        <f t="shared" si="12"/>
        <v>2160000</v>
      </c>
    </row>
    <row r="16" spans="2:19" ht="15" thickBot="1" x14ac:dyDescent="0.35"/>
    <row r="17" spans="2:19" ht="15" thickTop="1" x14ac:dyDescent="0.3">
      <c r="B17" s="251" t="s">
        <v>0</v>
      </c>
      <c r="C17" s="258" t="s">
        <v>15</v>
      </c>
      <c r="D17" s="258"/>
      <c r="E17" s="258"/>
      <c r="F17" s="258" t="s">
        <v>16</v>
      </c>
      <c r="G17" s="258"/>
      <c r="H17" s="258"/>
    </row>
    <row r="18" spans="2:19" ht="15" thickBot="1" x14ac:dyDescent="0.35">
      <c r="B18" s="252"/>
      <c r="C18" s="1" t="s">
        <v>17</v>
      </c>
      <c r="D18" s="1" t="s">
        <v>18</v>
      </c>
      <c r="E18" s="23" t="s">
        <v>102</v>
      </c>
      <c r="F18" s="1" t="s">
        <v>17</v>
      </c>
      <c r="G18" s="1" t="s">
        <v>18</v>
      </c>
      <c r="H18" s="23" t="s">
        <v>102</v>
      </c>
    </row>
    <row r="19" spans="2:19" ht="15" thickTop="1" x14ac:dyDescent="0.3">
      <c r="B19" s="233">
        <v>1</v>
      </c>
      <c r="C19" s="234">
        <v>1</v>
      </c>
      <c r="D19" s="216">
        <v>1</v>
      </c>
      <c r="E19">
        <v>1</v>
      </c>
      <c r="F19" s="216">
        <v>2</v>
      </c>
      <c r="G19" s="216">
        <v>2</v>
      </c>
      <c r="H19" s="216">
        <v>2</v>
      </c>
      <c r="N19" s="140"/>
      <c r="O19" s="140"/>
      <c r="P19" s="140"/>
      <c r="Q19" s="140"/>
      <c r="R19" s="140"/>
    </row>
    <row r="20" spans="2:19" x14ac:dyDescent="0.3">
      <c r="B20" s="219">
        <v>2</v>
      </c>
      <c r="C20" s="126">
        <v>2</v>
      </c>
      <c r="D20" s="126">
        <v>2</v>
      </c>
      <c r="E20">
        <v>2</v>
      </c>
      <c r="F20" s="126">
        <v>3</v>
      </c>
      <c r="G20" s="126">
        <v>3</v>
      </c>
      <c r="H20" s="126">
        <v>3</v>
      </c>
      <c r="N20" s="140"/>
      <c r="O20" s="140"/>
      <c r="P20" s="140"/>
      <c r="Q20" s="140"/>
      <c r="R20" s="140"/>
    </row>
    <row r="21" spans="2:19" x14ac:dyDescent="0.3">
      <c r="B21" s="220">
        <v>3</v>
      </c>
      <c r="C21" s="221">
        <v>3</v>
      </c>
      <c r="D21" s="221">
        <v>3</v>
      </c>
      <c r="E21">
        <v>3</v>
      </c>
      <c r="F21" s="221">
        <v>4</v>
      </c>
      <c r="G21" s="221">
        <v>4</v>
      </c>
      <c r="H21" s="221">
        <v>4</v>
      </c>
      <c r="N21" s="140"/>
      <c r="O21" s="140"/>
      <c r="P21" s="140"/>
      <c r="Q21" s="140"/>
      <c r="R21" s="140"/>
    </row>
    <row r="22" spans="2:19" x14ac:dyDescent="0.3">
      <c r="B22" s="93">
        <v>4</v>
      </c>
      <c r="C22">
        <v>4</v>
      </c>
      <c r="D22">
        <v>4</v>
      </c>
      <c r="E22">
        <v>4</v>
      </c>
      <c r="F22">
        <v>5</v>
      </c>
      <c r="G22">
        <v>5</v>
      </c>
      <c r="H22">
        <v>5</v>
      </c>
      <c r="O22" s="140"/>
      <c r="P22" s="140"/>
      <c r="Q22" s="140"/>
      <c r="R22" s="140"/>
      <c r="S22" s="140"/>
    </row>
    <row r="23" spans="2:19" x14ac:dyDescent="0.3">
      <c r="B23" s="93">
        <v>5</v>
      </c>
      <c r="C23">
        <v>5</v>
      </c>
      <c r="D23">
        <v>5</v>
      </c>
      <c r="E23">
        <v>5</v>
      </c>
      <c r="F23">
        <v>6</v>
      </c>
      <c r="G23">
        <v>6</v>
      </c>
      <c r="H23">
        <v>6</v>
      </c>
      <c r="O23" s="140"/>
      <c r="P23" s="140"/>
      <c r="Q23" s="140"/>
      <c r="R23" s="140"/>
      <c r="S23" s="140"/>
    </row>
    <row r="24" spans="2:19" x14ac:dyDescent="0.3">
      <c r="B24" s="93">
        <v>6</v>
      </c>
      <c r="C24">
        <v>6</v>
      </c>
      <c r="D24">
        <v>6</v>
      </c>
      <c r="E24">
        <v>6</v>
      </c>
      <c r="F24">
        <v>7</v>
      </c>
      <c r="G24">
        <v>7</v>
      </c>
      <c r="H24">
        <v>7</v>
      </c>
      <c r="O24" s="140"/>
      <c r="P24" s="140"/>
      <c r="Q24" s="140"/>
      <c r="R24" s="140"/>
      <c r="S24" s="140"/>
    </row>
    <row r="25" spans="2:19" x14ac:dyDescent="0.3">
      <c r="B25" s="93"/>
      <c r="O25" s="140"/>
      <c r="P25" s="140"/>
      <c r="Q25" s="140"/>
      <c r="R25" s="140"/>
      <c r="S25" s="140"/>
    </row>
    <row r="26" spans="2:19" x14ac:dyDescent="0.3">
      <c r="B26" s="93"/>
      <c r="O26" s="140"/>
      <c r="P26" s="140"/>
      <c r="Q26" s="140"/>
      <c r="R26" s="140"/>
      <c r="S26" s="140"/>
    </row>
    <row r="27" spans="2:19" x14ac:dyDescent="0.3">
      <c r="B27" s="93"/>
      <c r="C27" s="23" t="str">
        <f>CONCATENATE("U",C19,C18)</f>
        <v>U1X</v>
      </c>
      <c r="D27" s="23" t="str">
        <f t="shared" ref="D27:H27" si="13">CONCATENATE("U",D19,D18)</f>
        <v>U1Y</v>
      </c>
      <c r="E27" s="23" t="str">
        <f t="shared" si="13"/>
        <v>U1θ</v>
      </c>
      <c r="F27" s="23" t="str">
        <f t="shared" si="13"/>
        <v>U2X</v>
      </c>
      <c r="G27" s="23" t="str">
        <f t="shared" si="13"/>
        <v>U2Y</v>
      </c>
      <c r="H27" s="23" t="str">
        <f t="shared" si="13"/>
        <v>U2θ</v>
      </c>
      <c r="O27" s="140"/>
      <c r="P27" s="140"/>
      <c r="Q27" s="140"/>
      <c r="R27" s="140"/>
      <c r="S27" s="140"/>
    </row>
    <row r="28" spans="2:19" x14ac:dyDescent="0.3">
      <c r="B28" s="93"/>
      <c r="C28" s="235">
        <f>(S8*J8^2+O8*K8^2)</f>
        <v>777600</v>
      </c>
      <c r="D28" s="235">
        <f>(S8-O8)*J8*K8</f>
        <v>0</v>
      </c>
      <c r="E28" s="235">
        <f>-P8*K8</f>
        <v>-38880000</v>
      </c>
      <c r="F28" s="2">
        <f>C28*-1</f>
        <v>-777600</v>
      </c>
      <c r="G28" s="2">
        <f>D28*-1</f>
        <v>0</v>
      </c>
      <c r="H28" s="2">
        <f>E28</f>
        <v>-38880000</v>
      </c>
      <c r="I28" s="23" t="str">
        <f>C27</f>
        <v>U1X</v>
      </c>
      <c r="O28" s="140"/>
      <c r="P28" s="140"/>
      <c r="Q28" s="140"/>
      <c r="R28" s="140"/>
      <c r="S28" s="140"/>
    </row>
    <row r="29" spans="2:19" x14ac:dyDescent="0.3">
      <c r="B29" s="93"/>
      <c r="C29" s="2">
        <f>D28</f>
        <v>0</v>
      </c>
      <c r="D29" s="235">
        <f>(S8*K8^2+O8*J8^2)</f>
        <v>2160000</v>
      </c>
      <c r="E29" s="235">
        <f>P8*J8</f>
        <v>0</v>
      </c>
      <c r="F29" s="2">
        <f>-1*C29</f>
        <v>0</v>
      </c>
      <c r="G29" s="2">
        <f>-1*D29</f>
        <v>-2160000</v>
      </c>
      <c r="H29" s="2">
        <f>E29</f>
        <v>0</v>
      </c>
      <c r="I29" s="23" t="str">
        <f>D27</f>
        <v>U1Y</v>
      </c>
      <c r="O29" s="140"/>
      <c r="P29" s="140"/>
      <c r="Q29" s="140"/>
      <c r="R29" s="140"/>
      <c r="S29" s="140"/>
    </row>
    <row r="30" spans="2:19" x14ac:dyDescent="0.3">
      <c r="B30" s="139" t="s">
        <v>21</v>
      </c>
      <c r="C30" s="2">
        <f>H28</f>
        <v>-38880000</v>
      </c>
      <c r="D30" s="2">
        <f>H29</f>
        <v>0</v>
      </c>
      <c r="E30" s="235">
        <f>Q8</f>
        <v>2592000000</v>
      </c>
      <c r="F30" s="2">
        <f>C30*-1</f>
        <v>38880000</v>
      </c>
      <c r="G30" s="2">
        <f>D30*-1</f>
        <v>0</v>
      </c>
      <c r="H30" s="235">
        <f>R8</f>
        <v>1296000000</v>
      </c>
      <c r="I30" s="23" t="str">
        <f>E27</f>
        <v>U1θ</v>
      </c>
      <c r="O30" s="140"/>
      <c r="P30" s="140"/>
      <c r="Q30" s="140"/>
      <c r="R30" s="140"/>
      <c r="S30" s="140"/>
    </row>
    <row r="31" spans="2:19" x14ac:dyDescent="0.3">
      <c r="B31" s="93"/>
      <c r="C31" s="2">
        <f>F28</f>
        <v>-777600</v>
      </c>
      <c r="D31" s="2">
        <f>G28</f>
        <v>0</v>
      </c>
      <c r="E31" s="2">
        <f>F30</f>
        <v>38880000</v>
      </c>
      <c r="F31" s="2">
        <f>C28</f>
        <v>777600</v>
      </c>
      <c r="G31" s="2">
        <f>D28</f>
        <v>0</v>
      </c>
      <c r="H31" s="2">
        <f>-1*H28</f>
        <v>38880000</v>
      </c>
      <c r="I31" s="23" t="str">
        <f>F27</f>
        <v>U2X</v>
      </c>
      <c r="O31" s="140"/>
      <c r="P31" s="140"/>
      <c r="Q31" s="140"/>
      <c r="R31" s="140"/>
      <c r="S31" s="140"/>
    </row>
    <row r="32" spans="2:19" x14ac:dyDescent="0.3">
      <c r="B32" s="93"/>
      <c r="C32" s="2">
        <f>F29</f>
        <v>0</v>
      </c>
      <c r="D32" s="2">
        <f>G29</f>
        <v>-2160000</v>
      </c>
      <c r="E32" s="2">
        <f>-1*H30</f>
        <v>-1296000000</v>
      </c>
      <c r="F32" s="2">
        <f>C29</f>
        <v>0</v>
      </c>
      <c r="G32" s="2">
        <f>D29</f>
        <v>2160000</v>
      </c>
      <c r="H32" s="2">
        <f>-1*H29</f>
        <v>0</v>
      </c>
      <c r="I32" s="23" t="str">
        <f>G27</f>
        <v>U2Y</v>
      </c>
      <c r="O32" s="140"/>
      <c r="P32" s="140"/>
      <c r="Q32" s="140"/>
      <c r="R32" s="140"/>
      <c r="S32" s="140"/>
    </row>
    <row r="33" spans="2:24" x14ac:dyDescent="0.3">
      <c r="B33" s="93"/>
      <c r="C33" s="2">
        <f>C30</f>
        <v>-38880000</v>
      </c>
      <c r="D33" s="2">
        <f>D30</f>
        <v>0</v>
      </c>
      <c r="E33" s="2">
        <f>H30</f>
        <v>1296000000</v>
      </c>
      <c r="F33" s="2">
        <f>F30</f>
        <v>38880000</v>
      </c>
      <c r="G33" s="2">
        <f>G30</f>
        <v>0</v>
      </c>
      <c r="H33" s="2">
        <f>E30</f>
        <v>2592000000</v>
      </c>
      <c r="I33" s="23" t="str">
        <f>H27</f>
        <v>U2θ</v>
      </c>
      <c r="O33" s="140"/>
      <c r="P33" s="140"/>
      <c r="Q33" s="140"/>
      <c r="R33" s="140"/>
      <c r="S33" s="140"/>
    </row>
    <row r="34" spans="2:24" x14ac:dyDescent="0.3">
      <c r="B34" s="93"/>
      <c r="I34" s="139"/>
      <c r="O34" s="140"/>
      <c r="P34" s="140"/>
      <c r="Q34" s="140"/>
      <c r="R34" s="140"/>
      <c r="S34" s="140"/>
    </row>
    <row r="35" spans="2:24" x14ac:dyDescent="0.3">
      <c r="B35" s="93"/>
      <c r="I35" s="139"/>
      <c r="O35" s="140"/>
      <c r="P35" s="140"/>
      <c r="Q35" s="140"/>
      <c r="R35" s="140"/>
      <c r="S35" s="140"/>
    </row>
    <row r="36" spans="2:24" x14ac:dyDescent="0.3">
      <c r="C36" s="23" t="s">
        <v>30</v>
      </c>
      <c r="D36" s="23" t="s">
        <v>31</v>
      </c>
      <c r="E36" s="23" t="s">
        <v>103</v>
      </c>
      <c r="F36" s="23" t="s">
        <v>32</v>
      </c>
      <c r="G36" s="23" t="s">
        <v>33</v>
      </c>
      <c r="H36" s="23" t="s">
        <v>104</v>
      </c>
      <c r="I36" s="23" t="s">
        <v>34</v>
      </c>
      <c r="J36" s="23" t="s">
        <v>35</v>
      </c>
      <c r="K36" s="23" t="s">
        <v>105</v>
      </c>
      <c r="L36" s="23" t="s">
        <v>92</v>
      </c>
      <c r="M36" s="23" t="s">
        <v>93</v>
      </c>
      <c r="N36" s="23" t="s">
        <v>124</v>
      </c>
      <c r="O36" s="23" t="s">
        <v>94</v>
      </c>
      <c r="P36" s="23" t="s">
        <v>95</v>
      </c>
      <c r="Q36" s="23" t="s">
        <v>106</v>
      </c>
      <c r="R36" s="23" t="s">
        <v>96</v>
      </c>
      <c r="S36" s="23" t="s">
        <v>97</v>
      </c>
      <c r="T36" s="23" t="s">
        <v>107</v>
      </c>
      <c r="U36" s="23" t="s">
        <v>98</v>
      </c>
      <c r="V36" s="23" t="s">
        <v>99</v>
      </c>
      <c r="W36" s="23" t="s">
        <v>108</v>
      </c>
    </row>
    <row r="37" spans="2:24" x14ac:dyDescent="0.3">
      <c r="C37" s="2">
        <f>C28</f>
        <v>777600</v>
      </c>
      <c r="D37" s="2">
        <f t="shared" ref="D37:H37" si="14">D28</f>
        <v>0</v>
      </c>
      <c r="E37" s="2">
        <f t="shared" si="14"/>
        <v>-38880000</v>
      </c>
      <c r="F37" s="2">
        <f t="shared" si="14"/>
        <v>-777600</v>
      </c>
      <c r="G37" s="2">
        <f t="shared" si="14"/>
        <v>0</v>
      </c>
      <c r="H37" s="2">
        <f t="shared" si="14"/>
        <v>-38880000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3" t="s">
        <v>30</v>
      </c>
    </row>
    <row r="38" spans="2:24" x14ac:dyDescent="0.3">
      <c r="C38" s="2">
        <f t="shared" ref="C38:H38" si="15">C29</f>
        <v>0</v>
      </c>
      <c r="D38" s="2">
        <f t="shared" si="15"/>
        <v>2160000</v>
      </c>
      <c r="E38" s="2">
        <f t="shared" si="15"/>
        <v>0</v>
      </c>
      <c r="F38" s="2">
        <f t="shared" si="15"/>
        <v>0</v>
      </c>
      <c r="G38" s="2">
        <f t="shared" si="15"/>
        <v>-2160000</v>
      </c>
      <c r="H38" s="2">
        <f t="shared" si="15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3" t="s">
        <v>31</v>
      </c>
    </row>
    <row r="39" spans="2:24" x14ac:dyDescent="0.3">
      <c r="C39" s="2">
        <f t="shared" ref="C39:H39" si="16">C30</f>
        <v>-38880000</v>
      </c>
      <c r="D39" s="2">
        <f t="shared" si="16"/>
        <v>0</v>
      </c>
      <c r="E39" s="2">
        <f t="shared" si="16"/>
        <v>2592000000</v>
      </c>
      <c r="F39" s="2">
        <f t="shared" si="16"/>
        <v>38880000</v>
      </c>
      <c r="G39" s="2">
        <f t="shared" si="16"/>
        <v>0</v>
      </c>
      <c r="H39" s="2">
        <f t="shared" si="16"/>
        <v>1296000000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3" t="s">
        <v>103</v>
      </c>
    </row>
    <row r="40" spans="2:24" x14ac:dyDescent="0.3">
      <c r="C40" s="2">
        <f t="shared" ref="C40:H40" si="17">C31</f>
        <v>-777600</v>
      </c>
      <c r="D40" s="2">
        <f t="shared" si="17"/>
        <v>0</v>
      </c>
      <c r="E40" s="2">
        <f t="shared" si="17"/>
        <v>38880000</v>
      </c>
      <c r="F40" s="2">
        <f t="shared" si="17"/>
        <v>777600</v>
      </c>
      <c r="G40" s="2">
        <f t="shared" si="17"/>
        <v>0</v>
      </c>
      <c r="H40" s="2">
        <f t="shared" si="17"/>
        <v>38880000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3" t="s">
        <v>32</v>
      </c>
    </row>
    <row r="41" spans="2:24" x14ac:dyDescent="0.3">
      <c r="C41" s="2">
        <f t="shared" ref="C41:H41" si="18">C32</f>
        <v>0</v>
      </c>
      <c r="D41" s="2">
        <f t="shared" si="18"/>
        <v>-2160000</v>
      </c>
      <c r="E41" s="2">
        <f t="shared" si="18"/>
        <v>-1296000000</v>
      </c>
      <c r="F41" s="2">
        <f t="shared" si="18"/>
        <v>0</v>
      </c>
      <c r="G41" s="2">
        <f t="shared" si="18"/>
        <v>2160000</v>
      </c>
      <c r="H41" s="2">
        <f t="shared" si="18"/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3" t="s">
        <v>33</v>
      </c>
    </row>
    <row r="42" spans="2:24" x14ac:dyDescent="0.3">
      <c r="C42" s="2">
        <f t="shared" ref="C42:H42" si="19">C33</f>
        <v>-38880000</v>
      </c>
      <c r="D42" s="2">
        <f t="shared" si="19"/>
        <v>0</v>
      </c>
      <c r="E42" s="2">
        <f t="shared" si="19"/>
        <v>1296000000</v>
      </c>
      <c r="F42" s="2">
        <f t="shared" si="19"/>
        <v>38880000</v>
      </c>
      <c r="G42" s="2">
        <f t="shared" si="19"/>
        <v>0</v>
      </c>
      <c r="H42" s="2">
        <f t="shared" si="19"/>
        <v>2592000000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3" t="s">
        <v>104</v>
      </c>
    </row>
    <row r="43" spans="2:24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3" t="s">
        <v>34</v>
      </c>
    </row>
    <row r="44" spans="2:24" x14ac:dyDescent="0.3">
      <c r="B44" t="s">
        <v>21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3" t="s">
        <v>35</v>
      </c>
    </row>
    <row r="45" spans="2:24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3" t="s">
        <v>105</v>
      </c>
    </row>
    <row r="46" spans="2:24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3" t="s">
        <v>92</v>
      </c>
    </row>
    <row r="47" spans="2:24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3" t="s">
        <v>93</v>
      </c>
    </row>
    <row r="48" spans="2:24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3" t="s">
        <v>124</v>
      </c>
    </row>
    <row r="49" spans="2:24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3" t="s">
        <v>94</v>
      </c>
    </row>
    <row r="50" spans="2:24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3" t="s">
        <v>95</v>
      </c>
    </row>
    <row r="51" spans="2:24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3" t="s">
        <v>106</v>
      </c>
    </row>
    <row r="52" spans="2:24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3" t="s">
        <v>96</v>
      </c>
    </row>
    <row r="53" spans="2:24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3" t="s">
        <v>97</v>
      </c>
    </row>
    <row r="54" spans="2:24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3" t="s">
        <v>107</v>
      </c>
    </row>
    <row r="55" spans="2:24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3" t="s">
        <v>98</v>
      </c>
    </row>
    <row r="56" spans="2:24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3" t="s">
        <v>99</v>
      </c>
    </row>
    <row r="57" spans="2:24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3" t="s">
        <v>108</v>
      </c>
    </row>
    <row r="58" spans="2:24" x14ac:dyDescent="0.3">
      <c r="B58" s="93"/>
      <c r="I58" s="139"/>
      <c r="O58" s="140"/>
      <c r="P58" s="140"/>
      <c r="Q58" s="140"/>
      <c r="R58" s="140"/>
      <c r="S58" s="140"/>
    </row>
    <row r="59" spans="2:24" x14ac:dyDescent="0.3">
      <c r="B59" s="93"/>
      <c r="O59" s="140"/>
      <c r="P59" s="140"/>
      <c r="Q59" s="140"/>
      <c r="R59" s="140"/>
      <c r="S59" s="140"/>
    </row>
    <row r="60" spans="2:24" x14ac:dyDescent="0.3">
      <c r="B60" s="93"/>
      <c r="O60" s="140"/>
      <c r="P60" s="140"/>
      <c r="Q60" s="140"/>
      <c r="R60" s="140"/>
      <c r="S60" s="140"/>
    </row>
    <row r="61" spans="2:24" x14ac:dyDescent="0.3">
      <c r="B61" s="93"/>
      <c r="C61" s="23" t="str">
        <f>CONCATENATE("U",C20,C18)</f>
        <v>U2X</v>
      </c>
      <c r="D61" s="23" t="str">
        <f t="shared" ref="D61:H61" si="20">CONCATENATE("U",D20,D18)</f>
        <v>U2Y</v>
      </c>
      <c r="E61" s="23" t="str">
        <f t="shared" si="20"/>
        <v>U2θ</v>
      </c>
      <c r="F61" s="23" t="str">
        <f t="shared" si="20"/>
        <v>U3X</v>
      </c>
      <c r="G61" s="23" t="str">
        <f t="shared" si="20"/>
        <v>U3Y</v>
      </c>
      <c r="H61" s="23" t="str">
        <f t="shared" si="20"/>
        <v>U3θ</v>
      </c>
      <c r="O61" s="140"/>
      <c r="P61" s="140"/>
      <c r="Q61" s="140"/>
      <c r="R61" s="140"/>
      <c r="S61" s="140"/>
    </row>
    <row r="62" spans="2:24" x14ac:dyDescent="0.3">
      <c r="B62" s="93"/>
      <c r="C62" s="2">
        <f>(S9*J9^2+O9*K9^2)</f>
        <v>97200</v>
      </c>
      <c r="D62" s="2">
        <f>(S9-O9)*J9*K9</f>
        <v>0</v>
      </c>
      <c r="E62" s="2">
        <f>-P9*K9</f>
        <v>-9720000</v>
      </c>
      <c r="F62" s="2">
        <f>C62*-1</f>
        <v>-97200</v>
      </c>
      <c r="G62" s="2">
        <f>D62*-1</f>
        <v>0</v>
      </c>
      <c r="H62" s="2">
        <f>E62</f>
        <v>-9720000</v>
      </c>
      <c r="I62" s="23" t="str">
        <f>C61</f>
        <v>U2X</v>
      </c>
      <c r="O62" s="140"/>
      <c r="P62" s="140"/>
      <c r="Q62" s="140"/>
      <c r="R62" s="140"/>
      <c r="S62" s="140"/>
    </row>
    <row r="63" spans="2:24" x14ac:dyDescent="0.3">
      <c r="B63" s="93"/>
      <c r="C63" s="2">
        <f>D62</f>
        <v>0</v>
      </c>
      <c r="D63" s="2">
        <f>(S9*K9^2+O9*J9^2)</f>
        <v>1080000</v>
      </c>
      <c r="E63" s="2">
        <f>P9*J9</f>
        <v>0</v>
      </c>
      <c r="F63" s="2">
        <f>-1*C63</f>
        <v>0</v>
      </c>
      <c r="G63" s="2">
        <f>-1*D63</f>
        <v>-1080000</v>
      </c>
      <c r="H63" s="2">
        <f>E63</f>
        <v>0</v>
      </c>
      <c r="I63" s="23" t="str">
        <f>D61</f>
        <v>U2Y</v>
      </c>
      <c r="O63" s="140"/>
      <c r="P63" s="140"/>
      <c r="Q63" s="140"/>
      <c r="R63" s="140"/>
      <c r="S63" s="140"/>
    </row>
    <row r="64" spans="2:24" x14ac:dyDescent="0.3">
      <c r="B64" s="139" t="s">
        <v>28</v>
      </c>
      <c r="C64" s="2">
        <f>H62</f>
        <v>-9720000</v>
      </c>
      <c r="D64" s="2">
        <f>H63</f>
        <v>0</v>
      </c>
      <c r="E64" s="2">
        <f>Q9</f>
        <v>1296000000</v>
      </c>
      <c r="F64" s="2">
        <f>C64*-1</f>
        <v>9720000</v>
      </c>
      <c r="G64" s="2">
        <f>D64*-1</f>
        <v>0</v>
      </c>
      <c r="H64" s="2">
        <f>R9</f>
        <v>648000000</v>
      </c>
      <c r="I64" s="23" t="str">
        <f>E61</f>
        <v>U2θ</v>
      </c>
      <c r="O64" s="140"/>
      <c r="P64" s="140"/>
      <c r="Q64" s="140"/>
      <c r="R64" s="140"/>
      <c r="S64" s="140"/>
    </row>
    <row r="65" spans="2:24" x14ac:dyDescent="0.3">
      <c r="B65" s="93"/>
      <c r="C65" s="2">
        <f>F62</f>
        <v>-97200</v>
      </c>
      <c r="D65" s="2">
        <f>G62</f>
        <v>0</v>
      </c>
      <c r="E65" s="2">
        <f>F64</f>
        <v>9720000</v>
      </c>
      <c r="F65" s="2">
        <f>C62</f>
        <v>97200</v>
      </c>
      <c r="G65" s="2">
        <f>D62</f>
        <v>0</v>
      </c>
      <c r="H65" s="2">
        <f>-1*H62</f>
        <v>9720000</v>
      </c>
      <c r="I65" s="23" t="str">
        <f>F61</f>
        <v>U3X</v>
      </c>
      <c r="O65" s="140"/>
      <c r="P65" s="140"/>
      <c r="Q65" s="140"/>
      <c r="R65" s="140"/>
      <c r="S65" s="140"/>
    </row>
    <row r="66" spans="2:24" x14ac:dyDescent="0.3">
      <c r="B66" s="93"/>
      <c r="C66" s="2">
        <f>F63</f>
        <v>0</v>
      </c>
      <c r="D66" s="2">
        <f>G63</f>
        <v>-1080000</v>
      </c>
      <c r="E66" s="2">
        <f>-1*H64</f>
        <v>-648000000</v>
      </c>
      <c r="F66" s="2">
        <f>C63</f>
        <v>0</v>
      </c>
      <c r="G66" s="2">
        <f>D63</f>
        <v>1080000</v>
      </c>
      <c r="H66" s="2">
        <f>-1*H63</f>
        <v>0</v>
      </c>
      <c r="I66" s="23" t="str">
        <f>G61</f>
        <v>U3Y</v>
      </c>
      <c r="O66" s="140"/>
      <c r="P66" s="140"/>
      <c r="Q66" s="140"/>
      <c r="R66" s="140"/>
      <c r="S66" s="140"/>
    </row>
    <row r="67" spans="2:24" x14ac:dyDescent="0.3">
      <c r="B67" s="93"/>
      <c r="C67" s="2">
        <f>C64</f>
        <v>-9720000</v>
      </c>
      <c r="D67" s="2">
        <f>D64</f>
        <v>0</v>
      </c>
      <c r="E67" s="2">
        <f>H64</f>
        <v>648000000</v>
      </c>
      <c r="F67" s="2">
        <f>F64</f>
        <v>9720000</v>
      </c>
      <c r="G67" s="2">
        <f>G64</f>
        <v>0</v>
      </c>
      <c r="H67" s="2">
        <f>E64</f>
        <v>1296000000</v>
      </c>
      <c r="I67" s="23" t="str">
        <f>H61</f>
        <v>U3θ</v>
      </c>
      <c r="O67" s="140"/>
      <c r="P67" s="140"/>
      <c r="Q67" s="140"/>
      <c r="R67" s="140"/>
      <c r="S67" s="140"/>
    </row>
    <row r="68" spans="2:24" x14ac:dyDescent="0.3">
      <c r="B68" s="93"/>
      <c r="O68" s="140"/>
      <c r="P68" s="140"/>
      <c r="Q68" s="140"/>
      <c r="R68" s="140"/>
      <c r="S68" s="140"/>
    </row>
    <row r="69" spans="2:24" x14ac:dyDescent="0.3">
      <c r="B69" s="93"/>
      <c r="O69" s="140"/>
      <c r="P69" s="140"/>
      <c r="Q69" s="140"/>
      <c r="R69" s="140"/>
      <c r="S69" s="140"/>
    </row>
    <row r="70" spans="2:24" x14ac:dyDescent="0.3">
      <c r="C70" s="23" t="str">
        <f>C36</f>
        <v>U1X</v>
      </c>
      <c r="D70" s="23" t="str">
        <f t="shared" ref="D70:W70" si="21">D36</f>
        <v>U1Y</v>
      </c>
      <c r="E70" s="23" t="str">
        <f t="shared" si="21"/>
        <v>U1θ</v>
      </c>
      <c r="F70" s="23" t="str">
        <f t="shared" si="21"/>
        <v>U2X</v>
      </c>
      <c r="G70" s="23" t="str">
        <f t="shared" si="21"/>
        <v>U2Y</v>
      </c>
      <c r="H70" s="23" t="str">
        <f t="shared" si="21"/>
        <v>U2θ</v>
      </c>
      <c r="I70" s="23" t="str">
        <f t="shared" si="21"/>
        <v>U3X</v>
      </c>
      <c r="J70" s="23" t="str">
        <f t="shared" si="21"/>
        <v>U3Y</v>
      </c>
      <c r="K70" s="23" t="str">
        <f t="shared" si="21"/>
        <v>U3θ</v>
      </c>
      <c r="L70" s="23" t="str">
        <f t="shared" si="21"/>
        <v>U4X</v>
      </c>
      <c r="M70" s="23" t="str">
        <f t="shared" si="21"/>
        <v>U4Y</v>
      </c>
      <c r="N70" s="23" t="str">
        <f t="shared" si="21"/>
        <v>U4θ</v>
      </c>
      <c r="O70" s="23" t="str">
        <f t="shared" si="21"/>
        <v>U5X</v>
      </c>
      <c r="P70" s="23" t="str">
        <f t="shared" si="21"/>
        <v>U5Y</v>
      </c>
      <c r="Q70" s="23" t="str">
        <f t="shared" si="21"/>
        <v>U5θ</v>
      </c>
      <c r="R70" s="23" t="str">
        <f t="shared" si="21"/>
        <v>U6X</v>
      </c>
      <c r="S70" s="23" t="str">
        <f t="shared" si="21"/>
        <v>U6Y</v>
      </c>
      <c r="T70" s="23" t="str">
        <f t="shared" si="21"/>
        <v>U6θ</v>
      </c>
      <c r="U70" s="23" t="str">
        <f t="shared" si="21"/>
        <v>U7X</v>
      </c>
      <c r="V70" s="23" t="str">
        <f t="shared" si="21"/>
        <v>U7Y</v>
      </c>
      <c r="W70" s="23" t="str">
        <f t="shared" si="21"/>
        <v>U7θ</v>
      </c>
    </row>
    <row r="71" spans="2:24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3" t="str">
        <f>X37</f>
        <v>U1X</v>
      </c>
    </row>
    <row r="72" spans="2:24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3" t="str">
        <f t="shared" ref="X72:X91" si="22">X38</f>
        <v>U1Y</v>
      </c>
    </row>
    <row r="73" spans="2:24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3" t="str">
        <f t="shared" si="22"/>
        <v>U1θ</v>
      </c>
    </row>
    <row r="74" spans="2:24" x14ac:dyDescent="0.3">
      <c r="C74" s="2"/>
      <c r="D74" s="2"/>
      <c r="E74" s="2"/>
      <c r="F74" s="2">
        <f>C62</f>
        <v>97200</v>
      </c>
      <c r="G74" s="2">
        <f t="shared" ref="G74:K74" si="23">D62</f>
        <v>0</v>
      </c>
      <c r="H74" s="2">
        <f t="shared" si="23"/>
        <v>-9720000</v>
      </c>
      <c r="I74" s="2">
        <f t="shared" si="23"/>
        <v>-97200</v>
      </c>
      <c r="J74" s="2">
        <f t="shared" si="23"/>
        <v>0</v>
      </c>
      <c r="K74" s="2">
        <f t="shared" si="23"/>
        <v>-9720000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3" t="str">
        <f t="shared" si="22"/>
        <v>U2X</v>
      </c>
    </row>
    <row r="75" spans="2:24" x14ac:dyDescent="0.3">
      <c r="C75" s="2"/>
      <c r="D75" s="2"/>
      <c r="E75" s="2"/>
      <c r="F75" s="2">
        <f t="shared" ref="F75:F79" si="24">C63</f>
        <v>0</v>
      </c>
      <c r="G75" s="2">
        <f t="shared" ref="G75:G79" si="25">D63</f>
        <v>1080000</v>
      </c>
      <c r="H75" s="2">
        <f t="shared" ref="H75:H79" si="26">E63</f>
        <v>0</v>
      </c>
      <c r="I75" s="2">
        <f t="shared" ref="I75:I79" si="27">F63</f>
        <v>0</v>
      </c>
      <c r="J75" s="2">
        <f t="shared" ref="J75:J79" si="28">G63</f>
        <v>-1080000</v>
      </c>
      <c r="K75" s="2">
        <f t="shared" ref="K75:K79" si="29">H63</f>
        <v>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3" t="str">
        <f t="shared" si="22"/>
        <v>U2Y</v>
      </c>
    </row>
    <row r="76" spans="2:24" x14ac:dyDescent="0.3">
      <c r="C76" s="2"/>
      <c r="D76" s="2"/>
      <c r="E76" s="2"/>
      <c r="F76" s="2">
        <f t="shared" si="24"/>
        <v>-9720000</v>
      </c>
      <c r="G76" s="2">
        <f t="shared" si="25"/>
        <v>0</v>
      </c>
      <c r="H76" s="2">
        <f t="shared" si="26"/>
        <v>1296000000</v>
      </c>
      <c r="I76" s="2">
        <f t="shared" si="27"/>
        <v>9720000</v>
      </c>
      <c r="J76" s="2">
        <f t="shared" si="28"/>
        <v>0</v>
      </c>
      <c r="K76" s="2">
        <f t="shared" si="29"/>
        <v>648000000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3" t="str">
        <f t="shared" si="22"/>
        <v>U2θ</v>
      </c>
    </row>
    <row r="77" spans="2:24" x14ac:dyDescent="0.3">
      <c r="C77" s="2"/>
      <c r="D77" s="2"/>
      <c r="E77" s="2"/>
      <c r="F77" s="2">
        <f t="shared" si="24"/>
        <v>-97200</v>
      </c>
      <c r="G77" s="2">
        <f t="shared" si="25"/>
        <v>0</v>
      </c>
      <c r="H77" s="2">
        <f t="shared" si="26"/>
        <v>9720000</v>
      </c>
      <c r="I77" s="2">
        <f t="shared" si="27"/>
        <v>97200</v>
      </c>
      <c r="J77" s="2">
        <f t="shared" si="28"/>
        <v>0</v>
      </c>
      <c r="K77" s="2">
        <f t="shared" si="29"/>
        <v>9720000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3" t="str">
        <f t="shared" si="22"/>
        <v>U3X</v>
      </c>
    </row>
    <row r="78" spans="2:24" x14ac:dyDescent="0.3">
      <c r="B78" t="s">
        <v>28</v>
      </c>
      <c r="C78" s="2"/>
      <c r="D78" s="2"/>
      <c r="E78" s="2"/>
      <c r="F78" s="2">
        <f t="shared" si="24"/>
        <v>0</v>
      </c>
      <c r="G78" s="2">
        <f t="shared" si="25"/>
        <v>-1080000</v>
      </c>
      <c r="H78" s="2">
        <f t="shared" si="26"/>
        <v>-648000000</v>
      </c>
      <c r="I78" s="2">
        <f t="shared" si="27"/>
        <v>0</v>
      </c>
      <c r="J78" s="2">
        <f t="shared" si="28"/>
        <v>1080000</v>
      </c>
      <c r="K78" s="2">
        <f t="shared" si="29"/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3" t="str">
        <f t="shared" si="22"/>
        <v>U3Y</v>
      </c>
    </row>
    <row r="79" spans="2:24" x14ac:dyDescent="0.3">
      <c r="C79" s="2"/>
      <c r="D79" s="2"/>
      <c r="E79" s="2"/>
      <c r="F79" s="2">
        <f t="shared" si="24"/>
        <v>-9720000</v>
      </c>
      <c r="G79" s="2">
        <f t="shared" si="25"/>
        <v>0</v>
      </c>
      <c r="H79" s="2">
        <f t="shared" si="26"/>
        <v>648000000</v>
      </c>
      <c r="I79" s="2">
        <f t="shared" si="27"/>
        <v>9720000</v>
      </c>
      <c r="J79" s="2">
        <f t="shared" si="28"/>
        <v>0</v>
      </c>
      <c r="K79" s="2">
        <f t="shared" si="29"/>
        <v>1296000000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3" t="str">
        <f t="shared" si="22"/>
        <v>U3θ</v>
      </c>
    </row>
    <row r="80" spans="2:24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3" t="str">
        <f t="shared" si="22"/>
        <v>U4X</v>
      </c>
    </row>
    <row r="81" spans="2:24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3" t="str">
        <f t="shared" si="22"/>
        <v>U4Y</v>
      </c>
    </row>
    <row r="82" spans="2:24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3" t="str">
        <f t="shared" si="22"/>
        <v>U4θ</v>
      </c>
    </row>
    <row r="83" spans="2:24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3" t="str">
        <f t="shared" si="22"/>
        <v>U5X</v>
      </c>
    </row>
    <row r="84" spans="2:24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3" t="str">
        <f t="shared" si="22"/>
        <v>U5Y</v>
      </c>
    </row>
    <row r="85" spans="2:24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3" t="str">
        <f t="shared" si="22"/>
        <v>U5θ</v>
      </c>
    </row>
    <row r="86" spans="2:24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3" t="str">
        <f t="shared" si="22"/>
        <v>U6X</v>
      </c>
    </row>
    <row r="87" spans="2:24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3" t="str">
        <f t="shared" si="22"/>
        <v>U6Y</v>
      </c>
    </row>
    <row r="88" spans="2:24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3" t="str">
        <f t="shared" si="22"/>
        <v>U6θ</v>
      </c>
    </row>
    <row r="89" spans="2:24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3" t="str">
        <f t="shared" si="22"/>
        <v>U7X</v>
      </c>
    </row>
    <row r="90" spans="2:24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3" t="str">
        <f t="shared" si="22"/>
        <v>U7Y</v>
      </c>
    </row>
    <row r="91" spans="2:24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3" t="str">
        <f t="shared" si="22"/>
        <v>U7θ</v>
      </c>
    </row>
    <row r="92" spans="2:24" x14ac:dyDescent="0.3">
      <c r="B92" s="93"/>
      <c r="O92" s="140"/>
      <c r="P92" s="140"/>
      <c r="Q92" s="140"/>
      <c r="R92" s="140"/>
      <c r="S92" s="140"/>
    </row>
    <row r="93" spans="2:24" x14ac:dyDescent="0.3">
      <c r="B93" s="93"/>
      <c r="O93" s="140"/>
      <c r="P93" s="140"/>
      <c r="Q93" s="140"/>
      <c r="R93" s="140"/>
      <c r="S93" s="140"/>
    </row>
    <row r="94" spans="2:24" x14ac:dyDescent="0.3">
      <c r="B94" s="93"/>
      <c r="O94" s="140"/>
      <c r="P94" s="140"/>
      <c r="Q94" s="140"/>
      <c r="R94" s="140"/>
      <c r="S94" s="140"/>
    </row>
    <row r="95" spans="2:24" x14ac:dyDescent="0.3">
      <c r="O95" s="140"/>
      <c r="P95" s="140"/>
      <c r="Q95" s="140"/>
      <c r="R95" s="140"/>
      <c r="S95" s="140"/>
    </row>
    <row r="96" spans="2:24" x14ac:dyDescent="0.3">
      <c r="B96" s="93"/>
      <c r="C96" s="23" t="str">
        <f>CONCATENATE("U",C21,C18)</f>
        <v>U3X</v>
      </c>
      <c r="D96" s="23" t="str">
        <f t="shared" ref="D96:H96" si="30">CONCATENATE("U",D21,D18)</f>
        <v>U3Y</v>
      </c>
      <c r="E96" s="23" t="str">
        <f t="shared" si="30"/>
        <v>U3θ</v>
      </c>
      <c r="F96" s="23" t="str">
        <f t="shared" si="30"/>
        <v>U4X</v>
      </c>
      <c r="G96" s="23" t="str">
        <f t="shared" si="30"/>
        <v>U4Y</v>
      </c>
      <c r="H96" s="23" t="str">
        <f t="shared" si="30"/>
        <v>U4θ</v>
      </c>
      <c r="O96" s="140"/>
      <c r="P96" s="140"/>
      <c r="Q96" s="140"/>
      <c r="R96" s="140"/>
      <c r="S96" s="140"/>
    </row>
    <row r="97" spans="2:24" x14ac:dyDescent="0.3">
      <c r="B97" s="93"/>
      <c r="C97" s="2">
        <f>(S10*J10^2+O10*K10^2)</f>
        <v>97200</v>
      </c>
      <c r="D97" s="2">
        <f>(S10-O10)*J10*K10</f>
        <v>0</v>
      </c>
      <c r="E97" s="2">
        <f>-P10*K10</f>
        <v>-9720000</v>
      </c>
      <c r="F97" s="2">
        <f>C97*-1</f>
        <v>-97200</v>
      </c>
      <c r="G97" s="2">
        <f>D97*-1</f>
        <v>0</v>
      </c>
      <c r="H97" s="2">
        <f>E97</f>
        <v>-9720000</v>
      </c>
      <c r="I97" s="23" t="str">
        <f>C96</f>
        <v>U3X</v>
      </c>
      <c r="O97" s="140"/>
      <c r="P97" s="140"/>
      <c r="Q97" s="140"/>
      <c r="R97" s="140"/>
      <c r="S97" s="140"/>
    </row>
    <row r="98" spans="2:24" x14ac:dyDescent="0.3">
      <c r="B98" s="93"/>
      <c r="C98" s="2">
        <f>D97</f>
        <v>0</v>
      </c>
      <c r="D98" s="2">
        <f>(S10*K10^2+O10*J10^2)</f>
        <v>1080000</v>
      </c>
      <c r="E98" s="2">
        <f>P10*J10</f>
        <v>0</v>
      </c>
      <c r="F98" s="2">
        <f>-1*C98</f>
        <v>0</v>
      </c>
      <c r="G98" s="2">
        <f>-1*D98</f>
        <v>-1080000</v>
      </c>
      <c r="H98" s="2">
        <f>E98</f>
        <v>0</v>
      </c>
      <c r="I98" s="23" t="str">
        <f>D96</f>
        <v>U3Y</v>
      </c>
    </row>
    <row r="99" spans="2:24" x14ac:dyDescent="0.3">
      <c r="B99" s="139" t="s">
        <v>29</v>
      </c>
      <c r="C99" s="2">
        <f>H97</f>
        <v>-9720000</v>
      </c>
      <c r="D99" s="2">
        <f>H98</f>
        <v>0</v>
      </c>
      <c r="E99" s="2">
        <f>Q10</f>
        <v>1296000000</v>
      </c>
      <c r="F99" s="2">
        <f>C99*-1</f>
        <v>9720000</v>
      </c>
      <c r="G99" s="2">
        <f>D99*-1</f>
        <v>0</v>
      </c>
      <c r="H99" s="2">
        <f>R10</f>
        <v>648000000</v>
      </c>
      <c r="I99" s="23" t="str">
        <f>E96</f>
        <v>U3θ</v>
      </c>
    </row>
    <row r="100" spans="2:24" x14ac:dyDescent="0.3">
      <c r="B100" s="93"/>
      <c r="C100" s="2">
        <f>F97</f>
        <v>-97200</v>
      </c>
      <c r="D100" s="2">
        <f>G97</f>
        <v>0</v>
      </c>
      <c r="E100" s="2">
        <f>F99</f>
        <v>9720000</v>
      </c>
      <c r="F100" s="2">
        <f>C97</f>
        <v>97200</v>
      </c>
      <c r="G100" s="2">
        <f>D97</f>
        <v>0</v>
      </c>
      <c r="H100" s="2">
        <f>-1*H97</f>
        <v>9720000</v>
      </c>
      <c r="I100" s="23" t="str">
        <f>F96</f>
        <v>U4X</v>
      </c>
    </row>
    <row r="101" spans="2:24" x14ac:dyDescent="0.3">
      <c r="B101" s="93"/>
      <c r="C101" s="2">
        <f>F98</f>
        <v>0</v>
      </c>
      <c r="D101" s="2">
        <f>G98</f>
        <v>-1080000</v>
      </c>
      <c r="E101" s="2">
        <f>-1*H99</f>
        <v>-648000000</v>
      </c>
      <c r="F101" s="2">
        <f>C98</f>
        <v>0</v>
      </c>
      <c r="G101" s="2">
        <f>D98</f>
        <v>1080000</v>
      </c>
      <c r="H101" s="2">
        <f>-1*H98</f>
        <v>0</v>
      </c>
      <c r="I101" s="23" t="str">
        <f>G96</f>
        <v>U4Y</v>
      </c>
      <c r="P101" s="139"/>
    </row>
    <row r="102" spans="2:24" x14ac:dyDescent="0.3">
      <c r="B102" s="93"/>
      <c r="C102" s="2">
        <f>C99</f>
        <v>-9720000</v>
      </c>
      <c r="D102" s="2">
        <f>D99</f>
        <v>0</v>
      </c>
      <c r="E102" s="2">
        <f>H99</f>
        <v>648000000</v>
      </c>
      <c r="F102" s="2">
        <f>F99</f>
        <v>9720000</v>
      </c>
      <c r="G102" s="2">
        <f>G99</f>
        <v>0</v>
      </c>
      <c r="H102" s="2">
        <f>E99</f>
        <v>1296000000</v>
      </c>
      <c r="I102" s="23" t="str">
        <f>H96</f>
        <v>U4θ</v>
      </c>
      <c r="P102" s="104"/>
      <c r="Q102" s="139"/>
    </row>
    <row r="103" spans="2:24" x14ac:dyDescent="0.3">
      <c r="B103" s="93"/>
      <c r="I103" s="139"/>
      <c r="P103" s="104"/>
      <c r="Q103" s="139"/>
    </row>
    <row r="104" spans="2:24" x14ac:dyDescent="0.3">
      <c r="B104" s="93"/>
      <c r="I104" s="139"/>
      <c r="P104" s="104"/>
      <c r="Q104" s="139"/>
    </row>
    <row r="105" spans="2:24" x14ac:dyDescent="0.3">
      <c r="C105" s="23" t="str">
        <f>C70</f>
        <v>U1X</v>
      </c>
      <c r="D105" s="23" t="str">
        <f t="shared" ref="D105:W105" si="31">D70</f>
        <v>U1Y</v>
      </c>
      <c r="E105" s="23" t="str">
        <f t="shared" si="31"/>
        <v>U1θ</v>
      </c>
      <c r="F105" s="23" t="str">
        <f t="shared" si="31"/>
        <v>U2X</v>
      </c>
      <c r="G105" s="23" t="str">
        <f t="shared" si="31"/>
        <v>U2Y</v>
      </c>
      <c r="H105" s="23" t="str">
        <f t="shared" si="31"/>
        <v>U2θ</v>
      </c>
      <c r="I105" s="23" t="str">
        <f t="shared" si="31"/>
        <v>U3X</v>
      </c>
      <c r="J105" s="23" t="str">
        <f t="shared" si="31"/>
        <v>U3Y</v>
      </c>
      <c r="K105" s="23" t="str">
        <f t="shared" si="31"/>
        <v>U3θ</v>
      </c>
      <c r="L105" s="23" t="str">
        <f t="shared" si="31"/>
        <v>U4X</v>
      </c>
      <c r="M105" s="23" t="str">
        <f t="shared" si="31"/>
        <v>U4Y</v>
      </c>
      <c r="N105" s="23" t="str">
        <f t="shared" si="31"/>
        <v>U4θ</v>
      </c>
      <c r="O105" s="23" t="str">
        <f t="shared" si="31"/>
        <v>U5X</v>
      </c>
      <c r="P105" s="23" t="str">
        <f t="shared" si="31"/>
        <v>U5Y</v>
      </c>
      <c r="Q105" s="23" t="str">
        <f t="shared" si="31"/>
        <v>U5θ</v>
      </c>
      <c r="R105" s="23" t="str">
        <f t="shared" si="31"/>
        <v>U6X</v>
      </c>
      <c r="S105" s="23" t="str">
        <f t="shared" si="31"/>
        <v>U6Y</v>
      </c>
      <c r="T105" s="23" t="str">
        <f t="shared" si="31"/>
        <v>U6θ</v>
      </c>
      <c r="U105" s="23" t="str">
        <f t="shared" si="31"/>
        <v>U7X</v>
      </c>
      <c r="V105" s="23" t="str">
        <f t="shared" si="31"/>
        <v>U7Y</v>
      </c>
      <c r="W105" s="23" t="str">
        <f t="shared" si="31"/>
        <v>U7θ</v>
      </c>
    </row>
    <row r="106" spans="2:24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3" t="str">
        <f>X71</f>
        <v>U1X</v>
      </c>
    </row>
    <row r="107" spans="2:24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3" t="str">
        <f t="shared" ref="X107:X126" si="32">X72</f>
        <v>U1Y</v>
      </c>
    </row>
    <row r="108" spans="2:24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3" t="str">
        <f t="shared" si="32"/>
        <v>U1θ</v>
      </c>
    </row>
    <row r="109" spans="2:24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3" t="str">
        <f t="shared" si="32"/>
        <v>U2X</v>
      </c>
    </row>
    <row r="110" spans="2:24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3" t="str">
        <f t="shared" si="32"/>
        <v>U2Y</v>
      </c>
    </row>
    <row r="111" spans="2:24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3" t="str">
        <f t="shared" si="32"/>
        <v>U2θ</v>
      </c>
    </row>
    <row r="112" spans="2:24" x14ac:dyDescent="0.3">
      <c r="C112" s="2"/>
      <c r="D112" s="2"/>
      <c r="E112" s="2"/>
      <c r="F112" s="2"/>
      <c r="G112" s="2"/>
      <c r="H112" s="2"/>
      <c r="I112" s="2">
        <f>C97</f>
        <v>97200</v>
      </c>
      <c r="J112" s="2">
        <f t="shared" ref="J112:N112" si="33">D97</f>
        <v>0</v>
      </c>
      <c r="K112" s="2">
        <f t="shared" si="33"/>
        <v>-9720000</v>
      </c>
      <c r="L112" s="2">
        <f t="shared" si="33"/>
        <v>-97200</v>
      </c>
      <c r="M112" s="2">
        <f t="shared" si="33"/>
        <v>0</v>
      </c>
      <c r="N112" s="2">
        <f t="shared" si="33"/>
        <v>-9720000</v>
      </c>
      <c r="O112" s="2"/>
      <c r="P112" s="2"/>
      <c r="Q112" s="2"/>
      <c r="R112" s="2"/>
      <c r="S112" s="2"/>
      <c r="T112" s="2"/>
      <c r="U112" s="2"/>
      <c r="V112" s="2"/>
      <c r="W112" s="2"/>
      <c r="X112" s="23" t="str">
        <f t="shared" si="32"/>
        <v>U3X</v>
      </c>
    </row>
    <row r="113" spans="2:24" x14ac:dyDescent="0.3">
      <c r="B113" t="s">
        <v>29</v>
      </c>
      <c r="C113" s="2"/>
      <c r="D113" s="2"/>
      <c r="E113" s="2"/>
      <c r="F113" s="2"/>
      <c r="G113" s="2"/>
      <c r="H113" s="2"/>
      <c r="I113" s="2">
        <f t="shared" ref="I113:I117" si="34">C98</f>
        <v>0</v>
      </c>
      <c r="J113" s="2">
        <f t="shared" ref="J113:J117" si="35">D98</f>
        <v>1080000</v>
      </c>
      <c r="K113" s="2">
        <f t="shared" ref="K113:K117" si="36">E98</f>
        <v>0</v>
      </c>
      <c r="L113" s="2">
        <f t="shared" ref="L113:L117" si="37">F98</f>
        <v>0</v>
      </c>
      <c r="M113" s="2">
        <f t="shared" ref="M113:M117" si="38">G98</f>
        <v>-1080000</v>
      </c>
      <c r="N113" s="2">
        <f t="shared" ref="N113:N117" si="39">H98</f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3" t="str">
        <f t="shared" si="32"/>
        <v>U3Y</v>
      </c>
    </row>
    <row r="114" spans="2:24" x14ac:dyDescent="0.3">
      <c r="C114" s="2"/>
      <c r="D114" s="2"/>
      <c r="E114" s="2"/>
      <c r="F114" s="2"/>
      <c r="G114" s="2"/>
      <c r="H114" s="2"/>
      <c r="I114" s="2">
        <f t="shared" si="34"/>
        <v>-9720000</v>
      </c>
      <c r="J114" s="2">
        <f t="shared" si="35"/>
        <v>0</v>
      </c>
      <c r="K114" s="2">
        <f t="shared" si="36"/>
        <v>1296000000</v>
      </c>
      <c r="L114" s="2">
        <f t="shared" si="37"/>
        <v>9720000</v>
      </c>
      <c r="M114" s="2">
        <f t="shared" si="38"/>
        <v>0</v>
      </c>
      <c r="N114" s="2">
        <f t="shared" si="39"/>
        <v>648000000</v>
      </c>
      <c r="O114" s="2"/>
      <c r="P114" s="2"/>
      <c r="Q114" s="2"/>
      <c r="R114" s="2"/>
      <c r="S114" s="2"/>
      <c r="T114" s="2"/>
      <c r="U114" s="2"/>
      <c r="V114" s="2"/>
      <c r="W114" s="2"/>
      <c r="X114" s="23" t="str">
        <f t="shared" si="32"/>
        <v>U3θ</v>
      </c>
    </row>
    <row r="115" spans="2:24" x14ac:dyDescent="0.3">
      <c r="C115" s="2"/>
      <c r="D115" s="2"/>
      <c r="E115" s="2"/>
      <c r="F115" s="2"/>
      <c r="G115" s="2"/>
      <c r="H115" s="2"/>
      <c r="I115" s="2">
        <f t="shared" si="34"/>
        <v>-97200</v>
      </c>
      <c r="J115" s="2">
        <f t="shared" si="35"/>
        <v>0</v>
      </c>
      <c r="K115" s="2">
        <f t="shared" si="36"/>
        <v>9720000</v>
      </c>
      <c r="L115" s="2">
        <f t="shared" si="37"/>
        <v>97200</v>
      </c>
      <c r="M115" s="2">
        <f t="shared" si="38"/>
        <v>0</v>
      </c>
      <c r="N115" s="2">
        <f t="shared" si="39"/>
        <v>9720000</v>
      </c>
      <c r="O115" s="2"/>
      <c r="P115" s="2"/>
      <c r="Q115" s="2"/>
      <c r="R115" s="2"/>
      <c r="S115" s="2"/>
      <c r="T115" s="2"/>
      <c r="U115" s="2"/>
      <c r="V115" s="2"/>
      <c r="W115" s="2"/>
      <c r="X115" s="23" t="str">
        <f t="shared" si="32"/>
        <v>U4X</v>
      </c>
    </row>
    <row r="116" spans="2:24" x14ac:dyDescent="0.3">
      <c r="C116" s="2"/>
      <c r="D116" s="2"/>
      <c r="E116" s="2"/>
      <c r="F116" s="2"/>
      <c r="G116" s="2"/>
      <c r="H116" s="2"/>
      <c r="I116" s="2">
        <f t="shared" si="34"/>
        <v>0</v>
      </c>
      <c r="J116" s="2">
        <f t="shared" si="35"/>
        <v>-1080000</v>
      </c>
      <c r="K116" s="2">
        <f t="shared" si="36"/>
        <v>-648000000</v>
      </c>
      <c r="L116" s="2">
        <f t="shared" si="37"/>
        <v>0</v>
      </c>
      <c r="M116" s="2">
        <f t="shared" si="38"/>
        <v>1080000</v>
      </c>
      <c r="N116" s="2">
        <f t="shared" si="39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3" t="str">
        <f t="shared" si="32"/>
        <v>U4Y</v>
      </c>
    </row>
    <row r="117" spans="2:24" x14ac:dyDescent="0.3">
      <c r="C117" s="2"/>
      <c r="D117" s="2"/>
      <c r="E117" s="2"/>
      <c r="F117" s="2"/>
      <c r="G117" s="2"/>
      <c r="H117" s="2"/>
      <c r="I117" s="2">
        <f t="shared" si="34"/>
        <v>-9720000</v>
      </c>
      <c r="J117" s="2">
        <f t="shared" si="35"/>
        <v>0</v>
      </c>
      <c r="K117" s="2">
        <f t="shared" si="36"/>
        <v>648000000</v>
      </c>
      <c r="L117" s="2">
        <f t="shared" si="37"/>
        <v>9720000</v>
      </c>
      <c r="M117" s="2">
        <f t="shared" si="38"/>
        <v>0</v>
      </c>
      <c r="N117" s="2">
        <f t="shared" si="39"/>
        <v>1296000000</v>
      </c>
      <c r="O117" s="2"/>
      <c r="P117" s="2"/>
      <c r="Q117" s="2"/>
      <c r="R117" s="2"/>
      <c r="S117" s="2"/>
      <c r="T117" s="2"/>
      <c r="U117" s="2"/>
      <c r="V117" s="2"/>
      <c r="W117" s="2"/>
      <c r="X117" s="23" t="str">
        <f t="shared" si="32"/>
        <v>U4θ</v>
      </c>
    </row>
    <row r="118" spans="2:24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3" t="str">
        <f t="shared" si="32"/>
        <v>U5X</v>
      </c>
    </row>
    <row r="119" spans="2:24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3" t="str">
        <f t="shared" si="32"/>
        <v>U5Y</v>
      </c>
    </row>
    <row r="120" spans="2:24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3" t="str">
        <f t="shared" si="32"/>
        <v>U5θ</v>
      </c>
    </row>
    <row r="121" spans="2:24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3" t="str">
        <f t="shared" si="32"/>
        <v>U6X</v>
      </c>
    </row>
    <row r="122" spans="2:24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3" t="str">
        <f t="shared" si="32"/>
        <v>U6Y</v>
      </c>
    </row>
    <row r="123" spans="2:24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3" t="str">
        <f t="shared" si="32"/>
        <v>U6θ</v>
      </c>
    </row>
    <row r="124" spans="2:24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3" t="str">
        <f t="shared" si="32"/>
        <v>U7X</v>
      </c>
    </row>
    <row r="125" spans="2:24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3" t="str">
        <f t="shared" si="32"/>
        <v>U7Y</v>
      </c>
    </row>
    <row r="126" spans="2:24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3" t="str">
        <f t="shared" si="32"/>
        <v>U7θ</v>
      </c>
    </row>
    <row r="127" spans="2:24" x14ac:dyDescent="0.3">
      <c r="B127" s="93"/>
      <c r="I127" s="139"/>
      <c r="P127" s="104"/>
      <c r="Q127" s="139"/>
    </row>
    <row r="128" spans="2:24" x14ac:dyDescent="0.3">
      <c r="B128" s="93"/>
      <c r="I128" s="139"/>
      <c r="P128" s="104"/>
      <c r="Q128" s="139"/>
    </row>
    <row r="129" spans="2:24" x14ac:dyDescent="0.3">
      <c r="P129" s="104"/>
      <c r="Q129" s="139"/>
    </row>
    <row r="130" spans="2:24" x14ac:dyDescent="0.3">
      <c r="P130" s="104"/>
      <c r="Q130" s="139"/>
    </row>
    <row r="131" spans="2:24" x14ac:dyDescent="0.3">
      <c r="B131" s="93"/>
      <c r="C131" s="23" t="str">
        <f>CONCATENATE("U",C22,C18)</f>
        <v>U4X</v>
      </c>
      <c r="D131" s="23" t="str">
        <f t="shared" ref="D131:H131" si="40">CONCATENATE("U",D22,D18)</f>
        <v>U4Y</v>
      </c>
      <c r="E131" s="23" t="str">
        <f t="shared" si="40"/>
        <v>U4θ</v>
      </c>
      <c r="F131" s="23" t="str">
        <f t="shared" si="40"/>
        <v>U5X</v>
      </c>
      <c r="G131" s="23" t="str">
        <f t="shared" si="40"/>
        <v>U5Y</v>
      </c>
      <c r="H131" s="23" t="str">
        <f t="shared" si="40"/>
        <v>U5θ</v>
      </c>
      <c r="P131" s="104"/>
      <c r="Q131" s="139"/>
    </row>
    <row r="132" spans="2:24" x14ac:dyDescent="0.3">
      <c r="B132" s="93"/>
      <c r="C132" s="2">
        <f>(S11*J11^2+O11*K11^2)</f>
        <v>777600</v>
      </c>
      <c r="D132" s="2">
        <f>(S11-O11)*J11*K11</f>
        <v>0</v>
      </c>
      <c r="E132" s="2">
        <f>-P11*K11</f>
        <v>-38880000</v>
      </c>
      <c r="F132" s="2">
        <f>C132*-1</f>
        <v>-777600</v>
      </c>
      <c r="G132" s="2">
        <f>D132*-1</f>
        <v>0</v>
      </c>
      <c r="H132" s="2">
        <f>E132</f>
        <v>-38880000</v>
      </c>
      <c r="I132" s="23" t="str">
        <f>C131</f>
        <v>U4X</v>
      </c>
      <c r="P132" s="104"/>
      <c r="Q132" s="139"/>
    </row>
    <row r="133" spans="2:24" x14ac:dyDescent="0.3">
      <c r="B133" s="93"/>
      <c r="C133" s="2">
        <f>D132</f>
        <v>0</v>
      </c>
      <c r="D133" s="2">
        <f>(S11*K11^2+O11*J11^2)</f>
        <v>2160000</v>
      </c>
      <c r="E133" s="2">
        <f>P11*J11</f>
        <v>0</v>
      </c>
      <c r="F133" s="2">
        <f>-1*C133</f>
        <v>0</v>
      </c>
      <c r="G133" s="2">
        <f>-1*D133</f>
        <v>-2160000</v>
      </c>
      <c r="H133" s="2">
        <f>E133</f>
        <v>0</v>
      </c>
      <c r="I133" s="23" t="str">
        <f>D131</f>
        <v>U4Y</v>
      </c>
      <c r="P133" s="104"/>
      <c r="Q133" s="139"/>
    </row>
    <row r="134" spans="2:24" x14ac:dyDescent="0.3">
      <c r="B134" s="139" t="s">
        <v>89</v>
      </c>
      <c r="C134" s="2">
        <f>H132</f>
        <v>-38880000</v>
      </c>
      <c r="D134" s="2">
        <f>H133</f>
        <v>0</v>
      </c>
      <c r="E134" s="2">
        <f>Q11</f>
        <v>2592000000</v>
      </c>
      <c r="F134" s="2">
        <f>C134*-1</f>
        <v>38880000</v>
      </c>
      <c r="G134" s="2">
        <f>D134*-1</f>
        <v>0</v>
      </c>
      <c r="H134" s="2">
        <f>R11</f>
        <v>1296000000</v>
      </c>
      <c r="I134" s="23" t="str">
        <f>E131</f>
        <v>U4θ</v>
      </c>
    </row>
    <row r="135" spans="2:24" x14ac:dyDescent="0.3">
      <c r="B135" s="93"/>
      <c r="C135" s="2">
        <f>F132</f>
        <v>-777600</v>
      </c>
      <c r="D135" s="2">
        <f>G132</f>
        <v>0</v>
      </c>
      <c r="E135" s="2">
        <f>F134</f>
        <v>38880000</v>
      </c>
      <c r="F135" s="2">
        <f>C132</f>
        <v>777600</v>
      </c>
      <c r="G135" s="2">
        <f>D132</f>
        <v>0</v>
      </c>
      <c r="H135" s="2">
        <f>-1*H132</f>
        <v>38880000</v>
      </c>
      <c r="I135" s="23" t="str">
        <f>F131</f>
        <v>U5X</v>
      </c>
    </row>
    <row r="136" spans="2:24" x14ac:dyDescent="0.3">
      <c r="B136" s="93"/>
      <c r="C136" s="2">
        <f>F133</f>
        <v>0</v>
      </c>
      <c r="D136" s="2">
        <f>G133</f>
        <v>-2160000</v>
      </c>
      <c r="E136" s="2">
        <f>-1*H134</f>
        <v>-1296000000</v>
      </c>
      <c r="F136" s="2">
        <f>C133</f>
        <v>0</v>
      </c>
      <c r="G136" s="2">
        <f>D133</f>
        <v>2160000</v>
      </c>
      <c r="H136" s="2">
        <f>-1*H133</f>
        <v>0</v>
      </c>
      <c r="I136" s="23" t="str">
        <f>G131</f>
        <v>U5Y</v>
      </c>
    </row>
    <row r="137" spans="2:24" x14ac:dyDescent="0.3">
      <c r="B137" s="93"/>
      <c r="C137" s="2">
        <f>C134</f>
        <v>-38880000</v>
      </c>
      <c r="D137" s="2">
        <f>D134</f>
        <v>0</v>
      </c>
      <c r="E137" s="2">
        <f>H134</f>
        <v>1296000000</v>
      </c>
      <c r="F137" s="2">
        <f>F134</f>
        <v>38880000</v>
      </c>
      <c r="G137" s="2">
        <f>G134</f>
        <v>0</v>
      </c>
      <c r="H137" s="2">
        <f>E134</f>
        <v>2592000000</v>
      </c>
      <c r="I137" s="23" t="str">
        <f>H131</f>
        <v>U5θ</v>
      </c>
    </row>
    <row r="138" spans="2:24" x14ac:dyDescent="0.3">
      <c r="B138" s="93"/>
      <c r="I138" s="139"/>
    </row>
    <row r="139" spans="2:24" x14ac:dyDescent="0.3">
      <c r="B139" s="93"/>
      <c r="I139" s="139"/>
    </row>
    <row r="140" spans="2:24" x14ac:dyDescent="0.3">
      <c r="C140" s="23" t="str">
        <f t="shared" ref="C140:W140" si="41">C105</f>
        <v>U1X</v>
      </c>
      <c r="D140" s="23" t="str">
        <f t="shared" si="41"/>
        <v>U1Y</v>
      </c>
      <c r="E140" s="23" t="str">
        <f t="shared" si="41"/>
        <v>U1θ</v>
      </c>
      <c r="F140" s="23" t="str">
        <f t="shared" si="41"/>
        <v>U2X</v>
      </c>
      <c r="G140" s="23" t="str">
        <f t="shared" si="41"/>
        <v>U2Y</v>
      </c>
      <c r="H140" s="23" t="str">
        <f t="shared" si="41"/>
        <v>U2θ</v>
      </c>
      <c r="I140" s="23" t="str">
        <f t="shared" si="41"/>
        <v>U3X</v>
      </c>
      <c r="J140" s="23" t="str">
        <f t="shared" si="41"/>
        <v>U3Y</v>
      </c>
      <c r="K140" s="23" t="str">
        <f t="shared" si="41"/>
        <v>U3θ</v>
      </c>
      <c r="L140" s="23" t="str">
        <f t="shared" si="41"/>
        <v>U4X</v>
      </c>
      <c r="M140" s="23" t="str">
        <f t="shared" si="41"/>
        <v>U4Y</v>
      </c>
      <c r="N140" s="23" t="str">
        <f t="shared" si="41"/>
        <v>U4θ</v>
      </c>
      <c r="O140" s="23" t="str">
        <f t="shared" si="41"/>
        <v>U5X</v>
      </c>
      <c r="P140" s="23" t="str">
        <f t="shared" si="41"/>
        <v>U5Y</v>
      </c>
      <c r="Q140" s="23" t="str">
        <f t="shared" si="41"/>
        <v>U5θ</v>
      </c>
      <c r="R140" s="23" t="str">
        <f t="shared" si="41"/>
        <v>U6X</v>
      </c>
      <c r="S140" s="23" t="str">
        <f t="shared" si="41"/>
        <v>U6Y</v>
      </c>
      <c r="T140" s="23" t="str">
        <f t="shared" si="41"/>
        <v>U6θ</v>
      </c>
      <c r="U140" s="23" t="str">
        <f t="shared" si="41"/>
        <v>U7X</v>
      </c>
      <c r="V140" s="23" t="str">
        <f t="shared" si="41"/>
        <v>U7Y</v>
      </c>
      <c r="W140" s="23" t="str">
        <f t="shared" si="41"/>
        <v>U7θ</v>
      </c>
      <c r="X140" s="23"/>
    </row>
    <row r="141" spans="2:24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3" t="str">
        <f>X106</f>
        <v>U1X</v>
      </c>
    </row>
    <row r="142" spans="2:24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3" t="str">
        <f t="shared" ref="X142:X161" si="42">X107</f>
        <v>U1Y</v>
      </c>
    </row>
    <row r="143" spans="2:24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3" t="str">
        <f t="shared" si="42"/>
        <v>U1θ</v>
      </c>
    </row>
    <row r="144" spans="2:24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3" t="str">
        <f t="shared" si="42"/>
        <v>U2X</v>
      </c>
    </row>
    <row r="145" spans="2:24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3" t="str">
        <f t="shared" si="42"/>
        <v>U2Y</v>
      </c>
    </row>
    <row r="146" spans="2:24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3" t="str">
        <f t="shared" si="42"/>
        <v>U2θ</v>
      </c>
    </row>
    <row r="147" spans="2:24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3" t="str">
        <f t="shared" si="42"/>
        <v>U3X</v>
      </c>
    </row>
    <row r="148" spans="2:24" x14ac:dyDescent="0.3">
      <c r="B148" t="s">
        <v>89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3" t="str">
        <f t="shared" si="42"/>
        <v>U3Y</v>
      </c>
    </row>
    <row r="149" spans="2:24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3" t="str">
        <f t="shared" si="42"/>
        <v>U3θ</v>
      </c>
    </row>
    <row r="150" spans="2:24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>
        <f>C132</f>
        <v>777600</v>
      </c>
      <c r="M150" s="2">
        <f t="shared" ref="M150:Q150" si="43">D132</f>
        <v>0</v>
      </c>
      <c r="N150" s="2">
        <f t="shared" si="43"/>
        <v>-38880000</v>
      </c>
      <c r="O150" s="2">
        <f t="shared" si="43"/>
        <v>-777600</v>
      </c>
      <c r="P150" s="2">
        <f t="shared" si="43"/>
        <v>0</v>
      </c>
      <c r="Q150" s="2">
        <f t="shared" si="43"/>
        <v>-38880000</v>
      </c>
      <c r="R150" s="2"/>
      <c r="S150" s="2"/>
      <c r="T150" s="2"/>
      <c r="U150" s="2"/>
      <c r="V150" s="2"/>
      <c r="W150" s="2"/>
      <c r="X150" s="23" t="str">
        <f t="shared" si="42"/>
        <v>U4X</v>
      </c>
    </row>
    <row r="151" spans="2:24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>
        <f t="shared" ref="L151:L155" si="44">C133</f>
        <v>0</v>
      </c>
      <c r="M151" s="2">
        <f t="shared" ref="M151:M155" si="45">D133</f>
        <v>2160000</v>
      </c>
      <c r="N151" s="2">
        <f t="shared" ref="N151:N155" si="46">E133</f>
        <v>0</v>
      </c>
      <c r="O151" s="2">
        <f t="shared" ref="O151:O155" si="47">F133</f>
        <v>0</v>
      </c>
      <c r="P151" s="2">
        <f t="shared" ref="P151:P155" si="48">G133</f>
        <v>-2160000</v>
      </c>
      <c r="Q151" s="2">
        <f t="shared" ref="Q151:Q155" si="49">H133</f>
        <v>0</v>
      </c>
      <c r="R151" s="2"/>
      <c r="S151" s="2"/>
      <c r="T151" s="2"/>
      <c r="U151" s="2"/>
      <c r="V151" s="2"/>
      <c r="W151" s="2"/>
      <c r="X151" s="23" t="str">
        <f t="shared" si="42"/>
        <v>U4Y</v>
      </c>
    </row>
    <row r="152" spans="2:24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>
        <f t="shared" si="44"/>
        <v>-38880000</v>
      </c>
      <c r="M152" s="2">
        <f t="shared" si="45"/>
        <v>0</v>
      </c>
      <c r="N152" s="2">
        <f t="shared" si="46"/>
        <v>2592000000</v>
      </c>
      <c r="O152" s="2">
        <f t="shared" si="47"/>
        <v>38880000</v>
      </c>
      <c r="P152" s="2">
        <f t="shared" si="48"/>
        <v>0</v>
      </c>
      <c r="Q152" s="2">
        <f t="shared" si="49"/>
        <v>1296000000</v>
      </c>
      <c r="R152" s="2"/>
      <c r="S152" s="2"/>
      <c r="T152" s="2"/>
      <c r="U152" s="2"/>
      <c r="V152" s="2"/>
      <c r="W152" s="2"/>
      <c r="X152" s="23" t="str">
        <f t="shared" si="42"/>
        <v>U4θ</v>
      </c>
    </row>
    <row r="153" spans="2:24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>
        <f t="shared" si="44"/>
        <v>-777600</v>
      </c>
      <c r="M153" s="2">
        <f t="shared" si="45"/>
        <v>0</v>
      </c>
      <c r="N153" s="2">
        <f t="shared" si="46"/>
        <v>38880000</v>
      </c>
      <c r="O153" s="2">
        <f t="shared" si="47"/>
        <v>777600</v>
      </c>
      <c r="P153" s="2">
        <f t="shared" si="48"/>
        <v>0</v>
      </c>
      <c r="Q153" s="2">
        <f t="shared" si="49"/>
        <v>38880000</v>
      </c>
      <c r="R153" s="2"/>
      <c r="S153" s="2"/>
      <c r="T153" s="2"/>
      <c r="U153" s="2"/>
      <c r="V153" s="2"/>
      <c r="W153" s="2"/>
      <c r="X153" s="23" t="str">
        <f t="shared" si="42"/>
        <v>U5X</v>
      </c>
    </row>
    <row r="154" spans="2:24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>
        <f t="shared" si="44"/>
        <v>0</v>
      </c>
      <c r="M154" s="2">
        <f t="shared" si="45"/>
        <v>-2160000</v>
      </c>
      <c r="N154" s="2">
        <f t="shared" si="46"/>
        <v>-1296000000</v>
      </c>
      <c r="O154" s="2">
        <f t="shared" si="47"/>
        <v>0</v>
      </c>
      <c r="P154" s="2">
        <f t="shared" si="48"/>
        <v>2160000</v>
      </c>
      <c r="Q154" s="2">
        <f t="shared" si="49"/>
        <v>0</v>
      </c>
      <c r="R154" s="2"/>
      <c r="S154" s="2"/>
      <c r="T154" s="2"/>
      <c r="U154" s="2"/>
      <c r="V154" s="2"/>
      <c r="W154" s="2"/>
      <c r="X154" s="23" t="str">
        <f t="shared" si="42"/>
        <v>U5Y</v>
      </c>
    </row>
    <row r="155" spans="2:24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>
        <f t="shared" si="44"/>
        <v>-38880000</v>
      </c>
      <c r="M155" s="2">
        <f t="shared" si="45"/>
        <v>0</v>
      </c>
      <c r="N155" s="2">
        <f t="shared" si="46"/>
        <v>1296000000</v>
      </c>
      <c r="O155" s="2">
        <f t="shared" si="47"/>
        <v>38880000</v>
      </c>
      <c r="P155" s="2">
        <f t="shared" si="48"/>
        <v>0</v>
      </c>
      <c r="Q155" s="2">
        <f t="shared" si="49"/>
        <v>2592000000</v>
      </c>
      <c r="R155" s="2"/>
      <c r="S155" s="2"/>
      <c r="T155" s="2"/>
      <c r="U155" s="2"/>
      <c r="V155" s="2"/>
      <c r="W155" s="2"/>
      <c r="X155" s="23" t="str">
        <f t="shared" si="42"/>
        <v>U5θ</v>
      </c>
    </row>
    <row r="156" spans="2:24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3" t="str">
        <f t="shared" si="42"/>
        <v>U6X</v>
      </c>
    </row>
    <row r="157" spans="2:24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3" t="str">
        <f t="shared" si="42"/>
        <v>U6Y</v>
      </c>
    </row>
    <row r="158" spans="2:24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3" t="str">
        <f t="shared" si="42"/>
        <v>U6θ</v>
      </c>
    </row>
    <row r="159" spans="2:24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3" t="str">
        <f t="shared" si="42"/>
        <v>U7X</v>
      </c>
    </row>
    <row r="160" spans="2:24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3" t="str">
        <f t="shared" si="42"/>
        <v>U7Y</v>
      </c>
    </row>
    <row r="161" spans="2:24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3" t="str">
        <f t="shared" si="42"/>
        <v>U7θ</v>
      </c>
    </row>
    <row r="165" spans="2:24" x14ac:dyDescent="0.3">
      <c r="P165" s="139"/>
    </row>
    <row r="166" spans="2:24" x14ac:dyDescent="0.3">
      <c r="B166" s="93"/>
      <c r="C166" s="23" t="str">
        <f>CONCATENATE("U",C23,C18)</f>
        <v>U5X</v>
      </c>
      <c r="D166" s="23" t="str">
        <f t="shared" ref="D166:H166" si="50">CONCATENATE("U",D23,D18)</f>
        <v>U5Y</v>
      </c>
      <c r="E166" s="23" t="str">
        <f t="shared" si="50"/>
        <v>U5θ</v>
      </c>
      <c r="F166" s="23" t="str">
        <f t="shared" si="50"/>
        <v>U6X</v>
      </c>
      <c r="G166" s="23" t="str">
        <f t="shared" si="50"/>
        <v>U6Y</v>
      </c>
      <c r="H166" s="23" t="str">
        <f t="shared" si="50"/>
        <v>U6θ</v>
      </c>
      <c r="Q166" s="139"/>
    </row>
    <row r="167" spans="2:24" x14ac:dyDescent="0.3">
      <c r="B167" s="93"/>
      <c r="C167" s="2">
        <f>(S12*J12^2+O12*K12^2)</f>
        <v>777600</v>
      </c>
      <c r="D167" s="2">
        <f>(S12-O12)*J12*K12</f>
        <v>0</v>
      </c>
      <c r="E167" s="2">
        <f>-P12*K12</f>
        <v>-38880000</v>
      </c>
      <c r="F167" s="2">
        <f>C167*-1</f>
        <v>-777600</v>
      </c>
      <c r="G167" s="2">
        <f>D167*-1</f>
        <v>0</v>
      </c>
      <c r="H167" s="2">
        <f>E167</f>
        <v>-38880000</v>
      </c>
      <c r="I167" s="23" t="str">
        <f>C166</f>
        <v>U5X</v>
      </c>
      <c r="Q167" s="139"/>
    </row>
    <row r="168" spans="2:24" x14ac:dyDescent="0.3">
      <c r="B168" s="93"/>
      <c r="C168" s="2">
        <f>D167</f>
        <v>0</v>
      </c>
      <c r="D168" s="2">
        <f>(S12*K12^2+O12*J12^2)</f>
        <v>2160000</v>
      </c>
      <c r="E168" s="2">
        <f>P12*J12</f>
        <v>0</v>
      </c>
      <c r="F168" s="2">
        <f>-1*C168</f>
        <v>0</v>
      </c>
      <c r="G168" s="2">
        <f>-1*D168</f>
        <v>-2160000</v>
      </c>
      <c r="H168" s="2">
        <f>E168</f>
        <v>0</v>
      </c>
      <c r="I168" s="23" t="str">
        <f>D166</f>
        <v>U5Y</v>
      </c>
      <c r="P168" s="104"/>
      <c r="Q168" s="139"/>
    </row>
    <row r="169" spans="2:24" x14ac:dyDescent="0.3">
      <c r="B169" s="139" t="s">
        <v>90</v>
      </c>
      <c r="C169" s="2">
        <f>H167</f>
        <v>-38880000</v>
      </c>
      <c r="D169" s="2">
        <f>H168</f>
        <v>0</v>
      </c>
      <c r="E169" s="2">
        <f>Q95</f>
        <v>0</v>
      </c>
      <c r="F169" s="2">
        <f>C169*-1</f>
        <v>38880000</v>
      </c>
      <c r="G169" s="2">
        <f>D169*-1</f>
        <v>0</v>
      </c>
      <c r="H169" s="2">
        <f>R12</f>
        <v>1296000000</v>
      </c>
      <c r="I169" s="23" t="str">
        <f>E166</f>
        <v>U5θ</v>
      </c>
      <c r="P169" s="104"/>
      <c r="Q169" s="139"/>
    </row>
    <row r="170" spans="2:24" x14ac:dyDescent="0.3">
      <c r="B170" s="93"/>
      <c r="C170" s="2">
        <f>F167</f>
        <v>-777600</v>
      </c>
      <c r="D170" s="2">
        <f>G167</f>
        <v>0</v>
      </c>
      <c r="E170" s="2">
        <f>F169</f>
        <v>38880000</v>
      </c>
      <c r="F170" s="2">
        <f>C167</f>
        <v>777600</v>
      </c>
      <c r="G170" s="2">
        <f>D167</f>
        <v>0</v>
      </c>
      <c r="H170" s="2">
        <f>-1*H167</f>
        <v>38880000</v>
      </c>
      <c r="I170" s="23" t="str">
        <f>F166</f>
        <v>U6X</v>
      </c>
      <c r="P170" s="104"/>
      <c r="Q170" s="139"/>
    </row>
    <row r="171" spans="2:24" x14ac:dyDescent="0.3">
      <c r="B171" s="93"/>
      <c r="C171" s="2">
        <f>F168</f>
        <v>0</v>
      </c>
      <c r="D171" s="2">
        <f>G168</f>
        <v>-2160000</v>
      </c>
      <c r="E171" s="2">
        <f>-1*H169</f>
        <v>-1296000000</v>
      </c>
      <c r="F171" s="2">
        <f>C168</f>
        <v>0</v>
      </c>
      <c r="G171" s="2">
        <f>D168</f>
        <v>2160000</v>
      </c>
      <c r="H171" s="2">
        <f>-1*H168</f>
        <v>0</v>
      </c>
      <c r="I171" s="23" t="str">
        <f>G166</f>
        <v>U6Y</v>
      </c>
      <c r="P171" s="104"/>
      <c r="Q171" s="139"/>
    </row>
    <row r="172" spans="2:24" x14ac:dyDescent="0.3">
      <c r="B172" s="93"/>
      <c r="C172" s="2">
        <f>C169</f>
        <v>-38880000</v>
      </c>
      <c r="D172" s="2">
        <f>D169</f>
        <v>0</v>
      </c>
      <c r="E172" s="2">
        <f>H169</f>
        <v>1296000000</v>
      </c>
      <c r="F172" s="2">
        <f>F169</f>
        <v>38880000</v>
      </c>
      <c r="G172" s="2">
        <f>G169</f>
        <v>0</v>
      </c>
      <c r="H172" s="2">
        <f>E169</f>
        <v>0</v>
      </c>
      <c r="I172" s="23" t="str">
        <f>H166</f>
        <v>U6θ</v>
      </c>
    </row>
    <row r="173" spans="2:24" x14ac:dyDescent="0.3">
      <c r="B173" s="93"/>
      <c r="I173" s="139"/>
    </row>
    <row r="174" spans="2:24" x14ac:dyDescent="0.3">
      <c r="B174" s="93"/>
      <c r="I174" s="139"/>
    </row>
    <row r="175" spans="2:24" x14ac:dyDescent="0.3">
      <c r="C175" s="23" t="str">
        <f>C140</f>
        <v>U1X</v>
      </c>
      <c r="D175" s="23" t="str">
        <f t="shared" ref="D175:W175" si="51">D140</f>
        <v>U1Y</v>
      </c>
      <c r="E175" s="23" t="str">
        <f t="shared" si="51"/>
        <v>U1θ</v>
      </c>
      <c r="F175" s="23" t="str">
        <f t="shared" si="51"/>
        <v>U2X</v>
      </c>
      <c r="G175" s="23" t="str">
        <f t="shared" si="51"/>
        <v>U2Y</v>
      </c>
      <c r="H175" s="23" t="str">
        <f t="shared" si="51"/>
        <v>U2θ</v>
      </c>
      <c r="I175" s="23" t="str">
        <f t="shared" si="51"/>
        <v>U3X</v>
      </c>
      <c r="J175" s="23" t="str">
        <f t="shared" si="51"/>
        <v>U3Y</v>
      </c>
      <c r="K175" s="23" t="str">
        <f t="shared" si="51"/>
        <v>U3θ</v>
      </c>
      <c r="L175" s="23" t="str">
        <f t="shared" si="51"/>
        <v>U4X</v>
      </c>
      <c r="M175" s="23" t="str">
        <f t="shared" si="51"/>
        <v>U4Y</v>
      </c>
      <c r="N175" s="23" t="str">
        <f t="shared" si="51"/>
        <v>U4θ</v>
      </c>
      <c r="O175" s="23" t="str">
        <f t="shared" si="51"/>
        <v>U5X</v>
      </c>
      <c r="P175" s="23" t="str">
        <f t="shared" si="51"/>
        <v>U5Y</v>
      </c>
      <c r="Q175" s="23" t="str">
        <f t="shared" si="51"/>
        <v>U5θ</v>
      </c>
      <c r="R175" s="23" t="str">
        <f t="shared" si="51"/>
        <v>U6X</v>
      </c>
      <c r="S175" s="23" t="str">
        <f t="shared" si="51"/>
        <v>U6Y</v>
      </c>
      <c r="T175" s="23" t="str">
        <f t="shared" si="51"/>
        <v>U6θ</v>
      </c>
      <c r="U175" s="23" t="str">
        <f t="shared" si="51"/>
        <v>U7X</v>
      </c>
      <c r="V175" s="23" t="str">
        <f t="shared" si="51"/>
        <v>U7Y</v>
      </c>
      <c r="W175" s="23" t="str">
        <f t="shared" si="51"/>
        <v>U7θ</v>
      </c>
    </row>
    <row r="176" spans="2:24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3" t="str">
        <f>X141</f>
        <v>U1X</v>
      </c>
    </row>
    <row r="177" spans="2:24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3" t="str">
        <f t="shared" ref="X177:X196" si="52">X142</f>
        <v>U1Y</v>
      </c>
    </row>
    <row r="178" spans="2:24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3" t="str">
        <f t="shared" si="52"/>
        <v>U1θ</v>
      </c>
    </row>
    <row r="179" spans="2:24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3" t="str">
        <f t="shared" si="52"/>
        <v>U2X</v>
      </c>
    </row>
    <row r="180" spans="2:24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3" t="str">
        <f t="shared" si="52"/>
        <v>U2Y</v>
      </c>
    </row>
    <row r="181" spans="2:24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3" t="str">
        <f t="shared" si="52"/>
        <v>U2θ</v>
      </c>
    </row>
    <row r="182" spans="2:24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3" t="str">
        <f t="shared" si="52"/>
        <v>U3X</v>
      </c>
    </row>
    <row r="183" spans="2:24" x14ac:dyDescent="0.3">
      <c r="B183" t="s">
        <v>90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3" t="str">
        <f t="shared" si="52"/>
        <v>U3Y</v>
      </c>
    </row>
    <row r="184" spans="2:24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3" t="str">
        <f t="shared" si="52"/>
        <v>U3θ</v>
      </c>
    </row>
    <row r="185" spans="2:24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3" t="str">
        <f t="shared" si="52"/>
        <v>U4X</v>
      </c>
    </row>
    <row r="186" spans="2:24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3" t="str">
        <f t="shared" si="52"/>
        <v>U4Y</v>
      </c>
    </row>
    <row r="187" spans="2:24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3" t="str">
        <f t="shared" si="52"/>
        <v>U4θ</v>
      </c>
    </row>
    <row r="188" spans="2:24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>
        <f>C167</f>
        <v>777600</v>
      </c>
      <c r="P188" s="2">
        <f t="shared" ref="P188:T188" si="53">D167</f>
        <v>0</v>
      </c>
      <c r="Q188" s="2">
        <f t="shared" si="53"/>
        <v>-38880000</v>
      </c>
      <c r="R188" s="2">
        <f t="shared" si="53"/>
        <v>-777600</v>
      </c>
      <c r="S188" s="2">
        <f t="shared" si="53"/>
        <v>0</v>
      </c>
      <c r="T188" s="2">
        <f t="shared" si="53"/>
        <v>-38880000</v>
      </c>
      <c r="U188" s="2"/>
      <c r="V188" s="2"/>
      <c r="W188" s="2"/>
      <c r="X188" s="23" t="str">
        <f t="shared" si="52"/>
        <v>U5X</v>
      </c>
    </row>
    <row r="189" spans="2:24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>
        <f t="shared" ref="O189:O193" si="54">C168</f>
        <v>0</v>
      </c>
      <c r="P189" s="2">
        <f t="shared" ref="P189:P193" si="55">D168</f>
        <v>2160000</v>
      </c>
      <c r="Q189" s="2">
        <f t="shared" ref="Q189:Q193" si="56">E168</f>
        <v>0</v>
      </c>
      <c r="R189" s="2">
        <f t="shared" ref="R189:R193" si="57">F168</f>
        <v>0</v>
      </c>
      <c r="S189" s="2">
        <f t="shared" ref="S189:S193" si="58">G168</f>
        <v>-2160000</v>
      </c>
      <c r="T189" s="2">
        <f t="shared" ref="T189:T193" si="59">H168</f>
        <v>0</v>
      </c>
      <c r="U189" s="2"/>
      <c r="V189" s="2"/>
      <c r="W189" s="2"/>
      <c r="X189" s="23" t="str">
        <f t="shared" si="52"/>
        <v>U5Y</v>
      </c>
    </row>
    <row r="190" spans="2:24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>
        <f t="shared" si="54"/>
        <v>-38880000</v>
      </c>
      <c r="P190" s="2">
        <f t="shared" si="55"/>
        <v>0</v>
      </c>
      <c r="Q190" s="2">
        <f t="shared" si="56"/>
        <v>0</v>
      </c>
      <c r="R190" s="2">
        <f t="shared" si="57"/>
        <v>38880000</v>
      </c>
      <c r="S190" s="2">
        <f t="shared" si="58"/>
        <v>0</v>
      </c>
      <c r="T190" s="2">
        <f t="shared" si="59"/>
        <v>1296000000</v>
      </c>
      <c r="U190" s="2"/>
      <c r="V190" s="2"/>
      <c r="W190" s="2"/>
      <c r="X190" s="23" t="str">
        <f t="shared" si="52"/>
        <v>U5θ</v>
      </c>
    </row>
    <row r="191" spans="2:24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>
        <f t="shared" si="54"/>
        <v>-777600</v>
      </c>
      <c r="P191" s="2">
        <f t="shared" si="55"/>
        <v>0</v>
      </c>
      <c r="Q191" s="2">
        <f t="shared" si="56"/>
        <v>38880000</v>
      </c>
      <c r="R191" s="2">
        <f t="shared" si="57"/>
        <v>777600</v>
      </c>
      <c r="S191" s="2">
        <f t="shared" si="58"/>
        <v>0</v>
      </c>
      <c r="T191" s="2">
        <f t="shared" si="59"/>
        <v>38880000</v>
      </c>
      <c r="U191" s="2"/>
      <c r="V191" s="2"/>
      <c r="W191" s="2"/>
      <c r="X191" s="23" t="str">
        <f t="shared" si="52"/>
        <v>U6X</v>
      </c>
    </row>
    <row r="192" spans="2:24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>
        <f t="shared" si="54"/>
        <v>0</v>
      </c>
      <c r="P192" s="2">
        <f t="shared" si="55"/>
        <v>-2160000</v>
      </c>
      <c r="Q192" s="2">
        <f t="shared" si="56"/>
        <v>-1296000000</v>
      </c>
      <c r="R192" s="2">
        <f t="shared" si="57"/>
        <v>0</v>
      </c>
      <c r="S192" s="2">
        <f t="shared" si="58"/>
        <v>2160000</v>
      </c>
      <c r="T192" s="2">
        <f t="shared" si="59"/>
        <v>0</v>
      </c>
      <c r="U192" s="2"/>
      <c r="V192" s="2"/>
      <c r="W192" s="2"/>
      <c r="X192" s="23" t="str">
        <f t="shared" si="52"/>
        <v>U6Y</v>
      </c>
    </row>
    <row r="193" spans="2:24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>
        <f t="shared" si="54"/>
        <v>-38880000</v>
      </c>
      <c r="P193" s="2">
        <f t="shared" si="55"/>
        <v>0</v>
      </c>
      <c r="Q193" s="2">
        <f t="shared" si="56"/>
        <v>1296000000</v>
      </c>
      <c r="R193" s="2">
        <f t="shared" si="57"/>
        <v>38880000</v>
      </c>
      <c r="S193" s="2">
        <f t="shared" si="58"/>
        <v>0</v>
      </c>
      <c r="T193" s="2">
        <f t="shared" si="59"/>
        <v>0</v>
      </c>
      <c r="U193" s="2"/>
      <c r="V193" s="2"/>
      <c r="W193" s="2"/>
      <c r="X193" s="23" t="str">
        <f t="shared" si="52"/>
        <v>U6θ</v>
      </c>
    </row>
    <row r="194" spans="2:24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3" t="str">
        <f t="shared" si="52"/>
        <v>U7X</v>
      </c>
    </row>
    <row r="195" spans="2:24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3" t="str">
        <f t="shared" si="52"/>
        <v>U7Y</v>
      </c>
    </row>
    <row r="196" spans="2:24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3" t="str">
        <f t="shared" si="52"/>
        <v>U7θ</v>
      </c>
    </row>
    <row r="197" spans="2:24" x14ac:dyDescent="0.3">
      <c r="B197" s="93"/>
      <c r="I197" s="139"/>
    </row>
    <row r="198" spans="2:24" x14ac:dyDescent="0.3">
      <c r="B198" s="93"/>
      <c r="I198" s="139"/>
    </row>
    <row r="201" spans="2:24" x14ac:dyDescent="0.3">
      <c r="B201" s="93"/>
      <c r="C201" s="23" t="str">
        <f>CONCATENATE("U",C24,C18)</f>
        <v>U6X</v>
      </c>
      <c r="D201" s="23" t="str">
        <f t="shared" ref="D201:H201" si="60">CONCATENATE("U",D24,D18)</f>
        <v>U6Y</v>
      </c>
      <c r="E201" s="23" t="str">
        <f t="shared" si="60"/>
        <v>U6θ</v>
      </c>
      <c r="F201" s="23" t="str">
        <f t="shared" si="60"/>
        <v>U7X</v>
      </c>
      <c r="G201" s="23" t="str">
        <f t="shared" si="60"/>
        <v>U7Y</v>
      </c>
      <c r="H201" s="23" t="str">
        <f t="shared" si="60"/>
        <v>U7θ</v>
      </c>
    </row>
    <row r="202" spans="2:24" x14ac:dyDescent="0.3">
      <c r="B202" s="93"/>
      <c r="C202" s="2">
        <f>(S13*J13^2+O13*K13^2)</f>
        <v>777600</v>
      </c>
      <c r="D202" s="2">
        <f>(S13-O13)*J13*K13</f>
        <v>0</v>
      </c>
      <c r="E202" s="2">
        <f>-P13*K13</f>
        <v>-38880000</v>
      </c>
      <c r="F202" s="2">
        <f>C202*-1</f>
        <v>-777600</v>
      </c>
      <c r="G202" s="2">
        <f>D202*-1</f>
        <v>0</v>
      </c>
      <c r="H202" s="2">
        <f>E202</f>
        <v>-38880000</v>
      </c>
      <c r="I202" s="23" t="str">
        <f>C201</f>
        <v>U6X</v>
      </c>
    </row>
    <row r="203" spans="2:24" x14ac:dyDescent="0.3">
      <c r="B203" s="93"/>
      <c r="C203" s="2">
        <f>D202</f>
        <v>0</v>
      </c>
      <c r="D203" s="2">
        <f>(S13*K13^2+O13*J33^2)</f>
        <v>2160000</v>
      </c>
      <c r="E203" s="2">
        <f>P13*J13</f>
        <v>0</v>
      </c>
      <c r="F203" s="2">
        <f>-1*C203</f>
        <v>0</v>
      </c>
      <c r="G203" s="2">
        <f>-1*D203</f>
        <v>-2160000</v>
      </c>
      <c r="H203" s="2">
        <f>E203</f>
        <v>0</v>
      </c>
      <c r="I203" s="23" t="str">
        <f>D201</f>
        <v>U6Y</v>
      </c>
    </row>
    <row r="204" spans="2:24" x14ac:dyDescent="0.3">
      <c r="B204" s="139" t="s">
        <v>91</v>
      </c>
      <c r="C204" s="2">
        <f>H202</f>
        <v>-38880000</v>
      </c>
      <c r="D204" s="2">
        <f>H203</f>
        <v>0</v>
      </c>
      <c r="E204" s="2">
        <f>Q13</f>
        <v>2592000000</v>
      </c>
      <c r="F204" s="2">
        <f>C204*-1</f>
        <v>38880000</v>
      </c>
      <c r="G204" s="2">
        <f>D204*-1</f>
        <v>0</v>
      </c>
      <c r="H204" s="2">
        <f>R13</f>
        <v>1296000000</v>
      </c>
      <c r="I204" s="23" t="str">
        <f>E201</f>
        <v>U6θ</v>
      </c>
    </row>
    <row r="205" spans="2:24" x14ac:dyDescent="0.3">
      <c r="B205" s="93"/>
      <c r="C205" s="2">
        <f>F202</f>
        <v>-777600</v>
      </c>
      <c r="D205" s="2">
        <f>G202</f>
        <v>0</v>
      </c>
      <c r="E205" s="2">
        <f>F204</f>
        <v>38880000</v>
      </c>
      <c r="F205" s="2">
        <f>C202</f>
        <v>777600</v>
      </c>
      <c r="G205" s="2">
        <f>D202</f>
        <v>0</v>
      </c>
      <c r="H205" s="2">
        <f>-1*H202</f>
        <v>38880000</v>
      </c>
      <c r="I205" s="23" t="str">
        <f>F201</f>
        <v>U7X</v>
      </c>
    </row>
    <row r="206" spans="2:24" x14ac:dyDescent="0.3">
      <c r="B206" s="93"/>
      <c r="C206" s="2">
        <f>F203</f>
        <v>0</v>
      </c>
      <c r="D206" s="2">
        <f>G203</f>
        <v>-2160000</v>
      </c>
      <c r="E206" s="2">
        <f>-1*H204</f>
        <v>-1296000000</v>
      </c>
      <c r="F206" s="2">
        <f>C203</f>
        <v>0</v>
      </c>
      <c r="G206" s="2">
        <f>D203</f>
        <v>2160000</v>
      </c>
      <c r="H206" s="2">
        <f>-1*H203</f>
        <v>0</v>
      </c>
      <c r="I206" s="23" t="str">
        <f>G201</f>
        <v>U7Y</v>
      </c>
    </row>
    <row r="207" spans="2:24" x14ac:dyDescent="0.3">
      <c r="B207" s="93"/>
      <c r="C207" s="2">
        <f>C204</f>
        <v>-38880000</v>
      </c>
      <c r="D207" s="2">
        <f>D204</f>
        <v>0</v>
      </c>
      <c r="E207" s="2">
        <f>H204</f>
        <v>1296000000</v>
      </c>
      <c r="F207" s="2">
        <f>F204</f>
        <v>38880000</v>
      </c>
      <c r="G207" s="2">
        <f>G204</f>
        <v>0</v>
      </c>
      <c r="H207" s="2">
        <f>E204</f>
        <v>2592000000</v>
      </c>
      <c r="I207" s="23" t="str">
        <f>H201</f>
        <v>U7θ</v>
      </c>
    </row>
    <row r="212" spans="2:24" x14ac:dyDescent="0.3">
      <c r="C212" s="23" t="str">
        <f>C175</f>
        <v>U1X</v>
      </c>
      <c r="D212" s="23" t="str">
        <f t="shared" ref="D212:W212" si="61">D175</f>
        <v>U1Y</v>
      </c>
      <c r="E212" s="23" t="str">
        <f t="shared" si="61"/>
        <v>U1θ</v>
      </c>
      <c r="F212" s="23" t="str">
        <f t="shared" si="61"/>
        <v>U2X</v>
      </c>
      <c r="G212" s="23" t="str">
        <f t="shared" si="61"/>
        <v>U2Y</v>
      </c>
      <c r="H212" s="23" t="str">
        <f t="shared" si="61"/>
        <v>U2θ</v>
      </c>
      <c r="I212" s="23" t="str">
        <f t="shared" si="61"/>
        <v>U3X</v>
      </c>
      <c r="J212" s="23" t="str">
        <f t="shared" si="61"/>
        <v>U3Y</v>
      </c>
      <c r="K212" s="23" t="str">
        <f t="shared" si="61"/>
        <v>U3θ</v>
      </c>
      <c r="L212" s="23" t="str">
        <f t="shared" si="61"/>
        <v>U4X</v>
      </c>
      <c r="M212" s="23" t="str">
        <f t="shared" si="61"/>
        <v>U4Y</v>
      </c>
      <c r="N212" s="23" t="str">
        <f t="shared" si="61"/>
        <v>U4θ</v>
      </c>
      <c r="O212" s="23" t="str">
        <f t="shared" si="61"/>
        <v>U5X</v>
      </c>
      <c r="P212" s="23" t="str">
        <f t="shared" si="61"/>
        <v>U5Y</v>
      </c>
      <c r="Q212" s="23" t="str">
        <f t="shared" si="61"/>
        <v>U5θ</v>
      </c>
      <c r="R212" s="23" t="str">
        <f t="shared" si="61"/>
        <v>U6X</v>
      </c>
      <c r="S212" s="23" t="str">
        <f t="shared" si="61"/>
        <v>U6Y</v>
      </c>
      <c r="T212" s="23" t="str">
        <f t="shared" si="61"/>
        <v>U6θ</v>
      </c>
      <c r="U212" s="23" t="str">
        <f t="shared" si="61"/>
        <v>U7X</v>
      </c>
      <c r="V212" s="23" t="str">
        <f t="shared" si="61"/>
        <v>U7Y</v>
      </c>
      <c r="W212" s="23" t="str">
        <f t="shared" si="61"/>
        <v>U7θ</v>
      </c>
    </row>
    <row r="213" spans="2:24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3" t="str">
        <f>X176</f>
        <v>U1X</v>
      </c>
    </row>
    <row r="214" spans="2:24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3" t="str">
        <f t="shared" ref="X214:X233" si="62">X177</f>
        <v>U1Y</v>
      </c>
    </row>
    <row r="215" spans="2:24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3" t="str">
        <f t="shared" si="62"/>
        <v>U1θ</v>
      </c>
    </row>
    <row r="216" spans="2:24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3" t="str">
        <f t="shared" si="62"/>
        <v>U2X</v>
      </c>
    </row>
    <row r="217" spans="2:24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3" t="str">
        <f t="shared" si="62"/>
        <v>U2Y</v>
      </c>
    </row>
    <row r="218" spans="2:24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3" t="str">
        <f t="shared" si="62"/>
        <v>U2θ</v>
      </c>
    </row>
    <row r="219" spans="2:24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3" t="str">
        <f t="shared" si="62"/>
        <v>U3X</v>
      </c>
    </row>
    <row r="220" spans="2:24" x14ac:dyDescent="0.3">
      <c r="B220" t="s">
        <v>91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3" t="str">
        <f t="shared" si="62"/>
        <v>U3Y</v>
      </c>
    </row>
    <row r="221" spans="2:24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3" t="str">
        <f t="shared" si="62"/>
        <v>U3θ</v>
      </c>
    </row>
    <row r="222" spans="2:24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3" t="str">
        <f t="shared" si="62"/>
        <v>U4X</v>
      </c>
    </row>
    <row r="223" spans="2:24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3" t="str">
        <f t="shared" si="62"/>
        <v>U4Y</v>
      </c>
    </row>
    <row r="224" spans="2:24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3" t="str">
        <f t="shared" si="62"/>
        <v>U4θ</v>
      </c>
    </row>
    <row r="225" spans="3:24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3" t="str">
        <f t="shared" si="62"/>
        <v>U5X</v>
      </c>
    </row>
    <row r="226" spans="3:24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3" t="str">
        <f t="shared" si="62"/>
        <v>U5Y</v>
      </c>
    </row>
    <row r="227" spans="3:24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3" t="str">
        <f t="shared" si="62"/>
        <v>U5θ</v>
      </c>
    </row>
    <row r="228" spans="3:24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>
        <f>C202</f>
        <v>777600</v>
      </c>
      <c r="S228" s="2">
        <f t="shared" ref="S228:W228" si="63">D202</f>
        <v>0</v>
      </c>
      <c r="T228" s="2">
        <f t="shared" si="63"/>
        <v>-38880000</v>
      </c>
      <c r="U228" s="2">
        <f t="shared" si="63"/>
        <v>-777600</v>
      </c>
      <c r="V228" s="2">
        <f t="shared" si="63"/>
        <v>0</v>
      </c>
      <c r="W228" s="2">
        <f t="shared" si="63"/>
        <v>-38880000</v>
      </c>
      <c r="X228" s="23" t="str">
        <f t="shared" si="62"/>
        <v>U6X</v>
      </c>
    </row>
    <row r="229" spans="3:24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>
        <f t="shared" ref="R229:R233" si="64">C203</f>
        <v>0</v>
      </c>
      <c r="S229" s="2">
        <f t="shared" ref="S229:S233" si="65">D203</f>
        <v>2160000</v>
      </c>
      <c r="T229" s="2">
        <f t="shared" ref="T229:T233" si="66">E203</f>
        <v>0</v>
      </c>
      <c r="U229" s="2">
        <f t="shared" ref="U229:U233" si="67">F203</f>
        <v>0</v>
      </c>
      <c r="V229" s="2">
        <f t="shared" ref="V229:V233" si="68">G203</f>
        <v>-2160000</v>
      </c>
      <c r="W229" s="2">
        <f t="shared" ref="W229:W233" si="69">H203</f>
        <v>0</v>
      </c>
      <c r="X229" s="23" t="str">
        <f t="shared" si="62"/>
        <v>U6Y</v>
      </c>
    </row>
    <row r="230" spans="3:24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>
        <f t="shared" si="64"/>
        <v>-38880000</v>
      </c>
      <c r="S230" s="2">
        <f t="shared" si="65"/>
        <v>0</v>
      </c>
      <c r="T230" s="2">
        <f t="shared" si="66"/>
        <v>2592000000</v>
      </c>
      <c r="U230" s="2">
        <f t="shared" si="67"/>
        <v>38880000</v>
      </c>
      <c r="V230" s="2">
        <f t="shared" si="68"/>
        <v>0</v>
      </c>
      <c r="W230" s="2">
        <f t="shared" si="69"/>
        <v>1296000000</v>
      </c>
      <c r="X230" s="23" t="str">
        <f t="shared" si="62"/>
        <v>U6θ</v>
      </c>
    </row>
    <row r="231" spans="3:24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>
        <f t="shared" si="64"/>
        <v>-777600</v>
      </c>
      <c r="S231" s="2">
        <f t="shared" si="65"/>
        <v>0</v>
      </c>
      <c r="T231" s="2">
        <f t="shared" si="66"/>
        <v>38880000</v>
      </c>
      <c r="U231" s="2">
        <f t="shared" si="67"/>
        <v>777600</v>
      </c>
      <c r="V231" s="2">
        <f t="shared" si="68"/>
        <v>0</v>
      </c>
      <c r="W231" s="2">
        <f t="shared" si="69"/>
        <v>38880000</v>
      </c>
      <c r="X231" s="23" t="str">
        <f t="shared" si="62"/>
        <v>U7X</v>
      </c>
    </row>
    <row r="232" spans="3:24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>
        <f t="shared" si="64"/>
        <v>0</v>
      </c>
      <c r="S232" s="2">
        <f t="shared" si="65"/>
        <v>-2160000</v>
      </c>
      <c r="T232" s="2">
        <f t="shared" si="66"/>
        <v>-1296000000</v>
      </c>
      <c r="U232" s="2">
        <f t="shared" si="67"/>
        <v>0</v>
      </c>
      <c r="V232" s="2">
        <f t="shared" si="68"/>
        <v>2160000</v>
      </c>
      <c r="W232" s="2">
        <f t="shared" si="69"/>
        <v>0</v>
      </c>
      <c r="X232" s="23" t="str">
        <f t="shared" si="62"/>
        <v>U7Y</v>
      </c>
    </row>
    <row r="233" spans="3:24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>
        <f t="shared" si="64"/>
        <v>-38880000</v>
      </c>
      <c r="S233" s="2">
        <f t="shared" si="65"/>
        <v>0</v>
      </c>
      <c r="T233" s="2">
        <f t="shared" si="66"/>
        <v>1296000000</v>
      </c>
      <c r="U233" s="2">
        <f t="shared" si="67"/>
        <v>38880000</v>
      </c>
      <c r="V233" s="2">
        <f t="shared" si="68"/>
        <v>0</v>
      </c>
      <c r="W233" s="2">
        <f t="shared" si="69"/>
        <v>2592000000</v>
      </c>
      <c r="X233" s="23" t="str">
        <f t="shared" si="62"/>
        <v>U7θ</v>
      </c>
    </row>
    <row r="237" spans="3:24" x14ac:dyDescent="0.3">
      <c r="C237" s="23" t="str">
        <f>C212</f>
        <v>U1X</v>
      </c>
      <c r="D237" s="23" t="str">
        <f t="shared" ref="D237:W237" si="70">D212</f>
        <v>U1Y</v>
      </c>
      <c r="E237" s="23" t="str">
        <f t="shared" si="70"/>
        <v>U1θ</v>
      </c>
      <c r="F237" s="23" t="str">
        <f t="shared" si="70"/>
        <v>U2X</v>
      </c>
      <c r="G237" s="23" t="str">
        <f t="shared" si="70"/>
        <v>U2Y</v>
      </c>
      <c r="H237" s="23" t="str">
        <f t="shared" si="70"/>
        <v>U2θ</v>
      </c>
      <c r="I237" s="23" t="str">
        <f t="shared" si="70"/>
        <v>U3X</v>
      </c>
      <c r="J237" s="23" t="str">
        <f t="shared" si="70"/>
        <v>U3Y</v>
      </c>
      <c r="K237" s="23" t="str">
        <f t="shared" si="70"/>
        <v>U3θ</v>
      </c>
      <c r="L237" s="23" t="str">
        <f t="shared" si="70"/>
        <v>U4X</v>
      </c>
      <c r="M237" s="23" t="str">
        <f t="shared" si="70"/>
        <v>U4Y</v>
      </c>
      <c r="N237" s="23" t="str">
        <f t="shared" si="70"/>
        <v>U4θ</v>
      </c>
      <c r="O237" s="23" t="str">
        <f t="shared" si="70"/>
        <v>U5X</v>
      </c>
      <c r="P237" s="23" t="str">
        <f t="shared" si="70"/>
        <v>U5Y</v>
      </c>
      <c r="Q237" s="23" t="str">
        <f t="shared" si="70"/>
        <v>U5θ</v>
      </c>
      <c r="R237" s="23" t="str">
        <f t="shared" si="70"/>
        <v>U6X</v>
      </c>
      <c r="S237" s="23" t="str">
        <f t="shared" si="70"/>
        <v>U6Y</v>
      </c>
      <c r="T237" s="23" t="str">
        <f t="shared" si="70"/>
        <v>U6θ</v>
      </c>
      <c r="U237" s="23" t="str">
        <f t="shared" si="70"/>
        <v>U7X</v>
      </c>
      <c r="V237" s="23" t="str">
        <f t="shared" si="70"/>
        <v>U7Y</v>
      </c>
      <c r="W237" s="23" t="str">
        <f t="shared" si="70"/>
        <v>U7θ</v>
      </c>
    </row>
    <row r="238" spans="3:24" x14ac:dyDescent="0.3">
      <c r="C238" s="235">
        <f>C37+C71+C106+C141+C176+C213</f>
        <v>777600</v>
      </c>
      <c r="D238" s="235">
        <f t="shared" ref="D238:W238" si="71">D37+D71+D106+D141+D176+D213</f>
        <v>0</v>
      </c>
      <c r="E238" s="235">
        <f t="shared" si="71"/>
        <v>-38880000</v>
      </c>
      <c r="F238" s="235">
        <f t="shared" si="71"/>
        <v>-777600</v>
      </c>
      <c r="G238" s="235">
        <f t="shared" si="71"/>
        <v>0</v>
      </c>
      <c r="H238" s="235">
        <f t="shared" si="71"/>
        <v>-38880000</v>
      </c>
      <c r="I238" s="2">
        <f t="shared" si="71"/>
        <v>0</v>
      </c>
      <c r="J238" s="2">
        <f t="shared" si="71"/>
        <v>0</v>
      </c>
      <c r="K238" s="2">
        <f t="shared" si="71"/>
        <v>0</v>
      </c>
      <c r="L238" s="2">
        <f t="shared" si="71"/>
        <v>0</v>
      </c>
      <c r="M238" s="2">
        <f t="shared" si="71"/>
        <v>0</v>
      </c>
      <c r="N238" s="2">
        <f t="shared" si="71"/>
        <v>0</v>
      </c>
      <c r="O238" s="2">
        <f t="shared" si="71"/>
        <v>0</v>
      </c>
      <c r="P238" s="2">
        <f t="shared" si="71"/>
        <v>0</v>
      </c>
      <c r="Q238" s="2">
        <f t="shared" si="71"/>
        <v>0</v>
      </c>
      <c r="R238" s="2">
        <f t="shared" si="71"/>
        <v>0</v>
      </c>
      <c r="S238" s="2">
        <f t="shared" si="71"/>
        <v>0</v>
      </c>
      <c r="T238" s="2">
        <f t="shared" si="71"/>
        <v>0</v>
      </c>
      <c r="U238" s="2">
        <f t="shared" si="71"/>
        <v>0</v>
      </c>
      <c r="V238" s="2">
        <f t="shared" si="71"/>
        <v>0</v>
      </c>
      <c r="W238" s="2">
        <f t="shared" si="71"/>
        <v>0</v>
      </c>
      <c r="X238" s="23" t="str">
        <f>X213</f>
        <v>U1X</v>
      </c>
    </row>
    <row r="239" spans="3:24" x14ac:dyDescent="0.3">
      <c r="C239" s="235">
        <f t="shared" ref="C239:W239" si="72">C38+C72+C107+C142+C177+C214</f>
        <v>0</v>
      </c>
      <c r="D239" s="235">
        <f t="shared" si="72"/>
        <v>2160000</v>
      </c>
      <c r="E239" s="235">
        <f t="shared" si="72"/>
        <v>0</v>
      </c>
      <c r="F239" s="235">
        <f t="shared" si="72"/>
        <v>0</v>
      </c>
      <c r="G239" s="235">
        <f t="shared" si="72"/>
        <v>-2160000</v>
      </c>
      <c r="H239" s="235">
        <f t="shared" si="72"/>
        <v>0</v>
      </c>
      <c r="I239" s="2">
        <f t="shared" si="72"/>
        <v>0</v>
      </c>
      <c r="J239" s="2">
        <f t="shared" si="72"/>
        <v>0</v>
      </c>
      <c r="K239" s="2">
        <f t="shared" si="72"/>
        <v>0</v>
      </c>
      <c r="L239" s="2">
        <f t="shared" si="72"/>
        <v>0</v>
      </c>
      <c r="M239" s="2">
        <f t="shared" si="72"/>
        <v>0</v>
      </c>
      <c r="N239" s="2">
        <f t="shared" si="72"/>
        <v>0</v>
      </c>
      <c r="O239" s="2">
        <f t="shared" si="72"/>
        <v>0</v>
      </c>
      <c r="P239" s="2">
        <f t="shared" si="72"/>
        <v>0</v>
      </c>
      <c r="Q239" s="2">
        <f t="shared" si="72"/>
        <v>0</v>
      </c>
      <c r="R239" s="2">
        <f t="shared" si="72"/>
        <v>0</v>
      </c>
      <c r="S239" s="2">
        <f t="shared" si="72"/>
        <v>0</v>
      </c>
      <c r="T239" s="2">
        <f t="shared" si="72"/>
        <v>0</v>
      </c>
      <c r="U239" s="2">
        <f t="shared" si="72"/>
        <v>0</v>
      </c>
      <c r="V239" s="2">
        <f t="shared" si="72"/>
        <v>0</v>
      </c>
      <c r="W239" s="2">
        <f t="shared" si="72"/>
        <v>0</v>
      </c>
      <c r="X239" s="23" t="str">
        <f t="shared" ref="X239:X258" si="73">X214</f>
        <v>U1Y</v>
      </c>
    </row>
    <row r="240" spans="3:24" x14ac:dyDescent="0.3">
      <c r="C240" s="235">
        <f t="shared" ref="C240:W240" si="74">C39+C73+C108+C143+C178+C215</f>
        <v>-38880000</v>
      </c>
      <c r="D240" s="235">
        <f t="shared" si="74"/>
        <v>0</v>
      </c>
      <c r="E240" s="235">
        <f t="shared" si="74"/>
        <v>2592000000</v>
      </c>
      <c r="F240" s="235">
        <f t="shared" si="74"/>
        <v>38880000</v>
      </c>
      <c r="G240" s="235">
        <f t="shared" si="74"/>
        <v>0</v>
      </c>
      <c r="H240" s="235">
        <f t="shared" si="74"/>
        <v>1296000000</v>
      </c>
      <c r="I240" s="2">
        <f t="shared" si="74"/>
        <v>0</v>
      </c>
      <c r="J240" s="2">
        <f t="shared" si="74"/>
        <v>0</v>
      </c>
      <c r="K240" s="2">
        <f t="shared" si="74"/>
        <v>0</v>
      </c>
      <c r="L240" s="2">
        <f t="shared" si="74"/>
        <v>0</v>
      </c>
      <c r="M240" s="2">
        <f t="shared" si="74"/>
        <v>0</v>
      </c>
      <c r="N240" s="2">
        <f t="shared" si="74"/>
        <v>0</v>
      </c>
      <c r="O240" s="2">
        <f t="shared" si="74"/>
        <v>0</v>
      </c>
      <c r="P240" s="2">
        <f t="shared" si="74"/>
        <v>0</v>
      </c>
      <c r="Q240" s="2">
        <f t="shared" si="74"/>
        <v>0</v>
      </c>
      <c r="R240" s="2">
        <f t="shared" si="74"/>
        <v>0</v>
      </c>
      <c r="S240" s="2">
        <f t="shared" si="74"/>
        <v>0</v>
      </c>
      <c r="T240" s="2">
        <f t="shared" si="74"/>
        <v>0</v>
      </c>
      <c r="U240" s="2">
        <f t="shared" si="74"/>
        <v>0</v>
      </c>
      <c r="V240" s="2">
        <f t="shared" si="74"/>
        <v>0</v>
      </c>
      <c r="W240" s="2">
        <f t="shared" si="74"/>
        <v>0</v>
      </c>
      <c r="X240" s="23" t="str">
        <f t="shared" si="73"/>
        <v>U1θ</v>
      </c>
    </row>
    <row r="241" spans="1:24" x14ac:dyDescent="0.3">
      <c r="C241" s="235">
        <f t="shared" ref="C241:W241" si="75">C40+C74+C109+C144+C179+C216</f>
        <v>-777600</v>
      </c>
      <c r="D241" s="235">
        <f t="shared" si="75"/>
        <v>0</v>
      </c>
      <c r="E241" s="235">
        <f t="shared" si="75"/>
        <v>38880000</v>
      </c>
      <c r="F241" s="236">
        <f t="shared" si="75"/>
        <v>874800</v>
      </c>
      <c r="G241" s="236">
        <f t="shared" si="75"/>
        <v>0</v>
      </c>
      <c r="H241" s="236">
        <f t="shared" si="75"/>
        <v>29160000</v>
      </c>
      <c r="I241" s="236">
        <f t="shared" si="75"/>
        <v>-97200</v>
      </c>
      <c r="J241" s="236">
        <f t="shared" si="75"/>
        <v>0</v>
      </c>
      <c r="K241" s="236">
        <f t="shared" si="75"/>
        <v>-9720000</v>
      </c>
      <c r="L241" s="2">
        <f t="shared" si="75"/>
        <v>0</v>
      </c>
      <c r="M241" s="2">
        <f t="shared" si="75"/>
        <v>0</v>
      </c>
      <c r="N241" s="2">
        <f t="shared" si="75"/>
        <v>0</v>
      </c>
      <c r="O241" s="2">
        <f t="shared" si="75"/>
        <v>0</v>
      </c>
      <c r="P241" s="2">
        <f t="shared" si="75"/>
        <v>0</v>
      </c>
      <c r="Q241" s="2">
        <f t="shared" si="75"/>
        <v>0</v>
      </c>
      <c r="R241" s="2">
        <f t="shared" si="75"/>
        <v>0</v>
      </c>
      <c r="S241" s="2">
        <f t="shared" si="75"/>
        <v>0</v>
      </c>
      <c r="T241" s="2">
        <f t="shared" si="75"/>
        <v>0</v>
      </c>
      <c r="U241" s="2">
        <f t="shared" si="75"/>
        <v>0</v>
      </c>
      <c r="V241" s="2">
        <f t="shared" si="75"/>
        <v>0</v>
      </c>
      <c r="W241" s="2">
        <f t="shared" si="75"/>
        <v>0</v>
      </c>
      <c r="X241" s="23" t="str">
        <f t="shared" si="73"/>
        <v>U2X</v>
      </c>
    </row>
    <row r="242" spans="1:24" x14ac:dyDescent="0.3">
      <c r="C242" s="235">
        <f t="shared" ref="C242:W242" si="76">C41+C75+C110+C145+C180+C217</f>
        <v>0</v>
      </c>
      <c r="D242" s="235">
        <f t="shared" si="76"/>
        <v>-2160000</v>
      </c>
      <c r="E242" s="235">
        <f t="shared" si="76"/>
        <v>-1296000000</v>
      </c>
      <c r="F242" s="236">
        <f t="shared" si="76"/>
        <v>0</v>
      </c>
      <c r="G242" s="236">
        <f t="shared" si="76"/>
        <v>3240000</v>
      </c>
      <c r="H242" s="236">
        <f t="shared" si="76"/>
        <v>0</v>
      </c>
      <c r="I242" s="236">
        <f t="shared" si="76"/>
        <v>0</v>
      </c>
      <c r="J242" s="236">
        <f t="shared" si="76"/>
        <v>-1080000</v>
      </c>
      <c r="K242" s="236">
        <f t="shared" si="76"/>
        <v>0</v>
      </c>
      <c r="L242" s="2">
        <f t="shared" si="76"/>
        <v>0</v>
      </c>
      <c r="M242" s="2">
        <f t="shared" si="76"/>
        <v>0</v>
      </c>
      <c r="N242" s="2">
        <f t="shared" si="76"/>
        <v>0</v>
      </c>
      <c r="O242" s="2">
        <f t="shared" si="76"/>
        <v>0</v>
      </c>
      <c r="P242" s="2">
        <f t="shared" si="76"/>
        <v>0</v>
      </c>
      <c r="Q242" s="2">
        <f t="shared" si="76"/>
        <v>0</v>
      </c>
      <c r="R242" s="2">
        <f t="shared" si="76"/>
        <v>0</v>
      </c>
      <c r="S242" s="2">
        <f t="shared" si="76"/>
        <v>0</v>
      </c>
      <c r="T242" s="2">
        <f t="shared" si="76"/>
        <v>0</v>
      </c>
      <c r="U242" s="2">
        <f t="shared" si="76"/>
        <v>0</v>
      </c>
      <c r="V242" s="2">
        <f t="shared" si="76"/>
        <v>0</v>
      </c>
      <c r="W242" s="2">
        <f t="shared" si="76"/>
        <v>0</v>
      </c>
      <c r="X242" s="23" t="str">
        <f t="shared" si="73"/>
        <v>U2Y</v>
      </c>
    </row>
    <row r="243" spans="1:24" x14ac:dyDescent="0.3">
      <c r="C243" s="235">
        <f t="shared" ref="C243:W243" si="77">C42+C76+C111+C146+C181+C218</f>
        <v>-38880000</v>
      </c>
      <c r="D243" s="235">
        <f t="shared" si="77"/>
        <v>0</v>
      </c>
      <c r="E243" s="235">
        <f t="shared" si="77"/>
        <v>1296000000</v>
      </c>
      <c r="F243" s="236">
        <f t="shared" si="77"/>
        <v>29160000</v>
      </c>
      <c r="G243" s="236">
        <f t="shared" si="77"/>
        <v>0</v>
      </c>
      <c r="H243" s="236">
        <f t="shared" si="77"/>
        <v>3888000000</v>
      </c>
      <c r="I243" s="236">
        <f t="shared" si="77"/>
        <v>9720000</v>
      </c>
      <c r="J243" s="236">
        <f t="shared" si="77"/>
        <v>0</v>
      </c>
      <c r="K243" s="236">
        <f t="shared" si="77"/>
        <v>648000000</v>
      </c>
      <c r="L243" s="2">
        <f t="shared" si="77"/>
        <v>0</v>
      </c>
      <c r="M243" s="2">
        <f t="shared" si="77"/>
        <v>0</v>
      </c>
      <c r="N243" s="2">
        <f t="shared" si="77"/>
        <v>0</v>
      </c>
      <c r="O243" s="2">
        <f t="shared" si="77"/>
        <v>0</v>
      </c>
      <c r="P243" s="2">
        <f t="shared" si="77"/>
        <v>0</v>
      </c>
      <c r="Q243" s="2">
        <f t="shared" si="77"/>
        <v>0</v>
      </c>
      <c r="R243" s="2">
        <f t="shared" si="77"/>
        <v>0</v>
      </c>
      <c r="S243" s="2">
        <f t="shared" si="77"/>
        <v>0</v>
      </c>
      <c r="T243" s="2">
        <f t="shared" si="77"/>
        <v>0</v>
      </c>
      <c r="U243" s="2">
        <f t="shared" si="77"/>
        <v>0</v>
      </c>
      <c r="V243" s="2">
        <f t="shared" si="77"/>
        <v>0</v>
      </c>
      <c r="W243" s="2">
        <f t="shared" si="77"/>
        <v>0</v>
      </c>
      <c r="X243" s="23" t="str">
        <f t="shared" si="73"/>
        <v>U2θ</v>
      </c>
    </row>
    <row r="244" spans="1:24" x14ac:dyDescent="0.3">
      <c r="C244" s="2">
        <f t="shared" ref="C244:W244" si="78">C43+C77+C112+C147+C182+C219</f>
        <v>0</v>
      </c>
      <c r="D244" s="2">
        <f t="shared" si="78"/>
        <v>0</v>
      </c>
      <c r="E244" s="2">
        <f t="shared" si="78"/>
        <v>0</v>
      </c>
      <c r="F244" s="236">
        <f t="shared" si="78"/>
        <v>-97200</v>
      </c>
      <c r="G244" s="236">
        <f t="shared" si="78"/>
        <v>0</v>
      </c>
      <c r="H244" s="236">
        <f t="shared" si="78"/>
        <v>9720000</v>
      </c>
      <c r="I244" s="237">
        <f t="shared" si="78"/>
        <v>194400</v>
      </c>
      <c r="J244" s="237">
        <f t="shared" si="78"/>
        <v>0</v>
      </c>
      <c r="K244" s="237">
        <f t="shared" si="78"/>
        <v>0</v>
      </c>
      <c r="L244" s="237">
        <f t="shared" si="78"/>
        <v>-97200</v>
      </c>
      <c r="M244" s="237">
        <f t="shared" si="78"/>
        <v>0</v>
      </c>
      <c r="N244" s="237">
        <f t="shared" si="78"/>
        <v>-9720000</v>
      </c>
      <c r="O244" s="2">
        <f t="shared" si="78"/>
        <v>0</v>
      </c>
      <c r="P244" s="2">
        <f t="shared" si="78"/>
        <v>0</v>
      </c>
      <c r="Q244" s="2">
        <f t="shared" si="78"/>
        <v>0</v>
      </c>
      <c r="R244" s="2">
        <f t="shared" si="78"/>
        <v>0</v>
      </c>
      <c r="S244" s="2">
        <f t="shared" si="78"/>
        <v>0</v>
      </c>
      <c r="T244" s="2">
        <f t="shared" si="78"/>
        <v>0</v>
      </c>
      <c r="U244" s="2">
        <f t="shared" si="78"/>
        <v>0</v>
      </c>
      <c r="V244" s="2">
        <f t="shared" si="78"/>
        <v>0</v>
      </c>
      <c r="W244" s="2">
        <f t="shared" si="78"/>
        <v>0</v>
      </c>
      <c r="X244" s="23" t="str">
        <f t="shared" si="73"/>
        <v>U3X</v>
      </c>
    </row>
    <row r="245" spans="1:24" x14ac:dyDescent="0.3">
      <c r="A245" s="256" t="s">
        <v>100</v>
      </c>
      <c r="B245" s="257"/>
      <c r="C245" s="2">
        <f t="shared" ref="C245:W245" si="79">C44+C78+C113+C148+C183+C220</f>
        <v>0</v>
      </c>
      <c r="D245" s="2">
        <f t="shared" si="79"/>
        <v>0</v>
      </c>
      <c r="E245" s="2">
        <f t="shared" si="79"/>
        <v>0</v>
      </c>
      <c r="F245" s="236">
        <f t="shared" si="79"/>
        <v>0</v>
      </c>
      <c r="G245" s="236">
        <f t="shared" si="79"/>
        <v>-1080000</v>
      </c>
      <c r="H245" s="236">
        <f t="shared" si="79"/>
        <v>-648000000</v>
      </c>
      <c r="I245" s="237">
        <f t="shared" si="79"/>
        <v>0</v>
      </c>
      <c r="J245" s="237">
        <f t="shared" si="79"/>
        <v>2160000</v>
      </c>
      <c r="K245" s="237">
        <f t="shared" si="79"/>
        <v>0</v>
      </c>
      <c r="L245" s="237">
        <f t="shared" si="79"/>
        <v>0</v>
      </c>
      <c r="M245" s="237">
        <f t="shared" si="79"/>
        <v>-1080000</v>
      </c>
      <c r="N245" s="237">
        <f t="shared" si="79"/>
        <v>0</v>
      </c>
      <c r="O245" s="2">
        <f t="shared" si="79"/>
        <v>0</v>
      </c>
      <c r="P245" s="2">
        <f t="shared" si="79"/>
        <v>0</v>
      </c>
      <c r="Q245" s="2">
        <f t="shared" si="79"/>
        <v>0</v>
      </c>
      <c r="R245" s="2">
        <f t="shared" si="79"/>
        <v>0</v>
      </c>
      <c r="S245" s="2">
        <f t="shared" si="79"/>
        <v>0</v>
      </c>
      <c r="T245" s="2">
        <f t="shared" si="79"/>
        <v>0</v>
      </c>
      <c r="U245" s="2">
        <f t="shared" si="79"/>
        <v>0</v>
      </c>
      <c r="V245" s="2">
        <f t="shared" si="79"/>
        <v>0</v>
      </c>
      <c r="W245" s="2">
        <f t="shared" si="79"/>
        <v>0</v>
      </c>
      <c r="X245" s="23" t="str">
        <f t="shared" si="73"/>
        <v>U3Y</v>
      </c>
    </row>
    <row r="246" spans="1:24" x14ac:dyDescent="0.3">
      <c r="C246" s="2">
        <f t="shared" ref="C246:W246" si="80">C45+C79+C114+C149+C184+C221</f>
        <v>0</v>
      </c>
      <c r="D246" s="2">
        <f t="shared" si="80"/>
        <v>0</v>
      </c>
      <c r="E246" s="2">
        <f t="shared" si="80"/>
        <v>0</v>
      </c>
      <c r="F246" s="236">
        <f t="shared" si="80"/>
        <v>-9720000</v>
      </c>
      <c r="G246" s="236">
        <f t="shared" si="80"/>
        <v>0</v>
      </c>
      <c r="H246" s="236">
        <f t="shared" si="80"/>
        <v>648000000</v>
      </c>
      <c r="I246" s="237">
        <f t="shared" si="80"/>
        <v>0</v>
      </c>
      <c r="J246" s="237">
        <f t="shared" si="80"/>
        <v>0</v>
      </c>
      <c r="K246" s="237">
        <f t="shared" si="80"/>
        <v>2592000000</v>
      </c>
      <c r="L246" s="237">
        <f t="shared" si="80"/>
        <v>9720000</v>
      </c>
      <c r="M246" s="237">
        <f t="shared" si="80"/>
        <v>0</v>
      </c>
      <c r="N246" s="237">
        <f t="shared" si="80"/>
        <v>648000000</v>
      </c>
      <c r="O246" s="2">
        <f t="shared" si="80"/>
        <v>0</v>
      </c>
      <c r="P246" s="2">
        <f t="shared" si="80"/>
        <v>0</v>
      </c>
      <c r="Q246" s="2">
        <f t="shared" si="80"/>
        <v>0</v>
      </c>
      <c r="R246" s="2">
        <f t="shared" si="80"/>
        <v>0</v>
      </c>
      <c r="S246" s="2">
        <f t="shared" si="80"/>
        <v>0</v>
      </c>
      <c r="T246" s="2">
        <f t="shared" si="80"/>
        <v>0</v>
      </c>
      <c r="U246" s="2">
        <f t="shared" si="80"/>
        <v>0</v>
      </c>
      <c r="V246" s="2">
        <f t="shared" si="80"/>
        <v>0</v>
      </c>
      <c r="W246" s="2">
        <f t="shared" si="80"/>
        <v>0</v>
      </c>
      <c r="X246" s="23" t="str">
        <f t="shared" si="73"/>
        <v>U3θ</v>
      </c>
    </row>
    <row r="247" spans="1:24" x14ac:dyDescent="0.3">
      <c r="C247" s="2">
        <f t="shared" ref="C247:W247" si="81">C46+C80+C115+C150+C185+C222</f>
        <v>0</v>
      </c>
      <c r="D247" s="2">
        <f t="shared" si="81"/>
        <v>0</v>
      </c>
      <c r="E247" s="2">
        <f t="shared" si="81"/>
        <v>0</v>
      </c>
      <c r="F247" s="2">
        <f t="shared" si="81"/>
        <v>0</v>
      </c>
      <c r="G247" s="2">
        <f t="shared" si="81"/>
        <v>0</v>
      </c>
      <c r="H247" s="2">
        <f t="shared" si="81"/>
        <v>0</v>
      </c>
      <c r="I247" s="237">
        <f t="shared" si="81"/>
        <v>-97200</v>
      </c>
      <c r="J247" s="237">
        <f t="shared" si="81"/>
        <v>0</v>
      </c>
      <c r="K247" s="237">
        <f t="shared" si="81"/>
        <v>9720000</v>
      </c>
      <c r="L247" s="238">
        <f t="shared" si="81"/>
        <v>874800</v>
      </c>
      <c r="M247" s="238">
        <f t="shared" si="81"/>
        <v>0</v>
      </c>
      <c r="N247" s="238">
        <f t="shared" si="81"/>
        <v>-29160000</v>
      </c>
      <c r="O247" s="238">
        <f t="shared" si="81"/>
        <v>-777600</v>
      </c>
      <c r="P247" s="238">
        <f t="shared" si="81"/>
        <v>0</v>
      </c>
      <c r="Q247" s="238">
        <f t="shared" si="81"/>
        <v>-38880000</v>
      </c>
      <c r="R247" s="2">
        <f t="shared" si="81"/>
        <v>0</v>
      </c>
      <c r="S247" s="2">
        <f t="shared" si="81"/>
        <v>0</v>
      </c>
      <c r="T247" s="2">
        <f t="shared" si="81"/>
        <v>0</v>
      </c>
      <c r="U247" s="2">
        <f t="shared" si="81"/>
        <v>0</v>
      </c>
      <c r="V247" s="2">
        <f t="shared" si="81"/>
        <v>0</v>
      </c>
      <c r="W247" s="2">
        <f t="shared" si="81"/>
        <v>0</v>
      </c>
      <c r="X247" s="23" t="str">
        <f t="shared" si="73"/>
        <v>U4X</v>
      </c>
    </row>
    <row r="248" spans="1:24" x14ac:dyDescent="0.3">
      <c r="C248" s="2">
        <f t="shared" ref="C248:W248" si="82">C47+C81+C116+C151+C186+C223</f>
        <v>0</v>
      </c>
      <c r="D248" s="2">
        <f t="shared" si="82"/>
        <v>0</v>
      </c>
      <c r="E248" s="2">
        <f t="shared" si="82"/>
        <v>0</v>
      </c>
      <c r="F248" s="2">
        <f t="shared" si="82"/>
        <v>0</v>
      </c>
      <c r="G248" s="2">
        <f t="shared" si="82"/>
        <v>0</v>
      </c>
      <c r="H248" s="2">
        <f t="shared" si="82"/>
        <v>0</v>
      </c>
      <c r="I248" s="237">
        <f t="shared" si="82"/>
        <v>0</v>
      </c>
      <c r="J248" s="237">
        <f t="shared" si="82"/>
        <v>-1080000</v>
      </c>
      <c r="K248" s="237">
        <f t="shared" si="82"/>
        <v>-648000000</v>
      </c>
      <c r="L248" s="238">
        <f t="shared" si="82"/>
        <v>0</v>
      </c>
      <c r="M248" s="238">
        <f t="shared" si="82"/>
        <v>3240000</v>
      </c>
      <c r="N248" s="238">
        <f t="shared" si="82"/>
        <v>0</v>
      </c>
      <c r="O248" s="238">
        <f t="shared" si="82"/>
        <v>0</v>
      </c>
      <c r="P248" s="238">
        <f t="shared" si="82"/>
        <v>-2160000</v>
      </c>
      <c r="Q248" s="238">
        <f t="shared" si="82"/>
        <v>0</v>
      </c>
      <c r="R248" s="2">
        <f t="shared" si="82"/>
        <v>0</v>
      </c>
      <c r="S248" s="2">
        <f t="shared" si="82"/>
        <v>0</v>
      </c>
      <c r="T248" s="2">
        <f t="shared" si="82"/>
        <v>0</v>
      </c>
      <c r="U248" s="2">
        <f t="shared" si="82"/>
        <v>0</v>
      </c>
      <c r="V248" s="2">
        <f t="shared" si="82"/>
        <v>0</v>
      </c>
      <c r="W248" s="2">
        <f t="shared" si="82"/>
        <v>0</v>
      </c>
      <c r="X248" s="23" t="str">
        <f t="shared" si="73"/>
        <v>U4Y</v>
      </c>
    </row>
    <row r="249" spans="1:24" x14ac:dyDescent="0.3">
      <c r="C249" s="2">
        <f t="shared" ref="C249:W249" si="83">C48+C82+C117+C152+C187+C224</f>
        <v>0</v>
      </c>
      <c r="D249" s="2">
        <f t="shared" si="83"/>
        <v>0</v>
      </c>
      <c r="E249" s="2">
        <f t="shared" si="83"/>
        <v>0</v>
      </c>
      <c r="F249" s="2">
        <f t="shared" si="83"/>
        <v>0</v>
      </c>
      <c r="G249" s="2">
        <f t="shared" si="83"/>
        <v>0</v>
      </c>
      <c r="H249" s="2">
        <f t="shared" si="83"/>
        <v>0</v>
      </c>
      <c r="I249" s="237">
        <f t="shared" si="83"/>
        <v>-9720000</v>
      </c>
      <c r="J249" s="237">
        <f t="shared" si="83"/>
        <v>0</v>
      </c>
      <c r="K249" s="237">
        <f t="shared" si="83"/>
        <v>648000000</v>
      </c>
      <c r="L249" s="238">
        <f t="shared" si="83"/>
        <v>-29160000</v>
      </c>
      <c r="M249" s="238">
        <f t="shared" si="83"/>
        <v>0</v>
      </c>
      <c r="N249" s="238">
        <f t="shared" si="83"/>
        <v>3888000000</v>
      </c>
      <c r="O249" s="238">
        <f t="shared" si="83"/>
        <v>38880000</v>
      </c>
      <c r="P249" s="238">
        <f t="shared" si="83"/>
        <v>0</v>
      </c>
      <c r="Q249" s="238">
        <f t="shared" si="83"/>
        <v>1296000000</v>
      </c>
      <c r="R249" s="2">
        <f t="shared" si="83"/>
        <v>0</v>
      </c>
      <c r="S249" s="2">
        <f t="shared" si="83"/>
        <v>0</v>
      </c>
      <c r="T249" s="2">
        <f t="shared" si="83"/>
        <v>0</v>
      </c>
      <c r="U249" s="2">
        <f t="shared" si="83"/>
        <v>0</v>
      </c>
      <c r="V249" s="2">
        <f t="shared" si="83"/>
        <v>0</v>
      </c>
      <c r="W249" s="2">
        <f t="shared" si="83"/>
        <v>0</v>
      </c>
      <c r="X249" s="23" t="str">
        <f t="shared" si="73"/>
        <v>U4θ</v>
      </c>
    </row>
    <row r="250" spans="1:24" x14ac:dyDescent="0.3">
      <c r="C250" s="2">
        <f t="shared" ref="C250:W250" si="84">C49+C83+C118+C153+C188+C225</f>
        <v>0</v>
      </c>
      <c r="D250" s="2">
        <f t="shared" si="84"/>
        <v>0</v>
      </c>
      <c r="E250" s="2">
        <f t="shared" si="84"/>
        <v>0</v>
      </c>
      <c r="F250" s="2">
        <f t="shared" si="84"/>
        <v>0</v>
      </c>
      <c r="G250" s="2">
        <f t="shared" si="84"/>
        <v>0</v>
      </c>
      <c r="H250" s="2">
        <f t="shared" si="84"/>
        <v>0</v>
      </c>
      <c r="I250" s="2">
        <f t="shared" si="84"/>
        <v>0</v>
      </c>
      <c r="J250" s="2">
        <f t="shared" si="84"/>
        <v>0</v>
      </c>
      <c r="K250" s="2">
        <f t="shared" si="84"/>
        <v>0</v>
      </c>
      <c r="L250" s="238">
        <f t="shared" si="84"/>
        <v>-777600</v>
      </c>
      <c r="M250" s="238">
        <f t="shared" si="84"/>
        <v>0</v>
      </c>
      <c r="N250" s="238">
        <f t="shared" si="84"/>
        <v>38880000</v>
      </c>
      <c r="O250" s="240">
        <f t="shared" si="84"/>
        <v>1555200</v>
      </c>
      <c r="P250" s="240">
        <f t="shared" si="84"/>
        <v>0</v>
      </c>
      <c r="Q250" s="240">
        <f t="shared" si="84"/>
        <v>0</v>
      </c>
      <c r="R250" s="240">
        <f t="shared" si="84"/>
        <v>-777600</v>
      </c>
      <c r="S250" s="240">
        <f t="shared" si="84"/>
        <v>0</v>
      </c>
      <c r="T250" s="240">
        <f t="shared" si="84"/>
        <v>-38880000</v>
      </c>
      <c r="U250" s="2">
        <f t="shared" si="84"/>
        <v>0</v>
      </c>
      <c r="V250" s="2">
        <f t="shared" si="84"/>
        <v>0</v>
      </c>
      <c r="W250" s="2">
        <f t="shared" si="84"/>
        <v>0</v>
      </c>
      <c r="X250" s="23" t="str">
        <f t="shared" si="73"/>
        <v>U5X</v>
      </c>
    </row>
    <row r="251" spans="1:24" x14ac:dyDescent="0.3">
      <c r="C251" s="2">
        <f t="shared" ref="C251:W251" si="85">C50+C84+C119+C154+C189+C226</f>
        <v>0</v>
      </c>
      <c r="D251" s="2">
        <f t="shared" si="85"/>
        <v>0</v>
      </c>
      <c r="E251" s="2">
        <f t="shared" si="85"/>
        <v>0</v>
      </c>
      <c r="F251" s="2">
        <f t="shared" si="85"/>
        <v>0</v>
      </c>
      <c r="G251" s="2">
        <f t="shared" si="85"/>
        <v>0</v>
      </c>
      <c r="H251" s="2">
        <f t="shared" si="85"/>
        <v>0</v>
      </c>
      <c r="I251" s="2">
        <f t="shared" si="85"/>
        <v>0</v>
      </c>
      <c r="J251" s="2">
        <f t="shared" si="85"/>
        <v>0</v>
      </c>
      <c r="K251" s="2">
        <f t="shared" si="85"/>
        <v>0</v>
      </c>
      <c r="L251" s="238">
        <f t="shared" si="85"/>
        <v>0</v>
      </c>
      <c r="M251" s="238">
        <f t="shared" si="85"/>
        <v>-2160000</v>
      </c>
      <c r="N251" s="238">
        <f t="shared" si="85"/>
        <v>-1296000000</v>
      </c>
      <c r="O251" s="240">
        <f t="shared" si="85"/>
        <v>0</v>
      </c>
      <c r="P251" s="240">
        <f t="shared" si="85"/>
        <v>4320000</v>
      </c>
      <c r="Q251" s="240">
        <f t="shared" si="85"/>
        <v>0</v>
      </c>
      <c r="R251" s="240">
        <f t="shared" si="85"/>
        <v>0</v>
      </c>
      <c r="S251" s="240">
        <f t="shared" si="85"/>
        <v>-2160000</v>
      </c>
      <c r="T251" s="240">
        <f t="shared" si="85"/>
        <v>0</v>
      </c>
      <c r="U251" s="2">
        <f t="shared" si="85"/>
        <v>0</v>
      </c>
      <c r="V251" s="2">
        <f t="shared" si="85"/>
        <v>0</v>
      </c>
      <c r="W251" s="2">
        <f t="shared" si="85"/>
        <v>0</v>
      </c>
      <c r="X251" s="23" t="str">
        <f t="shared" si="73"/>
        <v>U5Y</v>
      </c>
    </row>
    <row r="252" spans="1:24" x14ac:dyDescent="0.3">
      <c r="C252" s="2">
        <f t="shared" ref="C252:W252" si="86">C51+C85+C120+C155+C190+C227</f>
        <v>0</v>
      </c>
      <c r="D252" s="2">
        <f t="shared" si="86"/>
        <v>0</v>
      </c>
      <c r="E252" s="2">
        <f t="shared" si="86"/>
        <v>0</v>
      </c>
      <c r="F252" s="2">
        <f t="shared" si="86"/>
        <v>0</v>
      </c>
      <c r="G252" s="2">
        <f t="shared" si="86"/>
        <v>0</v>
      </c>
      <c r="H252" s="2">
        <f t="shared" si="86"/>
        <v>0</v>
      </c>
      <c r="I252" s="2">
        <f t="shared" si="86"/>
        <v>0</v>
      </c>
      <c r="J252" s="2">
        <f t="shared" si="86"/>
        <v>0</v>
      </c>
      <c r="K252" s="2">
        <f t="shared" si="86"/>
        <v>0</v>
      </c>
      <c r="L252" s="238">
        <f t="shared" si="86"/>
        <v>-38880000</v>
      </c>
      <c r="M252" s="238">
        <f t="shared" si="86"/>
        <v>0</v>
      </c>
      <c r="N252" s="238">
        <f t="shared" si="86"/>
        <v>1296000000</v>
      </c>
      <c r="O252" s="240">
        <f t="shared" si="86"/>
        <v>0</v>
      </c>
      <c r="P252" s="240">
        <f t="shared" si="86"/>
        <v>0</v>
      </c>
      <c r="Q252" s="240">
        <f t="shared" si="86"/>
        <v>2592000000</v>
      </c>
      <c r="R252" s="240">
        <f t="shared" si="86"/>
        <v>38880000</v>
      </c>
      <c r="S252" s="240">
        <f t="shared" si="86"/>
        <v>0</v>
      </c>
      <c r="T252" s="240">
        <f t="shared" si="86"/>
        <v>1296000000</v>
      </c>
      <c r="U252" s="2">
        <f t="shared" si="86"/>
        <v>0</v>
      </c>
      <c r="V252" s="2">
        <f t="shared" si="86"/>
        <v>0</v>
      </c>
      <c r="W252" s="2">
        <f t="shared" si="86"/>
        <v>0</v>
      </c>
      <c r="X252" s="23" t="str">
        <f t="shared" si="73"/>
        <v>U5θ</v>
      </c>
    </row>
    <row r="253" spans="1:24" x14ac:dyDescent="0.3">
      <c r="C253" s="2">
        <f t="shared" ref="C253:W253" si="87">C52+C86+C121+C156+C191+C228</f>
        <v>0</v>
      </c>
      <c r="D253" s="2">
        <f t="shared" si="87"/>
        <v>0</v>
      </c>
      <c r="E253" s="2">
        <f t="shared" si="87"/>
        <v>0</v>
      </c>
      <c r="F253" s="2">
        <f t="shared" si="87"/>
        <v>0</v>
      </c>
      <c r="G253" s="2">
        <f t="shared" si="87"/>
        <v>0</v>
      </c>
      <c r="H253" s="2">
        <f t="shared" si="87"/>
        <v>0</v>
      </c>
      <c r="I253" s="2">
        <f t="shared" si="87"/>
        <v>0</v>
      </c>
      <c r="J253" s="2">
        <f t="shared" si="87"/>
        <v>0</v>
      </c>
      <c r="K253" s="2">
        <f t="shared" si="87"/>
        <v>0</v>
      </c>
      <c r="L253" s="2">
        <f t="shared" si="87"/>
        <v>0</v>
      </c>
      <c r="M253" s="2">
        <f t="shared" si="87"/>
        <v>0</v>
      </c>
      <c r="N253" s="2">
        <f t="shared" si="87"/>
        <v>0</v>
      </c>
      <c r="O253" s="240">
        <f t="shared" si="87"/>
        <v>-777600</v>
      </c>
      <c r="P253" s="240">
        <f t="shared" si="87"/>
        <v>0</v>
      </c>
      <c r="Q253" s="240">
        <f t="shared" si="87"/>
        <v>38880000</v>
      </c>
      <c r="R253" s="239">
        <f t="shared" si="87"/>
        <v>1555200</v>
      </c>
      <c r="S253" s="239">
        <f t="shared" si="87"/>
        <v>0</v>
      </c>
      <c r="T253" s="239">
        <f t="shared" si="87"/>
        <v>0</v>
      </c>
      <c r="U253" s="239">
        <f t="shared" si="87"/>
        <v>-777600</v>
      </c>
      <c r="V253" s="239">
        <f t="shared" si="87"/>
        <v>0</v>
      </c>
      <c r="W253" s="239">
        <f t="shared" si="87"/>
        <v>-38880000</v>
      </c>
      <c r="X253" s="23" t="str">
        <f t="shared" si="73"/>
        <v>U6X</v>
      </c>
    </row>
    <row r="254" spans="1:24" x14ac:dyDescent="0.3">
      <c r="C254" s="2">
        <f t="shared" ref="C254:W254" si="88">C53+C87+C122+C157+C192+C229</f>
        <v>0</v>
      </c>
      <c r="D254" s="2">
        <f t="shared" si="88"/>
        <v>0</v>
      </c>
      <c r="E254" s="2">
        <f t="shared" si="88"/>
        <v>0</v>
      </c>
      <c r="F254" s="2">
        <f t="shared" si="88"/>
        <v>0</v>
      </c>
      <c r="G254" s="2">
        <f t="shared" si="88"/>
        <v>0</v>
      </c>
      <c r="H254" s="2">
        <f t="shared" si="88"/>
        <v>0</v>
      </c>
      <c r="I254" s="2">
        <f t="shared" si="88"/>
        <v>0</v>
      </c>
      <c r="J254" s="2">
        <f t="shared" si="88"/>
        <v>0</v>
      </c>
      <c r="K254" s="2">
        <f t="shared" si="88"/>
        <v>0</v>
      </c>
      <c r="L254" s="2">
        <f t="shared" si="88"/>
        <v>0</v>
      </c>
      <c r="M254" s="2">
        <f t="shared" si="88"/>
        <v>0</v>
      </c>
      <c r="N254" s="2">
        <f t="shared" si="88"/>
        <v>0</v>
      </c>
      <c r="O254" s="240">
        <f t="shared" si="88"/>
        <v>0</v>
      </c>
      <c r="P254" s="240">
        <f t="shared" si="88"/>
        <v>-2160000</v>
      </c>
      <c r="Q254" s="240">
        <f t="shared" si="88"/>
        <v>-1296000000</v>
      </c>
      <c r="R254" s="239">
        <f t="shared" si="88"/>
        <v>0</v>
      </c>
      <c r="S254" s="239">
        <f t="shared" si="88"/>
        <v>4320000</v>
      </c>
      <c r="T254" s="239">
        <f t="shared" si="88"/>
        <v>0</v>
      </c>
      <c r="U254" s="239">
        <f t="shared" si="88"/>
        <v>0</v>
      </c>
      <c r="V254" s="239">
        <f t="shared" si="88"/>
        <v>-2160000</v>
      </c>
      <c r="W254" s="239">
        <f t="shared" si="88"/>
        <v>0</v>
      </c>
      <c r="X254" s="23" t="str">
        <f t="shared" si="73"/>
        <v>U6Y</v>
      </c>
    </row>
    <row r="255" spans="1:24" x14ac:dyDescent="0.3">
      <c r="C255" s="2">
        <f t="shared" ref="C255:W255" si="89">C54+C88+C123+C158+C193+C230</f>
        <v>0</v>
      </c>
      <c r="D255" s="2">
        <f t="shared" si="89"/>
        <v>0</v>
      </c>
      <c r="E255" s="2">
        <f t="shared" si="89"/>
        <v>0</v>
      </c>
      <c r="F255" s="2">
        <f t="shared" si="89"/>
        <v>0</v>
      </c>
      <c r="G255" s="2">
        <f t="shared" si="89"/>
        <v>0</v>
      </c>
      <c r="H255" s="2">
        <f t="shared" si="89"/>
        <v>0</v>
      </c>
      <c r="I255" s="2">
        <f t="shared" si="89"/>
        <v>0</v>
      </c>
      <c r="J255" s="2">
        <f t="shared" si="89"/>
        <v>0</v>
      </c>
      <c r="K255" s="2">
        <f t="shared" si="89"/>
        <v>0</v>
      </c>
      <c r="L255" s="2">
        <f t="shared" si="89"/>
        <v>0</v>
      </c>
      <c r="M255" s="2">
        <f t="shared" si="89"/>
        <v>0</v>
      </c>
      <c r="N255" s="2">
        <f t="shared" si="89"/>
        <v>0</v>
      </c>
      <c r="O255" s="240">
        <f t="shared" si="89"/>
        <v>-38880000</v>
      </c>
      <c r="P255" s="240">
        <f t="shared" si="89"/>
        <v>0</v>
      </c>
      <c r="Q255" s="240">
        <f t="shared" si="89"/>
        <v>1296000000</v>
      </c>
      <c r="R255" s="239">
        <f t="shared" si="89"/>
        <v>0</v>
      </c>
      <c r="S255" s="239">
        <f t="shared" si="89"/>
        <v>0</v>
      </c>
      <c r="T255" s="239">
        <f t="shared" si="89"/>
        <v>2592000000</v>
      </c>
      <c r="U255" s="239">
        <f t="shared" si="89"/>
        <v>38880000</v>
      </c>
      <c r="V255" s="239">
        <f t="shared" si="89"/>
        <v>0</v>
      </c>
      <c r="W255" s="239">
        <f t="shared" si="89"/>
        <v>1296000000</v>
      </c>
      <c r="X255" s="23" t="str">
        <f t="shared" si="73"/>
        <v>U6θ</v>
      </c>
    </row>
    <row r="256" spans="1:24" x14ac:dyDescent="0.3">
      <c r="C256" s="2">
        <f t="shared" ref="C256:W256" si="90">C55+C89+C124+C159+C194+C231</f>
        <v>0</v>
      </c>
      <c r="D256" s="2">
        <f t="shared" si="90"/>
        <v>0</v>
      </c>
      <c r="E256" s="2">
        <f t="shared" si="90"/>
        <v>0</v>
      </c>
      <c r="F256" s="2">
        <f t="shared" si="90"/>
        <v>0</v>
      </c>
      <c r="G256" s="2">
        <f t="shared" si="90"/>
        <v>0</v>
      </c>
      <c r="H256" s="2">
        <f t="shared" si="90"/>
        <v>0</v>
      </c>
      <c r="I256" s="2">
        <f t="shared" si="90"/>
        <v>0</v>
      </c>
      <c r="J256" s="2">
        <f t="shared" si="90"/>
        <v>0</v>
      </c>
      <c r="K256" s="2">
        <f t="shared" si="90"/>
        <v>0</v>
      </c>
      <c r="L256" s="2">
        <f t="shared" si="90"/>
        <v>0</v>
      </c>
      <c r="M256" s="2">
        <f t="shared" si="90"/>
        <v>0</v>
      </c>
      <c r="N256" s="2">
        <f t="shared" si="90"/>
        <v>0</v>
      </c>
      <c r="O256" s="2">
        <f t="shared" si="90"/>
        <v>0</v>
      </c>
      <c r="P256" s="2">
        <f t="shared" si="90"/>
        <v>0</v>
      </c>
      <c r="Q256" s="2">
        <f t="shared" si="90"/>
        <v>0</v>
      </c>
      <c r="R256" s="239">
        <f t="shared" si="90"/>
        <v>-777600</v>
      </c>
      <c r="S256" s="239">
        <f t="shared" si="90"/>
        <v>0</v>
      </c>
      <c r="T256" s="239">
        <f t="shared" si="90"/>
        <v>38880000</v>
      </c>
      <c r="U256" s="239">
        <f t="shared" si="90"/>
        <v>777600</v>
      </c>
      <c r="V256" s="239">
        <f t="shared" si="90"/>
        <v>0</v>
      </c>
      <c r="W256" s="239">
        <f t="shared" si="90"/>
        <v>38880000</v>
      </c>
      <c r="X256" s="23" t="str">
        <f t="shared" si="73"/>
        <v>U7X</v>
      </c>
    </row>
    <row r="257" spans="1:24" x14ac:dyDescent="0.3">
      <c r="C257" s="2">
        <f t="shared" ref="C257:W257" si="91">C56+C90+C125+C160+C195+C232</f>
        <v>0</v>
      </c>
      <c r="D257" s="2">
        <f t="shared" si="91"/>
        <v>0</v>
      </c>
      <c r="E257" s="2">
        <f t="shared" si="91"/>
        <v>0</v>
      </c>
      <c r="F257" s="2">
        <f t="shared" si="91"/>
        <v>0</v>
      </c>
      <c r="G257" s="2">
        <f t="shared" si="91"/>
        <v>0</v>
      </c>
      <c r="H257" s="2">
        <f t="shared" si="91"/>
        <v>0</v>
      </c>
      <c r="I257" s="2">
        <f t="shared" si="91"/>
        <v>0</v>
      </c>
      <c r="J257" s="2">
        <f t="shared" si="91"/>
        <v>0</v>
      </c>
      <c r="K257" s="2">
        <f t="shared" si="91"/>
        <v>0</v>
      </c>
      <c r="L257" s="2">
        <f t="shared" si="91"/>
        <v>0</v>
      </c>
      <c r="M257" s="2">
        <f t="shared" si="91"/>
        <v>0</v>
      </c>
      <c r="N257" s="2">
        <f t="shared" si="91"/>
        <v>0</v>
      </c>
      <c r="O257" s="2">
        <f t="shared" si="91"/>
        <v>0</v>
      </c>
      <c r="P257" s="2">
        <f t="shared" si="91"/>
        <v>0</v>
      </c>
      <c r="Q257" s="2">
        <f t="shared" si="91"/>
        <v>0</v>
      </c>
      <c r="R257" s="239">
        <f t="shared" si="91"/>
        <v>0</v>
      </c>
      <c r="S257" s="239">
        <f t="shared" si="91"/>
        <v>-2160000</v>
      </c>
      <c r="T257" s="239">
        <f t="shared" si="91"/>
        <v>-1296000000</v>
      </c>
      <c r="U257" s="239">
        <f t="shared" si="91"/>
        <v>0</v>
      </c>
      <c r="V257" s="239">
        <f t="shared" si="91"/>
        <v>2160000</v>
      </c>
      <c r="W257" s="239">
        <f t="shared" si="91"/>
        <v>0</v>
      </c>
      <c r="X257" s="23" t="str">
        <f t="shared" si="73"/>
        <v>U7Y</v>
      </c>
    </row>
    <row r="258" spans="1:24" x14ac:dyDescent="0.3">
      <c r="C258" s="2">
        <f t="shared" ref="C258:W258" si="92">C57+C91+C126+C161+C196+C233</f>
        <v>0</v>
      </c>
      <c r="D258" s="2">
        <f t="shared" si="92"/>
        <v>0</v>
      </c>
      <c r="E258" s="2">
        <f t="shared" si="92"/>
        <v>0</v>
      </c>
      <c r="F258" s="2">
        <f t="shared" si="92"/>
        <v>0</v>
      </c>
      <c r="G258" s="2">
        <f t="shared" si="92"/>
        <v>0</v>
      </c>
      <c r="H258" s="2">
        <f t="shared" si="92"/>
        <v>0</v>
      </c>
      <c r="I258" s="2">
        <f t="shared" si="92"/>
        <v>0</v>
      </c>
      <c r="J258" s="2">
        <f t="shared" si="92"/>
        <v>0</v>
      </c>
      <c r="K258" s="2">
        <f t="shared" si="92"/>
        <v>0</v>
      </c>
      <c r="L258" s="2">
        <f t="shared" si="92"/>
        <v>0</v>
      </c>
      <c r="M258" s="2">
        <f t="shared" si="92"/>
        <v>0</v>
      </c>
      <c r="N258" s="2">
        <f t="shared" si="92"/>
        <v>0</v>
      </c>
      <c r="O258" s="2">
        <f t="shared" si="92"/>
        <v>0</v>
      </c>
      <c r="P258" s="2">
        <f t="shared" si="92"/>
        <v>0</v>
      </c>
      <c r="Q258" s="2">
        <f t="shared" si="92"/>
        <v>0</v>
      </c>
      <c r="R258" s="239">
        <f t="shared" si="92"/>
        <v>-38880000</v>
      </c>
      <c r="S258" s="239">
        <f t="shared" si="92"/>
        <v>0</v>
      </c>
      <c r="T258" s="239">
        <f t="shared" si="92"/>
        <v>1296000000</v>
      </c>
      <c r="U258" s="239">
        <f t="shared" si="92"/>
        <v>38880000</v>
      </c>
      <c r="V258" s="239">
        <f t="shared" si="92"/>
        <v>0</v>
      </c>
      <c r="W258" s="239">
        <f t="shared" si="92"/>
        <v>2592000000</v>
      </c>
      <c r="X258" s="23" t="str">
        <f t="shared" si="73"/>
        <v>U7θ</v>
      </c>
    </row>
    <row r="262" spans="1:24" x14ac:dyDescent="0.3">
      <c r="A262" s="126" t="s">
        <v>101</v>
      </c>
    </row>
    <row r="265" spans="1:24" x14ac:dyDescent="0.3">
      <c r="C265" s="241" t="s">
        <v>46</v>
      </c>
      <c r="D265" s="241" t="str">
        <f t="shared" ref="D265:D285" si="93">X238</f>
        <v>U1X</v>
      </c>
      <c r="F265" s="241">
        <v>0</v>
      </c>
      <c r="G265" s="241" t="str">
        <f>D265</f>
        <v>U1X</v>
      </c>
    </row>
    <row r="266" spans="1:24" x14ac:dyDescent="0.3">
      <c r="C266" s="241" t="s">
        <v>47</v>
      </c>
      <c r="D266" s="241" t="str">
        <f t="shared" si="93"/>
        <v>U1Y</v>
      </c>
      <c r="F266" s="241" t="s">
        <v>47</v>
      </c>
      <c r="G266" s="241" t="str">
        <f t="shared" ref="G266:G285" si="94">D266</f>
        <v>U1Y</v>
      </c>
    </row>
    <row r="267" spans="1:24" x14ac:dyDescent="0.3">
      <c r="C267" s="241" t="s">
        <v>109</v>
      </c>
      <c r="D267" s="241" t="str">
        <f t="shared" si="93"/>
        <v>U1θ</v>
      </c>
      <c r="F267" s="241">
        <v>0</v>
      </c>
      <c r="G267" s="241" t="str">
        <f t="shared" si="94"/>
        <v>U1θ</v>
      </c>
    </row>
    <row r="268" spans="1:24" x14ac:dyDescent="0.3">
      <c r="C268" s="241" t="s">
        <v>48</v>
      </c>
      <c r="D268" s="241" t="str">
        <f t="shared" si="93"/>
        <v>U2X</v>
      </c>
      <c r="F268" s="241">
        <v>0</v>
      </c>
      <c r="G268" s="241" t="str">
        <f t="shared" si="94"/>
        <v>U2X</v>
      </c>
    </row>
    <row r="269" spans="1:24" x14ac:dyDescent="0.3">
      <c r="C269" s="241" t="s">
        <v>49</v>
      </c>
      <c r="D269" s="241" t="str">
        <f t="shared" si="93"/>
        <v>U2Y</v>
      </c>
      <c r="F269" s="241">
        <v>-600</v>
      </c>
      <c r="G269" s="241" t="str">
        <f t="shared" si="94"/>
        <v>U2Y</v>
      </c>
    </row>
    <row r="270" spans="1:24" x14ac:dyDescent="0.3">
      <c r="C270" s="241" t="s">
        <v>110</v>
      </c>
      <c r="D270" s="241" t="str">
        <f t="shared" si="93"/>
        <v>U2θ</v>
      </c>
      <c r="F270" s="241">
        <v>20000</v>
      </c>
      <c r="G270" s="241" t="str">
        <f t="shared" si="94"/>
        <v>U2θ</v>
      </c>
    </row>
    <row r="271" spans="1:24" x14ac:dyDescent="0.3">
      <c r="C271" s="241" t="s">
        <v>50</v>
      </c>
      <c r="D271" s="241" t="str">
        <f t="shared" si="93"/>
        <v>U3X</v>
      </c>
      <c r="F271" s="241" t="s">
        <v>50</v>
      </c>
      <c r="G271" s="241" t="str">
        <f t="shared" si="94"/>
        <v>U3X</v>
      </c>
    </row>
    <row r="272" spans="1:24" x14ac:dyDescent="0.3">
      <c r="C272" s="241" t="s">
        <v>51</v>
      </c>
      <c r="D272" s="241" t="str">
        <f t="shared" si="93"/>
        <v>U3Y</v>
      </c>
      <c r="F272" s="241" t="s">
        <v>141</v>
      </c>
      <c r="G272" s="241" t="str">
        <f t="shared" si="94"/>
        <v>U3Y</v>
      </c>
    </row>
    <row r="273" spans="3:7" x14ac:dyDescent="0.3">
      <c r="C273" s="241" t="s">
        <v>111</v>
      </c>
      <c r="D273" s="241" t="str">
        <f t="shared" si="93"/>
        <v>U3θ</v>
      </c>
      <c r="F273" s="241">
        <v>0</v>
      </c>
      <c r="G273" s="241" t="str">
        <f t="shared" si="94"/>
        <v>U3θ</v>
      </c>
    </row>
    <row r="274" spans="3:7" x14ac:dyDescent="0.3">
      <c r="C274" s="241" t="s">
        <v>112</v>
      </c>
      <c r="D274" s="241" t="str">
        <f t="shared" si="93"/>
        <v>U4X</v>
      </c>
      <c r="F274" s="241">
        <v>0</v>
      </c>
      <c r="G274" s="241" t="str">
        <f t="shared" si="94"/>
        <v>U4X</v>
      </c>
    </row>
    <row r="275" spans="3:7" x14ac:dyDescent="0.3">
      <c r="C275" s="241" t="s">
        <v>113</v>
      </c>
      <c r="D275" s="241" t="str">
        <f t="shared" si="93"/>
        <v>U4Y</v>
      </c>
      <c r="F275" s="241">
        <v>-1200</v>
      </c>
      <c r="G275" s="241" t="str">
        <f t="shared" si="94"/>
        <v>U4Y</v>
      </c>
    </row>
    <row r="276" spans="3:7" x14ac:dyDescent="0.3">
      <c r="C276" s="241" t="s">
        <v>114</v>
      </c>
      <c r="D276" s="241" t="str">
        <f t="shared" si="93"/>
        <v>U4θ</v>
      </c>
      <c r="F276" s="241">
        <v>10000</v>
      </c>
      <c r="G276" s="241" t="str">
        <f t="shared" si="94"/>
        <v>U4θ</v>
      </c>
    </row>
    <row r="277" spans="3:7" x14ac:dyDescent="0.3">
      <c r="C277" s="241" t="s">
        <v>115</v>
      </c>
      <c r="D277" s="241" t="str">
        <f t="shared" si="93"/>
        <v>U5X</v>
      </c>
      <c r="F277" s="241">
        <v>0</v>
      </c>
      <c r="G277" s="241" t="str">
        <f t="shared" si="94"/>
        <v>U5X</v>
      </c>
    </row>
    <row r="278" spans="3:7" x14ac:dyDescent="0.3">
      <c r="C278" s="241" t="s">
        <v>116</v>
      </c>
      <c r="D278" s="241" t="str">
        <f t="shared" si="93"/>
        <v>U5Y</v>
      </c>
      <c r="F278" s="241">
        <v>-600</v>
      </c>
      <c r="G278" s="241" t="str">
        <f t="shared" si="94"/>
        <v>U5Y</v>
      </c>
    </row>
    <row r="279" spans="3:7" x14ac:dyDescent="0.3">
      <c r="C279" s="241" t="s">
        <v>117</v>
      </c>
      <c r="D279" s="241" t="str">
        <f t="shared" si="93"/>
        <v>U5θ</v>
      </c>
      <c r="F279" s="241">
        <v>10000</v>
      </c>
      <c r="G279" s="241" t="str">
        <f t="shared" si="94"/>
        <v>U5θ</v>
      </c>
    </row>
    <row r="280" spans="3:7" x14ac:dyDescent="0.3">
      <c r="C280" s="241" t="s">
        <v>118</v>
      </c>
      <c r="D280" s="241" t="str">
        <f t="shared" si="93"/>
        <v>U6X</v>
      </c>
      <c r="F280" s="241">
        <v>0</v>
      </c>
      <c r="G280" s="241" t="str">
        <f t="shared" si="94"/>
        <v>U6X</v>
      </c>
    </row>
    <row r="281" spans="3:7" x14ac:dyDescent="0.3">
      <c r="C281" s="241" t="s">
        <v>119</v>
      </c>
      <c r="D281" s="241" t="str">
        <f t="shared" si="93"/>
        <v>U6Y</v>
      </c>
      <c r="F281" s="241">
        <v>-5500</v>
      </c>
      <c r="G281" s="241" t="str">
        <f t="shared" si="94"/>
        <v>U6Y</v>
      </c>
    </row>
    <row r="282" spans="3:7" x14ac:dyDescent="0.3">
      <c r="C282" s="241" t="s">
        <v>120</v>
      </c>
      <c r="D282" s="241" t="str">
        <f t="shared" si="93"/>
        <v>U6θ</v>
      </c>
      <c r="F282" s="241">
        <v>0</v>
      </c>
      <c r="G282" s="241" t="str">
        <f t="shared" si="94"/>
        <v>U6θ</v>
      </c>
    </row>
    <row r="283" spans="3:7" x14ac:dyDescent="0.3">
      <c r="C283" s="241" t="s">
        <v>121</v>
      </c>
      <c r="D283" s="241" t="str">
        <f t="shared" si="93"/>
        <v>U7X</v>
      </c>
      <c r="F283" s="241" t="s">
        <v>121</v>
      </c>
      <c r="G283" s="241" t="str">
        <f t="shared" si="94"/>
        <v>U7X</v>
      </c>
    </row>
    <row r="284" spans="3:7" x14ac:dyDescent="0.3">
      <c r="C284" s="241" t="s">
        <v>122</v>
      </c>
      <c r="D284" s="241" t="str">
        <f t="shared" si="93"/>
        <v>U7Y</v>
      </c>
      <c r="F284" s="241" t="s">
        <v>122</v>
      </c>
      <c r="G284" s="241" t="str">
        <f t="shared" si="94"/>
        <v>U7Y</v>
      </c>
    </row>
    <row r="285" spans="3:7" x14ac:dyDescent="0.3">
      <c r="C285" s="241" t="s">
        <v>123</v>
      </c>
      <c r="D285" s="241" t="str">
        <f t="shared" si="93"/>
        <v>U7θ</v>
      </c>
      <c r="F285" s="241" t="s">
        <v>123</v>
      </c>
      <c r="G285" s="241" t="str">
        <f t="shared" si="94"/>
        <v>U7θ</v>
      </c>
    </row>
    <row r="289" spans="1:7" x14ac:dyDescent="0.3">
      <c r="A289" s="126" t="s">
        <v>53</v>
      </c>
    </row>
    <row r="292" spans="1:7" x14ac:dyDescent="0.3">
      <c r="C292" s="241" t="s">
        <v>55</v>
      </c>
      <c r="D292" s="241" t="str">
        <f>D265</f>
        <v>U1X</v>
      </c>
      <c r="E292" s="93"/>
      <c r="F292" s="241" t="s">
        <v>55</v>
      </c>
      <c r="G292" s="241" t="str">
        <f>D292</f>
        <v>U1X</v>
      </c>
    </row>
    <row r="293" spans="1:7" x14ac:dyDescent="0.3">
      <c r="C293" s="241" t="s">
        <v>56</v>
      </c>
      <c r="D293" s="241" t="str">
        <f t="shared" ref="D293:D312" si="95">D266</f>
        <v>U1Y</v>
      </c>
      <c r="E293" s="93"/>
      <c r="F293" s="241">
        <v>0</v>
      </c>
      <c r="G293" s="241" t="str">
        <f t="shared" ref="G293:G312" si="96">D293</f>
        <v>U1Y</v>
      </c>
    </row>
    <row r="294" spans="1:7" x14ac:dyDescent="0.3">
      <c r="C294" s="241" t="s">
        <v>125</v>
      </c>
      <c r="D294" s="241" t="str">
        <f t="shared" si="95"/>
        <v>U1θ</v>
      </c>
      <c r="E294" s="93"/>
      <c r="F294" s="241" t="s">
        <v>125</v>
      </c>
      <c r="G294" s="241" t="str">
        <f t="shared" si="96"/>
        <v>U1θ</v>
      </c>
    </row>
    <row r="295" spans="1:7" x14ac:dyDescent="0.3">
      <c r="C295" s="241" t="s">
        <v>57</v>
      </c>
      <c r="D295" s="241" t="str">
        <f t="shared" si="95"/>
        <v>U2X</v>
      </c>
      <c r="E295" s="93"/>
      <c r="F295" s="241" t="s">
        <v>57</v>
      </c>
      <c r="G295" s="241" t="str">
        <f t="shared" si="96"/>
        <v>U2X</v>
      </c>
    </row>
    <row r="296" spans="1:7" x14ac:dyDescent="0.3">
      <c r="C296" s="241" t="s">
        <v>58</v>
      </c>
      <c r="D296" s="241" t="str">
        <f t="shared" si="95"/>
        <v>U2Y</v>
      </c>
      <c r="E296" s="93"/>
      <c r="F296" s="241" t="s">
        <v>58</v>
      </c>
      <c r="G296" s="241" t="str">
        <f t="shared" si="96"/>
        <v>U2Y</v>
      </c>
    </row>
    <row r="297" spans="1:7" x14ac:dyDescent="0.3">
      <c r="C297" s="241" t="s">
        <v>126</v>
      </c>
      <c r="D297" s="241" t="str">
        <f t="shared" si="95"/>
        <v>U2θ</v>
      </c>
      <c r="E297" s="93"/>
      <c r="F297" s="241" t="s">
        <v>126</v>
      </c>
      <c r="G297" s="241" t="str">
        <f t="shared" si="96"/>
        <v>U2θ</v>
      </c>
    </row>
    <row r="298" spans="1:7" x14ac:dyDescent="0.3">
      <c r="C298" s="241" t="s">
        <v>59</v>
      </c>
      <c r="D298" s="241" t="str">
        <f t="shared" si="95"/>
        <v>U3X</v>
      </c>
      <c r="E298" s="93"/>
      <c r="F298" s="241">
        <v>0</v>
      </c>
      <c r="G298" s="241" t="str">
        <f t="shared" si="96"/>
        <v>U3X</v>
      </c>
    </row>
    <row r="299" spans="1:7" x14ac:dyDescent="0.3">
      <c r="C299" s="241" t="s">
        <v>60</v>
      </c>
      <c r="D299" s="241" t="str">
        <f t="shared" si="95"/>
        <v>U3Y</v>
      </c>
      <c r="E299" s="93"/>
      <c r="F299" s="241">
        <v>0</v>
      </c>
      <c r="G299" s="241" t="str">
        <f t="shared" si="96"/>
        <v>U3Y</v>
      </c>
    </row>
    <row r="300" spans="1:7" x14ac:dyDescent="0.3">
      <c r="C300" s="241" t="s">
        <v>127</v>
      </c>
      <c r="D300" s="241" t="str">
        <f t="shared" si="95"/>
        <v>U3θ</v>
      </c>
      <c r="E300" s="93"/>
      <c r="F300" s="241" t="s">
        <v>127</v>
      </c>
      <c r="G300" s="241" t="str">
        <f t="shared" si="96"/>
        <v>U3θ</v>
      </c>
    </row>
    <row r="301" spans="1:7" x14ac:dyDescent="0.3">
      <c r="C301" s="241" t="s">
        <v>128</v>
      </c>
      <c r="D301" s="241" t="str">
        <f t="shared" si="95"/>
        <v>U4X</v>
      </c>
      <c r="E301" s="93"/>
      <c r="F301" s="241" t="s">
        <v>128</v>
      </c>
      <c r="G301" s="241" t="str">
        <f t="shared" si="96"/>
        <v>U4X</v>
      </c>
    </row>
    <row r="302" spans="1:7" x14ac:dyDescent="0.3">
      <c r="C302" s="241" t="s">
        <v>129</v>
      </c>
      <c r="D302" s="241" t="str">
        <f t="shared" si="95"/>
        <v>U4Y</v>
      </c>
      <c r="E302" s="93"/>
      <c r="F302" s="241" t="s">
        <v>129</v>
      </c>
      <c r="G302" s="241" t="str">
        <f t="shared" si="96"/>
        <v>U4Y</v>
      </c>
    </row>
    <row r="303" spans="1:7" x14ac:dyDescent="0.3">
      <c r="C303" s="241" t="s">
        <v>130</v>
      </c>
      <c r="D303" s="241" t="str">
        <f t="shared" si="95"/>
        <v>U4θ</v>
      </c>
      <c r="E303" s="93"/>
      <c r="F303" s="241" t="s">
        <v>130</v>
      </c>
      <c r="G303" s="241" t="str">
        <f t="shared" si="96"/>
        <v>U4θ</v>
      </c>
    </row>
    <row r="304" spans="1:7" x14ac:dyDescent="0.3">
      <c r="C304" s="241" t="s">
        <v>131</v>
      </c>
      <c r="D304" s="241" t="str">
        <f t="shared" si="95"/>
        <v>U5X</v>
      </c>
      <c r="E304" s="93"/>
      <c r="F304" s="241" t="s">
        <v>131</v>
      </c>
      <c r="G304" s="241" t="str">
        <f t="shared" si="96"/>
        <v>U5X</v>
      </c>
    </row>
    <row r="305" spans="1:28" x14ac:dyDescent="0.3">
      <c r="C305" s="241" t="s">
        <v>132</v>
      </c>
      <c r="D305" s="241" t="str">
        <f t="shared" si="95"/>
        <v>U5Y</v>
      </c>
      <c r="E305" s="93"/>
      <c r="F305" s="241" t="s">
        <v>132</v>
      </c>
      <c r="G305" s="241" t="str">
        <f t="shared" si="96"/>
        <v>U5Y</v>
      </c>
    </row>
    <row r="306" spans="1:28" x14ac:dyDescent="0.3">
      <c r="C306" s="241" t="s">
        <v>133</v>
      </c>
      <c r="D306" s="241" t="str">
        <f t="shared" si="95"/>
        <v>U5θ</v>
      </c>
      <c r="E306" s="93"/>
      <c r="F306" s="241" t="s">
        <v>133</v>
      </c>
      <c r="G306" s="241" t="str">
        <f t="shared" si="96"/>
        <v>U5θ</v>
      </c>
    </row>
    <row r="307" spans="1:28" x14ac:dyDescent="0.3">
      <c r="C307" s="241" t="s">
        <v>134</v>
      </c>
      <c r="D307" s="241" t="str">
        <f t="shared" si="95"/>
        <v>U6X</v>
      </c>
      <c r="E307" s="93"/>
      <c r="F307" s="241" t="s">
        <v>134</v>
      </c>
      <c r="G307" s="241" t="str">
        <f t="shared" si="96"/>
        <v>U6X</v>
      </c>
    </row>
    <row r="308" spans="1:28" x14ac:dyDescent="0.3">
      <c r="C308" s="241" t="s">
        <v>135</v>
      </c>
      <c r="D308" s="241" t="str">
        <f t="shared" si="95"/>
        <v>U6Y</v>
      </c>
      <c r="E308" s="93"/>
      <c r="F308" s="241" t="s">
        <v>135</v>
      </c>
      <c r="G308" s="241" t="str">
        <f t="shared" si="96"/>
        <v>U6Y</v>
      </c>
    </row>
    <row r="309" spans="1:28" x14ac:dyDescent="0.3">
      <c r="C309" s="241" t="s">
        <v>136</v>
      </c>
      <c r="D309" s="241" t="str">
        <f t="shared" si="95"/>
        <v>U6θ</v>
      </c>
      <c r="E309" s="93"/>
      <c r="F309" s="241" t="s">
        <v>136</v>
      </c>
      <c r="G309" s="241" t="str">
        <f t="shared" si="96"/>
        <v>U6θ</v>
      </c>
    </row>
    <row r="310" spans="1:28" x14ac:dyDescent="0.3">
      <c r="C310" s="241" t="s">
        <v>137</v>
      </c>
      <c r="D310" s="241" t="str">
        <f t="shared" si="95"/>
        <v>U7X</v>
      </c>
      <c r="E310" s="93"/>
      <c r="F310" s="241">
        <v>0</v>
      </c>
      <c r="G310" s="241" t="str">
        <f t="shared" si="96"/>
        <v>U7X</v>
      </c>
    </row>
    <row r="311" spans="1:28" x14ac:dyDescent="0.3">
      <c r="C311" s="241" t="s">
        <v>138</v>
      </c>
      <c r="D311" s="241" t="str">
        <f t="shared" si="95"/>
        <v>U7Y</v>
      </c>
      <c r="E311" s="93"/>
      <c r="F311" s="241">
        <v>0</v>
      </c>
      <c r="G311" s="241" t="str">
        <f t="shared" si="96"/>
        <v>U7Y</v>
      </c>
    </row>
    <row r="312" spans="1:28" x14ac:dyDescent="0.3">
      <c r="C312" s="241" t="s">
        <v>139</v>
      </c>
      <c r="D312" s="241" t="str">
        <f t="shared" si="95"/>
        <v>U7θ</v>
      </c>
      <c r="E312" s="93"/>
      <c r="F312" s="241">
        <v>0</v>
      </c>
      <c r="G312" s="241" t="str">
        <f t="shared" si="96"/>
        <v>U7θ</v>
      </c>
    </row>
    <row r="315" spans="1:28" x14ac:dyDescent="0.3">
      <c r="A315" s="126" t="s">
        <v>61</v>
      </c>
    </row>
    <row r="319" spans="1:28" x14ac:dyDescent="0.3">
      <c r="C319" s="93">
        <f>F265</f>
        <v>0</v>
      </c>
      <c r="D319" s="93"/>
      <c r="E319" s="93">
        <f>C238</f>
        <v>777600</v>
      </c>
      <c r="F319" s="115">
        <f t="shared" ref="F319:Y319" si="97">D238</f>
        <v>0</v>
      </c>
      <c r="G319" s="93">
        <f t="shared" si="97"/>
        <v>-38880000</v>
      </c>
      <c r="H319" s="93">
        <f t="shared" si="97"/>
        <v>-777600</v>
      </c>
      <c r="I319" s="93">
        <f t="shared" si="97"/>
        <v>0</v>
      </c>
      <c r="J319" s="93">
        <f t="shared" si="97"/>
        <v>-38880000</v>
      </c>
      <c r="K319" s="115">
        <f t="shared" si="97"/>
        <v>0</v>
      </c>
      <c r="L319" s="115">
        <f t="shared" si="97"/>
        <v>0</v>
      </c>
      <c r="M319" s="93">
        <f t="shared" si="97"/>
        <v>0</v>
      </c>
      <c r="N319" s="93">
        <f t="shared" si="97"/>
        <v>0</v>
      </c>
      <c r="O319" s="93">
        <f t="shared" si="97"/>
        <v>0</v>
      </c>
      <c r="P319" s="93">
        <f t="shared" si="97"/>
        <v>0</v>
      </c>
      <c r="Q319" s="93">
        <f t="shared" si="97"/>
        <v>0</v>
      </c>
      <c r="R319" s="93">
        <f t="shared" si="97"/>
        <v>0</v>
      </c>
      <c r="S319" s="93">
        <f t="shared" si="97"/>
        <v>0</v>
      </c>
      <c r="T319" s="93">
        <f t="shared" si="97"/>
        <v>0</v>
      </c>
      <c r="U319" s="93">
        <f t="shared" si="97"/>
        <v>0</v>
      </c>
      <c r="V319" s="93">
        <f t="shared" si="97"/>
        <v>0</v>
      </c>
      <c r="W319" s="115">
        <f t="shared" si="97"/>
        <v>0</v>
      </c>
      <c r="X319" s="115">
        <f t="shared" si="97"/>
        <v>0</v>
      </c>
      <c r="Y319" s="115">
        <f t="shared" si="97"/>
        <v>0</v>
      </c>
      <c r="Z319" s="93"/>
      <c r="AA319" s="93"/>
      <c r="AB319" s="93" t="str">
        <f>F292</f>
        <v>D1X</v>
      </c>
    </row>
    <row r="320" spans="1:28" x14ac:dyDescent="0.3">
      <c r="C320" s="115" t="str">
        <f t="shared" ref="C320:C339" si="98">F266</f>
        <v>C1Y</v>
      </c>
      <c r="D320" s="115"/>
      <c r="E320" s="115">
        <f t="shared" ref="E320:E339" si="99">C239</f>
        <v>0</v>
      </c>
      <c r="F320" s="115">
        <f t="shared" ref="F320:F339" si="100">D239</f>
        <v>2160000</v>
      </c>
      <c r="G320" s="115">
        <f t="shared" ref="G320:G339" si="101">E239</f>
        <v>0</v>
      </c>
      <c r="H320" s="115">
        <f t="shared" ref="H320:H339" si="102">F239</f>
        <v>0</v>
      </c>
      <c r="I320" s="115">
        <f t="shared" ref="I320:I339" si="103">G239</f>
        <v>-2160000</v>
      </c>
      <c r="J320" s="115">
        <f t="shared" ref="J320:J339" si="104">H239</f>
        <v>0</v>
      </c>
      <c r="K320" s="115">
        <f t="shared" ref="K320:K339" si="105">I239</f>
        <v>0</v>
      </c>
      <c r="L320" s="115">
        <f t="shared" ref="L320:L339" si="106">J239</f>
        <v>0</v>
      </c>
      <c r="M320" s="115">
        <f t="shared" ref="M320:M339" si="107">K239</f>
        <v>0</v>
      </c>
      <c r="N320" s="115">
        <f t="shared" ref="N320:N339" si="108">L239</f>
        <v>0</v>
      </c>
      <c r="O320" s="115">
        <f t="shared" ref="O320:O339" si="109">M239</f>
        <v>0</v>
      </c>
      <c r="P320" s="115">
        <f t="shared" ref="P320:P339" si="110">N239</f>
        <v>0</v>
      </c>
      <c r="Q320" s="115">
        <f t="shared" ref="Q320:Q339" si="111">O239</f>
        <v>0</v>
      </c>
      <c r="R320" s="115">
        <f t="shared" ref="R320:R339" si="112">P239</f>
        <v>0</v>
      </c>
      <c r="S320" s="115">
        <f t="shared" ref="S320:S339" si="113">Q239</f>
        <v>0</v>
      </c>
      <c r="T320" s="115">
        <f t="shared" ref="T320:T339" si="114">R239</f>
        <v>0</v>
      </c>
      <c r="U320" s="115">
        <f t="shared" ref="U320:U339" si="115">S239</f>
        <v>0</v>
      </c>
      <c r="V320" s="115">
        <f t="shared" ref="V320:V339" si="116">T239</f>
        <v>0</v>
      </c>
      <c r="W320" s="115">
        <f t="shared" ref="W320:W339" si="117">U239</f>
        <v>0</v>
      </c>
      <c r="X320" s="115">
        <f t="shared" ref="X320:X339" si="118">V239</f>
        <v>0</v>
      </c>
      <c r="Y320" s="115">
        <f t="shared" ref="Y320:Y339" si="119">W239</f>
        <v>0</v>
      </c>
      <c r="Z320" s="115"/>
      <c r="AA320" s="115"/>
      <c r="AB320" s="115">
        <f t="shared" ref="AB320:AB339" si="120">F293</f>
        <v>0</v>
      </c>
    </row>
    <row r="321" spans="3:28" x14ac:dyDescent="0.3">
      <c r="C321" s="93">
        <f t="shared" si="98"/>
        <v>0</v>
      </c>
      <c r="D321" s="93"/>
      <c r="E321" s="93">
        <f t="shared" si="99"/>
        <v>-38880000</v>
      </c>
      <c r="F321" s="115">
        <f t="shared" si="100"/>
        <v>0</v>
      </c>
      <c r="G321" s="93">
        <f t="shared" si="101"/>
        <v>2592000000</v>
      </c>
      <c r="H321" s="93">
        <f t="shared" si="102"/>
        <v>38880000</v>
      </c>
      <c r="I321" s="93">
        <f t="shared" si="103"/>
        <v>0</v>
      </c>
      <c r="J321" s="93">
        <f t="shared" si="104"/>
        <v>1296000000</v>
      </c>
      <c r="K321" s="115">
        <f t="shared" si="105"/>
        <v>0</v>
      </c>
      <c r="L321" s="115">
        <f t="shared" si="106"/>
        <v>0</v>
      </c>
      <c r="M321" s="93">
        <f t="shared" si="107"/>
        <v>0</v>
      </c>
      <c r="N321" s="93">
        <f t="shared" si="108"/>
        <v>0</v>
      </c>
      <c r="O321" s="93">
        <f t="shared" si="109"/>
        <v>0</v>
      </c>
      <c r="P321" s="93">
        <f t="shared" si="110"/>
        <v>0</v>
      </c>
      <c r="Q321" s="93">
        <f t="shared" si="111"/>
        <v>0</v>
      </c>
      <c r="R321" s="93">
        <f t="shared" si="112"/>
        <v>0</v>
      </c>
      <c r="S321" s="93">
        <f t="shared" si="113"/>
        <v>0</v>
      </c>
      <c r="T321" s="93">
        <f t="shared" si="114"/>
        <v>0</v>
      </c>
      <c r="U321" s="93">
        <f t="shared" si="115"/>
        <v>0</v>
      </c>
      <c r="V321" s="93">
        <f t="shared" si="116"/>
        <v>0</v>
      </c>
      <c r="W321" s="115">
        <f t="shared" si="117"/>
        <v>0</v>
      </c>
      <c r="X321" s="115">
        <f t="shared" si="118"/>
        <v>0</v>
      </c>
      <c r="Y321" s="115">
        <f t="shared" si="119"/>
        <v>0</v>
      </c>
      <c r="Z321" s="93"/>
      <c r="AA321" s="93"/>
      <c r="AB321" s="93" t="str">
        <f t="shared" si="120"/>
        <v>D1θ</v>
      </c>
    </row>
    <row r="322" spans="3:28" x14ac:dyDescent="0.3">
      <c r="C322" s="93">
        <f t="shared" si="98"/>
        <v>0</v>
      </c>
      <c r="D322" s="93"/>
      <c r="E322" s="93">
        <f t="shared" si="99"/>
        <v>-777600</v>
      </c>
      <c r="F322" s="115">
        <f t="shared" si="100"/>
        <v>0</v>
      </c>
      <c r="G322" s="93">
        <f t="shared" si="101"/>
        <v>38880000</v>
      </c>
      <c r="H322" s="93">
        <f t="shared" si="102"/>
        <v>874800</v>
      </c>
      <c r="I322" s="93">
        <f t="shared" si="103"/>
        <v>0</v>
      </c>
      <c r="J322" s="93">
        <f t="shared" si="104"/>
        <v>29160000</v>
      </c>
      <c r="K322" s="115">
        <f t="shared" si="105"/>
        <v>-97200</v>
      </c>
      <c r="L322" s="115">
        <f t="shared" si="106"/>
        <v>0</v>
      </c>
      <c r="M322" s="93">
        <f t="shared" si="107"/>
        <v>-9720000</v>
      </c>
      <c r="N322" s="93">
        <f t="shared" si="108"/>
        <v>0</v>
      </c>
      <c r="O322" s="93">
        <f t="shared" si="109"/>
        <v>0</v>
      </c>
      <c r="P322" s="93">
        <f t="shared" si="110"/>
        <v>0</v>
      </c>
      <c r="Q322" s="93">
        <f t="shared" si="111"/>
        <v>0</v>
      </c>
      <c r="R322" s="93">
        <f t="shared" si="112"/>
        <v>0</v>
      </c>
      <c r="S322" s="93">
        <f t="shared" si="113"/>
        <v>0</v>
      </c>
      <c r="T322" s="93">
        <f t="shared" si="114"/>
        <v>0</v>
      </c>
      <c r="U322" s="93">
        <f t="shared" si="115"/>
        <v>0</v>
      </c>
      <c r="V322" s="93">
        <f t="shared" si="116"/>
        <v>0</v>
      </c>
      <c r="W322" s="115">
        <f t="shared" si="117"/>
        <v>0</v>
      </c>
      <c r="X322" s="115">
        <f t="shared" si="118"/>
        <v>0</v>
      </c>
      <c r="Y322" s="115">
        <f t="shared" si="119"/>
        <v>0</v>
      </c>
      <c r="Z322" s="93"/>
      <c r="AA322" s="93"/>
      <c r="AB322" s="93" t="str">
        <f t="shared" si="120"/>
        <v>D2X</v>
      </c>
    </row>
    <row r="323" spans="3:28" x14ac:dyDescent="0.3">
      <c r="C323" s="93">
        <f t="shared" si="98"/>
        <v>-600</v>
      </c>
      <c r="D323" s="93"/>
      <c r="E323" s="93">
        <f t="shared" si="99"/>
        <v>0</v>
      </c>
      <c r="F323" s="115">
        <f t="shared" si="100"/>
        <v>-2160000</v>
      </c>
      <c r="G323" s="93">
        <f t="shared" si="101"/>
        <v>-1296000000</v>
      </c>
      <c r="H323" s="93">
        <f t="shared" si="102"/>
        <v>0</v>
      </c>
      <c r="I323" s="93">
        <f t="shared" si="103"/>
        <v>3240000</v>
      </c>
      <c r="J323" s="93">
        <f t="shared" si="104"/>
        <v>0</v>
      </c>
      <c r="K323" s="115">
        <f t="shared" si="105"/>
        <v>0</v>
      </c>
      <c r="L323" s="115">
        <f t="shared" si="106"/>
        <v>-1080000</v>
      </c>
      <c r="M323" s="93">
        <f t="shared" si="107"/>
        <v>0</v>
      </c>
      <c r="N323" s="93">
        <f t="shared" si="108"/>
        <v>0</v>
      </c>
      <c r="O323" s="93">
        <f t="shared" si="109"/>
        <v>0</v>
      </c>
      <c r="P323" s="93">
        <f t="shared" si="110"/>
        <v>0</v>
      </c>
      <c r="Q323" s="93">
        <f t="shared" si="111"/>
        <v>0</v>
      </c>
      <c r="R323" s="93">
        <f t="shared" si="112"/>
        <v>0</v>
      </c>
      <c r="S323" s="93">
        <f t="shared" si="113"/>
        <v>0</v>
      </c>
      <c r="T323" s="93">
        <f t="shared" si="114"/>
        <v>0</v>
      </c>
      <c r="U323" s="93">
        <f t="shared" si="115"/>
        <v>0</v>
      </c>
      <c r="V323" s="93">
        <f t="shared" si="116"/>
        <v>0</v>
      </c>
      <c r="W323" s="115">
        <f t="shared" si="117"/>
        <v>0</v>
      </c>
      <c r="X323" s="115">
        <f t="shared" si="118"/>
        <v>0</v>
      </c>
      <c r="Y323" s="115">
        <f t="shared" si="119"/>
        <v>0</v>
      </c>
      <c r="Z323" s="93"/>
      <c r="AA323" s="93"/>
      <c r="AB323" s="93" t="str">
        <f t="shared" si="120"/>
        <v>D2Y</v>
      </c>
    </row>
    <row r="324" spans="3:28" x14ac:dyDescent="0.3">
      <c r="C324" s="93">
        <f t="shared" si="98"/>
        <v>20000</v>
      </c>
      <c r="D324" s="93"/>
      <c r="E324" s="93">
        <f t="shared" si="99"/>
        <v>-38880000</v>
      </c>
      <c r="F324" s="115">
        <f t="shared" si="100"/>
        <v>0</v>
      </c>
      <c r="G324" s="93">
        <f t="shared" si="101"/>
        <v>1296000000</v>
      </c>
      <c r="H324" s="93">
        <f t="shared" si="102"/>
        <v>29160000</v>
      </c>
      <c r="I324" s="93">
        <f t="shared" si="103"/>
        <v>0</v>
      </c>
      <c r="J324" s="93">
        <f t="shared" si="104"/>
        <v>3888000000</v>
      </c>
      <c r="K324" s="115">
        <f t="shared" si="105"/>
        <v>9720000</v>
      </c>
      <c r="L324" s="115">
        <f t="shared" si="106"/>
        <v>0</v>
      </c>
      <c r="M324" s="93">
        <f t="shared" si="107"/>
        <v>648000000</v>
      </c>
      <c r="N324" s="93">
        <f t="shared" si="108"/>
        <v>0</v>
      </c>
      <c r="O324" s="93">
        <f t="shared" si="109"/>
        <v>0</v>
      </c>
      <c r="P324" s="93">
        <f t="shared" si="110"/>
        <v>0</v>
      </c>
      <c r="Q324" s="93">
        <f t="shared" si="111"/>
        <v>0</v>
      </c>
      <c r="R324" s="93">
        <f t="shared" si="112"/>
        <v>0</v>
      </c>
      <c r="S324" s="93">
        <f t="shared" si="113"/>
        <v>0</v>
      </c>
      <c r="T324" s="93">
        <f t="shared" si="114"/>
        <v>0</v>
      </c>
      <c r="U324" s="93">
        <f t="shared" si="115"/>
        <v>0</v>
      </c>
      <c r="V324" s="93">
        <f t="shared" si="116"/>
        <v>0</v>
      </c>
      <c r="W324" s="115">
        <f t="shared" si="117"/>
        <v>0</v>
      </c>
      <c r="X324" s="115">
        <f t="shared" si="118"/>
        <v>0</v>
      </c>
      <c r="Y324" s="115">
        <f t="shared" si="119"/>
        <v>0</v>
      </c>
      <c r="Z324" s="93"/>
      <c r="AA324" s="93"/>
      <c r="AB324" s="93" t="str">
        <f t="shared" si="120"/>
        <v>D2θ</v>
      </c>
    </row>
    <row r="325" spans="3:28" x14ac:dyDescent="0.3">
      <c r="C325" s="115" t="str">
        <f t="shared" si="98"/>
        <v>C3X</v>
      </c>
      <c r="D325" s="115"/>
      <c r="E325" s="115">
        <f t="shared" si="99"/>
        <v>0</v>
      </c>
      <c r="F325" s="115">
        <f t="shared" si="100"/>
        <v>0</v>
      </c>
      <c r="G325" s="115">
        <f t="shared" si="101"/>
        <v>0</v>
      </c>
      <c r="H325" s="115">
        <f t="shared" si="102"/>
        <v>-97200</v>
      </c>
      <c r="I325" s="115">
        <f t="shared" si="103"/>
        <v>0</v>
      </c>
      <c r="J325" s="115">
        <f t="shared" si="104"/>
        <v>9720000</v>
      </c>
      <c r="K325" s="115">
        <f t="shared" si="105"/>
        <v>194400</v>
      </c>
      <c r="L325" s="115">
        <f t="shared" si="106"/>
        <v>0</v>
      </c>
      <c r="M325" s="115">
        <f t="shared" si="107"/>
        <v>0</v>
      </c>
      <c r="N325" s="115">
        <f t="shared" si="108"/>
        <v>-97200</v>
      </c>
      <c r="O325" s="115">
        <f t="shared" si="109"/>
        <v>0</v>
      </c>
      <c r="P325" s="115">
        <f t="shared" si="110"/>
        <v>-9720000</v>
      </c>
      <c r="Q325" s="115">
        <f t="shared" si="111"/>
        <v>0</v>
      </c>
      <c r="R325" s="115">
        <f t="shared" si="112"/>
        <v>0</v>
      </c>
      <c r="S325" s="115">
        <f t="shared" si="113"/>
        <v>0</v>
      </c>
      <c r="T325" s="115">
        <f t="shared" si="114"/>
        <v>0</v>
      </c>
      <c r="U325" s="115">
        <f t="shared" si="115"/>
        <v>0</v>
      </c>
      <c r="V325" s="115">
        <f t="shared" si="116"/>
        <v>0</v>
      </c>
      <c r="W325" s="115">
        <f t="shared" si="117"/>
        <v>0</v>
      </c>
      <c r="X325" s="115">
        <f t="shared" si="118"/>
        <v>0</v>
      </c>
      <c r="Y325" s="115">
        <f t="shared" si="119"/>
        <v>0</v>
      </c>
      <c r="Z325" s="115"/>
      <c r="AA325" s="115"/>
      <c r="AB325" s="115">
        <f t="shared" si="120"/>
        <v>0</v>
      </c>
    </row>
    <row r="326" spans="3:28" x14ac:dyDescent="0.3">
      <c r="C326" s="115" t="str">
        <f t="shared" si="98"/>
        <v>C3Y-3700</v>
      </c>
      <c r="D326" s="115"/>
      <c r="E326" s="115">
        <f t="shared" si="99"/>
        <v>0</v>
      </c>
      <c r="F326" s="115">
        <f t="shared" si="100"/>
        <v>0</v>
      </c>
      <c r="G326" s="115">
        <f t="shared" si="101"/>
        <v>0</v>
      </c>
      <c r="H326" s="115">
        <f t="shared" si="102"/>
        <v>0</v>
      </c>
      <c r="I326" s="115">
        <f t="shared" si="103"/>
        <v>-1080000</v>
      </c>
      <c r="J326" s="115">
        <f t="shared" si="104"/>
        <v>-648000000</v>
      </c>
      <c r="K326" s="115">
        <f t="shared" si="105"/>
        <v>0</v>
      </c>
      <c r="L326" s="115">
        <f t="shared" si="106"/>
        <v>2160000</v>
      </c>
      <c r="M326" s="115">
        <f t="shared" si="107"/>
        <v>0</v>
      </c>
      <c r="N326" s="115">
        <f t="shared" si="108"/>
        <v>0</v>
      </c>
      <c r="O326" s="115">
        <f t="shared" si="109"/>
        <v>-1080000</v>
      </c>
      <c r="P326" s="115">
        <f t="shared" si="110"/>
        <v>0</v>
      </c>
      <c r="Q326" s="115">
        <f t="shared" si="111"/>
        <v>0</v>
      </c>
      <c r="R326" s="115">
        <f t="shared" si="112"/>
        <v>0</v>
      </c>
      <c r="S326" s="115">
        <f t="shared" si="113"/>
        <v>0</v>
      </c>
      <c r="T326" s="115">
        <f t="shared" si="114"/>
        <v>0</v>
      </c>
      <c r="U326" s="115">
        <f t="shared" si="115"/>
        <v>0</v>
      </c>
      <c r="V326" s="115">
        <f t="shared" si="116"/>
        <v>0</v>
      </c>
      <c r="W326" s="115">
        <f t="shared" si="117"/>
        <v>0</v>
      </c>
      <c r="X326" s="115">
        <f t="shared" si="118"/>
        <v>0</v>
      </c>
      <c r="Y326" s="115">
        <f t="shared" si="119"/>
        <v>0</v>
      </c>
      <c r="Z326" s="115"/>
      <c r="AA326" s="115"/>
      <c r="AB326" s="115">
        <f t="shared" si="120"/>
        <v>0</v>
      </c>
    </row>
    <row r="327" spans="3:28" x14ac:dyDescent="0.3">
      <c r="C327" s="93">
        <f t="shared" si="98"/>
        <v>0</v>
      </c>
      <c r="D327" s="93"/>
      <c r="E327" s="93">
        <f t="shared" si="99"/>
        <v>0</v>
      </c>
      <c r="F327" s="115">
        <f t="shared" si="100"/>
        <v>0</v>
      </c>
      <c r="G327" s="93">
        <f t="shared" si="101"/>
        <v>0</v>
      </c>
      <c r="H327" s="93">
        <f t="shared" si="102"/>
        <v>-9720000</v>
      </c>
      <c r="I327" s="93">
        <f t="shared" si="103"/>
        <v>0</v>
      </c>
      <c r="J327" s="93">
        <f t="shared" si="104"/>
        <v>648000000</v>
      </c>
      <c r="K327" s="115">
        <f t="shared" si="105"/>
        <v>0</v>
      </c>
      <c r="L327" s="115">
        <f t="shared" si="106"/>
        <v>0</v>
      </c>
      <c r="M327" s="93">
        <f t="shared" si="107"/>
        <v>2592000000</v>
      </c>
      <c r="N327" s="93">
        <f t="shared" si="108"/>
        <v>9720000</v>
      </c>
      <c r="O327" s="93">
        <f t="shared" si="109"/>
        <v>0</v>
      </c>
      <c r="P327" s="93">
        <f t="shared" si="110"/>
        <v>648000000</v>
      </c>
      <c r="Q327" s="93">
        <f t="shared" si="111"/>
        <v>0</v>
      </c>
      <c r="R327" s="93">
        <f t="shared" si="112"/>
        <v>0</v>
      </c>
      <c r="S327" s="93">
        <f t="shared" si="113"/>
        <v>0</v>
      </c>
      <c r="T327" s="93">
        <f t="shared" si="114"/>
        <v>0</v>
      </c>
      <c r="U327" s="93">
        <f t="shared" si="115"/>
        <v>0</v>
      </c>
      <c r="V327" s="93">
        <f t="shared" si="116"/>
        <v>0</v>
      </c>
      <c r="W327" s="115">
        <f t="shared" si="117"/>
        <v>0</v>
      </c>
      <c r="X327" s="115">
        <f t="shared" si="118"/>
        <v>0</v>
      </c>
      <c r="Y327" s="115">
        <f t="shared" si="119"/>
        <v>0</v>
      </c>
      <c r="Z327" s="93"/>
      <c r="AA327" s="93"/>
      <c r="AB327" s="93" t="str">
        <f t="shared" si="120"/>
        <v>D3θ</v>
      </c>
    </row>
    <row r="328" spans="3:28" x14ac:dyDescent="0.3">
      <c r="C328" s="93">
        <f t="shared" si="98"/>
        <v>0</v>
      </c>
      <c r="D328" s="93"/>
      <c r="E328" s="93">
        <f t="shared" si="99"/>
        <v>0</v>
      </c>
      <c r="F328" s="115">
        <f t="shared" si="100"/>
        <v>0</v>
      </c>
      <c r="G328" s="93">
        <f t="shared" si="101"/>
        <v>0</v>
      </c>
      <c r="H328" s="93">
        <f t="shared" si="102"/>
        <v>0</v>
      </c>
      <c r="I328" s="93">
        <f t="shared" si="103"/>
        <v>0</v>
      </c>
      <c r="J328" s="93">
        <f t="shared" si="104"/>
        <v>0</v>
      </c>
      <c r="K328" s="115">
        <f t="shared" si="105"/>
        <v>-97200</v>
      </c>
      <c r="L328" s="115">
        <f t="shared" si="106"/>
        <v>0</v>
      </c>
      <c r="M328" s="93">
        <f t="shared" si="107"/>
        <v>9720000</v>
      </c>
      <c r="N328" s="93">
        <f t="shared" si="108"/>
        <v>874800</v>
      </c>
      <c r="O328" s="93">
        <f t="shared" si="109"/>
        <v>0</v>
      </c>
      <c r="P328" s="93">
        <f t="shared" si="110"/>
        <v>-29160000</v>
      </c>
      <c r="Q328" s="93">
        <f t="shared" si="111"/>
        <v>-777600</v>
      </c>
      <c r="R328" s="93">
        <f t="shared" si="112"/>
        <v>0</v>
      </c>
      <c r="S328" s="93">
        <f t="shared" si="113"/>
        <v>-38880000</v>
      </c>
      <c r="T328" s="93">
        <f t="shared" si="114"/>
        <v>0</v>
      </c>
      <c r="U328" s="93">
        <f t="shared" si="115"/>
        <v>0</v>
      </c>
      <c r="V328" s="93">
        <f t="shared" si="116"/>
        <v>0</v>
      </c>
      <c r="W328" s="115">
        <f t="shared" si="117"/>
        <v>0</v>
      </c>
      <c r="X328" s="115">
        <f t="shared" si="118"/>
        <v>0</v>
      </c>
      <c r="Y328" s="115">
        <f t="shared" si="119"/>
        <v>0</v>
      </c>
      <c r="Z328" s="93"/>
      <c r="AA328" s="93" t="s">
        <v>65</v>
      </c>
      <c r="AB328" s="93" t="str">
        <f t="shared" si="120"/>
        <v>D4X</v>
      </c>
    </row>
    <row r="329" spans="3:28" x14ac:dyDescent="0.3">
      <c r="C329" s="93">
        <f t="shared" si="98"/>
        <v>-1200</v>
      </c>
      <c r="D329" s="93" t="s">
        <v>52</v>
      </c>
      <c r="E329" s="93">
        <f t="shared" si="99"/>
        <v>0</v>
      </c>
      <c r="F329" s="115">
        <f t="shared" si="100"/>
        <v>0</v>
      </c>
      <c r="G329" s="93">
        <f t="shared" si="101"/>
        <v>0</v>
      </c>
      <c r="H329" s="93">
        <f t="shared" si="102"/>
        <v>0</v>
      </c>
      <c r="I329" s="93">
        <f t="shared" si="103"/>
        <v>0</v>
      </c>
      <c r="J329" s="93">
        <f t="shared" si="104"/>
        <v>0</v>
      </c>
      <c r="K329" s="115">
        <f t="shared" si="105"/>
        <v>0</v>
      </c>
      <c r="L329" s="115">
        <f t="shared" si="106"/>
        <v>-1080000</v>
      </c>
      <c r="M329" s="93">
        <f t="shared" si="107"/>
        <v>-648000000</v>
      </c>
      <c r="N329" s="93">
        <f t="shared" si="108"/>
        <v>0</v>
      </c>
      <c r="O329" s="93">
        <f t="shared" si="109"/>
        <v>3240000</v>
      </c>
      <c r="P329" s="93">
        <f t="shared" si="110"/>
        <v>0</v>
      </c>
      <c r="Q329" s="93">
        <f t="shared" si="111"/>
        <v>0</v>
      </c>
      <c r="R329" s="93">
        <f t="shared" si="112"/>
        <v>-2160000</v>
      </c>
      <c r="S329" s="93">
        <f t="shared" si="113"/>
        <v>0</v>
      </c>
      <c r="T329" s="93">
        <f t="shared" si="114"/>
        <v>0</v>
      </c>
      <c r="U329" s="93">
        <f t="shared" si="115"/>
        <v>0</v>
      </c>
      <c r="V329" s="93">
        <f t="shared" si="116"/>
        <v>0</v>
      </c>
      <c r="W329" s="115">
        <f t="shared" si="117"/>
        <v>0</v>
      </c>
      <c r="X329" s="115">
        <f t="shared" si="118"/>
        <v>0</v>
      </c>
      <c r="Y329" s="115">
        <f t="shared" si="119"/>
        <v>0</v>
      </c>
      <c r="Z329" s="93"/>
      <c r="AA329" s="93"/>
      <c r="AB329" s="93" t="str">
        <f t="shared" si="120"/>
        <v>D4Y</v>
      </c>
    </row>
    <row r="330" spans="3:28" x14ac:dyDescent="0.3">
      <c r="C330" s="93">
        <f t="shared" si="98"/>
        <v>10000</v>
      </c>
      <c r="D330" s="93"/>
      <c r="E330" s="93">
        <f t="shared" si="99"/>
        <v>0</v>
      </c>
      <c r="F330" s="115">
        <f t="shared" si="100"/>
        <v>0</v>
      </c>
      <c r="G330" s="93">
        <f t="shared" si="101"/>
        <v>0</v>
      </c>
      <c r="H330" s="93">
        <f t="shared" si="102"/>
        <v>0</v>
      </c>
      <c r="I330" s="93">
        <f t="shared" si="103"/>
        <v>0</v>
      </c>
      <c r="J330" s="93">
        <f t="shared" si="104"/>
        <v>0</v>
      </c>
      <c r="K330" s="115">
        <f t="shared" si="105"/>
        <v>-9720000</v>
      </c>
      <c r="L330" s="115">
        <f t="shared" si="106"/>
        <v>0</v>
      </c>
      <c r="M330" s="93">
        <f t="shared" si="107"/>
        <v>648000000</v>
      </c>
      <c r="N330" s="93">
        <f t="shared" si="108"/>
        <v>-29160000</v>
      </c>
      <c r="O330" s="93">
        <f t="shared" si="109"/>
        <v>0</v>
      </c>
      <c r="P330" s="93">
        <f t="shared" si="110"/>
        <v>3888000000</v>
      </c>
      <c r="Q330" s="93">
        <f t="shared" si="111"/>
        <v>38880000</v>
      </c>
      <c r="R330" s="93">
        <f t="shared" si="112"/>
        <v>0</v>
      </c>
      <c r="S330" s="93">
        <f t="shared" si="113"/>
        <v>1296000000</v>
      </c>
      <c r="T330" s="93">
        <f t="shared" si="114"/>
        <v>0</v>
      </c>
      <c r="U330" s="93">
        <f t="shared" si="115"/>
        <v>0</v>
      </c>
      <c r="V330" s="93">
        <f t="shared" si="116"/>
        <v>0</v>
      </c>
      <c r="W330" s="115">
        <f t="shared" si="117"/>
        <v>0</v>
      </c>
      <c r="X330" s="115">
        <f t="shared" si="118"/>
        <v>0</v>
      </c>
      <c r="Y330" s="115">
        <f t="shared" si="119"/>
        <v>0</v>
      </c>
      <c r="Z330" s="93"/>
      <c r="AA330" s="93"/>
      <c r="AB330" s="93" t="str">
        <f t="shared" si="120"/>
        <v>D4θ</v>
      </c>
    </row>
    <row r="331" spans="3:28" x14ac:dyDescent="0.3">
      <c r="C331" s="93">
        <f t="shared" si="98"/>
        <v>0</v>
      </c>
      <c r="D331" s="93"/>
      <c r="E331" s="93">
        <f t="shared" si="99"/>
        <v>0</v>
      </c>
      <c r="F331" s="115">
        <f t="shared" si="100"/>
        <v>0</v>
      </c>
      <c r="G331" s="93">
        <f t="shared" si="101"/>
        <v>0</v>
      </c>
      <c r="H331" s="93">
        <f t="shared" si="102"/>
        <v>0</v>
      </c>
      <c r="I331" s="93">
        <f t="shared" si="103"/>
        <v>0</v>
      </c>
      <c r="J331" s="93">
        <f t="shared" si="104"/>
        <v>0</v>
      </c>
      <c r="K331" s="115">
        <f t="shared" si="105"/>
        <v>0</v>
      </c>
      <c r="L331" s="115">
        <f t="shared" si="106"/>
        <v>0</v>
      </c>
      <c r="M331" s="93">
        <f t="shared" si="107"/>
        <v>0</v>
      </c>
      <c r="N331" s="93">
        <f t="shared" si="108"/>
        <v>-777600</v>
      </c>
      <c r="O331" s="93">
        <f t="shared" si="109"/>
        <v>0</v>
      </c>
      <c r="P331" s="93">
        <f t="shared" si="110"/>
        <v>38880000</v>
      </c>
      <c r="Q331" s="93">
        <f t="shared" si="111"/>
        <v>1555200</v>
      </c>
      <c r="R331" s="93">
        <f t="shared" si="112"/>
        <v>0</v>
      </c>
      <c r="S331" s="93">
        <f t="shared" si="113"/>
        <v>0</v>
      </c>
      <c r="T331" s="93">
        <f t="shared" si="114"/>
        <v>-777600</v>
      </c>
      <c r="U331" s="93">
        <f t="shared" si="115"/>
        <v>0</v>
      </c>
      <c r="V331" s="93">
        <f t="shared" si="116"/>
        <v>-38880000</v>
      </c>
      <c r="W331" s="115">
        <f t="shared" si="117"/>
        <v>0</v>
      </c>
      <c r="X331" s="115">
        <f t="shared" si="118"/>
        <v>0</v>
      </c>
      <c r="Y331" s="115">
        <f t="shared" si="119"/>
        <v>0</v>
      </c>
      <c r="Z331" s="93"/>
      <c r="AA331" s="93"/>
      <c r="AB331" s="93" t="str">
        <f t="shared" si="120"/>
        <v>D5X</v>
      </c>
    </row>
    <row r="332" spans="3:28" x14ac:dyDescent="0.3">
      <c r="C332" s="93">
        <f t="shared" si="98"/>
        <v>-600</v>
      </c>
      <c r="D332" s="93"/>
      <c r="E332" s="93">
        <f t="shared" si="99"/>
        <v>0</v>
      </c>
      <c r="F332" s="115">
        <f t="shared" si="100"/>
        <v>0</v>
      </c>
      <c r="G332" s="93">
        <f t="shared" si="101"/>
        <v>0</v>
      </c>
      <c r="H332" s="93">
        <f t="shared" si="102"/>
        <v>0</v>
      </c>
      <c r="I332" s="93">
        <f t="shared" si="103"/>
        <v>0</v>
      </c>
      <c r="J332" s="93">
        <f t="shared" si="104"/>
        <v>0</v>
      </c>
      <c r="K332" s="115">
        <f t="shared" si="105"/>
        <v>0</v>
      </c>
      <c r="L332" s="115">
        <f t="shared" si="106"/>
        <v>0</v>
      </c>
      <c r="M332" s="93">
        <f t="shared" si="107"/>
        <v>0</v>
      </c>
      <c r="N332" s="93">
        <f t="shared" si="108"/>
        <v>0</v>
      </c>
      <c r="O332" s="93">
        <f t="shared" si="109"/>
        <v>-2160000</v>
      </c>
      <c r="P332" s="93">
        <f t="shared" si="110"/>
        <v>-1296000000</v>
      </c>
      <c r="Q332" s="93">
        <f t="shared" si="111"/>
        <v>0</v>
      </c>
      <c r="R332" s="93">
        <f t="shared" si="112"/>
        <v>4320000</v>
      </c>
      <c r="S332" s="93">
        <f t="shared" si="113"/>
        <v>0</v>
      </c>
      <c r="T332" s="93">
        <f t="shared" si="114"/>
        <v>0</v>
      </c>
      <c r="U332" s="93">
        <f t="shared" si="115"/>
        <v>-2160000</v>
      </c>
      <c r="V332" s="93">
        <f t="shared" si="116"/>
        <v>0</v>
      </c>
      <c r="W332" s="115">
        <f t="shared" si="117"/>
        <v>0</v>
      </c>
      <c r="X332" s="115">
        <f t="shared" si="118"/>
        <v>0</v>
      </c>
      <c r="Y332" s="115">
        <f t="shared" si="119"/>
        <v>0</v>
      </c>
      <c r="Z332" s="93"/>
      <c r="AA332" s="93"/>
      <c r="AB332" s="93" t="str">
        <f t="shared" si="120"/>
        <v>D5Y</v>
      </c>
    </row>
    <row r="333" spans="3:28" x14ac:dyDescent="0.3">
      <c r="C333" s="93">
        <f>F279</f>
        <v>10000</v>
      </c>
      <c r="D333" s="93"/>
      <c r="E333" s="93">
        <f t="shared" si="99"/>
        <v>0</v>
      </c>
      <c r="F333" s="115">
        <f t="shared" si="100"/>
        <v>0</v>
      </c>
      <c r="G333" s="93">
        <f t="shared" si="101"/>
        <v>0</v>
      </c>
      <c r="H333" s="93">
        <f t="shared" si="102"/>
        <v>0</v>
      </c>
      <c r="I333" s="93">
        <f t="shared" si="103"/>
        <v>0</v>
      </c>
      <c r="J333" s="93">
        <f t="shared" si="104"/>
        <v>0</v>
      </c>
      <c r="K333" s="115">
        <f t="shared" si="105"/>
        <v>0</v>
      </c>
      <c r="L333" s="115">
        <f t="shared" si="106"/>
        <v>0</v>
      </c>
      <c r="M333" s="93">
        <f t="shared" si="107"/>
        <v>0</v>
      </c>
      <c r="N333" s="93">
        <f t="shared" si="108"/>
        <v>-38880000</v>
      </c>
      <c r="O333" s="93">
        <f t="shared" si="109"/>
        <v>0</v>
      </c>
      <c r="P333" s="93">
        <f t="shared" si="110"/>
        <v>1296000000</v>
      </c>
      <c r="Q333" s="93">
        <f t="shared" si="111"/>
        <v>0</v>
      </c>
      <c r="R333" s="93">
        <f t="shared" si="112"/>
        <v>0</v>
      </c>
      <c r="S333" s="93">
        <f t="shared" si="113"/>
        <v>2592000000</v>
      </c>
      <c r="T333" s="93">
        <f t="shared" si="114"/>
        <v>38880000</v>
      </c>
      <c r="U333" s="93">
        <f t="shared" si="115"/>
        <v>0</v>
      </c>
      <c r="V333" s="93">
        <f t="shared" si="116"/>
        <v>1296000000</v>
      </c>
      <c r="W333" s="115">
        <f t="shared" si="117"/>
        <v>0</v>
      </c>
      <c r="X333" s="115">
        <f t="shared" si="118"/>
        <v>0</v>
      </c>
      <c r="Y333" s="115">
        <f t="shared" si="119"/>
        <v>0</v>
      </c>
      <c r="Z333" s="93"/>
      <c r="AA333" s="93"/>
      <c r="AB333" s="93" t="str">
        <f t="shared" si="120"/>
        <v>D5θ</v>
      </c>
    </row>
    <row r="334" spans="3:28" x14ac:dyDescent="0.3">
      <c r="C334" s="93">
        <f t="shared" si="98"/>
        <v>0</v>
      </c>
      <c r="D334" s="93"/>
      <c r="E334" s="93">
        <f t="shared" si="99"/>
        <v>0</v>
      </c>
      <c r="F334" s="115">
        <f t="shared" si="100"/>
        <v>0</v>
      </c>
      <c r="G334" s="93">
        <f t="shared" si="101"/>
        <v>0</v>
      </c>
      <c r="H334" s="93">
        <f t="shared" si="102"/>
        <v>0</v>
      </c>
      <c r="I334" s="93">
        <f t="shared" si="103"/>
        <v>0</v>
      </c>
      <c r="J334" s="93">
        <f t="shared" si="104"/>
        <v>0</v>
      </c>
      <c r="K334" s="115">
        <f t="shared" si="105"/>
        <v>0</v>
      </c>
      <c r="L334" s="115">
        <f t="shared" si="106"/>
        <v>0</v>
      </c>
      <c r="M334" s="93">
        <f t="shared" si="107"/>
        <v>0</v>
      </c>
      <c r="N334" s="93">
        <f t="shared" si="108"/>
        <v>0</v>
      </c>
      <c r="O334" s="93">
        <f t="shared" si="109"/>
        <v>0</v>
      </c>
      <c r="P334" s="93">
        <f t="shared" si="110"/>
        <v>0</v>
      </c>
      <c r="Q334" s="93">
        <f t="shared" si="111"/>
        <v>-777600</v>
      </c>
      <c r="R334" s="93">
        <f t="shared" si="112"/>
        <v>0</v>
      </c>
      <c r="S334" s="93">
        <f t="shared" si="113"/>
        <v>38880000</v>
      </c>
      <c r="T334" s="93">
        <f t="shared" si="114"/>
        <v>1555200</v>
      </c>
      <c r="U334" s="93">
        <f t="shared" si="115"/>
        <v>0</v>
      </c>
      <c r="V334" s="93">
        <f t="shared" si="116"/>
        <v>0</v>
      </c>
      <c r="W334" s="115">
        <f t="shared" si="117"/>
        <v>-777600</v>
      </c>
      <c r="X334" s="115">
        <f t="shared" si="118"/>
        <v>0</v>
      </c>
      <c r="Y334" s="115">
        <f t="shared" si="119"/>
        <v>-38880000</v>
      </c>
      <c r="Z334" s="93"/>
      <c r="AA334" s="93"/>
      <c r="AB334" s="93" t="str">
        <f t="shared" si="120"/>
        <v>D6X</v>
      </c>
    </row>
    <row r="335" spans="3:28" x14ac:dyDescent="0.3">
      <c r="C335" s="93">
        <f t="shared" si="98"/>
        <v>-5500</v>
      </c>
      <c r="D335" s="93"/>
      <c r="E335" s="93">
        <f t="shared" si="99"/>
        <v>0</v>
      </c>
      <c r="F335" s="115">
        <f t="shared" si="100"/>
        <v>0</v>
      </c>
      <c r="G335" s="93">
        <f t="shared" si="101"/>
        <v>0</v>
      </c>
      <c r="H335" s="93">
        <f t="shared" si="102"/>
        <v>0</v>
      </c>
      <c r="I335" s="93">
        <f t="shared" si="103"/>
        <v>0</v>
      </c>
      <c r="J335" s="93">
        <f t="shared" si="104"/>
        <v>0</v>
      </c>
      <c r="K335" s="115">
        <f t="shared" si="105"/>
        <v>0</v>
      </c>
      <c r="L335" s="115">
        <f t="shared" si="106"/>
        <v>0</v>
      </c>
      <c r="M335" s="93">
        <f t="shared" si="107"/>
        <v>0</v>
      </c>
      <c r="N335" s="93">
        <f t="shared" si="108"/>
        <v>0</v>
      </c>
      <c r="O335" s="93">
        <f t="shared" si="109"/>
        <v>0</v>
      </c>
      <c r="P335" s="93">
        <f t="shared" si="110"/>
        <v>0</v>
      </c>
      <c r="Q335" s="93">
        <f t="shared" si="111"/>
        <v>0</v>
      </c>
      <c r="R335" s="93">
        <f t="shared" si="112"/>
        <v>-2160000</v>
      </c>
      <c r="S335" s="93">
        <f t="shared" si="113"/>
        <v>-1296000000</v>
      </c>
      <c r="T335" s="93">
        <f t="shared" si="114"/>
        <v>0</v>
      </c>
      <c r="U335" s="93">
        <f t="shared" si="115"/>
        <v>4320000</v>
      </c>
      <c r="V335" s="93">
        <f t="shared" si="116"/>
        <v>0</v>
      </c>
      <c r="W335" s="115">
        <f t="shared" si="117"/>
        <v>0</v>
      </c>
      <c r="X335" s="115">
        <f t="shared" si="118"/>
        <v>-2160000</v>
      </c>
      <c r="Y335" s="115">
        <f t="shared" si="119"/>
        <v>0</v>
      </c>
      <c r="Z335" s="93"/>
      <c r="AA335" s="93"/>
      <c r="AB335" s="93" t="str">
        <f t="shared" si="120"/>
        <v>D6Y</v>
      </c>
    </row>
    <row r="336" spans="3:28" x14ac:dyDescent="0.3">
      <c r="C336" s="93">
        <f>F282</f>
        <v>0</v>
      </c>
      <c r="D336" s="93"/>
      <c r="E336" s="93">
        <f t="shared" si="99"/>
        <v>0</v>
      </c>
      <c r="F336" s="115">
        <f t="shared" si="100"/>
        <v>0</v>
      </c>
      <c r="G336" s="93">
        <f t="shared" si="101"/>
        <v>0</v>
      </c>
      <c r="H336" s="93">
        <f t="shared" si="102"/>
        <v>0</v>
      </c>
      <c r="I336" s="93">
        <f t="shared" si="103"/>
        <v>0</v>
      </c>
      <c r="J336" s="93">
        <f t="shared" si="104"/>
        <v>0</v>
      </c>
      <c r="K336" s="115">
        <f t="shared" si="105"/>
        <v>0</v>
      </c>
      <c r="L336" s="115">
        <f t="shared" si="106"/>
        <v>0</v>
      </c>
      <c r="M336" s="93">
        <f t="shared" si="107"/>
        <v>0</v>
      </c>
      <c r="N336" s="93">
        <f t="shared" si="108"/>
        <v>0</v>
      </c>
      <c r="O336" s="93">
        <f t="shared" si="109"/>
        <v>0</v>
      </c>
      <c r="P336" s="93">
        <f t="shared" si="110"/>
        <v>0</v>
      </c>
      <c r="Q336" s="93">
        <f t="shared" si="111"/>
        <v>-38880000</v>
      </c>
      <c r="R336" s="93">
        <f t="shared" si="112"/>
        <v>0</v>
      </c>
      <c r="S336" s="93">
        <f t="shared" si="113"/>
        <v>1296000000</v>
      </c>
      <c r="T336" s="93">
        <f t="shared" si="114"/>
        <v>0</v>
      </c>
      <c r="U336" s="93">
        <f t="shared" si="115"/>
        <v>0</v>
      </c>
      <c r="V336" s="93">
        <f t="shared" si="116"/>
        <v>2592000000</v>
      </c>
      <c r="W336" s="115">
        <f t="shared" si="117"/>
        <v>38880000</v>
      </c>
      <c r="X336" s="115">
        <f t="shared" si="118"/>
        <v>0</v>
      </c>
      <c r="Y336" s="115">
        <f t="shared" si="119"/>
        <v>1296000000</v>
      </c>
      <c r="Z336" s="93"/>
      <c r="AA336" s="93"/>
      <c r="AB336" s="93" t="str">
        <f t="shared" si="120"/>
        <v>D6θ</v>
      </c>
    </row>
    <row r="337" spans="1:28" x14ac:dyDescent="0.3">
      <c r="C337" s="115" t="str">
        <f t="shared" si="98"/>
        <v>C7X</v>
      </c>
      <c r="D337" s="115"/>
      <c r="E337" s="115">
        <f t="shared" si="99"/>
        <v>0</v>
      </c>
      <c r="F337" s="115">
        <f t="shared" si="100"/>
        <v>0</v>
      </c>
      <c r="G337" s="115">
        <f t="shared" si="101"/>
        <v>0</v>
      </c>
      <c r="H337" s="115">
        <f t="shared" si="102"/>
        <v>0</v>
      </c>
      <c r="I337" s="115">
        <f t="shared" si="103"/>
        <v>0</v>
      </c>
      <c r="J337" s="115">
        <f t="shared" si="104"/>
        <v>0</v>
      </c>
      <c r="K337" s="115">
        <f t="shared" si="105"/>
        <v>0</v>
      </c>
      <c r="L337" s="115">
        <f t="shared" si="106"/>
        <v>0</v>
      </c>
      <c r="M337" s="115">
        <f t="shared" si="107"/>
        <v>0</v>
      </c>
      <c r="N337" s="115">
        <f t="shared" si="108"/>
        <v>0</v>
      </c>
      <c r="O337" s="115">
        <f t="shared" si="109"/>
        <v>0</v>
      </c>
      <c r="P337" s="115">
        <f t="shared" si="110"/>
        <v>0</v>
      </c>
      <c r="Q337" s="115">
        <f t="shared" si="111"/>
        <v>0</v>
      </c>
      <c r="R337" s="115">
        <f t="shared" si="112"/>
        <v>0</v>
      </c>
      <c r="S337" s="115">
        <f t="shared" si="113"/>
        <v>0</v>
      </c>
      <c r="T337" s="115">
        <f t="shared" si="114"/>
        <v>-777600</v>
      </c>
      <c r="U337" s="115">
        <f t="shared" si="115"/>
        <v>0</v>
      </c>
      <c r="V337" s="115">
        <f t="shared" si="116"/>
        <v>38880000</v>
      </c>
      <c r="W337" s="115">
        <f t="shared" si="117"/>
        <v>777600</v>
      </c>
      <c r="X337" s="115">
        <f t="shared" si="118"/>
        <v>0</v>
      </c>
      <c r="Y337" s="115">
        <f t="shared" si="119"/>
        <v>38880000</v>
      </c>
      <c r="Z337" s="115"/>
      <c r="AA337" s="115"/>
      <c r="AB337" s="115">
        <f t="shared" si="120"/>
        <v>0</v>
      </c>
    </row>
    <row r="338" spans="1:28" x14ac:dyDescent="0.3">
      <c r="C338" s="115" t="str">
        <f t="shared" si="98"/>
        <v>C7Y</v>
      </c>
      <c r="D338" s="115"/>
      <c r="E338" s="115">
        <f t="shared" si="99"/>
        <v>0</v>
      </c>
      <c r="F338" s="115">
        <f t="shared" si="100"/>
        <v>0</v>
      </c>
      <c r="G338" s="115">
        <f t="shared" si="101"/>
        <v>0</v>
      </c>
      <c r="H338" s="115">
        <f t="shared" si="102"/>
        <v>0</v>
      </c>
      <c r="I338" s="115">
        <f t="shared" si="103"/>
        <v>0</v>
      </c>
      <c r="J338" s="115">
        <f t="shared" si="104"/>
        <v>0</v>
      </c>
      <c r="K338" s="115">
        <f t="shared" si="105"/>
        <v>0</v>
      </c>
      <c r="L338" s="115">
        <f t="shared" si="106"/>
        <v>0</v>
      </c>
      <c r="M338" s="115">
        <f t="shared" si="107"/>
        <v>0</v>
      </c>
      <c r="N338" s="115">
        <f t="shared" si="108"/>
        <v>0</v>
      </c>
      <c r="O338" s="115">
        <f t="shared" si="109"/>
        <v>0</v>
      </c>
      <c r="P338" s="115">
        <f t="shared" si="110"/>
        <v>0</v>
      </c>
      <c r="Q338" s="115">
        <f t="shared" si="111"/>
        <v>0</v>
      </c>
      <c r="R338" s="115">
        <f t="shared" si="112"/>
        <v>0</v>
      </c>
      <c r="S338" s="115">
        <f t="shared" si="113"/>
        <v>0</v>
      </c>
      <c r="T338" s="115">
        <f t="shared" si="114"/>
        <v>0</v>
      </c>
      <c r="U338" s="115">
        <f t="shared" si="115"/>
        <v>-2160000</v>
      </c>
      <c r="V338" s="115">
        <f t="shared" si="116"/>
        <v>-1296000000</v>
      </c>
      <c r="W338" s="115">
        <f t="shared" si="117"/>
        <v>0</v>
      </c>
      <c r="X338" s="115">
        <f t="shared" si="118"/>
        <v>2160000</v>
      </c>
      <c r="Y338" s="115">
        <f t="shared" si="119"/>
        <v>0</v>
      </c>
      <c r="Z338" s="115"/>
      <c r="AA338" s="115"/>
      <c r="AB338" s="115">
        <f t="shared" si="120"/>
        <v>0</v>
      </c>
    </row>
    <row r="339" spans="1:28" x14ac:dyDescent="0.3">
      <c r="C339" s="115" t="str">
        <f t="shared" si="98"/>
        <v>C7θ</v>
      </c>
      <c r="D339" s="115"/>
      <c r="E339" s="115">
        <f t="shared" si="99"/>
        <v>0</v>
      </c>
      <c r="F339" s="115">
        <f t="shared" si="100"/>
        <v>0</v>
      </c>
      <c r="G339" s="115">
        <f t="shared" si="101"/>
        <v>0</v>
      </c>
      <c r="H339" s="115">
        <f t="shared" si="102"/>
        <v>0</v>
      </c>
      <c r="I339" s="115">
        <f t="shared" si="103"/>
        <v>0</v>
      </c>
      <c r="J339" s="115">
        <f t="shared" si="104"/>
        <v>0</v>
      </c>
      <c r="K339" s="115">
        <f t="shared" si="105"/>
        <v>0</v>
      </c>
      <c r="L339" s="115">
        <f t="shared" si="106"/>
        <v>0</v>
      </c>
      <c r="M339" s="115">
        <f t="shared" si="107"/>
        <v>0</v>
      </c>
      <c r="N339" s="115">
        <f t="shared" si="108"/>
        <v>0</v>
      </c>
      <c r="O339" s="115">
        <f t="shared" si="109"/>
        <v>0</v>
      </c>
      <c r="P339" s="115">
        <f t="shared" si="110"/>
        <v>0</v>
      </c>
      <c r="Q339" s="115">
        <f t="shared" si="111"/>
        <v>0</v>
      </c>
      <c r="R339" s="115">
        <f t="shared" si="112"/>
        <v>0</v>
      </c>
      <c r="S339" s="115">
        <f t="shared" si="113"/>
        <v>0</v>
      </c>
      <c r="T339" s="115">
        <f t="shared" si="114"/>
        <v>-38880000</v>
      </c>
      <c r="U339" s="115">
        <f t="shared" si="115"/>
        <v>0</v>
      </c>
      <c r="V339" s="115">
        <f t="shared" si="116"/>
        <v>1296000000</v>
      </c>
      <c r="W339" s="115">
        <f t="shared" si="117"/>
        <v>38880000</v>
      </c>
      <c r="X339" s="115">
        <f t="shared" si="118"/>
        <v>0</v>
      </c>
      <c r="Y339" s="115">
        <f t="shared" si="119"/>
        <v>2592000000</v>
      </c>
      <c r="Z339" s="115"/>
      <c r="AA339" s="115"/>
      <c r="AB339" s="115">
        <f t="shared" si="120"/>
        <v>0</v>
      </c>
    </row>
    <row r="343" spans="1:28" x14ac:dyDescent="0.3">
      <c r="A343" s="126" t="s">
        <v>140</v>
      </c>
    </row>
    <row r="348" spans="1:28" x14ac:dyDescent="0.3">
      <c r="C348">
        <f>C319</f>
        <v>0</v>
      </c>
      <c r="E348">
        <f>E319</f>
        <v>777600</v>
      </c>
      <c r="F348">
        <f>G319</f>
        <v>-38880000</v>
      </c>
      <c r="G348">
        <f t="shared" ref="G348:I348" si="121">H319</f>
        <v>-777600</v>
      </c>
      <c r="H348">
        <f t="shared" si="121"/>
        <v>0</v>
      </c>
      <c r="I348">
        <f t="shared" si="121"/>
        <v>-38880000</v>
      </c>
      <c r="J348">
        <f>M319</f>
        <v>0</v>
      </c>
      <c r="K348">
        <f t="shared" ref="K348:U348" si="122">N319</f>
        <v>0</v>
      </c>
      <c r="L348">
        <f t="shared" si="122"/>
        <v>0</v>
      </c>
      <c r="M348">
        <f t="shared" si="122"/>
        <v>0</v>
      </c>
      <c r="N348">
        <f t="shared" si="122"/>
        <v>0</v>
      </c>
      <c r="O348">
        <f t="shared" si="122"/>
        <v>0</v>
      </c>
      <c r="P348">
        <f t="shared" si="122"/>
        <v>0</v>
      </c>
      <c r="Q348">
        <f t="shared" si="122"/>
        <v>0</v>
      </c>
      <c r="R348">
        <f t="shared" si="122"/>
        <v>0</v>
      </c>
      <c r="S348">
        <f>V319</f>
        <v>0</v>
      </c>
      <c r="V348" t="str">
        <f>AB319</f>
        <v>D1X</v>
      </c>
    </row>
    <row r="349" spans="1:28" x14ac:dyDescent="0.3">
      <c r="C349">
        <f>C321</f>
        <v>0</v>
      </c>
      <c r="E349">
        <f>E321</f>
        <v>-38880000</v>
      </c>
      <c r="F349">
        <f>G321</f>
        <v>2592000000</v>
      </c>
      <c r="G349">
        <f t="shared" ref="G349:I349" si="123">H321</f>
        <v>38880000</v>
      </c>
      <c r="H349">
        <f t="shared" si="123"/>
        <v>0</v>
      </c>
      <c r="I349">
        <f t="shared" si="123"/>
        <v>1296000000</v>
      </c>
      <c r="J349">
        <f>M321</f>
        <v>0</v>
      </c>
      <c r="K349">
        <f t="shared" ref="K349:S349" si="124">N321</f>
        <v>0</v>
      </c>
      <c r="L349">
        <f t="shared" si="124"/>
        <v>0</v>
      </c>
      <c r="M349">
        <f t="shared" si="124"/>
        <v>0</v>
      </c>
      <c r="N349">
        <f t="shared" si="124"/>
        <v>0</v>
      </c>
      <c r="O349">
        <f t="shared" si="124"/>
        <v>0</v>
      </c>
      <c r="P349">
        <f t="shared" si="124"/>
        <v>0</v>
      </c>
      <c r="Q349">
        <f t="shared" si="124"/>
        <v>0</v>
      </c>
      <c r="R349">
        <f t="shared" si="124"/>
        <v>0</v>
      </c>
      <c r="S349">
        <f t="shared" si="124"/>
        <v>0</v>
      </c>
      <c r="V349" t="str">
        <f>AB321</f>
        <v>D1θ</v>
      </c>
    </row>
    <row r="350" spans="1:28" x14ac:dyDescent="0.3">
      <c r="C350">
        <f t="shared" ref="C350:C352" si="125">C322</f>
        <v>0</v>
      </c>
      <c r="E350">
        <f t="shared" ref="E350:E352" si="126">E322</f>
        <v>-777600</v>
      </c>
      <c r="F350">
        <f t="shared" ref="F350:I350" si="127">G322</f>
        <v>38880000</v>
      </c>
      <c r="G350">
        <f t="shared" si="127"/>
        <v>874800</v>
      </c>
      <c r="H350">
        <f t="shared" si="127"/>
        <v>0</v>
      </c>
      <c r="I350">
        <f t="shared" si="127"/>
        <v>29160000</v>
      </c>
      <c r="J350">
        <f t="shared" ref="J350:J353" si="128">M322</f>
        <v>-9720000</v>
      </c>
      <c r="K350">
        <f t="shared" ref="K350:K353" si="129">N322</f>
        <v>0</v>
      </c>
      <c r="L350">
        <f t="shared" ref="L350:L353" si="130">O322</f>
        <v>0</v>
      </c>
      <c r="M350">
        <f t="shared" ref="M350:M353" si="131">P322</f>
        <v>0</v>
      </c>
      <c r="N350">
        <f t="shared" ref="N350:N353" si="132">Q322</f>
        <v>0</v>
      </c>
      <c r="O350">
        <f t="shared" ref="O350:O353" si="133">R322</f>
        <v>0</v>
      </c>
      <c r="P350">
        <f t="shared" ref="P350:P353" si="134">S322</f>
        <v>0</v>
      </c>
      <c r="Q350">
        <f t="shared" ref="Q350:Q353" si="135">T322</f>
        <v>0</v>
      </c>
      <c r="R350">
        <f t="shared" ref="R350:R353" si="136">U322</f>
        <v>0</v>
      </c>
      <c r="S350">
        <f t="shared" ref="S350:S353" si="137">V322</f>
        <v>0</v>
      </c>
      <c r="V350" t="str">
        <f t="shared" ref="V350:V352" si="138">AB322</f>
        <v>D2X</v>
      </c>
    </row>
    <row r="351" spans="1:28" x14ac:dyDescent="0.3">
      <c r="C351">
        <f t="shared" si="125"/>
        <v>-600</v>
      </c>
      <c r="E351">
        <f t="shared" si="126"/>
        <v>0</v>
      </c>
      <c r="F351">
        <f t="shared" ref="F351:I351" si="139">G323</f>
        <v>-1296000000</v>
      </c>
      <c r="G351">
        <f t="shared" si="139"/>
        <v>0</v>
      </c>
      <c r="H351">
        <f t="shared" si="139"/>
        <v>3240000</v>
      </c>
      <c r="I351">
        <f t="shared" si="139"/>
        <v>0</v>
      </c>
      <c r="J351">
        <f t="shared" si="128"/>
        <v>0</v>
      </c>
      <c r="K351">
        <f t="shared" si="129"/>
        <v>0</v>
      </c>
      <c r="L351">
        <f t="shared" si="130"/>
        <v>0</v>
      </c>
      <c r="M351">
        <f t="shared" si="131"/>
        <v>0</v>
      </c>
      <c r="N351">
        <f t="shared" si="132"/>
        <v>0</v>
      </c>
      <c r="O351">
        <f t="shared" si="133"/>
        <v>0</v>
      </c>
      <c r="P351">
        <f t="shared" si="134"/>
        <v>0</v>
      </c>
      <c r="Q351">
        <f t="shared" si="135"/>
        <v>0</v>
      </c>
      <c r="R351">
        <f t="shared" si="136"/>
        <v>0</v>
      </c>
      <c r="S351">
        <f t="shared" si="137"/>
        <v>0</v>
      </c>
      <c r="V351" t="str">
        <f t="shared" si="138"/>
        <v>D2Y</v>
      </c>
    </row>
    <row r="352" spans="1:28" x14ac:dyDescent="0.3">
      <c r="C352">
        <f t="shared" si="125"/>
        <v>20000</v>
      </c>
      <c r="E352">
        <f t="shared" si="126"/>
        <v>-38880000</v>
      </c>
      <c r="F352">
        <f t="shared" ref="F352:I352" si="140">G324</f>
        <v>1296000000</v>
      </c>
      <c r="G352">
        <f t="shared" si="140"/>
        <v>29160000</v>
      </c>
      <c r="H352">
        <f t="shared" si="140"/>
        <v>0</v>
      </c>
      <c r="I352">
        <f t="shared" si="140"/>
        <v>3888000000</v>
      </c>
      <c r="J352">
        <f t="shared" si="128"/>
        <v>648000000</v>
      </c>
      <c r="K352">
        <f t="shared" si="129"/>
        <v>0</v>
      </c>
      <c r="L352">
        <f t="shared" si="130"/>
        <v>0</v>
      </c>
      <c r="M352">
        <f t="shared" si="131"/>
        <v>0</v>
      </c>
      <c r="N352">
        <f t="shared" si="132"/>
        <v>0</v>
      </c>
      <c r="O352">
        <f t="shared" si="133"/>
        <v>0</v>
      </c>
      <c r="P352">
        <f t="shared" si="134"/>
        <v>0</v>
      </c>
      <c r="Q352">
        <f t="shared" si="135"/>
        <v>0</v>
      </c>
      <c r="R352">
        <f t="shared" si="136"/>
        <v>0</v>
      </c>
      <c r="S352">
        <f t="shared" si="137"/>
        <v>0</v>
      </c>
      <c r="V352" t="str">
        <f t="shared" si="138"/>
        <v>D2θ</v>
      </c>
    </row>
    <row r="353" spans="3:22" x14ac:dyDescent="0.3">
      <c r="C353">
        <f>C327</f>
        <v>0</v>
      </c>
      <c r="E353">
        <f>E327</f>
        <v>0</v>
      </c>
      <c r="F353">
        <f>G327</f>
        <v>0</v>
      </c>
      <c r="G353">
        <f t="shared" ref="G353:I353" si="141">H327</f>
        <v>-9720000</v>
      </c>
      <c r="H353">
        <f t="shared" si="141"/>
        <v>0</v>
      </c>
      <c r="I353">
        <f t="shared" si="141"/>
        <v>648000000</v>
      </c>
      <c r="J353">
        <f>M327</f>
        <v>2592000000</v>
      </c>
      <c r="K353">
        <f t="shared" ref="K353:S353" si="142">N327</f>
        <v>9720000</v>
      </c>
      <c r="L353">
        <f t="shared" si="142"/>
        <v>0</v>
      </c>
      <c r="M353">
        <f t="shared" si="142"/>
        <v>648000000</v>
      </c>
      <c r="N353">
        <f t="shared" si="142"/>
        <v>0</v>
      </c>
      <c r="O353">
        <f t="shared" si="142"/>
        <v>0</v>
      </c>
      <c r="P353">
        <f t="shared" si="142"/>
        <v>0</v>
      </c>
      <c r="Q353">
        <f t="shared" si="142"/>
        <v>0</v>
      </c>
      <c r="R353">
        <f t="shared" si="142"/>
        <v>0</v>
      </c>
      <c r="S353">
        <f t="shared" si="142"/>
        <v>0</v>
      </c>
      <c r="V353" t="str">
        <f>AB327</f>
        <v>D3θ</v>
      </c>
    </row>
    <row r="354" spans="3:22" x14ac:dyDescent="0.3">
      <c r="C354">
        <f t="shared" ref="C354:C361" si="143">C328</f>
        <v>0</v>
      </c>
      <c r="E354">
        <f t="shared" ref="E354:E362" si="144">E328</f>
        <v>0</v>
      </c>
      <c r="F354">
        <f t="shared" ref="F354:I354" si="145">G328</f>
        <v>0</v>
      </c>
      <c r="G354">
        <f t="shared" si="145"/>
        <v>0</v>
      </c>
      <c r="H354">
        <f t="shared" si="145"/>
        <v>0</v>
      </c>
      <c r="I354">
        <f t="shared" si="145"/>
        <v>0</v>
      </c>
      <c r="J354">
        <f t="shared" ref="J354:J361" si="146">M328</f>
        <v>9720000</v>
      </c>
      <c r="K354">
        <f t="shared" ref="K354:K362" si="147">N328</f>
        <v>874800</v>
      </c>
      <c r="L354">
        <f t="shared" ref="L354:L362" si="148">O328</f>
        <v>0</v>
      </c>
      <c r="M354">
        <f t="shared" ref="M354:M362" si="149">P328</f>
        <v>-29160000</v>
      </c>
      <c r="N354">
        <f t="shared" ref="N354:N362" si="150">Q328</f>
        <v>-777600</v>
      </c>
      <c r="O354">
        <f t="shared" ref="O354:O362" si="151">R328</f>
        <v>0</v>
      </c>
      <c r="P354">
        <f t="shared" ref="P354:P362" si="152">S328</f>
        <v>-38880000</v>
      </c>
      <c r="Q354">
        <f t="shared" ref="Q354:Q362" si="153">T328</f>
        <v>0</v>
      </c>
      <c r="R354">
        <f t="shared" ref="R354:R362" si="154">U328</f>
        <v>0</v>
      </c>
      <c r="S354">
        <f t="shared" ref="S354:S362" si="155">V328</f>
        <v>0</v>
      </c>
      <c r="V354" t="str">
        <f t="shared" ref="V354:V362" si="156">AB328</f>
        <v>D4X</v>
      </c>
    </row>
    <row r="355" spans="3:22" x14ac:dyDescent="0.3">
      <c r="C355">
        <f t="shared" si="143"/>
        <v>-1200</v>
      </c>
      <c r="E355">
        <f t="shared" si="144"/>
        <v>0</v>
      </c>
      <c r="F355">
        <f t="shared" ref="F355:I355" si="157">G329</f>
        <v>0</v>
      </c>
      <c r="G355">
        <f t="shared" si="157"/>
        <v>0</v>
      </c>
      <c r="H355">
        <f t="shared" si="157"/>
        <v>0</v>
      </c>
      <c r="I355">
        <f t="shared" si="157"/>
        <v>0</v>
      </c>
      <c r="J355">
        <f t="shared" si="146"/>
        <v>-648000000</v>
      </c>
      <c r="K355">
        <f t="shared" si="147"/>
        <v>0</v>
      </c>
      <c r="L355">
        <f t="shared" si="148"/>
        <v>3240000</v>
      </c>
      <c r="M355">
        <f t="shared" si="149"/>
        <v>0</v>
      </c>
      <c r="N355">
        <f t="shared" si="150"/>
        <v>0</v>
      </c>
      <c r="O355">
        <f t="shared" si="151"/>
        <v>-2160000</v>
      </c>
      <c r="P355">
        <f t="shared" si="152"/>
        <v>0</v>
      </c>
      <c r="Q355">
        <f t="shared" si="153"/>
        <v>0</v>
      </c>
      <c r="R355">
        <f t="shared" si="154"/>
        <v>0</v>
      </c>
      <c r="S355">
        <f t="shared" si="155"/>
        <v>0</v>
      </c>
      <c r="T355" t="s">
        <v>65</v>
      </c>
      <c r="V355" t="str">
        <f t="shared" si="156"/>
        <v>D4Y</v>
      </c>
    </row>
    <row r="356" spans="3:22" x14ac:dyDescent="0.3">
      <c r="C356">
        <f t="shared" si="143"/>
        <v>10000</v>
      </c>
      <c r="D356" t="str">
        <f>D329</f>
        <v>=</v>
      </c>
      <c r="E356">
        <f t="shared" si="144"/>
        <v>0</v>
      </c>
      <c r="F356">
        <f t="shared" ref="F356:I356" si="158">G330</f>
        <v>0</v>
      </c>
      <c r="G356">
        <f t="shared" si="158"/>
        <v>0</v>
      </c>
      <c r="H356">
        <f t="shared" si="158"/>
        <v>0</v>
      </c>
      <c r="I356">
        <f t="shared" si="158"/>
        <v>0</v>
      </c>
      <c r="J356">
        <f t="shared" si="146"/>
        <v>648000000</v>
      </c>
      <c r="K356">
        <f t="shared" si="147"/>
        <v>-29160000</v>
      </c>
      <c r="L356">
        <f t="shared" si="148"/>
        <v>0</v>
      </c>
      <c r="M356">
        <f t="shared" si="149"/>
        <v>3888000000</v>
      </c>
      <c r="N356">
        <f t="shared" si="150"/>
        <v>38880000</v>
      </c>
      <c r="O356">
        <f t="shared" si="151"/>
        <v>0</v>
      </c>
      <c r="P356">
        <f t="shared" si="152"/>
        <v>1296000000</v>
      </c>
      <c r="Q356">
        <f t="shared" si="153"/>
        <v>0</v>
      </c>
      <c r="R356">
        <f t="shared" si="154"/>
        <v>0</v>
      </c>
      <c r="S356">
        <f t="shared" si="155"/>
        <v>0</v>
      </c>
      <c r="V356" t="str">
        <f t="shared" si="156"/>
        <v>D4θ</v>
      </c>
    </row>
    <row r="357" spans="3:22" x14ac:dyDescent="0.3">
      <c r="C357">
        <f t="shared" si="143"/>
        <v>0</v>
      </c>
      <c r="E357">
        <f t="shared" si="144"/>
        <v>0</v>
      </c>
      <c r="F357">
        <f t="shared" ref="F357:I357" si="159">G331</f>
        <v>0</v>
      </c>
      <c r="G357">
        <f t="shared" si="159"/>
        <v>0</v>
      </c>
      <c r="H357">
        <f t="shared" si="159"/>
        <v>0</v>
      </c>
      <c r="I357">
        <f t="shared" si="159"/>
        <v>0</v>
      </c>
      <c r="J357">
        <f t="shared" si="146"/>
        <v>0</v>
      </c>
      <c r="K357">
        <f t="shared" si="147"/>
        <v>-777600</v>
      </c>
      <c r="L357">
        <f t="shared" si="148"/>
        <v>0</v>
      </c>
      <c r="M357">
        <f t="shared" si="149"/>
        <v>38880000</v>
      </c>
      <c r="N357">
        <f t="shared" si="150"/>
        <v>1555200</v>
      </c>
      <c r="O357">
        <f t="shared" si="151"/>
        <v>0</v>
      </c>
      <c r="P357">
        <f t="shared" si="152"/>
        <v>0</v>
      </c>
      <c r="Q357">
        <f t="shared" si="153"/>
        <v>-777600</v>
      </c>
      <c r="R357">
        <f t="shared" si="154"/>
        <v>0</v>
      </c>
      <c r="S357">
        <f t="shared" si="155"/>
        <v>-38880000</v>
      </c>
      <c r="V357" t="str">
        <f t="shared" si="156"/>
        <v>D5X</v>
      </c>
    </row>
    <row r="358" spans="3:22" x14ac:dyDescent="0.3">
      <c r="C358">
        <f t="shared" si="143"/>
        <v>-600</v>
      </c>
      <c r="E358">
        <f t="shared" si="144"/>
        <v>0</v>
      </c>
      <c r="F358">
        <f t="shared" ref="F358:I358" si="160">G332</f>
        <v>0</v>
      </c>
      <c r="G358">
        <f t="shared" si="160"/>
        <v>0</v>
      </c>
      <c r="H358">
        <f t="shared" si="160"/>
        <v>0</v>
      </c>
      <c r="I358">
        <f t="shared" si="160"/>
        <v>0</v>
      </c>
      <c r="J358">
        <f t="shared" si="146"/>
        <v>0</v>
      </c>
      <c r="K358">
        <f t="shared" si="147"/>
        <v>0</v>
      </c>
      <c r="L358">
        <f t="shared" si="148"/>
        <v>-2160000</v>
      </c>
      <c r="M358">
        <f t="shared" si="149"/>
        <v>-1296000000</v>
      </c>
      <c r="N358">
        <f t="shared" si="150"/>
        <v>0</v>
      </c>
      <c r="O358">
        <f t="shared" si="151"/>
        <v>4320000</v>
      </c>
      <c r="P358">
        <f t="shared" si="152"/>
        <v>0</v>
      </c>
      <c r="Q358">
        <f t="shared" si="153"/>
        <v>0</v>
      </c>
      <c r="R358">
        <f t="shared" si="154"/>
        <v>-2160000</v>
      </c>
      <c r="S358">
        <f t="shared" si="155"/>
        <v>0</v>
      </c>
      <c r="V358" t="str">
        <f t="shared" si="156"/>
        <v>D5Y</v>
      </c>
    </row>
    <row r="359" spans="3:22" x14ac:dyDescent="0.3">
      <c r="C359">
        <f t="shared" si="143"/>
        <v>10000</v>
      </c>
      <c r="E359">
        <f t="shared" si="144"/>
        <v>0</v>
      </c>
      <c r="F359">
        <f t="shared" ref="F359:I359" si="161">G333</f>
        <v>0</v>
      </c>
      <c r="G359">
        <f t="shared" si="161"/>
        <v>0</v>
      </c>
      <c r="H359">
        <f t="shared" si="161"/>
        <v>0</v>
      </c>
      <c r="I359">
        <f t="shared" si="161"/>
        <v>0</v>
      </c>
      <c r="J359">
        <f t="shared" si="146"/>
        <v>0</v>
      </c>
      <c r="K359">
        <f t="shared" si="147"/>
        <v>-38880000</v>
      </c>
      <c r="L359">
        <f t="shared" si="148"/>
        <v>0</v>
      </c>
      <c r="M359">
        <f t="shared" si="149"/>
        <v>1296000000</v>
      </c>
      <c r="N359">
        <f t="shared" si="150"/>
        <v>0</v>
      </c>
      <c r="O359">
        <f t="shared" si="151"/>
        <v>0</v>
      </c>
      <c r="P359">
        <f t="shared" si="152"/>
        <v>2592000000</v>
      </c>
      <c r="Q359">
        <f t="shared" si="153"/>
        <v>38880000</v>
      </c>
      <c r="R359">
        <f t="shared" si="154"/>
        <v>0</v>
      </c>
      <c r="S359">
        <f t="shared" si="155"/>
        <v>1296000000</v>
      </c>
      <c r="V359" t="str">
        <f t="shared" si="156"/>
        <v>D5θ</v>
      </c>
    </row>
    <row r="360" spans="3:22" x14ac:dyDescent="0.3">
      <c r="C360">
        <f t="shared" si="143"/>
        <v>0</v>
      </c>
      <c r="E360">
        <f t="shared" si="144"/>
        <v>0</v>
      </c>
      <c r="F360">
        <f t="shared" ref="F360:I360" si="162">G334</f>
        <v>0</v>
      </c>
      <c r="G360">
        <f t="shared" si="162"/>
        <v>0</v>
      </c>
      <c r="H360">
        <f t="shared" si="162"/>
        <v>0</v>
      </c>
      <c r="I360">
        <f t="shared" si="162"/>
        <v>0</v>
      </c>
      <c r="J360">
        <f t="shared" si="146"/>
        <v>0</v>
      </c>
      <c r="K360">
        <f t="shared" si="147"/>
        <v>0</v>
      </c>
      <c r="L360">
        <f t="shared" si="148"/>
        <v>0</v>
      </c>
      <c r="M360">
        <f t="shared" si="149"/>
        <v>0</v>
      </c>
      <c r="N360">
        <f t="shared" si="150"/>
        <v>-777600</v>
      </c>
      <c r="O360">
        <f t="shared" si="151"/>
        <v>0</v>
      </c>
      <c r="P360">
        <f t="shared" si="152"/>
        <v>38880000</v>
      </c>
      <c r="Q360">
        <f t="shared" si="153"/>
        <v>1555200</v>
      </c>
      <c r="R360">
        <f t="shared" si="154"/>
        <v>0</v>
      </c>
      <c r="S360">
        <f t="shared" si="155"/>
        <v>0</v>
      </c>
      <c r="V360" t="str">
        <f t="shared" si="156"/>
        <v>D6X</v>
      </c>
    </row>
    <row r="361" spans="3:22" x14ac:dyDescent="0.3">
      <c r="C361">
        <f t="shared" si="143"/>
        <v>-5500</v>
      </c>
      <c r="E361">
        <f t="shared" si="144"/>
        <v>0</v>
      </c>
      <c r="F361">
        <f t="shared" ref="F361:I361" si="163">G335</f>
        <v>0</v>
      </c>
      <c r="G361">
        <f t="shared" si="163"/>
        <v>0</v>
      </c>
      <c r="H361">
        <f t="shared" si="163"/>
        <v>0</v>
      </c>
      <c r="I361">
        <f t="shared" si="163"/>
        <v>0</v>
      </c>
      <c r="J361">
        <f t="shared" si="146"/>
        <v>0</v>
      </c>
      <c r="K361">
        <f t="shared" si="147"/>
        <v>0</v>
      </c>
      <c r="L361">
        <f t="shared" si="148"/>
        <v>0</v>
      </c>
      <c r="M361">
        <f t="shared" si="149"/>
        <v>0</v>
      </c>
      <c r="N361">
        <f t="shared" si="150"/>
        <v>0</v>
      </c>
      <c r="O361">
        <f t="shared" si="151"/>
        <v>-2160000</v>
      </c>
      <c r="P361">
        <f t="shared" si="152"/>
        <v>-1296000000</v>
      </c>
      <c r="Q361">
        <f t="shared" si="153"/>
        <v>0</v>
      </c>
      <c r="R361">
        <f t="shared" si="154"/>
        <v>4320000</v>
      </c>
      <c r="S361">
        <f t="shared" si="155"/>
        <v>0</v>
      </c>
      <c r="V361" t="str">
        <f t="shared" si="156"/>
        <v>D6Y</v>
      </c>
    </row>
    <row r="362" spans="3:22" x14ac:dyDescent="0.3">
      <c r="C362">
        <f>C336</f>
        <v>0</v>
      </c>
      <c r="E362">
        <f t="shared" si="144"/>
        <v>0</v>
      </c>
      <c r="F362">
        <f t="shared" ref="F362:I362" si="164">G336</f>
        <v>0</v>
      </c>
      <c r="G362">
        <f t="shared" si="164"/>
        <v>0</v>
      </c>
      <c r="H362">
        <f t="shared" si="164"/>
        <v>0</v>
      </c>
      <c r="I362">
        <f t="shared" si="164"/>
        <v>0</v>
      </c>
      <c r="J362">
        <f>M336</f>
        <v>0</v>
      </c>
      <c r="K362">
        <f t="shared" si="147"/>
        <v>0</v>
      </c>
      <c r="L362">
        <f t="shared" si="148"/>
        <v>0</v>
      </c>
      <c r="M362">
        <f t="shared" si="149"/>
        <v>0</v>
      </c>
      <c r="N362">
        <f t="shared" si="150"/>
        <v>-38880000</v>
      </c>
      <c r="O362">
        <f t="shared" si="151"/>
        <v>0</v>
      </c>
      <c r="P362">
        <f t="shared" si="152"/>
        <v>1296000000</v>
      </c>
      <c r="Q362">
        <f t="shared" si="153"/>
        <v>0</v>
      </c>
      <c r="R362">
        <f t="shared" si="154"/>
        <v>0</v>
      </c>
      <c r="S362">
        <f t="shared" si="155"/>
        <v>2592000000</v>
      </c>
      <c r="V362" t="str">
        <f t="shared" si="156"/>
        <v>D6θ</v>
      </c>
    </row>
    <row r="367" spans="3:22" x14ac:dyDescent="0.3">
      <c r="C367" t="str">
        <f>V348</f>
        <v>D1X</v>
      </c>
      <c r="E367">
        <f t="array" ref="E367:S381">MINVERSE(E348:S362)</f>
        <v>2.0148026315789462E-4</v>
      </c>
      <c r="F367">
        <v>9.0308235867446432E-7</v>
      </c>
      <c r="G367">
        <v>1.137440437513537E-4</v>
      </c>
      <c r="H367">
        <v>0</v>
      </c>
      <c r="I367">
        <v>8.2592186484730433E-7</v>
      </c>
      <c r="J367">
        <v>2.0863791423002013E-7</v>
      </c>
      <c r="K367">
        <v>1.0660331384015512E-5</v>
      </c>
      <c r="L367">
        <v>4.8436893867152161E-22</v>
      </c>
      <c r="M367">
        <v>-1.1421783625730976E-7</v>
      </c>
      <c r="N367">
        <v>1.0051169590643233E-5</v>
      </c>
      <c r="O367">
        <v>5.2175429812244053E-22</v>
      </c>
      <c r="P367">
        <v>1.7665692007797176E-7</v>
      </c>
      <c r="Q367">
        <v>6.0916179337237795E-7</v>
      </c>
      <c r="R367">
        <v>-4.9369967529574935E-23</v>
      </c>
      <c r="S367">
        <v>6.243908382066336E-8</v>
      </c>
      <c r="V367">
        <f>C348</f>
        <v>0</v>
      </c>
    </row>
    <row r="368" spans="3:22" x14ac:dyDescent="0.3">
      <c r="C368" t="str">
        <f t="shared" ref="C368:C381" si="165">V349</f>
        <v>D1θ</v>
      </c>
      <c r="E368">
        <v>9.0308235867446368E-7</v>
      </c>
      <c r="F368">
        <v>5.3250893437296956E-9</v>
      </c>
      <c r="G368">
        <v>4.477339181286548E-7</v>
      </c>
      <c r="H368">
        <v>0</v>
      </c>
      <c r="I368">
        <v>3.7818794671864879E-9</v>
      </c>
      <c r="J368">
        <v>6.9545971410006799E-10</v>
      </c>
      <c r="K368">
        <v>3.5534437946718292E-8</v>
      </c>
      <c r="L368">
        <v>2.079183266004164E-24</v>
      </c>
      <c r="M368">
        <v>-3.80726120857699E-10</v>
      </c>
      <c r="N368">
        <v>3.350389863547741E-8</v>
      </c>
      <c r="O368">
        <v>2.266110063258758E-24</v>
      </c>
      <c r="P368">
        <v>5.8885640025990507E-10</v>
      </c>
      <c r="Q368">
        <v>2.030539311241316E-9</v>
      </c>
      <c r="R368">
        <v>-2.4684983764787461E-25</v>
      </c>
      <c r="S368">
        <v>2.0813027940221171E-10</v>
      </c>
      <c r="V368">
        <f t="shared" ref="V368:V381" si="166">C349</f>
        <v>0</v>
      </c>
    </row>
    <row r="369" spans="3:22" x14ac:dyDescent="0.3">
      <c r="C369" t="str">
        <f t="shared" si="165"/>
        <v>D2X</v>
      </c>
      <c r="E369">
        <v>1.137440437513536E-4</v>
      </c>
      <c r="F369">
        <v>4.4773391812865517E-7</v>
      </c>
      <c r="G369">
        <v>6.8970651938488205E-5</v>
      </c>
      <c r="H369">
        <v>0</v>
      </c>
      <c r="I369">
        <v>4.4773391812865544E-7</v>
      </c>
      <c r="J369">
        <v>1.3909194282001335E-7</v>
      </c>
      <c r="K369">
        <v>7.1068875893436814E-6</v>
      </c>
      <c r="L369">
        <v>2.8161305803887283E-22</v>
      </c>
      <c r="M369">
        <v>-7.6145224171539858E-8</v>
      </c>
      <c r="N369">
        <v>6.7007797270954921E-6</v>
      </c>
      <c r="O369">
        <v>3.0099805923564563E-22</v>
      </c>
      <c r="P369">
        <v>1.1777128005198125E-7</v>
      </c>
      <c r="Q369">
        <v>4.0610786224824688E-7</v>
      </c>
      <c r="R369">
        <v>-2.5599242422742559E-23</v>
      </c>
      <c r="S369">
        <v>4.1626055880442183E-8</v>
      </c>
      <c r="V369">
        <f t="shared" si="166"/>
        <v>0</v>
      </c>
    </row>
    <row r="370" spans="3:22" x14ac:dyDescent="0.3">
      <c r="C370" t="str">
        <f t="shared" si="165"/>
        <v>D2Y</v>
      </c>
      <c r="E370">
        <v>3.6123294346978549E-4</v>
      </c>
      <c r="F370">
        <v>2.1300357374918783E-6</v>
      </c>
      <c r="G370">
        <v>1.7909356725146194E-4</v>
      </c>
      <c r="H370">
        <v>3.0864197530864198E-7</v>
      </c>
      <c r="I370">
        <v>1.5127517868745951E-6</v>
      </c>
      <c r="J370">
        <v>2.7818388564002718E-7</v>
      </c>
      <c r="K370">
        <v>1.4213775178687317E-5</v>
      </c>
      <c r="L370">
        <v>8.3167330640166563E-22</v>
      </c>
      <c r="M370">
        <v>-1.5229044834307961E-7</v>
      </c>
      <c r="N370">
        <v>1.3401559454190964E-5</v>
      </c>
      <c r="O370">
        <v>9.0644402530350329E-22</v>
      </c>
      <c r="P370">
        <v>2.3554256010396204E-7</v>
      </c>
      <c r="Q370">
        <v>8.1221572449652638E-7</v>
      </c>
      <c r="R370">
        <v>-9.8739935059149847E-23</v>
      </c>
      <c r="S370">
        <v>8.3252111760884683E-8</v>
      </c>
      <c r="V370">
        <f t="shared" si="166"/>
        <v>-600</v>
      </c>
    </row>
    <row r="371" spans="3:22" x14ac:dyDescent="0.3">
      <c r="C371" t="str">
        <f t="shared" si="165"/>
        <v>D2θ</v>
      </c>
      <c r="E371">
        <v>8.2592186484730306E-7</v>
      </c>
      <c r="F371">
        <v>3.7818794671864863E-9</v>
      </c>
      <c r="G371">
        <v>4.4773391812865491E-7</v>
      </c>
      <c r="H371">
        <v>0</v>
      </c>
      <c r="I371">
        <v>3.7818794671864879E-9</v>
      </c>
      <c r="J371">
        <v>6.9545971410006758E-10</v>
      </c>
      <c r="K371">
        <v>3.5534437946718319E-8</v>
      </c>
      <c r="L371">
        <v>1.9243098869711335E-24</v>
      </c>
      <c r="M371">
        <v>-3.807261208576991E-10</v>
      </c>
      <c r="N371">
        <v>3.3503898635477417E-8</v>
      </c>
      <c r="O371">
        <v>2.0904670400863283E-24</v>
      </c>
      <c r="P371">
        <v>5.8885640025990528E-10</v>
      </c>
      <c r="Q371">
        <v>2.0305393112412973E-9</v>
      </c>
      <c r="R371">
        <v>-2.194220779092219E-25</v>
      </c>
      <c r="S371">
        <v>2.0813027940221153E-10</v>
      </c>
      <c r="V371">
        <f t="shared" si="166"/>
        <v>20000</v>
      </c>
    </row>
    <row r="372" spans="3:22" x14ac:dyDescent="0.3">
      <c r="C372" t="str">
        <f t="shared" si="165"/>
        <v>D3θ</v>
      </c>
      <c r="E372">
        <v>2.0863791423001939E-7</v>
      </c>
      <c r="F372">
        <v>6.9545971410006551E-10</v>
      </c>
      <c r="G372">
        <v>1.3909194282001298E-7</v>
      </c>
      <c r="H372">
        <v>0</v>
      </c>
      <c r="I372">
        <v>6.9545971410006603E-10</v>
      </c>
      <c r="J372">
        <v>6.9545971410006592E-10</v>
      </c>
      <c r="K372">
        <v>3.553443794671853E-8</v>
      </c>
      <c r="L372">
        <v>6.8532285470688677E-25</v>
      </c>
      <c r="M372">
        <v>-3.8072612085769957E-10</v>
      </c>
      <c r="N372">
        <v>3.3503898635477529E-8</v>
      </c>
      <c r="O372">
        <v>6.8532285470688677E-25</v>
      </c>
      <c r="P372">
        <v>5.8885640025990766E-10</v>
      </c>
      <c r="Q372">
        <v>2.0305393112411451E-9</v>
      </c>
      <c r="R372">
        <v>0</v>
      </c>
      <c r="S372">
        <v>2.0813027940221E-10</v>
      </c>
      <c r="V372">
        <f t="shared" si="166"/>
        <v>0</v>
      </c>
    </row>
    <row r="373" spans="3:22" x14ac:dyDescent="0.3">
      <c r="C373" t="str">
        <f t="shared" si="165"/>
        <v>D4X</v>
      </c>
      <c r="E373">
        <v>1.0660331384015589E-5</v>
      </c>
      <c r="F373">
        <v>3.5534437946718656E-8</v>
      </c>
      <c r="G373">
        <v>7.1068875893437254E-6</v>
      </c>
      <c r="H373">
        <v>0</v>
      </c>
      <c r="I373">
        <v>3.553443794671863E-8</v>
      </c>
      <c r="J373">
        <v>3.553443794671861E-8</v>
      </c>
      <c r="K373">
        <v>-6.2946718648472994E-6</v>
      </c>
      <c r="L373">
        <v>-1.972744687564314E-23</v>
      </c>
      <c r="M373">
        <v>2.3351202079272245E-8</v>
      </c>
      <c r="N373">
        <v>-5.3470868529348061E-6</v>
      </c>
      <c r="O373">
        <v>-1.2727582743977903E-23</v>
      </c>
      <c r="P373">
        <v>-6.9038336582196172E-8</v>
      </c>
      <c r="Q373">
        <v>-9.4758501191249905E-7</v>
      </c>
      <c r="R373">
        <v>-9.1840606785205078E-24</v>
      </c>
      <c r="S373">
        <v>-4.5687134502924013E-8</v>
      </c>
      <c r="V373">
        <f t="shared" si="166"/>
        <v>0</v>
      </c>
    </row>
    <row r="374" spans="3:22" x14ac:dyDescent="0.3">
      <c r="C374" t="str">
        <f t="shared" si="165"/>
        <v>D4Y</v>
      </c>
      <c r="D374" t="str">
        <f>D356</f>
        <v>=</v>
      </c>
      <c r="E374">
        <v>6.2682748538011693E-5</v>
      </c>
      <c r="F374">
        <v>2.0894249512670582E-7</v>
      </c>
      <c r="G374">
        <v>4.1788499025341131E-5</v>
      </c>
      <c r="H374">
        <v>0</v>
      </c>
      <c r="I374">
        <v>2.0894249512670595E-7</v>
      </c>
      <c r="J374">
        <v>2.0894249512670585E-7</v>
      </c>
      <c r="K374">
        <v>7.431773879142268E-6</v>
      </c>
      <c r="L374">
        <v>5.5555555555555573E-7</v>
      </c>
      <c r="M374">
        <v>2.6193957115009785E-8</v>
      </c>
      <c r="N374">
        <v>1.5472709551656908E-5</v>
      </c>
      <c r="O374">
        <v>3.7037037037037063E-7</v>
      </c>
      <c r="P374">
        <v>-1.0964912280701792E-7</v>
      </c>
      <c r="Q374">
        <v>1.0477582846003919E-5</v>
      </c>
      <c r="R374">
        <v>1.8518518518518521E-7</v>
      </c>
      <c r="S374">
        <v>2.869152046783628E-7</v>
      </c>
      <c r="V374">
        <f t="shared" si="166"/>
        <v>-1200</v>
      </c>
    </row>
    <row r="375" spans="3:22" x14ac:dyDescent="0.3">
      <c r="C375" t="str">
        <f t="shared" si="165"/>
        <v>D4θ</v>
      </c>
      <c r="E375">
        <v>-1.1421783625730991E-7</v>
      </c>
      <c r="F375">
        <v>-3.8072612085769998E-10</v>
      </c>
      <c r="G375">
        <v>-7.6145224171539938E-8</v>
      </c>
      <c r="H375">
        <v>0</v>
      </c>
      <c r="I375">
        <v>-3.8072612085769993E-10</v>
      </c>
      <c r="J375">
        <v>-3.8072612085769993E-10</v>
      </c>
      <c r="K375">
        <v>2.3351202079272272E-8</v>
      </c>
      <c r="L375">
        <v>-1.454937320809414E-25</v>
      </c>
      <c r="M375">
        <v>4.1118421052631575E-10</v>
      </c>
      <c r="N375">
        <v>1.319850552306694E-8</v>
      </c>
      <c r="O375">
        <v>-1.2587382921952404E-25</v>
      </c>
      <c r="P375">
        <v>-1.4213775178687452E-10</v>
      </c>
      <c r="Q375">
        <v>1.015269655620531E-8</v>
      </c>
      <c r="R375">
        <v>-2.6805648254108821E-26</v>
      </c>
      <c r="S375">
        <v>2.6904645873944128E-10</v>
      </c>
      <c r="V375">
        <f t="shared" si="166"/>
        <v>10000</v>
      </c>
    </row>
    <row r="376" spans="3:22" x14ac:dyDescent="0.3">
      <c r="C376" t="str">
        <f t="shared" si="165"/>
        <v>D5X</v>
      </c>
      <c r="E376">
        <v>1.0051169590643269E-5</v>
      </c>
      <c r="F376">
        <v>3.3503898635477582E-8</v>
      </c>
      <c r="G376">
        <v>6.7007797270955124E-6</v>
      </c>
      <c r="H376">
        <v>0</v>
      </c>
      <c r="I376">
        <v>3.3503898635477562E-8</v>
      </c>
      <c r="J376">
        <v>3.3503898635477556E-8</v>
      </c>
      <c r="K376">
        <v>-5.3470868529348035E-6</v>
      </c>
      <c r="L376">
        <v>-1.5106063001282022E-23</v>
      </c>
      <c r="M376">
        <v>1.319850552306692E-8</v>
      </c>
      <c r="N376">
        <v>-5.4824561403508776E-6</v>
      </c>
      <c r="O376">
        <v>-1.3366866046555842E-23</v>
      </c>
      <c r="P376">
        <v>-1.2183235867446346E-8</v>
      </c>
      <c r="Q376">
        <v>-2.4366471734892797E-6</v>
      </c>
      <c r="R376">
        <v>-1.0398489809480995E-23</v>
      </c>
      <c r="S376">
        <v>-7.6145224171540004E-8</v>
      </c>
      <c r="V376">
        <f t="shared" si="166"/>
        <v>0</v>
      </c>
    </row>
    <row r="377" spans="3:22" x14ac:dyDescent="0.3">
      <c r="C377" t="str">
        <f t="shared" si="165"/>
        <v>D5Y</v>
      </c>
      <c r="E377">
        <v>3.1432748538011719E-5</v>
      </c>
      <c r="F377">
        <v>1.0477582846003906E-7</v>
      </c>
      <c r="G377">
        <v>2.0955165692007801E-5</v>
      </c>
      <c r="H377">
        <v>0</v>
      </c>
      <c r="I377">
        <v>1.047758284600391E-7</v>
      </c>
      <c r="J377">
        <v>1.0477582846003901E-7</v>
      </c>
      <c r="K377">
        <v>4.8732943469784326E-7</v>
      </c>
      <c r="L377">
        <v>3.7037037037037042E-7</v>
      </c>
      <c r="M377">
        <v>1.5350877192982456E-7</v>
      </c>
      <c r="N377">
        <v>1.3157894736842104E-5</v>
      </c>
      <c r="O377">
        <v>5.5555555555555573E-7</v>
      </c>
      <c r="P377">
        <v>-3.4113060428849916E-7</v>
      </c>
      <c r="Q377">
        <v>1.5107212475633536E-5</v>
      </c>
      <c r="R377">
        <v>2.7777777777777781E-7</v>
      </c>
      <c r="S377">
        <v>3.6793372319688121E-7</v>
      </c>
      <c r="V377">
        <f t="shared" si="166"/>
        <v>-600</v>
      </c>
    </row>
    <row r="378" spans="3:22" x14ac:dyDescent="0.3">
      <c r="C378" t="str">
        <f t="shared" si="165"/>
        <v>D5θ</v>
      </c>
      <c r="E378">
        <v>1.7665692007797268E-7</v>
      </c>
      <c r="F378">
        <v>5.8885640025990931E-10</v>
      </c>
      <c r="G378">
        <v>1.1777128005198179E-7</v>
      </c>
      <c r="H378">
        <v>0</v>
      </c>
      <c r="I378">
        <v>5.888564002599091E-10</v>
      </c>
      <c r="J378">
        <v>5.8885640025990879E-10</v>
      </c>
      <c r="K378">
        <v>-6.9038336582196225E-8</v>
      </c>
      <c r="L378">
        <v>9.13628780014385E-27</v>
      </c>
      <c r="M378">
        <v>-1.421377517868746E-10</v>
      </c>
      <c r="N378">
        <v>-1.2183235867446393E-8</v>
      </c>
      <c r="O378">
        <v>1.934031043958162E-25</v>
      </c>
      <c r="P378">
        <v>-1.0558804418453539E-9</v>
      </c>
      <c r="Q378">
        <v>2.0305393112410651E-8</v>
      </c>
      <c r="R378">
        <v>8.431802957723119E-26</v>
      </c>
      <c r="S378">
        <v>3.4519168291098114E-10</v>
      </c>
      <c r="V378">
        <f t="shared" si="166"/>
        <v>10000</v>
      </c>
    </row>
    <row r="379" spans="3:22" x14ac:dyDescent="0.3">
      <c r="C379" t="str">
        <f>V360</f>
        <v>D6X</v>
      </c>
      <c r="E379">
        <v>6.0916179337231696E-7</v>
      </c>
      <c r="F379">
        <v>2.0305393112410579E-9</v>
      </c>
      <c r="G379">
        <v>4.0610786224821152E-7</v>
      </c>
      <c r="H379">
        <v>0</v>
      </c>
      <c r="I379">
        <v>2.0305393112410566E-9</v>
      </c>
      <c r="J379">
        <v>2.0305393112410554E-9</v>
      </c>
      <c r="K379">
        <v>-9.4758501191249651E-7</v>
      </c>
      <c r="L379">
        <v>-7.7814386956446071E-24</v>
      </c>
      <c r="M379">
        <v>1.0152696556205324E-8</v>
      </c>
      <c r="N379">
        <v>-2.4366471734892789E-6</v>
      </c>
      <c r="O379">
        <v>-1.1518510633173325E-23</v>
      </c>
      <c r="P379">
        <v>2.0305393112410674E-8</v>
      </c>
      <c r="Q379">
        <v>-1.0829542993285687E-6</v>
      </c>
      <c r="R379">
        <v>-7.3071956441712762E-24</v>
      </c>
      <c r="S379">
        <v>-4.670240415854453E-8</v>
      </c>
      <c r="V379">
        <f t="shared" si="166"/>
        <v>0</v>
      </c>
    </row>
    <row r="380" spans="3:22" x14ac:dyDescent="0.3">
      <c r="C380" t="str">
        <f t="shared" si="165"/>
        <v>D6Y</v>
      </c>
      <c r="E380">
        <v>6.8713450292397666E-5</v>
      </c>
      <c r="F380">
        <v>2.2904483430799233E-7</v>
      </c>
      <c r="G380">
        <v>4.5808966861598439E-5</v>
      </c>
      <c r="H380">
        <v>0</v>
      </c>
      <c r="I380">
        <v>2.2904483430799227E-7</v>
      </c>
      <c r="J380">
        <v>2.2904483430799214E-7</v>
      </c>
      <c r="K380">
        <v>-2.0467836257309943E-5</v>
      </c>
      <c r="L380">
        <v>1.8518518518518521E-7</v>
      </c>
      <c r="M380">
        <v>3.4113060428849898E-8</v>
      </c>
      <c r="N380">
        <v>2.9239766081871347E-6</v>
      </c>
      <c r="O380">
        <v>2.7777777777777792E-7</v>
      </c>
      <c r="P380">
        <v>-4.8732943469785575E-7</v>
      </c>
      <c r="Q380">
        <v>1.3645224171539962E-5</v>
      </c>
      <c r="R380">
        <v>3.7037037037037042E-7</v>
      </c>
      <c r="S380">
        <v>2.8752436647173497E-7</v>
      </c>
      <c r="V380">
        <f t="shared" si="166"/>
        <v>-5500</v>
      </c>
    </row>
    <row r="381" spans="3:22" x14ac:dyDescent="0.3">
      <c r="C381" t="str">
        <f t="shared" si="165"/>
        <v>D6θ</v>
      </c>
      <c r="E381">
        <v>6.2439083820662685E-8</v>
      </c>
      <c r="F381">
        <v>2.0813027940220905E-10</v>
      </c>
      <c r="G381">
        <v>4.1626055880441792E-8</v>
      </c>
      <c r="H381">
        <v>0</v>
      </c>
      <c r="I381">
        <v>2.0813027940220899E-10</v>
      </c>
      <c r="J381">
        <v>2.0813027940220889E-10</v>
      </c>
      <c r="K381">
        <v>-4.5687134502923947E-8</v>
      </c>
      <c r="L381">
        <v>-2.3115908891930223E-25</v>
      </c>
      <c r="M381">
        <v>2.6904645873944108E-10</v>
      </c>
      <c r="N381">
        <v>-7.6145224171539964E-8</v>
      </c>
      <c r="O381">
        <v>-2.9720454289624571E-25</v>
      </c>
      <c r="P381">
        <v>3.4519168291098171E-10</v>
      </c>
      <c r="Q381">
        <v>-4.6702404158544523E-8</v>
      </c>
      <c r="R381">
        <v>-1.981363619308305E-25</v>
      </c>
      <c r="S381">
        <v>-9.2897173489278801E-10</v>
      </c>
      <c r="V381">
        <f t="shared" si="166"/>
        <v>0</v>
      </c>
    </row>
    <row r="385" spans="3:5" x14ac:dyDescent="0.3">
      <c r="C385" t="str">
        <f>C367</f>
        <v>D1X</v>
      </c>
      <c r="E385">
        <f t="array" ref="E385:E399">MMULT(E367:S381,V367:V381)</f>
        <v>1.7142828135152707E-2</v>
      </c>
    </row>
    <row r="386" spans="3:5" x14ac:dyDescent="0.3">
      <c r="C386" t="str">
        <f t="shared" ref="C386:C398" si="167">C368</f>
        <v>D1θ</v>
      </c>
      <c r="E386">
        <v>7.7718892137751834E-5</v>
      </c>
    </row>
    <row r="387" spans="3:5" x14ac:dyDescent="0.3">
      <c r="C387" t="str">
        <f t="shared" si="167"/>
        <v>D2X</v>
      </c>
      <c r="E387">
        <v>9.3709389213775234E-3</v>
      </c>
    </row>
    <row r="388" spans="3:5" x14ac:dyDescent="0.3">
      <c r="C388" t="str">
        <f t="shared" si="167"/>
        <v>D2Y</v>
      </c>
      <c r="E388">
        <v>3.0902371669915545E-2</v>
      </c>
    </row>
    <row r="389" spans="3:5" x14ac:dyDescent="0.3">
      <c r="C389" t="str">
        <f t="shared" si="167"/>
        <v>D2θ</v>
      </c>
      <c r="E389">
        <v>7.7718892137751834E-5</v>
      </c>
    </row>
    <row r="390" spans="3:5" x14ac:dyDescent="0.3">
      <c r="C390" t="str">
        <f t="shared" si="167"/>
        <v>D3θ</v>
      </c>
      <c r="E390">
        <v>1.5990497076023403E-5</v>
      </c>
    </row>
    <row r="391" spans="3:5" x14ac:dyDescent="0.3">
      <c r="C391" t="str">
        <f t="shared" si="167"/>
        <v>D4X</v>
      </c>
      <c r="E391">
        <v>2.5381741390513335E-4</v>
      </c>
    </row>
    <row r="392" spans="3:5" x14ac:dyDescent="0.3">
      <c r="C392" t="str">
        <f t="shared" si="167"/>
        <v>D4Y</v>
      </c>
      <c r="E392">
        <v>1.4368908382066295E-3</v>
      </c>
    </row>
    <row r="393" spans="3:5" x14ac:dyDescent="0.3">
      <c r="C393" t="str">
        <f t="shared" si="167"/>
        <v>D4θ</v>
      </c>
      <c r="D393" t="str">
        <f>D356</f>
        <v>=</v>
      </c>
      <c r="E393">
        <v>-4.9240578297595855E-6</v>
      </c>
    </row>
    <row r="394" spans="3:5" x14ac:dyDescent="0.3">
      <c r="C394" t="str">
        <f t="shared" si="167"/>
        <v>D5X</v>
      </c>
      <c r="E394">
        <v>6.8023066926575706E-4</v>
      </c>
    </row>
    <row r="395" spans="3:5" x14ac:dyDescent="0.3">
      <c r="C395" t="str">
        <f t="shared" si="167"/>
        <v>D5Y</v>
      </c>
      <c r="E395">
        <v>-2.0862573099415201E-3</v>
      </c>
    </row>
    <row r="396" spans="3:5" x14ac:dyDescent="0.3">
      <c r="C396" t="str">
        <f t="shared" si="167"/>
        <v>D5θ</v>
      </c>
      <c r="E396">
        <v>-2.0305393112410486E-7</v>
      </c>
    </row>
    <row r="397" spans="3:5" x14ac:dyDescent="0.3">
      <c r="C397" t="str">
        <f t="shared" si="167"/>
        <v>D6X</v>
      </c>
      <c r="E397">
        <v>3.4519168291098119E-4</v>
      </c>
    </row>
    <row r="398" spans="3:5" x14ac:dyDescent="0.3">
      <c r="C398" t="str">
        <f t="shared" si="167"/>
        <v>D6Y</v>
      </c>
      <c r="E398">
        <v>-2.3771929824561396E-3</v>
      </c>
    </row>
    <row r="399" spans="3:5" x14ac:dyDescent="0.3">
      <c r="C399" t="str">
        <f>C381</f>
        <v>D6θ</v>
      </c>
      <c r="E399">
        <v>1.0304987004548409E-5</v>
      </c>
    </row>
    <row r="402" spans="1:21" x14ac:dyDescent="0.3">
      <c r="A402" s="126" t="s">
        <v>142</v>
      </c>
    </row>
    <row r="403" spans="1:21" x14ac:dyDescent="0.3">
      <c r="U403">
        <f>E385</f>
        <v>1.7142828135152707E-2</v>
      </c>
    </row>
    <row r="404" spans="1:21" x14ac:dyDescent="0.3">
      <c r="U404">
        <f t="shared" ref="U404:U417" si="168">E386</f>
        <v>7.7718892137751834E-5</v>
      </c>
    </row>
    <row r="405" spans="1:21" x14ac:dyDescent="0.3">
      <c r="U405">
        <f t="shared" si="168"/>
        <v>9.3709389213775234E-3</v>
      </c>
    </row>
    <row r="406" spans="1:21" x14ac:dyDescent="0.3">
      <c r="C406" t="str">
        <f>C320</f>
        <v>C1Y</v>
      </c>
      <c r="E406">
        <f>E320</f>
        <v>0</v>
      </c>
      <c r="F406">
        <f>G320</f>
        <v>0</v>
      </c>
      <c r="G406">
        <f t="shared" ref="G406:I406" si="169">H320</f>
        <v>0</v>
      </c>
      <c r="H406">
        <f t="shared" si="169"/>
        <v>-2160000</v>
      </c>
      <c r="I406">
        <f t="shared" si="169"/>
        <v>0</v>
      </c>
      <c r="J406">
        <f>M320</f>
        <v>0</v>
      </c>
      <c r="K406">
        <f t="shared" ref="K406:S406" si="170">N320</f>
        <v>0</v>
      </c>
      <c r="L406">
        <f t="shared" si="170"/>
        <v>0</v>
      </c>
      <c r="M406">
        <f t="shared" si="170"/>
        <v>0</v>
      </c>
      <c r="N406">
        <f t="shared" si="170"/>
        <v>0</v>
      </c>
      <c r="O406">
        <f t="shared" si="170"/>
        <v>0</v>
      </c>
      <c r="P406">
        <f t="shared" si="170"/>
        <v>0</v>
      </c>
      <c r="Q406">
        <f t="shared" si="170"/>
        <v>0</v>
      </c>
      <c r="R406">
        <f t="shared" si="170"/>
        <v>0</v>
      </c>
      <c r="S406">
        <f t="shared" si="170"/>
        <v>0</v>
      </c>
      <c r="U406">
        <f t="shared" si="168"/>
        <v>3.0902371669915545E-2</v>
      </c>
    </row>
    <row r="407" spans="1:21" x14ac:dyDescent="0.3">
      <c r="C407" t="str">
        <f>C325</f>
        <v>C3X</v>
      </c>
      <c r="E407">
        <f>E325</f>
        <v>0</v>
      </c>
      <c r="F407">
        <f>G325</f>
        <v>0</v>
      </c>
      <c r="G407">
        <f t="shared" ref="G407:I408" si="171">H325</f>
        <v>-97200</v>
      </c>
      <c r="H407">
        <f t="shared" si="171"/>
        <v>0</v>
      </c>
      <c r="I407">
        <f t="shared" si="171"/>
        <v>9720000</v>
      </c>
      <c r="J407">
        <f>M325</f>
        <v>0</v>
      </c>
      <c r="K407">
        <f t="shared" ref="K407:S407" si="172">N325</f>
        <v>-97200</v>
      </c>
      <c r="L407">
        <f t="shared" si="172"/>
        <v>0</v>
      </c>
      <c r="M407">
        <f t="shared" si="172"/>
        <v>-9720000</v>
      </c>
      <c r="N407">
        <f t="shared" si="172"/>
        <v>0</v>
      </c>
      <c r="O407">
        <f t="shared" si="172"/>
        <v>0</v>
      </c>
      <c r="P407">
        <f t="shared" si="172"/>
        <v>0</v>
      </c>
      <c r="Q407">
        <f t="shared" si="172"/>
        <v>0</v>
      </c>
      <c r="R407">
        <f t="shared" si="172"/>
        <v>0</v>
      </c>
      <c r="S407">
        <f t="shared" si="172"/>
        <v>0</v>
      </c>
      <c r="U407">
        <f t="shared" si="168"/>
        <v>7.7718892137751834E-5</v>
      </c>
    </row>
    <row r="408" spans="1:21" x14ac:dyDescent="0.3">
      <c r="C408" t="str">
        <f>C326</f>
        <v>C3Y-3700</v>
      </c>
      <c r="D408" t="str">
        <f>D393</f>
        <v>=</v>
      </c>
      <c r="E408">
        <f>E326</f>
        <v>0</v>
      </c>
      <c r="F408">
        <f>G326</f>
        <v>0</v>
      </c>
      <c r="G408">
        <f t="shared" si="171"/>
        <v>0</v>
      </c>
      <c r="H408">
        <f t="shared" si="171"/>
        <v>-1080000</v>
      </c>
      <c r="I408">
        <f t="shared" si="171"/>
        <v>-648000000</v>
      </c>
      <c r="J408">
        <f>M326</f>
        <v>0</v>
      </c>
      <c r="K408">
        <f t="shared" ref="K408" si="173">N326</f>
        <v>0</v>
      </c>
      <c r="L408">
        <f t="shared" ref="L408" si="174">O326</f>
        <v>-1080000</v>
      </c>
      <c r="M408">
        <f t="shared" ref="M408" si="175">P326</f>
        <v>0</v>
      </c>
      <c r="N408">
        <f t="shared" ref="N408" si="176">Q326</f>
        <v>0</v>
      </c>
      <c r="O408">
        <f t="shared" ref="O408" si="177">R326</f>
        <v>0</v>
      </c>
      <c r="P408">
        <f t="shared" ref="P408" si="178">S326</f>
        <v>0</v>
      </c>
      <c r="Q408">
        <f t="shared" ref="Q408" si="179">T326</f>
        <v>0</v>
      </c>
      <c r="R408">
        <f t="shared" ref="R408" si="180">U326</f>
        <v>0</v>
      </c>
      <c r="S408">
        <f t="shared" ref="S408" si="181">V326</f>
        <v>0</v>
      </c>
      <c r="U408">
        <f t="shared" si="168"/>
        <v>1.5990497076023403E-5</v>
      </c>
    </row>
    <row r="409" spans="1:21" x14ac:dyDescent="0.3">
      <c r="C409" t="str">
        <f>C337</f>
        <v>C7X</v>
      </c>
      <c r="E409">
        <f>E337</f>
        <v>0</v>
      </c>
      <c r="F409">
        <f>G337</f>
        <v>0</v>
      </c>
      <c r="G409">
        <f t="shared" ref="G409:I409" si="182">H337</f>
        <v>0</v>
      </c>
      <c r="H409">
        <f t="shared" si="182"/>
        <v>0</v>
      </c>
      <c r="I409">
        <f t="shared" si="182"/>
        <v>0</v>
      </c>
      <c r="J409">
        <f>M337</f>
        <v>0</v>
      </c>
      <c r="K409">
        <f t="shared" ref="K409:S409" si="183">N337</f>
        <v>0</v>
      </c>
      <c r="L409">
        <f t="shared" si="183"/>
        <v>0</v>
      </c>
      <c r="M409">
        <f t="shared" si="183"/>
        <v>0</v>
      </c>
      <c r="N409">
        <f t="shared" si="183"/>
        <v>0</v>
      </c>
      <c r="O409">
        <f t="shared" si="183"/>
        <v>0</v>
      </c>
      <c r="P409">
        <f t="shared" si="183"/>
        <v>0</v>
      </c>
      <c r="Q409">
        <f t="shared" si="183"/>
        <v>-777600</v>
      </c>
      <c r="R409">
        <f t="shared" si="183"/>
        <v>0</v>
      </c>
      <c r="S409">
        <f t="shared" si="183"/>
        <v>38880000</v>
      </c>
      <c r="T409" t="s">
        <v>65</v>
      </c>
      <c r="U409">
        <f t="shared" si="168"/>
        <v>2.5381741390513335E-4</v>
      </c>
    </row>
    <row r="410" spans="1:21" x14ac:dyDescent="0.3">
      <c r="C410" t="str">
        <f t="shared" ref="C410:C411" si="184">C338</f>
        <v>C7Y</v>
      </c>
      <c r="E410">
        <f t="shared" ref="E410:E411" si="185">E338</f>
        <v>0</v>
      </c>
      <c r="F410">
        <f t="shared" ref="F410:I410" si="186">G338</f>
        <v>0</v>
      </c>
      <c r="G410">
        <f t="shared" si="186"/>
        <v>0</v>
      </c>
      <c r="H410">
        <f t="shared" si="186"/>
        <v>0</v>
      </c>
      <c r="I410">
        <f t="shared" si="186"/>
        <v>0</v>
      </c>
      <c r="J410">
        <f t="shared" ref="J410:J411" si="187">M338</f>
        <v>0</v>
      </c>
      <c r="K410">
        <f t="shared" ref="K410:K411" si="188">N338</f>
        <v>0</v>
      </c>
      <c r="L410">
        <f t="shared" ref="L410:L411" si="189">O338</f>
        <v>0</v>
      </c>
      <c r="M410">
        <f t="shared" ref="M410:M411" si="190">P338</f>
        <v>0</v>
      </c>
      <c r="N410">
        <f t="shared" ref="N410:N411" si="191">Q338</f>
        <v>0</v>
      </c>
      <c r="O410">
        <f t="shared" ref="O410:O411" si="192">R338</f>
        <v>0</v>
      </c>
      <c r="P410">
        <f t="shared" ref="P410:P411" si="193">S338</f>
        <v>0</v>
      </c>
      <c r="Q410">
        <f t="shared" ref="Q410:Q411" si="194">T338</f>
        <v>0</v>
      </c>
      <c r="R410">
        <f t="shared" ref="R410:R411" si="195">U338</f>
        <v>-2160000</v>
      </c>
      <c r="S410">
        <f t="shared" ref="S410:S411" si="196">V338</f>
        <v>-1296000000</v>
      </c>
      <c r="U410">
        <f t="shared" si="168"/>
        <v>1.4368908382066295E-3</v>
      </c>
    </row>
    <row r="411" spans="1:21" x14ac:dyDescent="0.3">
      <c r="C411" t="str">
        <f t="shared" si="184"/>
        <v>C7θ</v>
      </c>
      <c r="E411">
        <f t="shared" si="185"/>
        <v>0</v>
      </c>
      <c r="F411">
        <f t="shared" ref="F411:I411" si="197">G339</f>
        <v>0</v>
      </c>
      <c r="G411">
        <f t="shared" si="197"/>
        <v>0</v>
      </c>
      <c r="H411">
        <f t="shared" si="197"/>
        <v>0</v>
      </c>
      <c r="I411">
        <f t="shared" si="197"/>
        <v>0</v>
      </c>
      <c r="J411">
        <f t="shared" si="187"/>
        <v>0</v>
      </c>
      <c r="K411">
        <f t="shared" si="188"/>
        <v>0</v>
      </c>
      <c r="L411">
        <f t="shared" si="189"/>
        <v>0</v>
      </c>
      <c r="M411">
        <f t="shared" si="190"/>
        <v>0</v>
      </c>
      <c r="N411">
        <f t="shared" si="191"/>
        <v>0</v>
      </c>
      <c r="O411">
        <f t="shared" si="192"/>
        <v>0</v>
      </c>
      <c r="P411">
        <f t="shared" si="193"/>
        <v>0</v>
      </c>
      <c r="Q411">
        <f t="shared" si="194"/>
        <v>-38880000</v>
      </c>
      <c r="R411">
        <f t="shared" si="195"/>
        <v>0</v>
      </c>
      <c r="S411">
        <f t="shared" si="196"/>
        <v>1296000000</v>
      </c>
      <c r="U411">
        <f t="shared" si="168"/>
        <v>-4.9240578297595855E-6</v>
      </c>
    </row>
    <row r="412" spans="1:21" x14ac:dyDescent="0.3">
      <c r="U412">
        <f t="shared" si="168"/>
        <v>6.8023066926575706E-4</v>
      </c>
    </row>
    <row r="413" spans="1:21" x14ac:dyDescent="0.3">
      <c r="U413">
        <f t="shared" si="168"/>
        <v>-2.0862573099415201E-3</v>
      </c>
    </row>
    <row r="414" spans="1:21" x14ac:dyDescent="0.3">
      <c r="U414">
        <f t="shared" si="168"/>
        <v>-2.0305393112410486E-7</v>
      </c>
    </row>
    <row r="415" spans="1:21" x14ac:dyDescent="0.3">
      <c r="U415">
        <f t="shared" si="168"/>
        <v>3.4519168291098119E-4</v>
      </c>
    </row>
    <row r="416" spans="1:21" x14ac:dyDescent="0.3">
      <c r="U416">
        <f t="shared" si="168"/>
        <v>-2.3771929824561396E-3</v>
      </c>
    </row>
    <row r="417" spans="3:21" x14ac:dyDescent="0.3">
      <c r="U417">
        <f t="shared" si="168"/>
        <v>1.0304987004548409E-5</v>
      </c>
    </row>
    <row r="421" spans="3:21" x14ac:dyDescent="0.3">
      <c r="C421" t="str">
        <f>C406</f>
        <v>C1Y</v>
      </c>
      <c r="E421">
        <f t="array" ref="E421:E426">MMULT(E406:S411,U403:U417)</f>
        <v>-66749.122807017571</v>
      </c>
    </row>
    <row r="422" spans="3:21" x14ac:dyDescent="0.3">
      <c r="C422" t="str">
        <f t="shared" ref="C422:C426" si="198">C407</f>
        <v>C3X</v>
      </c>
      <c r="E422">
        <v>-132.23684210526318</v>
      </c>
    </row>
    <row r="423" spans="3:21" x14ac:dyDescent="0.3">
      <c r="C423" t="str">
        <f t="shared" si="198"/>
        <v>C3Y-3700</v>
      </c>
      <c r="E423">
        <v>-85288.245614035128</v>
      </c>
    </row>
    <row r="424" spans="3:21" x14ac:dyDescent="0.3">
      <c r="C424" t="str">
        <f t="shared" si="198"/>
        <v>C7X</v>
      </c>
      <c r="D424" t="s">
        <v>52</v>
      </c>
      <c r="E424">
        <v>132.23684210526318</v>
      </c>
    </row>
    <row r="425" spans="3:21" x14ac:dyDescent="0.3">
      <c r="C425" t="str">
        <f t="shared" si="198"/>
        <v>C7Y</v>
      </c>
      <c r="E425">
        <v>-8220.5263157894769</v>
      </c>
    </row>
    <row r="426" spans="3:21" x14ac:dyDescent="0.3">
      <c r="C426" t="str">
        <f t="shared" si="198"/>
        <v>C7θ</v>
      </c>
      <c r="E426">
        <v>-65.789473684209952</v>
      </c>
    </row>
  </sheetData>
  <mergeCells count="20">
    <mergeCell ref="A245:B245"/>
    <mergeCell ref="O6:O7"/>
    <mergeCell ref="P6:P7"/>
    <mergeCell ref="Q6:Q7"/>
    <mergeCell ref="R6:R7"/>
    <mergeCell ref="I6:I7"/>
    <mergeCell ref="B17:B18"/>
    <mergeCell ref="C17:E17"/>
    <mergeCell ref="F17:H17"/>
    <mergeCell ref="B6:B7"/>
    <mergeCell ref="C6:D6"/>
    <mergeCell ref="E6:F6"/>
    <mergeCell ref="G6:G7"/>
    <mergeCell ref="H6:H7"/>
    <mergeCell ref="S6:S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5BBF-B293-4FCC-88AE-084BA70BD171}">
  <sheetPr>
    <tabColor rgb="FF00B0F0"/>
  </sheetPr>
  <dimension ref="A1:AB427"/>
  <sheetViews>
    <sheetView tabSelected="1" topLeftCell="A384" zoomScale="55" zoomScaleNormal="55" workbookViewId="0">
      <selection activeCell="E424" sqref="E424:E427"/>
    </sheetView>
  </sheetViews>
  <sheetFormatPr baseColWidth="10" defaultRowHeight="14.4" x14ac:dyDescent="0.3"/>
  <cols>
    <col min="5" max="5" width="15.6640625" customWidth="1"/>
    <col min="6" max="7" width="15.77734375" bestFit="1" customWidth="1"/>
    <col min="8" max="8" width="15.6640625" bestFit="1" customWidth="1"/>
    <col min="9" max="19" width="15.77734375" bestFit="1" customWidth="1"/>
    <col min="20" max="21" width="15.6640625" bestFit="1" customWidth="1"/>
  </cols>
  <sheetData>
    <row r="1" spans="2:19" x14ac:dyDescent="0.3">
      <c r="B1" t="s">
        <v>13</v>
      </c>
      <c r="C1">
        <v>120000</v>
      </c>
    </row>
    <row r="2" spans="2:19" x14ac:dyDescent="0.3">
      <c r="B2" t="s">
        <v>87</v>
      </c>
      <c r="C2">
        <v>30</v>
      </c>
    </row>
    <row r="3" spans="2:19" x14ac:dyDescent="0.3">
      <c r="B3" t="s">
        <v>88</v>
      </c>
      <c r="C3">
        <v>60</v>
      </c>
    </row>
    <row r="5" spans="2:19" ht="15" thickBot="1" x14ac:dyDescent="0.35"/>
    <row r="6" spans="2:19" ht="15" thickBot="1" x14ac:dyDescent="0.35">
      <c r="B6" s="242" t="s">
        <v>0</v>
      </c>
      <c r="C6" s="248" t="s">
        <v>6</v>
      </c>
      <c r="D6" s="248"/>
      <c r="E6" s="248" t="s">
        <v>5</v>
      </c>
      <c r="F6" s="248"/>
      <c r="G6" s="242" t="s">
        <v>7</v>
      </c>
      <c r="H6" s="242" t="s">
        <v>8</v>
      </c>
      <c r="I6" s="242" t="s">
        <v>9</v>
      </c>
      <c r="J6" s="242" t="s">
        <v>10</v>
      </c>
      <c r="K6" s="242" t="s">
        <v>11</v>
      </c>
      <c r="L6" s="242" t="s">
        <v>12</v>
      </c>
      <c r="M6" s="242" t="s">
        <v>13</v>
      </c>
      <c r="N6" s="242" t="s">
        <v>82</v>
      </c>
      <c r="O6" s="242" t="s">
        <v>81</v>
      </c>
      <c r="P6" s="242" t="s">
        <v>83</v>
      </c>
      <c r="Q6" s="242" t="s">
        <v>84</v>
      </c>
      <c r="R6" s="242" t="s">
        <v>85</v>
      </c>
      <c r="S6" s="242" t="s">
        <v>86</v>
      </c>
    </row>
    <row r="7" spans="2:19" ht="15" thickBot="1" x14ac:dyDescent="0.35">
      <c r="B7" s="255"/>
      <c r="C7" s="215" t="s">
        <v>1</v>
      </c>
      <c r="D7" s="215" t="s">
        <v>2</v>
      </c>
      <c r="E7" s="215" t="s">
        <v>3</v>
      </c>
      <c r="F7" s="215" t="s">
        <v>4</v>
      </c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</row>
    <row r="8" spans="2:19" ht="15" thickBot="1" x14ac:dyDescent="0.35">
      <c r="B8" s="222">
        <v>1</v>
      </c>
      <c r="C8" s="223">
        <v>0</v>
      </c>
      <c r="D8" s="223">
        <v>0</v>
      </c>
      <c r="E8" s="223">
        <v>0</v>
      </c>
      <c r="F8" s="223">
        <v>100</v>
      </c>
      <c r="G8" s="223">
        <f>E8-C8</f>
        <v>0</v>
      </c>
      <c r="H8" s="223">
        <f>F8-D8</f>
        <v>100</v>
      </c>
      <c r="I8" s="224">
        <f>SQRT(G8^2+H8^2)</f>
        <v>100</v>
      </c>
      <c r="J8" s="225">
        <f>G8/I8</f>
        <v>0</v>
      </c>
      <c r="K8" s="225">
        <f>H8/I8</f>
        <v>1</v>
      </c>
      <c r="L8" s="223">
        <f>$C$2*$C$3</f>
        <v>1800</v>
      </c>
      <c r="M8" s="223">
        <f>$C$1</f>
        <v>120000</v>
      </c>
      <c r="N8" s="223">
        <f>($C$2*$C$3^3)/12</f>
        <v>540000</v>
      </c>
      <c r="O8" s="61">
        <f>(12*M8*N8)/I8^3</f>
        <v>777600</v>
      </c>
      <c r="P8" s="61">
        <f>(6*M8*N8)/I8^2</f>
        <v>38880000</v>
      </c>
      <c r="Q8" s="61">
        <f>(4*M8*N8)/I8</f>
        <v>2592000000</v>
      </c>
      <c r="R8" s="61">
        <f>(2*M8*N8)/I8</f>
        <v>1296000000</v>
      </c>
      <c r="S8" s="62">
        <f>L8*M8/I8</f>
        <v>2160000</v>
      </c>
    </row>
    <row r="9" spans="2:19" ht="15" thickBot="1" x14ac:dyDescent="0.35">
      <c r="B9" s="226">
        <v>2</v>
      </c>
      <c r="C9" s="126">
        <v>0</v>
      </c>
      <c r="D9" s="126">
        <v>100</v>
      </c>
      <c r="E9" s="126">
        <v>0</v>
      </c>
      <c r="F9" s="126">
        <v>300</v>
      </c>
      <c r="G9" s="216">
        <f t="shared" ref="G9:H13" si="0">E9-C9</f>
        <v>0</v>
      </c>
      <c r="H9" s="216">
        <f t="shared" si="0"/>
        <v>200</v>
      </c>
      <c r="I9" s="217">
        <f t="shared" ref="I9:I13" si="1">SQRT(G9^2+H9^2)</f>
        <v>200</v>
      </c>
      <c r="J9" s="218">
        <f t="shared" ref="J9:J13" si="2">G9/I9</f>
        <v>0</v>
      </c>
      <c r="K9" s="218">
        <f t="shared" ref="K9:K13" si="3">H9/I9</f>
        <v>1</v>
      </c>
      <c r="L9" s="216">
        <f t="shared" ref="L9:L13" si="4">$C$2*$C$3</f>
        <v>1800</v>
      </c>
      <c r="M9" s="223">
        <f t="shared" ref="M9:M13" si="5">$C$1</f>
        <v>120000</v>
      </c>
      <c r="N9" s="216">
        <f t="shared" ref="N9:N13" si="6">($C$2*$C$3^3)/12</f>
        <v>540000</v>
      </c>
      <c r="O9">
        <f t="shared" ref="O9:O13" si="7">(12*M9*N9)/I9^3</f>
        <v>97200</v>
      </c>
      <c r="P9">
        <f t="shared" ref="P9:P13" si="8">(6*M9*N9)/I9^2</f>
        <v>9720000</v>
      </c>
      <c r="Q9">
        <f t="shared" ref="Q9:Q13" si="9">(4*M9*N9)/I9</f>
        <v>1296000000</v>
      </c>
      <c r="R9">
        <f t="shared" ref="R9:R13" si="10">(2*M9*N9)/I9</f>
        <v>648000000</v>
      </c>
      <c r="S9" s="36">
        <f t="shared" ref="S9:S13" si="11">L9*M9/I9</f>
        <v>1080000</v>
      </c>
    </row>
    <row r="10" spans="2:19" ht="15" thickBot="1" x14ac:dyDescent="0.35">
      <c r="B10" s="227">
        <v>3</v>
      </c>
      <c r="C10" s="221">
        <v>0</v>
      </c>
      <c r="D10" s="221">
        <v>300</v>
      </c>
      <c r="E10" s="221">
        <v>0</v>
      </c>
      <c r="F10" s="221">
        <v>500</v>
      </c>
      <c r="G10" s="216">
        <f t="shared" si="0"/>
        <v>0</v>
      </c>
      <c r="H10" s="216">
        <f t="shared" si="0"/>
        <v>200</v>
      </c>
      <c r="I10" s="217">
        <f t="shared" si="1"/>
        <v>200</v>
      </c>
      <c r="J10" s="218">
        <f t="shared" si="2"/>
        <v>0</v>
      </c>
      <c r="K10" s="218">
        <f t="shared" si="3"/>
        <v>1</v>
      </c>
      <c r="L10" s="216">
        <f t="shared" si="4"/>
        <v>1800</v>
      </c>
      <c r="M10" s="223">
        <f t="shared" si="5"/>
        <v>120000</v>
      </c>
      <c r="N10" s="216">
        <f t="shared" si="6"/>
        <v>540000</v>
      </c>
      <c r="O10">
        <f t="shared" si="7"/>
        <v>97200</v>
      </c>
      <c r="P10">
        <f t="shared" si="8"/>
        <v>9720000</v>
      </c>
      <c r="Q10">
        <f t="shared" si="9"/>
        <v>1296000000</v>
      </c>
      <c r="R10">
        <f t="shared" si="10"/>
        <v>648000000</v>
      </c>
      <c r="S10" s="36">
        <f t="shared" si="11"/>
        <v>1080000</v>
      </c>
    </row>
    <row r="11" spans="2:19" ht="15" thickBot="1" x14ac:dyDescent="0.35">
      <c r="B11" s="228">
        <v>4</v>
      </c>
      <c r="C11">
        <v>0</v>
      </c>
      <c r="D11">
        <v>500</v>
      </c>
      <c r="E11">
        <v>0</v>
      </c>
      <c r="F11">
        <v>600</v>
      </c>
      <c r="G11" s="216">
        <f t="shared" si="0"/>
        <v>0</v>
      </c>
      <c r="H11" s="216">
        <f t="shared" si="0"/>
        <v>100</v>
      </c>
      <c r="I11" s="217">
        <f t="shared" si="1"/>
        <v>100</v>
      </c>
      <c r="J11" s="218">
        <f t="shared" si="2"/>
        <v>0</v>
      </c>
      <c r="K11" s="218">
        <f t="shared" si="3"/>
        <v>1</v>
      </c>
      <c r="L11" s="216">
        <f t="shared" si="4"/>
        <v>1800</v>
      </c>
      <c r="M11" s="223">
        <f t="shared" si="5"/>
        <v>120000</v>
      </c>
      <c r="N11" s="216">
        <f t="shared" si="6"/>
        <v>540000</v>
      </c>
      <c r="O11">
        <f t="shared" si="7"/>
        <v>777600</v>
      </c>
      <c r="P11">
        <f t="shared" si="8"/>
        <v>38880000</v>
      </c>
      <c r="Q11">
        <f t="shared" si="9"/>
        <v>2592000000</v>
      </c>
      <c r="R11">
        <f t="shared" si="10"/>
        <v>1296000000</v>
      </c>
      <c r="S11" s="36">
        <f t="shared" si="11"/>
        <v>2160000</v>
      </c>
    </row>
    <row r="12" spans="2:19" ht="15" thickBot="1" x14ac:dyDescent="0.35">
      <c r="B12" s="226">
        <v>5</v>
      </c>
      <c r="C12">
        <v>0</v>
      </c>
      <c r="D12">
        <v>600</v>
      </c>
      <c r="E12">
        <v>0</v>
      </c>
      <c r="F12">
        <v>700</v>
      </c>
      <c r="G12" s="216">
        <f t="shared" si="0"/>
        <v>0</v>
      </c>
      <c r="H12" s="216">
        <f t="shared" si="0"/>
        <v>100</v>
      </c>
      <c r="I12" s="217">
        <f t="shared" si="1"/>
        <v>100</v>
      </c>
      <c r="J12" s="218">
        <f t="shared" si="2"/>
        <v>0</v>
      </c>
      <c r="K12" s="218">
        <f t="shared" si="3"/>
        <v>1</v>
      </c>
      <c r="L12" s="216">
        <f t="shared" si="4"/>
        <v>1800</v>
      </c>
      <c r="M12" s="223">
        <f t="shared" si="5"/>
        <v>120000</v>
      </c>
      <c r="N12" s="216">
        <f t="shared" si="6"/>
        <v>540000</v>
      </c>
      <c r="O12">
        <f t="shared" si="7"/>
        <v>777600</v>
      </c>
      <c r="P12">
        <f t="shared" si="8"/>
        <v>38880000</v>
      </c>
      <c r="Q12">
        <f t="shared" si="9"/>
        <v>2592000000</v>
      </c>
      <c r="R12">
        <f t="shared" si="10"/>
        <v>1296000000</v>
      </c>
      <c r="S12" s="36">
        <f t="shared" si="11"/>
        <v>2160000</v>
      </c>
    </row>
    <row r="13" spans="2:19" ht="15" thickBot="1" x14ac:dyDescent="0.35">
      <c r="B13" s="229">
        <v>6</v>
      </c>
      <c r="C13" s="39">
        <v>0</v>
      </c>
      <c r="D13" s="39">
        <v>700</v>
      </c>
      <c r="E13" s="39">
        <v>0</v>
      </c>
      <c r="F13" s="39">
        <v>800</v>
      </c>
      <c r="G13" s="230">
        <f t="shared" si="0"/>
        <v>0</v>
      </c>
      <c r="H13" s="230">
        <f t="shared" si="0"/>
        <v>100</v>
      </c>
      <c r="I13" s="231">
        <f t="shared" si="1"/>
        <v>100</v>
      </c>
      <c r="J13" s="232">
        <f t="shared" si="2"/>
        <v>0</v>
      </c>
      <c r="K13" s="232">
        <f t="shared" si="3"/>
        <v>1</v>
      </c>
      <c r="L13" s="230">
        <f t="shared" si="4"/>
        <v>1800</v>
      </c>
      <c r="M13" s="223">
        <f t="shared" si="5"/>
        <v>120000</v>
      </c>
      <c r="N13" s="230">
        <f t="shared" si="6"/>
        <v>540000</v>
      </c>
      <c r="O13" s="39">
        <f t="shared" si="7"/>
        <v>777600</v>
      </c>
      <c r="P13" s="39">
        <f t="shared" si="8"/>
        <v>38880000</v>
      </c>
      <c r="Q13" s="39">
        <f t="shared" si="9"/>
        <v>2592000000</v>
      </c>
      <c r="R13" s="39">
        <f t="shared" si="10"/>
        <v>1296000000</v>
      </c>
      <c r="S13" s="40">
        <f t="shared" si="11"/>
        <v>2160000</v>
      </c>
    </row>
    <row r="16" spans="2:19" ht="15" thickBot="1" x14ac:dyDescent="0.35"/>
    <row r="17" spans="2:19" ht="15" thickTop="1" x14ac:dyDescent="0.3">
      <c r="B17" s="251" t="s">
        <v>0</v>
      </c>
      <c r="C17" s="258" t="s">
        <v>15</v>
      </c>
      <c r="D17" s="258"/>
      <c r="E17" s="258"/>
      <c r="F17" s="258" t="s">
        <v>16</v>
      </c>
      <c r="G17" s="258"/>
      <c r="H17" s="258"/>
    </row>
    <row r="18" spans="2:19" ht="15" thickBot="1" x14ac:dyDescent="0.35">
      <c r="B18" s="252"/>
      <c r="C18" s="1" t="s">
        <v>17</v>
      </c>
      <c r="D18" s="1" t="s">
        <v>18</v>
      </c>
      <c r="E18" s="23" t="s">
        <v>102</v>
      </c>
      <c r="F18" s="1" t="s">
        <v>17</v>
      </c>
      <c r="G18" s="1" t="s">
        <v>18</v>
      </c>
      <c r="H18" s="23" t="s">
        <v>102</v>
      </c>
    </row>
    <row r="19" spans="2:19" ht="15" thickTop="1" x14ac:dyDescent="0.3">
      <c r="B19" s="233">
        <v>1</v>
      </c>
      <c r="C19" s="234">
        <v>1</v>
      </c>
      <c r="D19" s="216">
        <v>1</v>
      </c>
      <c r="E19">
        <v>1</v>
      </c>
      <c r="F19" s="216">
        <v>2</v>
      </c>
      <c r="G19" s="216">
        <v>2</v>
      </c>
      <c r="H19" s="216">
        <v>2</v>
      </c>
      <c r="N19" s="140"/>
      <c r="O19" s="140"/>
      <c r="P19" s="140"/>
      <c r="Q19" s="140"/>
      <c r="R19" s="140"/>
    </row>
    <row r="20" spans="2:19" x14ac:dyDescent="0.3">
      <c r="B20" s="219">
        <v>2</v>
      </c>
      <c r="C20" s="126">
        <v>2</v>
      </c>
      <c r="D20" s="126">
        <v>2</v>
      </c>
      <c r="E20">
        <v>2</v>
      </c>
      <c r="F20" s="126">
        <v>3</v>
      </c>
      <c r="G20" s="126">
        <v>3</v>
      </c>
      <c r="H20" s="126">
        <v>3</v>
      </c>
      <c r="N20" s="140"/>
      <c r="O20" s="140"/>
      <c r="P20" s="140"/>
      <c r="Q20" s="140"/>
      <c r="R20" s="140"/>
    </row>
    <row r="21" spans="2:19" x14ac:dyDescent="0.3">
      <c r="B21" s="220">
        <v>3</v>
      </c>
      <c r="C21" s="221">
        <v>3</v>
      </c>
      <c r="D21" s="221">
        <v>3</v>
      </c>
      <c r="E21">
        <v>3</v>
      </c>
      <c r="F21" s="221">
        <v>4</v>
      </c>
      <c r="G21" s="221">
        <v>4</v>
      </c>
      <c r="H21" s="221">
        <v>4</v>
      </c>
      <c r="N21" s="140"/>
      <c r="O21" s="140"/>
      <c r="P21" s="140"/>
      <c r="Q21" s="140"/>
      <c r="R21" s="140"/>
    </row>
    <row r="22" spans="2:19" x14ac:dyDescent="0.3">
      <c r="B22" s="93">
        <v>4</v>
      </c>
      <c r="C22">
        <v>4</v>
      </c>
      <c r="D22">
        <v>4</v>
      </c>
      <c r="E22">
        <v>4</v>
      </c>
      <c r="F22">
        <v>5</v>
      </c>
      <c r="G22">
        <v>5</v>
      </c>
      <c r="H22">
        <v>5</v>
      </c>
      <c r="O22" s="140"/>
      <c r="P22" s="140"/>
      <c r="Q22" s="140"/>
      <c r="R22" s="140"/>
      <c r="S22" s="140"/>
    </row>
    <row r="23" spans="2:19" x14ac:dyDescent="0.3">
      <c r="B23" s="93">
        <v>5</v>
      </c>
      <c r="C23">
        <v>5</v>
      </c>
      <c r="D23">
        <v>5</v>
      </c>
      <c r="E23">
        <v>5</v>
      </c>
      <c r="F23">
        <v>6</v>
      </c>
      <c r="G23">
        <v>6</v>
      </c>
      <c r="H23">
        <v>6</v>
      </c>
      <c r="O23" s="140"/>
      <c r="P23" s="140"/>
      <c r="Q23" s="140"/>
      <c r="R23" s="140"/>
      <c r="S23" s="140"/>
    </row>
    <row r="24" spans="2:19" x14ac:dyDescent="0.3">
      <c r="B24" s="93">
        <v>6</v>
      </c>
      <c r="C24">
        <v>6</v>
      </c>
      <c r="D24">
        <v>6</v>
      </c>
      <c r="E24">
        <v>6</v>
      </c>
      <c r="F24">
        <v>7</v>
      </c>
      <c r="G24">
        <v>7</v>
      </c>
      <c r="H24">
        <v>7</v>
      </c>
      <c r="O24" s="140"/>
      <c r="P24" s="140"/>
      <c r="Q24" s="140"/>
      <c r="R24" s="140"/>
      <c r="S24" s="140"/>
    </row>
    <row r="25" spans="2:19" x14ac:dyDescent="0.3">
      <c r="B25" s="93"/>
      <c r="O25" s="140"/>
      <c r="P25" s="140"/>
      <c r="Q25" s="140"/>
      <c r="R25" s="140"/>
      <c r="S25" s="140"/>
    </row>
    <row r="26" spans="2:19" x14ac:dyDescent="0.3">
      <c r="B26" s="93"/>
      <c r="O26" s="140"/>
      <c r="P26" s="140"/>
      <c r="Q26" s="140"/>
      <c r="R26" s="140"/>
      <c r="S26" s="140"/>
    </row>
    <row r="27" spans="2:19" x14ac:dyDescent="0.3">
      <c r="B27" s="93"/>
      <c r="C27" s="23" t="str">
        <f>CONCATENATE("U",C19,C18)</f>
        <v>U1X</v>
      </c>
      <c r="D27" s="23" t="str">
        <f t="shared" ref="D27:H27" si="12">CONCATENATE("U",D19,D18)</f>
        <v>U1Y</v>
      </c>
      <c r="E27" s="23" t="str">
        <f t="shared" si="12"/>
        <v>U1θ</v>
      </c>
      <c r="F27" s="23" t="str">
        <f t="shared" si="12"/>
        <v>U2X</v>
      </c>
      <c r="G27" s="23" t="str">
        <f t="shared" si="12"/>
        <v>U2Y</v>
      </c>
      <c r="H27" s="23" t="str">
        <f t="shared" si="12"/>
        <v>U2θ</v>
      </c>
      <c r="O27" s="140"/>
      <c r="P27" s="140"/>
      <c r="Q27" s="140"/>
      <c r="R27" s="140"/>
      <c r="S27" s="140"/>
    </row>
    <row r="28" spans="2:19" x14ac:dyDescent="0.3">
      <c r="B28" s="93"/>
      <c r="C28" s="235">
        <f>(S8*J8^2+O8*K8^2)</f>
        <v>777600</v>
      </c>
      <c r="D28" s="235">
        <f>(S8-O8)*J8*K8</f>
        <v>0</v>
      </c>
      <c r="E28" s="235">
        <f>-P8*K8</f>
        <v>-38880000</v>
      </c>
      <c r="F28" s="2">
        <f>C28*-1</f>
        <v>-777600</v>
      </c>
      <c r="G28" s="2">
        <f>D28*-1</f>
        <v>0</v>
      </c>
      <c r="H28" s="2">
        <f>E28</f>
        <v>-38880000</v>
      </c>
      <c r="I28" s="23" t="str">
        <f>C27</f>
        <v>U1X</v>
      </c>
      <c r="O28" s="140"/>
      <c r="P28" s="140"/>
      <c r="Q28" s="140"/>
      <c r="R28" s="140"/>
      <c r="S28" s="140"/>
    </row>
    <row r="29" spans="2:19" x14ac:dyDescent="0.3">
      <c r="B29" s="93"/>
      <c r="C29" s="2">
        <f>D28</f>
        <v>0</v>
      </c>
      <c r="D29" s="235">
        <f>(S8*K8^2+O8*J8^2)</f>
        <v>2160000</v>
      </c>
      <c r="E29" s="235">
        <f>P8*J8</f>
        <v>0</v>
      </c>
      <c r="F29" s="2">
        <f>-1*C29</f>
        <v>0</v>
      </c>
      <c r="G29" s="2">
        <f>-1*D29</f>
        <v>-2160000</v>
      </c>
      <c r="H29" s="2">
        <f>E29</f>
        <v>0</v>
      </c>
      <c r="I29" s="23" t="str">
        <f>D27</f>
        <v>U1Y</v>
      </c>
      <c r="O29" s="140"/>
      <c r="P29" s="140"/>
      <c r="Q29" s="140"/>
      <c r="R29" s="140"/>
      <c r="S29" s="140"/>
    </row>
    <row r="30" spans="2:19" x14ac:dyDescent="0.3">
      <c r="B30" s="139" t="s">
        <v>21</v>
      </c>
      <c r="C30" s="2">
        <f>H28</f>
        <v>-38880000</v>
      </c>
      <c r="D30" s="2">
        <f>H29</f>
        <v>0</v>
      </c>
      <c r="E30" s="235">
        <f>Q8</f>
        <v>2592000000</v>
      </c>
      <c r="F30" s="2">
        <f>C30*-1</f>
        <v>38880000</v>
      </c>
      <c r="G30" s="2">
        <f>D30*-1</f>
        <v>0</v>
      </c>
      <c r="H30" s="235">
        <f>R8</f>
        <v>1296000000</v>
      </c>
      <c r="I30" s="23" t="str">
        <f>E27</f>
        <v>U1θ</v>
      </c>
      <c r="O30" s="140"/>
      <c r="P30" s="140"/>
      <c r="Q30" s="140"/>
      <c r="R30" s="140"/>
      <c r="S30" s="140"/>
    </row>
    <row r="31" spans="2:19" x14ac:dyDescent="0.3">
      <c r="B31" s="93"/>
      <c r="C31" s="2">
        <f>F28</f>
        <v>-777600</v>
      </c>
      <c r="D31" s="2">
        <f>G28</f>
        <v>0</v>
      </c>
      <c r="E31" s="2">
        <f>F30</f>
        <v>38880000</v>
      </c>
      <c r="F31" s="2">
        <f>C28</f>
        <v>777600</v>
      </c>
      <c r="G31" s="2">
        <f>D28</f>
        <v>0</v>
      </c>
      <c r="H31" s="2">
        <f>-1*H28</f>
        <v>38880000</v>
      </c>
      <c r="I31" s="23" t="str">
        <f>F27</f>
        <v>U2X</v>
      </c>
      <c r="O31" s="140"/>
      <c r="P31" s="140"/>
      <c r="Q31" s="140"/>
      <c r="R31" s="140"/>
      <c r="S31" s="140"/>
    </row>
    <row r="32" spans="2:19" x14ac:dyDescent="0.3">
      <c r="B32" s="93"/>
      <c r="C32" s="2">
        <f>F29</f>
        <v>0</v>
      </c>
      <c r="D32" s="2">
        <f>G29</f>
        <v>-2160000</v>
      </c>
      <c r="E32" s="2">
        <f>-1*H30</f>
        <v>-1296000000</v>
      </c>
      <c r="F32" s="2">
        <f>C29</f>
        <v>0</v>
      </c>
      <c r="G32" s="2">
        <f>D29</f>
        <v>2160000</v>
      </c>
      <c r="H32" s="2">
        <f>-1*H29</f>
        <v>0</v>
      </c>
      <c r="I32" s="23" t="str">
        <f>G27</f>
        <v>U2Y</v>
      </c>
      <c r="O32" s="140"/>
      <c r="P32" s="140"/>
      <c r="Q32" s="140"/>
      <c r="R32" s="140"/>
      <c r="S32" s="140"/>
    </row>
    <row r="33" spans="2:24" x14ac:dyDescent="0.3">
      <c r="B33" s="93"/>
      <c r="C33" s="2">
        <f>C30</f>
        <v>-38880000</v>
      </c>
      <c r="D33" s="2">
        <f>D30</f>
        <v>0</v>
      </c>
      <c r="E33" s="2">
        <f>H30</f>
        <v>1296000000</v>
      </c>
      <c r="F33" s="2">
        <f>F30</f>
        <v>38880000</v>
      </c>
      <c r="G33" s="2">
        <f>G30</f>
        <v>0</v>
      </c>
      <c r="H33" s="2">
        <f>E30</f>
        <v>2592000000</v>
      </c>
      <c r="I33" s="23" t="str">
        <f>H27</f>
        <v>U2θ</v>
      </c>
      <c r="O33" s="140"/>
      <c r="P33" s="140"/>
      <c r="Q33" s="140"/>
      <c r="R33" s="140"/>
      <c r="S33" s="140"/>
    </row>
    <row r="34" spans="2:24" x14ac:dyDescent="0.3">
      <c r="B34" s="93"/>
      <c r="I34" s="139"/>
      <c r="O34" s="140"/>
      <c r="P34" s="140"/>
      <c r="Q34" s="140"/>
      <c r="R34" s="140"/>
      <c r="S34" s="140"/>
    </row>
    <row r="35" spans="2:24" x14ac:dyDescent="0.3">
      <c r="B35" s="93"/>
      <c r="I35" s="139"/>
      <c r="O35" s="140"/>
      <c r="P35" s="140"/>
      <c r="Q35" s="140"/>
      <c r="R35" s="140"/>
      <c r="S35" s="140"/>
    </row>
    <row r="36" spans="2:24" x14ac:dyDescent="0.3">
      <c r="C36" s="23" t="s">
        <v>30</v>
      </c>
      <c r="D36" s="23" t="s">
        <v>31</v>
      </c>
      <c r="E36" s="23" t="s">
        <v>103</v>
      </c>
      <c r="F36" s="23" t="s">
        <v>32</v>
      </c>
      <c r="G36" s="23" t="s">
        <v>33</v>
      </c>
      <c r="H36" s="23" t="s">
        <v>104</v>
      </c>
      <c r="I36" s="23" t="s">
        <v>34</v>
      </c>
      <c r="J36" s="23" t="s">
        <v>35</v>
      </c>
      <c r="K36" s="23" t="s">
        <v>105</v>
      </c>
      <c r="L36" s="23" t="s">
        <v>92</v>
      </c>
      <c r="M36" s="23" t="s">
        <v>93</v>
      </c>
      <c r="N36" s="23" t="s">
        <v>124</v>
      </c>
      <c r="O36" s="23" t="s">
        <v>94</v>
      </c>
      <c r="P36" s="23" t="s">
        <v>95</v>
      </c>
      <c r="Q36" s="23" t="s">
        <v>106</v>
      </c>
      <c r="R36" s="23" t="s">
        <v>96</v>
      </c>
      <c r="S36" s="23" t="s">
        <v>97</v>
      </c>
      <c r="T36" s="23" t="s">
        <v>107</v>
      </c>
      <c r="U36" s="23" t="s">
        <v>98</v>
      </c>
      <c r="V36" s="23" t="s">
        <v>99</v>
      </c>
      <c r="W36" s="23" t="s">
        <v>108</v>
      </c>
    </row>
    <row r="37" spans="2:24" x14ac:dyDescent="0.3">
      <c r="C37" s="2">
        <f>C28</f>
        <v>777600</v>
      </c>
      <c r="D37" s="2">
        <f t="shared" ref="D37:H37" si="13">D28</f>
        <v>0</v>
      </c>
      <c r="E37" s="2">
        <f t="shared" si="13"/>
        <v>-38880000</v>
      </c>
      <c r="F37" s="2">
        <f t="shared" si="13"/>
        <v>-777600</v>
      </c>
      <c r="G37" s="2">
        <f t="shared" si="13"/>
        <v>0</v>
      </c>
      <c r="H37" s="2">
        <f t="shared" si="13"/>
        <v>-38880000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3" t="s">
        <v>30</v>
      </c>
    </row>
    <row r="38" spans="2:24" x14ac:dyDescent="0.3">
      <c r="C38" s="2">
        <f t="shared" ref="C38:H42" si="14">C29</f>
        <v>0</v>
      </c>
      <c r="D38" s="2">
        <f t="shared" si="14"/>
        <v>2160000</v>
      </c>
      <c r="E38" s="2">
        <f t="shared" si="14"/>
        <v>0</v>
      </c>
      <c r="F38" s="2">
        <f t="shared" si="14"/>
        <v>0</v>
      </c>
      <c r="G38" s="2">
        <f t="shared" si="14"/>
        <v>-2160000</v>
      </c>
      <c r="H38" s="2">
        <f t="shared" si="14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3" t="s">
        <v>31</v>
      </c>
    </row>
    <row r="39" spans="2:24" x14ac:dyDescent="0.3">
      <c r="C39" s="2">
        <f t="shared" si="14"/>
        <v>-38880000</v>
      </c>
      <c r="D39" s="2">
        <f t="shared" si="14"/>
        <v>0</v>
      </c>
      <c r="E39" s="2">
        <f t="shared" si="14"/>
        <v>2592000000</v>
      </c>
      <c r="F39" s="2">
        <f t="shared" si="14"/>
        <v>38880000</v>
      </c>
      <c r="G39" s="2">
        <f t="shared" si="14"/>
        <v>0</v>
      </c>
      <c r="H39" s="2">
        <f t="shared" si="14"/>
        <v>1296000000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3" t="s">
        <v>103</v>
      </c>
    </row>
    <row r="40" spans="2:24" x14ac:dyDescent="0.3">
      <c r="C40" s="2">
        <f t="shared" si="14"/>
        <v>-777600</v>
      </c>
      <c r="D40" s="2">
        <f t="shared" si="14"/>
        <v>0</v>
      </c>
      <c r="E40" s="2">
        <f t="shared" si="14"/>
        <v>38880000</v>
      </c>
      <c r="F40" s="2">
        <f t="shared" si="14"/>
        <v>777600</v>
      </c>
      <c r="G40" s="2">
        <f t="shared" si="14"/>
        <v>0</v>
      </c>
      <c r="H40" s="2">
        <f t="shared" si="14"/>
        <v>38880000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3" t="s">
        <v>32</v>
      </c>
    </row>
    <row r="41" spans="2:24" x14ac:dyDescent="0.3">
      <c r="C41" s="2">
        <f t="shared" si="14"/>
        <v>0</v>
      </c>
      <c r="D41" s="2">
        <f t="shared" si="14"/>
        <v>-2160000</v>
      </c>
      <c r="E41" s="2">
        <f t="shared" si="14"/>
        <v>-1296000000</v>
      </c>
      <c r="F41" s="2">
        <f t="shared" si="14"/>
        <v>0</v>
      </c>
      <c r="G41" s="2">
        <f t="shared" si="14"/>
        <v>2160000</v>
      </c>
      <c r="H41" s="2">
        <f t="shared" si="14"/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3" t="s">
        <v>33</v>
      </c>
    </row>
    <row r="42" spans="2:24" x14ac:dyDescent="0.3">
      <c r="C42" s="2">
        <f t="shared" si="14"/>
        <v>-38880000</v>
      </c>
      <c r="D42" s="2">
        <f t="shared" si="14"/>
        <v>0</v>
      </c>
      <c r="E42" s="2">
        <f t="shared" si="14"/>
        <v>1296000000</v>
      </c>
      <c r="F42" s="2">
        <f t="shared" si="14"/>
        <v>38880000</v>
      </c>
      <c r="G42" s="2">
        <f t="shared" si="14"/>
        <v>0</v>
      </c>
      <c r="H42" s="2">
        <f t="shared" si="14"/>
        <v>2592000000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3" t="s">
        <v>104</v>
      </c>
    </row>
    <row r="43" spans="2:24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3" t="s">
        <v>34</v>
      </c>
    </row>
    <row r="44" spans="2:24" x14ac:dyDescent="0.3">
      <c r="B44" t="s">
        <v>21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3" t="s">
        <v>35</v>
      </c>
    </row>
    <row r="45" spans="2:24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3" t="s">
        <v>105</v>
      </c>
    </row>
    <row r="46" spans="2:24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3" t="s">
        <v>92</v>
      </c>
    </row>
    <row r="47" spans="2:24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3" t="s">
        <v>93</v>
      </c>
    </row>
    <row r="48" spans="2:24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3" t="s">
        <v>124</v>
      </c>
    </row>
    <row r="49" spans="2:24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3" t="s">
        <v>94</v>
      </c>
    </row>
    <row r="50" spans="2:24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3" t="s">
        <v>95</v>
      </c>
    </row>
    <row r="51" spans="2:24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3" t="s">
        <v>106</v>
      </c>
    </row>
    <row r="52" spans="2:24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3" t="s">
        <v>96</v>
      </c>
    </row>
    <row r="53" spans="2:24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3" t="s">
        <v>97</v>
      </c>
    </row>
    <row r="54" spans="2:24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3" t="s">
        <v>107</v>
      </c>
    </row>
    <row r="55" spans="2:24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3" t="s">
        <v>98</v>
      </c>
    </row>
    <row r="56" spans="2:24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3" t="s">
        <v>99</v>
      </c>
    </row>
    <row r="57" spans="2:24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3" t="s">
        <v>108</v>
      </c>
    </row>
    <row r="58" spans="2:24" x14ac:dyDescent="0.3">
      <c r="B58" s="93"/>
      <c r="I58" s="139"/>
      <c r="O58" s="140"/>
      <c r="P58" s="140"/>
      <c r="Q58" s="140"/>
      <c r="R58" s="140"/>
      <c r="S58" s="140"/>
    </row>
    <row r="59" spans="2:24" x14ac:dyDescent="0.3">
      <c r="B59" s="93"/>
      <c r="O59" s="140"/>
      <c r="P59" s="140"/>
      <c r="Q59" s="140"/>
      <c r="R59" s="140"/>
      <c r="S59" s="140"/>
    </row>
    <row r="60" spans="2:24" x14ac:dyDescent="0.3">
      <c r="B60" s="93"/>
      <c r="O60" s="140"/>
      <c r="P60" s="140"/>
      <c r="Q60" s="140"/>
      <c r="R60" s="140"/>
      <c r="S60" s="140"/>
    </row>
    <row r="61" spans="2:24" x14ac:dyDescent="0.3">
      <c r="B61" s="93"/>
      <c r="C61" s="23" t="str">
        <f>CONCATENATE("U",C20,C18)</f>
        <v>U2X</v>
      </c>
      <c r="D61" s="23" t="str">
        <f t="shared" ref="D61:H61" si="15">CONCATENATE("U",D20,D18)</f>
        <v>U2Y</v>
      </c>
      <c r="E61" s="23" t="str">
        <f t="shared" si="15"/>
        <v>U2θ</v>
      </c>
      <c r="F61" s="23" t="str">
        <f t="shared" si="15"/>
        <v>U3X</v>
      </c>
      <c r="G61" s="23" t="str">
        <f t="shared" si="15"/>
        <v>U3Y</v>
      </c>
      <c r="H61" s="23" t="str">
        <f t="shared" si="15"/>
        <v>U3θ</v>
      </c>
      <c r="O61" s="140"/>
      <c r="P61" s="140"/>
      <c r="Q61" s="140"/>
      <c r="R61" s="140"/>
      <c r="S61" s="140"/>
    </row>
    <row r="62" spans="2:24" x14ac:dyDescent="0.3">
      <c r="B62" s="93"/>
      <c r="C62" s="259">
        <f>(S9*J9^2+O9*K9^2)</f>
        <v>97200</v>
      </c>
      <c r="D62" s="259">
        <f>(S9-O9)*J9*K9</f>
        <v>0</v>
      </c>
      <c r="E62" s="259">
        <f>-P9*K9</f>
        <v>-9720000</v>
      </c>
      <c r="F62" s="2">
        <f>C62*-1</f>
        <v>-97200</v>
      </c>
      <c r="G62" s="2">
        <f>D62*-1</f>
        <v>0</v>
      </c>
      <c r="H62" s="2">
        <f>E62</f>
        <v>-9720000</v>
      </c>
      <c r="I62" s="23" t="str">
        <f>C61</f>
        <v>U2X</v>
      </c>
      <c r="O62" s="140"/>
      <c r="P62" s="140"/>
      <c r="Q62" s="140"/>
      <c r="R62" s="140"/>
      <c r="S62" s="140"/>
    </row>
    <row r="63" spans="2:24" x14ac:dyDescent="0.3">
      <c r="B63" s="93"/>
      <c r="C63" s="2">
        <f>D62</f>
        <v>0</v>
      </c>
      <c r="D63" s="259">
        <f>(S9*K9^2+O9*J9^2)</f>
        <v>1080000</v>
      </c>
      <c r="E63" s="259">
        <f>P9*J9</f>
        <v>0</v>
      </c>
      <c r="F63" s="2">
        <f>-1*C63</f>
        <v>0</v>
      </c>
      <c r="G63" s="2">
        <f>-1*D63</f>
        <v>-1080000</v>
      </c>
      <c r="H63" s="2">
        <f>E63</f>
        <v>0</v>
      </c>
      <c r="I63" s="23" t="str">
        <f>D61</f>
        <v>U2Y</v>
      </c>
      <c r="O63" s="140"/>
      <c r="P63" s="140"/>
      <c r="Q63" s="140"/>
      <c r="R63" s="140"/>
      <c r="S63" s="140"/>
    </row>
    <row r="64" spans="2:24" x14ac:dyDescent="0.3">
      <c r="B64" s="139" t="s">
        <v>28</v>
      </c>
      <c r="C64" s="2">
        <f>H62</f>
        <v>-9720000</v>
      </c>
      <c r="D64" s="2">
        <f>H63</f>
        <v>0</v>
      </c>
      <c r="E64" s="259">
        <f>Q9</f>
        <v>1296000000</v>
      </c>
      <c r="F64" s="2">
        <f>C64*-1</f>
        <v>9720000</v>
      </c>
      <c r="G64" s="2">
        <f>D64*-1</f>
        <v>0</v>
      </c>
      <c r="H64" s="259">
        <f>R9</f>
        <v>648000000</v>
      </c>
      <c r="I64" s="23" t="str">
        <f>E61</f>
        <v>U2θ</v>
      </c>
      <c r="O64" s="140"/>
      <c r="P64" s="140"/>
      <c r="Q64" s="140"/>
      <c r="R64" s="140"/>
      <c r="S64" s="140"/>
    </row>
    <row r="65" spans="2:24" x14ac:dyDescent="0.3">
      <c r="B65" s="93"/>
      <c r="C65" s="2">
        <f>F62</f>
        <v>-97200</v>
      </c>
      <c r="D65" s="2">
        <f>G62</f>
        <v>0</v>
      </c>
      <c r="E65" s="2">
        <f>F64</f>
        <v>9720000</v>
      </c>
      <c r="F65" s="2">
        <f>C62</f>
        <v>97200</v>
      </c>
      <c r="G65" s="2">
        <f>D62</f>
        <v>0</v>
      </c>
      <c r="H65" s="2">
        <f>-1*H62</f>
        <v>9720000</v>
      </c>
      <c r="I65" s="23" t="str">
        <f>F61</f>
        <v>U3X</v>
      </c>
      <c r="O65" s="140"/>
      <c r="P65" s="140"/>
      <c r="Q65" s="140"/>
      <c r="R65" s="140"/>
      <c r="S65" s="140"/>
    </row>
    <row r="66" spans="2:24" x14ac:dyDescent="0.3">
      <c r="B66" s="93"/>
      <c r="C66" s="2">
        <f>F63</f>
        <v>0</v>
      </c>
      <c r="D66" s="2">
        <f>G63</f>
        <v>-1080000</v>
      </c>
      <c r="E66" s="2">
        <f>-1*H64</f>
        <v>-648000000</v>
      </c>
      <c r="F66" s="2">
        <f>C63</f>
        <v>0</v>
      </c>
      <c r="G66" s="2">
        <f>D63</f>
        <v>1080000</v>
      </c>
      <c r="H66" s="2">
        <f>-1*H63</f>
        <v>0</v>
      </c>
      <c r="I66" s="23" t="str">
        <f>G61</f>
        <v>U3Y</v>
      </c>
      <c r="O66" s="140"/>
      <c r="P66" s="140"/>
      <c r="Q66" s="140"/>
      <c r="R66" s="140"/>
      <c r="S66" s="140"/>
    </row>
    <row r="67" spans="2:24" x14ac:dyDescent="0.3">
      <c r="B67" s="93"/>
      <c r="C67" s="2">
        <f>C64</f>
        <v>-9720000</v>
      </c>
      <c r="D67" s="2">
        <f>D64</f>
        <v>0</v>
      </c>
      <c r="E67" s="2">
        <f>H64</f>
        <v>648000000</v>
      </c>
      <c r="F67" s="2">
        <f>F64</f>
        <v>9720000</v>
      </c>
      <c r="G67" s="2">
        <f>G64</f>
        <v>0</v>
      </c>
      <c r="H67" s="2">
        <f>E64</f>
        <v>1296000000</v>
      </c>
      <c r="I67" s="23" t="str">
        <f>H61</f>
        <v>U3θ</v>
      </c>
      <c r="O67" s="140"/>
      <c r="P67" s="140"/>
      <c r="Q67" s="140"/>
      <c r="R67" s="140"/>
      <c r="S67" s="140"/>
    </row>
    <row r="68" spans="2:24" x14ac:dyDescent="0.3">
      <c r="B68" s="93"/>
      <c r="O68" s="140"/>
      <c r="P68" s="140"/>
      <c r="Q68" s="140"/>
      <c r="R68" s="140"/>
      <c r="S68" s="140"/>
    </row>
    <row r="69" spans="2:24" x14ac:dyDescent="0.3">
      <c r="B69" s="93"/>
      <c r="O69" s="140"/>
      <c r="P69" s="140"/>
      <c r="Q69" s="140"/>
      <c r="R69" s="140"/>
      <c r="S69" s="140"/>
    </row>
    <row r="70" spans="2:24" x14ac:dyDescent="0.3">
      <c r="C70" s="23" t="str">
        <f>C36</f>
        <v>U1X</v>
      </c>
      <c r="D70" s="23" t="str">
        <f t="shared" ref="D70:W70" si="16">D36</f>
        <v>U1Y</v>
      </c>
      <c r="E70" s="23" t="str">
        <f t="shared" si="16"/>
        <v>U1θ</v>
      </c>
      <c r="F70" s="23" t="str">
        <f t="shared" si="16"/>
        <v>U2X</v>
      </c>
      <c r="G70" s="23" t="str">
        <f t="shared" si="16"/>
        <v>U2Y</v>
      </c>
      <c r="H70" s="23" t="str">
        <f t="shared" si="16"/>
        <v>U2θ</v>
      </c>
      <c r="I70" s="23" t="str">
        <f t="shared" si="16"/>
        <v>U3X</v>
      </c>
      <c r="J70" s="23" t="str">
        <f t="shared" si="16"/>
        <v>U3Y</v>
      </c>
      <c r="K70" s="23" t="str">
        <f t="shared" si="16"/>
        <v>U3θ</v>
      </c>
      <c r="L70" s="23" t="str">
        <f t="shared" si="16"/>
        <v>U4X</v>
      </c>
      <c r="M70" s="23" t="str">
        <f t="shared" si="16"/>
        <v>U4Y</v>
      </c>
      <c r="N70" s="23" t="str">
        <f t="shared" si="16"/>
        <v>U4θ</v>
      </c>
      <c r="O70" s="23" t="str">
        <f t="shared" si="16"/>
        <v>U5X</v>
      </c>
      <c r="P70" s="23" t="str">
        <f t="shared" si="16"/>
        <v>U5Y</v>
      </c>
      <c r="Q70" s="23" t="str">
        <f t="shared" si="16"/>
        <v>U5θ</v>
      </c>
      <c r="R70" s="23" t="str">
        <f t="shared" si="16"/>
        <v>U6X</v>
      </c>
      <c r="S70" s="23" t="str">
        <f t="shared" si="16"/>
        <v>U6Y</v>
      </c>
      <c r="T70" s="23" t="str">
        <f t="shared" si="16"/>
        <v>U6θ</v>
      </c>
      <c r="U70" s="23" t="str">
        <f t="shared" si="16"/>
        <v>U7X</v>
      </c>
      <c r="V70" s="23" t="str">
        <f t="shared" si="16"/>
        <v>U7Y</v>
      </c>
      <c r="W70" s="23" t="str">
        <f t="shared" si="16"/>
        <v>U7θ</v>
      </c>
    </row>
    <row r="71" spans="2:24" x14ac:dyDescent="0.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3" t="str">
        <f>X37</f>
        <v>U1X</v>
      </c>
    </row>
    <row r="72" spans="2:24" x14ac:dyDescent="0.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3" t="str">
        <f t="shared" ref="X72:X91" si="17">X38</f>
        <v>U1Y</v>
      </c>
    </row>
    <row r="73" spans="2:24" x14ac:dyDescent="0.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3" t="str">
        <f t="shared" si="17"/>
        <v>U1θ</v>
      </c>
    </row>
    <row r="74" spans="2:24" x14ac:dyDescent="0.3">
      <c r="C74" s="2"/>
      <c r="D74" s="2"/>
      <c r="E74" s="2"/>
      <c r="F74" s="2">
        <f>C62</f>
        <v>97200</v>
      </c>
      <c r="G74" s="2">
        <f t="shared" ref="G74:K79" si="18">D62</f>
        <v>0</v>
      </c>
      <c r="H74" s="2">
        <f t="shared" si="18"/>
        <v>-9720000</v>
      </c>
      <c r="I74" s="2">
        <f t="shared" si="18"/>
        <v>-97200</v>
      </c>
      <c r="J74" s="2">
        <f t="shared" si="18"/>
        <v>0</v>
      </c>
      <c r="K74" s="2">
        <f t="shared" si="18"/>
        <v>-9720000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3" t="str">
        <f t="shared" si="17"/>
        <v>U2X</v>
      </c>
    </row>
    <row r="75" spans="2:24" x14ac:dyDescent="0.3">
      <c r="C75" s="2"/>
      <c r="D75" s="2"/>
      <c r="E75" s="2"/>
      <c r="F75" s="2">
        <f t="shared" ref="F75:F79" si="19">C63</f>
        <v>0</v>
      </c>
      <c r="G75" s="2">
        <f t="shared" si="18"/>
        <v>1080000</v>
      </c>
      <c r="H75" s="2">
        <f t="shared" si="18"/>
        <v>0</v>
      </c>
      <c r="I75" s="2">
        <f t="shared" si="18"/>
        <v>0</v>
      </c>
      <c r="J75" s="2">
        <f t="shared" si="18"/>
        <v>-1080000</v>
      </c>
      <c r="K75" s="2">
        <f t="shared" si="18"/>
        <v>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3" t="str">
        <f t="shared" si="17"/>
        <v>U2Y</v>
      </c>
    </row>
    <row r="76" spans="2:24" x14ac:dyDescent="0.3">
      <c r="C76" s="2"/>
      <c r="D76" s="2"/>
      <c r="E76" s="2"/>
      <c r="F76" s="2">
        <f t="shared" si="19"/>
        <v>-9720000</v>
      </c>
      <c r="G76" s="2">
        <f t="shared" si="18"/>
        <v>0</v>
      </c>
      <c r="H76" s="2">
        <f t="shared" si="18"/>
        <v>1296000000</v>
      </c>
      <c r="I76" s="2">
        <f t="shared" si="18"/>
        <v>9720000</v>
      </c>
      <c r="J76" s="2">
        <f t="shared" si="18"/>
        <v>0</v>
      </c>
      <c r="K76" s="2">
        <f t="shared" si="18"/>
        <v>648000000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3" t="str">
        <f t="shared" si="17"/>
        <v>U2θ</v>
      </c>
    </row>
    <row r="77" spans="2:24" x14ac:dyDescent="0.3">
      <c r="C77" s="2"/>
      <c r="D77" s="2"/>
      <c r="E77" s="2"/>
      <c r="F77" s="2">
        <f t="shared" si="19"/>
        <v>-97200</v>
      </c>
      <c r="G77" s="2">
        <f t="shared" si="18"/>
        <v>0</v>
      </c>
      <c r="H77" s="2">
        <f t="shared" si="18"/>
        <v>9720000</v>
      </c>
      <c r="I77" s="2">
        <f t="shared" si="18"/>
        <v>97200</v>
      </c>
      <c r="J77" s="2">
        <f t="shared" si="18"/>
        <v>0</v>
      </c>
      <c r="K77" s="2">
        <f t="shared" si="18"/>
        <v>9720000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3" t="str">
        <f t="shared" si="17"/>
        <v>U3X</v>
      </c>
    </row>
    <row r="78" spans="2:24" x14ac:dyDescent="0.3">
      <c r="B78" t="s">
        <v>28</v>
      </c>
      <c r="C78" s="2"/>
      <c r="D78" s="2"/>
      <c r="E78" s="2"/>
      <c r="F78" s="2">
        <f t="shared" si="19"/>
        <v>0</v>
      </c>
      <c r="G78" s="2">
        <f t="shared" si="18"/>
        <v>-1080000</v>
      </c>
      <c r="H78" s="2">
        <f t="shared" si="18"/>
        <v>-648000000</v>
      </c>
      <c r="I78" s="2">
        <f t="shared" si="18"/>
        <v>0</v>
      </c>
      <c r="J78" s="2">
        <f t="shared" si="18"/>
        <v>1080000</v>
      </c>
      <c r="K78" s="2">
        <f t="shared" si="18"/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3" t="str">
        <f t="shared" si="17"/>
        <v>U3Y</v>
      </c>
    </row>
    <row r="79" spans="2:24" x14ac:dyDescent="0.3">
      <c r="C79" s="2"/>
      <c r="D79" s="2"/>
      <c r="E79" s="2"/>
      <c r="F79" s="2">
        <f t="shared" si="19"/>
        <v>-9720000</v>
      </c>
      <c r="G79" s="2">
        <f t="shared" si="18"/>
        <v>0</v>
      </c>
      <c r="H79" s="2">
        <f t="shared" si="18"/>
        <v>648000000</v>
      </c>
      <c r="I79" s="2">
        <f t="shared" si="18"/>
        <v>9720000</v>
      </c>
      <c r="J79" s="2">
        <f t="shared" si="18"/>
        <v>0</v>
      </c>
      <c r="K79" s="2">
        <f t="shared" si="18"/>
        <v>1296000000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3" t="str">
        <f t="shared" si="17"/>
        <v>U3θ</v>
      </c>
    </row>
    <row r="80" spans="2:24" x14ac:dyDescent="0.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3" t="str">
        <f t="shared" si="17"/>
        <v>U4X</v>
      </c>
    </row>
    <row r="81" spans="2:24" x14ac:dyDescent="0.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3" t="str">
        <f t="shared" si="17"/>
        <v>U4Y</v>
      </c>
    </row>
    <row r="82" spans="2:24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3" t="str">
        <f t="shared" si="17"/>
        <v>U4θ</v>
      </c>
    </row>
    <row r="83" spans="2:24" x14ac:dyDescent="0.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3" t="str">
        <f t="shared" si="17"/>
        <v>U5X</v>
      </c>
    </row>
    <row r="84" spans="2:24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3" t="str">
        <f t="shared" si="17"/>
        <v>U5Y</v>
      </c>
    </row>
    <row r="85" spans="2:24" x14ac:dyDescent="0.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3" t="str">
        <f t="shared" si="17"/>
        <v>U5θ</v>
      </c>
    </row>
    <row r="86" spans="2:24" x14ac:dyDescent="0.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3" t="str">
        <f t="shared" si="17"/>
        <v>U6X</v>
      </c>
    </row>
    <row r="87" spans="2:24" x14ac:dyDescent="0.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3" t="str">
        <f t="shared" si="17"/>
        <v>U6Y</v>
      </c>
    </row>
    <row r="88" spans="2:24" x14ac:dyDescent="0.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3" t="str">
        <f t="shared" si="17"/>
        <v>U6θ</v>
      </c>
    </row>
    <row r="89" spans="2:24" x14ac:dyDescent="0.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3" t="str">
        <f t="shared" si="17"/>
        <v>U7X</v>
      </c>
    </row>
    <row r="90" spans="2:24" x14ac:dyDescent="0.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3" t="str">
        <f t="shared" si="17"/>
        <v>U7Y</v>
      </c>
    </row>
    <row r="91" spans="2:24" x14ac:dyDescent="0.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3" t="str">
        <f t="shared" si="17"/>
        <v>U7θ</v>
      </c>
    </row>
    <row r="92" spans="2:24" x14ac:dyDescent="0.3">
      <c r="B92" s="93"/>
      <c r="O92" s="140"/>
      <c r="P92" s="140"/>
      <c r="Q92" s="140"/>
      <c r="R92" s="140"/>
      <c r="S92" s="140"/>
    </row>
    <row r="93" spans="2:24" x14ac:dyDescent="0.3">
      <c r="B93" s="93"/>
      <c r="O93" s="140"/>
      <c r="P93" s="140"/>
      <c r="Q93" s="140"/>
      <c r="R93" s="140"/>
      <c r="S93" s="140"/>
    </row>
    <row r="94" spans="2:24" x14ac:dyDescent="0.3">
      <c r="B94" s="93"/>
      <c r="O94" s="140"/>
      <c r="P94" s="140"/>
      <c r="Q94" s="140"/>
      <c r="R94" s="140"/>
      <c r="S94" s="140"/>
    </row>
    <row r="95" spans="2:24" x14ac:dyDescent="0.3">
      <c r="O95" s="140"/>
      <c r="P95" s="140"/>
      <c r="Q95" s="140"/>
      <c r="R95" s="140"/>
      <c r="S95" s="140"/>
    </row>
    <row r="96" spans="2:24" x14ac:dyDescent="0.3">
      <c r="B96" s="93"/>
      <c r="C96" s="23" t="str">
        <f>CONCATENATE("U",C21,C18)</f>
        <v>U3X</v>
      </c>
      <c r="D96" s="23" t="str">
        <f t="shared" ref="D96:H96" si="20">CONCATENATE("U",D21,D18)</f>
        <v>U3Y</v>
      </c>
      <c r="E96" s="23" t="str">
        <f t="shared" si="20"/>
        <v>U3θ</v>
      </c>
      <c r="F96" s="23" t="str">
        <f t="shared" si="20"/>
        <v>U4X</v>
      </c>
      <c r="G96" s="23" t="str">
        <f t="shared" si="20"/>
        <v>U4Y</v>
      </c>
      <c r="H96" s="23" t="str">
        <f t="shared" si="20"/>
        <v>U4θ</v>
      </c>
      <c r="O96" s="140"/>
      <c r="P96" s="140"/>
      <c r="Q96" s="140"/>
      <c r="R96" s="140"/>
      <c r="S96" s="140"/>
    </row>
    <row r="97" spans="2:24" x14ac:dyDescent="0.3">
      <c r="B97" s="93"/>
      <c r="C97" s="259">
        <f>(S10*J10^2+O10*K10^2)</f>
        <v>97200</v>
      </c>
      <c r="D97" s="259">
        <f>(S10-O10)*J10*K10</f>
        <v>0</v>
      </c>
      <c r="E97" s="259">
        <f>-P10*K10</f>
        <v>-9720000</v>
      </c>
      <c r="F97" s="2">
        <f>C97*-1</f>
        <v>-97200</v>
      </c>
      <c r="G97" s="2">
        <f>D97*-1</f>
        <v>0</v>
      </c>
      <c r="H97" s="2">
        <f>E97</f>
        <v>-9720000</v>
      </c>
      <c r="I97" s="23" t="str">
        <f>C96</f>
        <v>U3X</v>
      </c>
      <c r="O97" s="140"/>
      <c r="P97" s="140"/>
      <c r="Q97" s="140"/>
      <c r="R97" s="140"/>
      <c r="S97" s="140"/>
    </row>
    <row r="98" spans="2:24" x14ac:dyDescent="0.3">
      <c r="B98" s="93"/>
      <c r="C98" s="2">
        <f>D97</f>
        <v>0</v>
      </c>
      <c r="D98" s="259">
        <f>(S10*K10^2+O10*J10^2)</f>
        <v>1080000</v>
      </c>
      <c r="E98" s="259">
        <f>P10*J10</f>
        <v>0</v>
      </c>
      <c r="F98" s="2">
        <f>-1*C98</f>
        <v>0</v>
      </c>
      <c r="G98" s="2">
        <f>-1*D98</f>
        <v>-1080000</v>
      </c>
      <c r="H98" s="2">
        <f>E98</f>
        <v>0</v>
      </c>
      <c r="I98" s="23" t="str">
        <f>D96</f>
        <v>U3Y</v>
      </c>
    </row>
    <row r="99" spans="2:24" x14ac:dyDescent="0.3">
      <c r="B99" s="139" t="s">
        <v>29</v>
      </c>
      <c r="C99" s="2">
        <f>H97</f>
        <v>-9720000</v>
      </c>
      <c r="D99" s="2">
        <f>H98</f>
        <v>0</v>
      </c>
      <c r="E99" s="259">
        <f>Q10</f>
        <v>1296000000</v>
      </c>
      <c r="F99" s="2">
        <f>C99*-1</f>
        <v>9720000</v>
      </c>
      <c r="G99" s="2">
        <f>D99*-1</f>
        <v>0</v>
      </c>
      <c r="H99" s="259">
        <f>R10</f>
        <v>648000000</v>
      </c>
      <c r="I99" s="23" t="str">
        <f>E96</f>
        <v>U3θ</v>
      </c>
    </row>
    <row r="100" spans="2:24" x14ac:dyDescent="0.3">
      <c r="B100" s="93"/>
      <c r="C100" s="2">
        <f>F97</f>
        <v>-97200</v>
      </c>
      <c r="D100" s="2">
        <f>G97</f>
        <v>0</v>
      </c>
      <c r="E100" s="2">
        <f>F99</f>
        <v>9720000</v>
      </c>
      <c r="F100" s="2">
        <f>C97</f>
        <v>97200</v>
      </c>
      <c r="G100" s="2">
        <f>D97</f>
        <v>0</v>
      </c>
      <c r="H100" s="2">
        <f>-1*H97</f>
        <v>9720000</v>
      </c>
      <c r="I100" s="23" t="str">
        <f>F96</f>
        <v>U4X</v>
      </c>
    </row>
    <row r="101" spans="2:24" x14ac:dyDescent="0.3">
      <c r="B101" s="93"/>
      <c r="C101" s="2">
        <f>F98</f>
        <v>0</v>
      </c>
      <c r="D101" s="2">
        <f>G98</f>
        <v>-1080000</v>
      </c>
      <c r="E101" s="2">
        <f>-1*H99</f>
        <v>-648000000</v>
      </c>
      <c r="F101" s="2">
        <f>C98</f>
        <v>0</v>
      </c>
      <c r="G101" s="2">
        <f>D98</f>
        <v>1080000</v>
      </c>
      <c r="H101" s="2">
        <f>-1*H98</f>
        <v>0</v>
      </c>
      <c r="I101" s="23" t="str">
        <f>G96</f>
        <v>U4Y</v>
      </c>
      <c r="P101" s="139"/>
    </row>
    <row r="102" spans="2:24" x14ac:dyDescent="0.3">
      <c r="B102" s="93"/>
      <c r="C102" s="2">
        <f>C99</f>
        <v>-9720000</v>
      </c>
      <c r="D102" s="2">
        <f>D99</f>
        <v>0</v>
      </c>
      <c r="E102" s="2">
        <f>H99</f>
        <v>648000000</v>
      </c>
      <c r="F102" s="2">
        <f>F99</f>
        <v>9720000</v>
      </c>
      <c r="G102" s="2">
        <f>G99</f>
        <v>0</v>
      </c>
      <c r="H102" s="2">
        <f>E99</f>
        <v>1296000000</v>
      </c>
      <c r="I102" s="23" t="str">
        <f>H96</f>
        <v>U4θ</v>
      </c>
      <c r="P102" s="104"/>
      <c r="Q102" s="139"/>
    </row>
    <row r="103" spans="2:24" x14ac:dyDescent="0.3">
      <c r="B103" s="93"/>
      <c r="I103" s="139"/>
      <c r="P103" s="104"/>
      <c r="Q103" s="139"/>
    </row>
    <row r="104" spans="2:24" x14ac:dyDescent="0.3">
      <c r="B104" s="93"/>
      <c r="I104" s="139"/>
      <c r="P104" s="104"/>
      <c r="Q104" s="139"/>
    </row>
    <row r="105" spans="2:24" x14ac:dyDescent="0.3">
      <c r="C105" s="23" t="str">
        <f>C70</f>
        <v>U1X</v>
      </c>
      <c r="D105" s="23" t="str">
        <f t="shared" ref="D105:W105" si="21">D70</f>
        <v>U1Y</v>
      </c>
      <c r="E105" s="23" t="str">
        <f t="shared" si="21"/>
        <v>U1θ</v>
      </c>
      <c r="F105" s="23" t="str">
        <f t="shared" si="21"/>
        <v>U2X</v>
      </c>
      <c r="G105" s="23" t="str">
        <f t="shared" si="21"/>
        <v>U2Y</v>
      </c>
      <c r="H105" s="23" t="str">
        <f t="shared" si="21"/>
        <v>U2θ</v>
      </c>
      <c r="I105" s="23" t="str">
        <f t="shared" si="21"/>
        <v>U3X</v>
      </c>
      <c r="J105" s="23" t="str">
        <f t="shared" si="21"/>
        <v>U3Y</v>
      </c>
      <c r="K105" s="23" t="str">
        <f t="shared" si="21"/>
        <v>U3θ</v>
      </c>
      <c r="L105" s="23" t="str">
        <f t="shared" si="21"/>
        <v>U4X</v>
      </c>
      <c r="M105" s="23" t="str">
        <f t="shared" si="21"/>
        <v>U4Y</v>
      </c>
      <c r="N105" s="23" t="str">
        <f t="shared" si="21"/>
        <v>U4θ</v>
      </c>
      <c r="O105" s="23" t="str">
        <f t="shared" si="21"/>
        <v>U5X</v>
      </c>
      <c r="P105" s="23" t="str">
        <f t="shared" si="21"/>
        <v>U5Y</v>
      </c>
      <c r="Q105" s="23" t="str">
        <f t="shared" si="21"/>
        <v>U5θ</v>
      </c>
      <c r="R105" s="23" t="str">
        <f t="shared" si="21"/>
        <v>U6X</v>
      </c>
      <c r="S105" s="23" t="str">
        <f t="shared" si="21"/>
        <v>U6Y</v>
      </c>
      <c r="T105" s="23" t="str">
        <f t="shared" si="21"/>
        <v>U6θ</v>
      </c>
      <c r="U105" s="23" t="str">
        <f t="shared" si="21"/>
        <v>U7X</v>
      </c>
      <c r="V105" s="23" t="str">
        <f t="shared" si="21"/>
        <v>U7Y</v>
      </c>
      <c r="W105" s="23" t="str">
        <f t="shared" si="21"/>
        <v>U7θ</v>
      </c>
    </row>
    <row r="106" spans="2:24" x14ac:dyDescent="0.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3" t="str">
        <f>X71</f>
        <v>U1X</v>
      </c>
    </row>
    <row r="107" spans="2:24" x14ac:dyDescent="0.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3" t="str">
        <f t="shared" ref="X107:X126" si="22">X72</f>
        <v>U1Y</v>
      </c>
    </row>
    <row r="108" spans="2:24" x14ac:dyDescent="0.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3" t="str">
        <f t="shared" si="22"/>
        <v>U1θ</v>
      </c>
    </row>
    <row r="109" spans="2:24" x14ac:dyDescent="0.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3" t="str">
        <f t="shared" si="22"/>
        <v>U2X</v>
      </c>
    </row>
    <row r="110" spans="2:24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3" t="str">
        <f t="shared" si="22"/>
        <v>U2Y</v>
      </c>
    </row>
    <row r="111" spans="2:24" x14ac:dyDescent="0.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3" t="str">
        <f t="shared" si="22"/>
        <v>U2θ</v>
      </c>
    </row>
    <row r="112" spans="2:24" x14ac:dyDescent="0.3">
      <c r="C112" s="2"/>
      <c r="D112" s="2"/>
      <c r="E112" s="2"/>
      <c r="F112" s="2"/>
      <c r="G112" s="2"/>
      <c r="H112" s="2"/>
      <c r="I112" s="2">
        <f>C97</f>
        <v>97200</v>
      </c>
      <c r="J112" s="2">
        <f t="shared" ref="J112:N117" si="23">D97</f>
        <v>0</v>
      </c>
      <c r="K112" s="2">
        <f t="shared" si="23"/>
        <v>-9720000</v>
      </c>
      <c r="L112" s="2">
        <f t="shared" si="23"/>
        <v>-97200</v>
      </c>
      <c r="M112" s="2">
        <f t="shared" si="23"/>
        <v>0</v>
      </c>
      <c r="N112" s="2">
        <f t="shared" si="23"/>
        <v>-9720000</v>
      </c>
      <c r="O112" s="2"/>
      <c r="P112" s="2"/>
      <c r="Q112" s="2"/>
      <c r="R112" s="2"/>
      <c r="S112" s="2"/>
      <c r="T112" s="2"/>
      <c r="U112" s="2"/>
      <c r="V112" s="2"/>
      <c r="W112" s="2"/>
      <c r="X112" s="23" t="str">
        <f t="shared" si="22"/>
        <v>U3X</v>
      </c>
    </row>
    <row r="113" spans="2:24" x14ac:dyDescent="0.3">
      <c r="B113" t="s">
        <v>29</v>
      </c>
      <c r="C113" s="2"/>
      <c r="D113" s="2"/>
      <c r="E113" s="2"/>
      <c r="F113" s="2"/>
      <c r="G113" s="2"/>
      <c r="H113" s="2"/>
      <c r="I113" s="2">
        <f t="shared" ref="I113:I117" si="24">C98</f>
        <v>0</v>
      </c>
      <c r="J113" s="2">
        <f t="shared" si="23"/>
        <v>1080000</v>
      </c>
      <c r="K113" s="2">
        <f t="shared" si="23"/>
        <v>0</v>
      </c>
      <c r="L113" s="2">
        <f t="shared" si="23"/>
        <v>0</v>
      </c>
      <c r="M113" s="2">
        <f t="shared" si="23"/>
        <v>-1080000</v>
      </c>
      <c r="N113" s="2">
        <f t="shared" si="23"/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3" t="str">
        <f t="shared" si="22"/>
        <v>U3Y</v>
      </c>
    </row>
    <row r="114" spans="2:24" x14ac:dyDescent="0.3">
      <c r="C114" s="2"/>
      <c r="D114" s="2"/>
      <c r="E114" s="2"/>
      <c r="F114" s="2"/>
      <c r="G114" s="2"/>
      <c r="H114" s="2"/>
      <c r="I114" s="2">
        <f t="shared" si="24"/>
        <v>-9720000</v>
      </c>
      <c r="J114" s="2">
        <f t="shared" si="23"/>
        <v>0</v>
      </c>
      <c r="K114" s="2">
        <f t="shared" si="23"/>
        <v>1296000000</v>
      </c>
      <c r="L114" s="2">
        <f t="shared" si="23"/>
        <v>9720000</v>
      </c>
      <c r="M114" s="2">
        <f t="shared" si="23"/>
        <v>0</v>
      </c>
      <c r="N114" s="2">
        <f t="shared" si="23"/>
        <v>648000000</v>
      </c>
      <c r="O114" s="2"/>
      <c r="P114" s="2"/>
      <c r="Q114" s="2"/>
      <c r="R114" s="2"/>
      <c r="S114" s="2"/>
      <c r="T114" s="2"/>
      <c r="U114" s="2"/>
      <c r="V114" s="2"/>
      <c r="W114" s="2"/>
      <c r="X114" s="23" t="str">
        <f t="shared" si="22"/>
        <v>U3θ</v>
      </c>
    </row>
    <row r="115" spans="2:24" x14ac:dyDescent="0.3">
      <c r="C115" s="2"/>
      <c r="D115" s="2"/>
      <c r="E115" s="2"/>
      <c r="F115" s="2"/>
      <c r="G115" s="2"/>
      <c r="H115" s="2"/>
      <c r="I115" s="2">
        <f t="shared" si="24"/>
        <v>-97200</v>
      </c>
      <c r="J115" s="2">
        <f t="shared" si="23"/>
        <v>0</v>
      </c>
      <c r="K115" s="2">
        <f t="shared" si="23"/>
        <v>9720000</v>
      </c>
      <c r="L115" s="2">
        <f t="shared" si="23"/>
        <v>97200</v>
      </c>
      <c r="M115" s="2">
        <f t="shared" si="23"/>
        <v>0</v>
      </c>
      <c r="N115" s="2">
        <f t="shared" si="23"/>
        <v>9720000</v>
      </c>
      <c r="O115" s="2"/>
      <c r="P115" s="2"/>
      <c r="Q115" s="2"/>
      <c r="R115" s="2"/>
      <c r="S115" s="2"/>
      <c r="T115" s="2"/>
      <c r="U115" s="2"/>
      <c r="V115" s="2"/>
      <c r="W115" s="2"/>
      <c r="X115" s="23" t="str">
        <f t="shared" si="22"/>
        <v>U4X</v>
      </c>
    </row>
    <row r="116" spans="2:24" x14ac:dyDescent="0.3">
      <c r="C116" s="2"/>
      <c r="D116" s="2"/>
      <c r="E116" s="2"/>
      <c r="F116" s="2"/>
      <c r="G116" s="2"/>
      <c r="H116" s="2"/>
      <c r="I116" s="2">
        <f t="shared" si="24"/>
        <v>0</v>
      </c>
      <c r="J116" s="2">
        <f t="shared" si="23"/>
        <v>-1080000</v>
      </c>
      <c r="K116" s="2">
        <f t="shared" si="23"/>
        <v>-648000000</v>
      </c>
      <c r="L116" s="2">
        <f t="shared" si="23"/>
        <v>0</v>
      </c>
      <c r="M116" s="2">
        <f t="shared" si="23"/>
        <v>1080000</v>
      </c>
      <c r="N116" s="2">
        <f t="shared" si="23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3" t="str">
        <f t="shared" si="22"/>
        <v>U4Y</v>
      </c>
    </row>
    <row r="117" spans="2:24" x14ac:dyDescent="0.3">
      <c r="C117" s="2"/>
      <c r="D117" s="2"/>
      <c r="E117" s="2"/>
      <c r="F117" s="2"/>
      <c r="G117" s="2"/>
      <c r="H117" s="2"/>
      <c r="I117" s="2">
        <f t="shared" si="24"/>
        <v>-9720000</v>
      </c>
      <c r="J117" s="2">
        <f t="shared" si="23"/>
        <v>0</v>
      </c>
      <c r="K117" s="2">
        <f t="shared" si="23"/>
        <v>648000000</v>
      </c>
      <c r="L117" s="2">
        <f t="shared" si="23"/>
        <v>9720000</v>
      </c>
      <c r="M117" s="2">
        <f t="shared" si="23"/>
        <v>0</v>
      </c>
      <c r="N117" s="2">
        <f t="shared" si="23"/>
        <v>1296000000</v>
      </c>
      <c r="O117" s="2"/>
      <c r="P117" s="2"/>
      <c r="Q117" s="2"/>
      <c r="R117" s="2"/>
      <c r="S117" s="2"/>
      <c r="T117" s="2"/>
      <c r="U117" s="2"/>
      <c r="V117" s="2"/>
      <c r="W117" s="2"/>
      <c r="X117" s="23" t="str">
        <f t="shared" si="22"/>
        <v>U4θ</v>
      </c>
    </row>
    <row r="118" spans="2:24" x14ac:dyDescent="0.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3" t="str">
        <f t="shared" si="22"/>
        <v>U5X</v>
      </c>
    </row>
    <row r="119" spans="2:24" x14ac:dyDescent="0.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3" t="str">
        <f t="shared" si="22"/>
        <v>U5Y</v>
      </c>
    </row>
    <row r="120" spans="2:24" x14ac:dyDescent="0.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3" t="str">
        <f t="shared" si="22"/>
        <v>U5θ</v>
      </c>
    </row>
    <row r="121" spans="2:24" x14ac:dyDescent="0.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3" t="str">
        <f t="shared" si="22"/>
        <v>U6X</v>
      </c>
    </row>
    <row r="122" spans="2:24" x14ac:dyDescent="0.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3" t="str">
        <f t="shared" si="22"/>
        <v>U6Y</v>
      </c>
    </row>
    <row r="123" spans="2:24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3" t="str">
        <f t="shared" si="22"/>
        <v>U6θ</v>
      </c>
    </row>
    <row r="124" spans="2:24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3" t="str">
        <f t="shared" si="22"/>
        <v>U7X</v>
      </c>
    </row>
    <row r="125" spans="2:24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3" t="str">
        <f t="shared" si="22"/>
        <v>U7Y</v>
      </c>
    </row>
    <row r="126" spans="2:24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3" t="str">
        <f t="shared" si="22"/>
        <v>U7θ</v>
      </c>
    </row>
    <row r="127" spans="2:24" x14ac:dyDescent="0.3">
      <c r="B127" s="93"/>
      <c r="I127" s="139"/>
      <c r="P127" s="104"/>
      <c r="Q127" s="139"/>
    </row>
    <row r="128" spans="2:24" x14ac:dyDescent="0.3">
      <c r="B128" s="93"/>
      <c r="I128" s="139"/>
      <c r="P128" s="104"/>
      <c r="Q128" s="139"/>
    </row>
    <row r="129" spans="2:24" x14ac:dyDescent="0.3">
      <c r="P129" s="104"/>
      <c r="Q129" s="139"/>
    </row>
    <row r="130" spans="2:24" x14ac:dyDescent="0.3">
      <c r="P130" s="104"/>
      <c r="Q130" s="139"/>
    </row>
    <row r="131" spans="2:24" x14ac:dyDescent="0.3">
      <c r="B131" s="93"/>
      <c r="C131" s="23" t="str">
        <f>CONCATENATE("U",C22,C18)</f>
        <v>U4X</v>
      </c>
      <c r="D131" s="23" t="str">
        <f t="shared" ref="D131:H131" si="25">CONCATENATE("U",D22,D18)</f>
        <v>U4Y</v>
      </c>
      <c r="E131" s="23" t="str">
        <f t="shared" si="25"/>
        <v>U4θ</v>
      </c>
      <c r="F131" s="23" t="str">
        <f t="shared" si="25"/>
        <v>U5X</v>
      </c>
      <c r="G131" s="23" t="str">
        <f t="shared" si="25"/>
        <v>U5Y</v>
      </c>
      <c r="H131" s="23" t="str">
        <f t="shared" si="25"/>
        <v>U5θ</v>
      </c>
      <c r="P131" s="104"/>
      <c r="Q131" s="139"/>
    </row>
    <row r="132" spans="2:24" x14ac:dyDescent="0.3">
      <c r="B132" s="93"/>
      <c r="C132" s="259">
        <f>(S11*J11^2+O11*K11^2)</f>
        <v>777600</v>
      </c>
      <c r="D132" s="259">
        <f>(S11-O11)*J11*K11</f>
        <v>0</v>
      </c>
      <c r="E132" s="259">
        <f>-P11*K11</f>
        <v>-38880000</v>
      </c>
      <c r="F132" s="2">
        <f>C132*-1</f>
        <v>-777600</v>
      </c>
      <c r="G132" s="2">
        <f>D132*-1</f>
        <v>0</v>
      </c>
      <c r="H132" s="2">
        <f>E132</f>
        <v>-38880000</v>
      </c>
      <c r="I132" s="23" t="str">
        <f>C131</f>
        <v>U4X</v>
      </c>
      <c r="P132" s="104"/>
      <c r="Q132" s="139"/>
    </row>
    <row r="133" spans="2:24" x14ac:dyDescent="0.3">
      <c r="B133" s="93"/>
      <c r="C133" s="2">
        <f>D132</f>
        <v>0</v>
      </c>
      <c r="D133" s="259">
        <f>(S11*K11^2+O11*J11^2)</f>
        <v>2160000</v>
      </c>
      <c r="E133" s="259">
        <f>P11*J11</f>
        <v>0</v>
      </c>
      <c r="F133" s="2">
        <f>-1*C133</f>
        <v>0</v>
      </c>
      <c r="G133" s="2">
        <f>-1*D133</f>
        <v>-2160000</v>
      </c>
      <c r="H133" s="2">
        <f>E133</f>
        <v>0</v>
      </c>
      <c r="I133" s="23" t="str">
        <f>D131</f>
        <v>U4Y</v>
      </c>
      <c r="P133" s="104"/>
      <c r="Q133" s="139"/>
    </row>
    <row r="134" spans="2:24" x14ac:dyDescent="0.3">
      <c r="B134" s="139" t="s">
        <v>89</v>
      </c>
      <c r="C134" s="2">
        <f>H132</f>
        <v>-38880000</v>
      </c>
      <c r="D134" s="2">
        <f>H133</f>
        <v>0</v>
      </c>
      <c r="E134" s="259">
        <f>Q11</f>
        <v>2592000000</v>
      </c>
      <c r="F134" s="2">
        <f>C134*-1</f>
        <v>38880000</v>
      </c>
      <c r="G134" s="2">
        <f>D134*-1</f>
        <v>0</v>
      </c>
      <c r="H134" s="259">
        <f>R11</f>
        <v>1296000000</v>
      </c>
      <c r="I134" s="23" t="str">
        <f>E131</f>
        <v>U4θ</v>
      </c>
    </row>
    <row r="135" spans="2:24" x14ac:dyDescent="0.3">
      <c r="B135" s="93"/>
      <c r="C135" s="2">
        <f>F132</f>
        <v>-777600</v>
      </c>
      <c r="D135" s="2">
        <f>G132</f>
        <v>0</v>
      </c>
      <c r="E135" s="2">
        <f>F134</f>
        <v>38880000</v>
      </c>
      <c r="F135" s="2">
        <f>C132</f>
        <v>777600</v>
      </c>
      <c r="G135" s="2">
        <f>D132</f>
        <v>0</v>
      </c>
      <c r="H135" s="2">
        <f>-1*H132</f>
        <v>38880000</v>
      </c>
      <c r="I135" s="23" t="str">
        <f>F131</f>
        <v>U5X</v>
      </c>
    </row>
    <row r="136" spans="2:24" x14ac:dyDescent="0.3">
      <c r="B136" s="93"/>
      <c r="C136" s="2">
        <f>F133</f>
        <v>0</v>
      </c>
      <c r="D136" s="2">
        <f>G133</f>
        <v>-2160000</v>
      </c>
      <c r="E136" s="2">
        <f>-1*H134</f>
        <v>-1296000000</v>
      </c>
      <c r="F136" s="2">
        <f>C133</f>
        <v>0</v>
      </c>
      <c r="G136" s="2">
        <f>D133</f>
        <v>2160000</v>
      </c>
      <c r="H136" s="2">
        <f>-1*H133</f>
        <v>0</v>
      </c>
      <c r="I136" s="23" t="str">
        <f>G131</f>
        <v>U5Y</v>
      </c>
    </row>
    <row r="137" spans="2:24" x14ac:dyDescent="0.3">
      <c r="B137" s="93"/>
      <c r="C137" s="2">
        <f>C134</f>
        <v>-38880000</v>
      </c>
      <c r="D137" s="2">
        <f>D134</f>
        <v>0</v>
      </c>
      <c r="E137" s="2">
        <f>H134</f>
        <v>1296000000</v>
      </c>
      <c r="F137" s="2">
        <f>F134</f>
        <v>38880000</v>
      </c>
      <c r="G137" s="2">
        <f>G134</f>
        <v>0</v>
      </c>
      <c r="H137" s="2">
        <f>E134</f>
        <v>2592000000</v>
      </c>
      <c r="I137" s="23" t="str">
        <f>H131</f>
        <v>U5θ</v>
      </c>
    </row>
    <row r="138" spans="2:24" x14ac:dyDescent="0.3">
      <c r="B138" s="93"/>
      <c r="I138" s="139"/>
    </row>
    <row r="139" spans="2:24" x14ac:dyDescent="0.3">
      <c r="B139" s="93"/>
      <c r="I139" s="139"/>
    </row>
    <row r="140" spans="2:24" x14ac:dyDescent="0.3">
      <c r="C140" s="23" t="str">
        <f t="shared" ref="C140:W140" si="26">C105</f>
        <v>U1X</v>
      </c>
      <c r="D140" s="23" t="str">
        <f t="shared" si="26"/>
        <v>U1Y</v>
      </c>
      <c r="E140" s="23" t="str">
        <f t="shared" si="26"/>
        <v>U1θ</v>
      </c>
      <c r="F140" s="23" t="str">
        <f t="shared" si="26"/>
        <v>U2X</v>
      </c>
      <c r="G140" s="23" t="str">
        <f t="shared" si="26"/>
        <v>U2Y</v>
      </c>
      <c r="H140" s="23" t="str">
        <f t="shared" si="26"/>
        <v>U2θ</v>
      </c>
      <c r="I140" s="23" t="str">
        <f t="shared" si="26"/>
        <v>U3X</v>
      </c>
      <c r="J140" s="23" t="str">
        <f t="shared" si="26"/>
        <v>U3Y</v>
      </c>
      <c r="K140" s="23" t="str">
        <f t="shared" si="26"/>
        <v>U3θ</v>
      </c>
      <c r="L140" s="23" t="str">
        <f t="shared" si="26"/>
        <v>U4X</v>
      </c>
      <c r="M140" s="23" t="str">
        <f t="shared" si="26"/>
        <v>U4Y</v>
      </c>
      <c r="N140" s="23" t="str">
        <f t="shared" si="26"/>
        <v>U4θ</v>
      </c>
      <c r="O140" s="23" t="str">
        <f t="shared" si="26"/>
        <v>U5X</v>
      </c>
      <c r="P140" s="23" t="str">
        <f t="shared" si="26"/>
        <v>U5Y</v>
      </c>
      <c r="Q140" s="23" t="str">
        <f t="shared" si="26"/>
        <v>U5θ</v>
      </c>
      <c r="R140" s="23" t="str">
        <f t="shared" si="26"/>
        <v>U6X</v>
      </c>
      <c r="S140" s="23" t="str">
        <f t="shared" si="26"/>
        <v>U6Y</v>
      </c>
      <c r="T140" s="23" t="str">
        <f t="shared" si="26"/>
        <v>U6θ</v>
      </c>
      <c r="U140" s="23" t="str">
        <f t="shared" si="26"/>
        <v>U7X</v>
      </c>
      <c r="V140" s="23" t="str">
        <f t="shared" si="26"/>
        <v>U7Y</v>
      </c>
      <c r="W140" s="23" t="str">
        <f t="shared" si="26"/>
        <v>U7θ</v>
      </c>
      <c r="X140" s="23"/>
    </row>
    <row r="141" spans="2:24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3" t="str">
        <f>X106</f>
        <v>U1X</v>
      </c>
    </row>
    <row r="142" spans="2:24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3" t="str">
        <f t="shared" ref="X142:X161" si="27">X107</f>
        <v>U1Y</v>
      </c>
    </row>
    <row r="143" spans="2:24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3" t="str">
        <f t="shared" si="27"/>
        <v>U1θ</v>
      </c>
    </row>
    <row r="144" spans="2:24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3" t="str">
        <f t="shared" si="27"/>
        <v>U2X</v>
      </c>
    </row>
    <row r="145" spans="2:24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3" t="str">
        <f t="shared" si="27"/>
        <v>U2Y</v>
      </c>
    </row>
    <row r="146" spans="2:24" x14ac:dyDescent="0.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3" t="str">
        <f t="shared" si="27"/>
        <v>U2θ</v>
      </c>
    </row>
    <row r="147" spans="2:24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3" t="str">
        <f t="shared" si="27"/>
        <v>U3X</v>
      </c>
    </row>
    <row r="148" spans="2:24" x14ac:dyDescent="0.3">
      <c r="B148" t="s">
        <v>89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3" t="str">
        <f t="shared" si="27"/>
        <v>U3Y</v>
      </c>
    </row>
    <row r="149" spans="2:24" x14ac:dyDescent="0.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3" t="str">
        <f t="shared" si="27"/>
        <v>U3θ</v>
      </c>
    </row>
    <row r="150" spans="2:24" x14ac:dyDescent="0.3">
      <c r="C150" s="2"/>
      <c r="D150" s="2"/>
      <c r="E150" s="2"/>
      <c r="F150" s="2"/>
      <c r="G150" s="2"/>
      <c r="H150" s="2"/>
      <c r="I150" s="2"/>
      <c r="J150" s="2"/>
      <c r="K150" s="2"/>
      <c r="L150" s="2">
        <f>C132</f>
        <v>777600</v>
      </c>
      <c r="M150" s="2">
        <f t="shared" ref="M150:Q155" si="28">D132</f>
        <v>0</v>
      </c>
      <c r="N150" s="2">
        <f t="shared" si="28"/>
        <v>-38880000</v>
      </c>
      <c r="O150" s="2">
        <f t="shared" si="28"/>
        <v>-777600</v>
      </c>
      <c r="P150" s="2">
        <f t="shared" si="28"/>
        <v>0</v>
      </c>
      <c r="Q150" s="2">
        <f t="shared" si="28"/>
        <v>-38880000</v>
      </c>
      <c r="R150" s="2"/>
      <c r="S150" s="2"/>
      <c r="T150" s="2"/>
      <c r="U150" s="2"/>
      <c r="V150" s="2"/>
      <c r="W150" s="2"/>
      <c r="X150" s="23" t="str">
        <f t="shared" si="27"/>
        <v>U4X</v>
      </c>
    </row>
    <row r="151" spans="2:24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>
        <f t="shared" ref="L151:L155" si="29">C133</f>
        <v>0</v>
      </c>
      <c r="M151" s="2">
        <f t="shared" si="28"/>
        <v>2160000</v>
      </c>
      <c r="N151" s="2">
        <f t="shared" si="28"/>
        <v>0</v>
      </c>
      <c r="O151" s="2">
        <f t="shared" si="28"/>
        <v>0</v>
      </c>
      <c r="P151" s="2">
        <f t="shared" si="28"/>
        <v>-2160000</v>
      </c>
      <c r="Q151" s="2">
        <f t="shared" si="28"/>
        <v>0</v>
      </c>
      <c r="R151" s="2"/>
      <c r="S151" s="2"/>
      <c r="T151" s="2"/>
      <c r="U151" s="2"/>
      <c r="V151" s="2"/>
      <c r="W151" s="2"/>
      <c r="X151" s="23" t="str">
        <f t="shared" si="27"/>
        <v>U4Y</v>
      </c>
    </row>
    <row r="152" spans="2:24" x14ac:dyDescent="0.3">
      <c r="C152" s="2"/>
      <c r="D152" s="2"/>
      <c r="E152" s="2"/>
      <c r="F152" s="2"/>
      <c r="G152" s="2"/>
      <c r="H152" s="2"/>
      <c r="I152" s="2"/>
      <c r="J152" s="2"/>
      <c r="K152" s="2"/>
      <c r="L152" s="2">
        <f t="shared" si="29"/>
        <v>-38880000</v>
      </c>
      <c r="M152" s="2">
        <f t="shared" si="28"/>
        <v>0</v>
      </c>
      <c r="N152" s="2">
        <f t="shared" si="28"/>
        <v>2592000000</v>
      </c>
      <c r="O152" s="2">
        <f t="shared" si="28"/>
        <v>38880000</v>
      </c>
      <c r="P152" s="2">
        <f t="shared" si="28"/>
        <v>0</v>
      </c>
      <c r="Q152" s="2">
        <f t="shared" si="28"/>
        <v>1296000000</v>
      </c>
      <c r="R152" s="2"/>
      <c r="S152" s="2"/>
      <c r="T152" s="2"/>
      <c r="U152" s="2"/>
      <c r="V152" s="2"/>
      <c r="W152" s="2"/>
      <c r="X152" s="23" t="str">
        <f t="shared" si="27"/>
        <v>U4θ</v>
      </c>
    </row>
    <row r="153" spans="2:24" x14ac:dyDescent="0.3">
      <c r="C153" s="2"/>
      <c r="D153" s="2"/>
      <c r="E153" s="2"/>
      <c r="F153" s="2"/>
      <c r="G153" s="2"/>
      <c r="H153" s="2"/>
      <c r="I153" s="2"/>
      <c r="J153" s="2"/>
      <c r="K153" s="2"/>
      <c r="L153" s="2">
        <f t="shared" si="29"/>
        <v>-777600</v>
      </c>
      <c r="M153" s="2">
        <f t="shared" si="28"/>
        <v>0</v>
      </c>
      <c r="N153" s="2">
        <f t="shared" si="28"/>
        <v>38880000</v>
      </c>
      <c r="O153" s="2">
        <f t="shared" si="28"/>
        <v>777600</v>
      </c>
      <c r="P153" s="2">
        <f t="shared" si="28"/>
        <v>0</v>
      </c>
      <c r="Q153" s="2">
        <f t="shared" si="28"/>
        <v>38880000</v>
      </c>
      <c r="R153" s="2"/>
      <c r="S153" s="2"/>
      <c r="T153" s="2"/>
      <c r="U153" s="2"/>
      <c r="V153" s="2"/>
      <c r="W153" s="2"/>
      <c r="X153" s="23" t="str">
        <f t="shared" si="27"/>
        <v>U5X</v>
      </c>
    </row>
    <row r="154" spans="2:24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>
        <f t="shared" si="29"/>
        <v>0</v>
      </c>
      <c r="M154" s="2">
        <f t="shared" si="28"/>
        <v>-2160000</v>
      </c>
      <c r="N154" s="2">
        <f t="shared" si="28"/>
        <v>-1296000000</v>
      </c>
      <c r="O154" s="2">
        <f t="shared" si="28"/>
        <v>0</v>
      </c>
      <c r="P154" s="2">
        <f t="shared" si="28"/>
        <v>2160000</v>
      </c>
      <c r="Q154" s="2">
        <f t="shared" si="28"/>
        <v>0</v>
      </c>
      <c r="R154" s="2"/>
      <c r="S154" s="2"/>
      <c r="T154" s="2"/>
      <c r="U154" s="2"/>
      <c r="V154" s="2"/>
      <c r="W154" s="2"/>
      <c r="X154" s="23" t="str">
        <f t="shared" si="27"/>
        <v>U5Y</v>
      </c>
    </row>
    <row r="155" spans="2:24" x14ac:dyDescent="0.3">
      <c r="C155" s="2"/>
      <c r="D155" s="2"/>
      <c r="E155" s="2"/>
      <c r="F155" s="2"/>
      <c r="G155" s="2"/>
      <c r="H155" s="2"/>
      <c r="I155" s="2"/>
      <c r="J155" s="2"/>
      <c r="K155" s="2"/>
      <c r="L155" s="2">
        <f t="shared" si="29"/>
        <v>-38880000</v>
      </c>
      <c r="M155" s="2">
        <f t="shared" si="28"/>
        <v>0</v>
      </c>
      <c r="N155" s="2">
        <f t="shared" si="28"/>
        <v>1296000000</v>
      </c>
      <c r="O155" s="2">
        <f t="shared" si="28"/>
        <v>38880000</v>
      </c>
      <c r="P155" s="2">
        <f t="shared" si="28"/>
        <v>0</v>
      </c>
      <c r="Q155" s="2">
        <f t="shared" si="28"/>
        <v>2592000000</v>
      </c>
      <c r="R155" s="2"/>
      <c r="S155" s="2"/>
      <c r="T155" s="2"/>
      <c r="U155" s="2"/>
      <c r="V155" s="2"/>
      <c r="W155" s="2"/>
      <c r="X155" s="23" t="str">
        <f t="shared" si="27"/>
        <v>U5θ</v>
      </c>
    </row>
    <row r="156" spans="2:24" x14ac:dyDescent="0.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3" t="str">
        <f t="shared" si="27"/>
        <v>U6X</v>
      </c>
    </row>
    <row r="157" spans="2:24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3" t="str">
        <f t="shared" si="27"/>
        <v>U6Y</v>
      </c>
    </row>
    <row r="158" spans="2:24" x14ac:dyDescent="0.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3" t="str">
        <f t="shared" si="27"/>
        <v>U6θ</v>
      </c>
    </row>
    <row r="159" spans="2:24" x14ac:dyDescent="0.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3" t="str">
        <f t="shared" si="27"/>
        <v>U7X</v>
      </c>
    </row>
    <row r="160" spans="2:24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3" t="str">
        <f t="shared" si="27"/>
        <v>U7Y</v>
      </c>
    </row>
    <row r="161" spans="2:24" x14ac:dyDescent="0.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3" t="str">
        <f t="shared" si="27"/>
        <v>U7θ</v>
      </c>
    </row>
    <row r="165" spans="2:24" x14ac:dyDescent="0.3">
      <c r="P165" s="139"/>
    </row>
    <row r="166" spans="2:24" x14ac:dyDescent="0.3">
      <c r="B166" s="93"/>
      <c r="C166" s="23" t="str">
        <f>CONCATENATE("U",C23,C18)</f>
        <v>U5X</v>
      </c>
      <c r="D166" s="23" t="str">
        <f t="shared" ref="D166:H166" si="30">CONCATENATE("U",D23,D18)</f>
        <v>U5Y</v>
      </c>
      <c r="E166" s="23" t="str">
        <f t="shared" si="30"/>
        <v>U5θ</v>
      </c>
      <c r="F166" s="23" t="str">
        <f t="shared" si="30"/>
        <v>U6X</v>
      </c>
      <c r="G166" s="23" t="str">
        <f t="shared" si="30"/>
        <v>U6Y</v>
      </c>
      <c r="H166" s="23" t="str">
        <f t="shared" si="30"/>
        <v>U6θ</v>
      </c>
      <c r="Q166" s="139"/>
    </row>
    <row r="167" spans="2:24" x14ac:dyDescent="0.3">
      <c r="B167" s="93"/>
      <c r="C167" s="259">
        <f>(S12*J12^2+O12*K12^2)</f>
        <v>777600</v>
      </c>
      <c r="D167" s="259">
        <f>(S12-O12)*J12*K12</f>
        <v>0</v>
      </c>
      <c r="E167" s="259">
        <f>-P12*K12</f>
        <v>-38880000</v>
      </c>
      <c r="F167" s="2">
        <f>C167*-1</f>
        <v>-777600</v>
      </c>
      <c r="G167" s="2">
        <f>D167*-1</f>
        <v>0</v>
      </c>
      <c r="H167" s="2">
        <f>E167</f>
        <v>-38880000</v>
      </c>
      <c r="I167" s="23" t="str">
        <f>C166</f>
        <v>U5X</v>
      </c>
      <c r="Q167" s="139"/>
    </row>
    <row r="168" spans="2:24" x14ac:dyDescent="0.3">
      <c r="B168" s="93"/>
      <c r="C168" s="2">
        <f>D167</f>
        <v>0</v>
      </c>
      <c r="D168" s="259">
        <f>(S12*K12^2+O12*J12^2)</f>
        <v>2160000</v>
      </c>
      <c r="E168" s="259">
        <f>P12*J12</f>
        <v>0</v>
      </c>
      <c r="F168" s="2">
        <f>-1*C168</f>
        <v>0</v>
      </c>
      <c r="G168" s="2">
        <f>-1*D168</f>
        <v>-2160000</v>
      </c>
      <c r="H168" s="2">
        <f>E168</f>
        <v>0</v>
      </c>
      <c r="I168" s="23" t="str">
        <f>D166</f>
        <v>U5Y</v>
      </c>
      <c r="P168" s="104"/>
      <c r="Q168" s="139"/>
    </row>
    <row r="169" spans="2:24" x14ac:dyDescent="0.3">
      <c r="B169" s="139" t="s">
        <v>90</v>
      </c>
      <c r="C169" s="2">
        <f>H167</f>
        <v>-38880000</v>
      </c>
      <c r="D169" s="2">
        <f>H168</f>
        <v>0</v>
      </c>
      <c r="E169" s="259">
        <f>Q95</f>
        <v>0</v>
      </c>
      <c r="F169" s="2">
        <f>C169*-1</f>
        <v>38880000</v>
      </c>
      <c r="G169" s="2">
        <f>D169*-1</f>
        <v>0</v>
      </c>
      <c r="H169" s="259">
        <f>R12</f>
        <v>1296000000</v>
      </c>
      <c r="I169" s="23" t="str">
        <f>E166</f>
        <v>U5θ</v>
      </c>
      <c r="P169" s="104"/>
      <c r="Q169" s="139"/>
    </row>
    <row r="170" spans="2:24" x14ac:dyDescent="0.3">
      <c r="B170" s="93"/>
      <c r="C170" s="2">
        <f>F167</f>
        <v>-777600</v>
      </c>
      <c r="D170" s="2">
        <f>G167</f>
        <v>0</v>
      </c>
      <c r="E170" s="2">
        <f>F169</f>
        <v>38880000</v>
      </c>
      <c r="F170" s="2">
        <f>C167</f>
        <v>777600</v>
      </c>
      <c r="G170" s="2">
        <f>D167</f>
        <v>0</v>
      </c>
      <c r="H170" s="2">
        <f>-1*H167</f>
        <v>38880000</v>
      </c>
      <c r="I170" s="23" t="str">
        <f>F166</f>
        <v>U6X</v>
      </c>
      <c r="P170" s="104"/>
      <c r="Q170" s="139"/>
    </row>
    <row r="171" spans="2:24" x14ac:dyDescent="0.3">
      <c r="B171" s="93"/>
      <c r="C171" s="2">
        <f>F168</f>
        <v>0</v>
      </c>
      <c r="D171" s="2">
        <f>G168</f>
        <v>-2160000</v>
      </c>
      <c r="E171" s="2">
        <f>-1*H169</f>
        <v>-1296000000</v>
      </c>
      <c r="F171" s="2">
        <f>C168</f>
        <v>0</v>
      </c>
      <c r="G171" s="2">
        <f>D168</f>
        <v>2160000</v>
      </c>
      <c r="H171" s="2">
        <f>-1*H168</f>
        <v>0</v>
      </c>
      <c r="I171" s="23" t="str">
        <f>G166</f>
        <v>U6Y</v>
      </c>
      <c r="P171" s="104"/>
      <c r="Q171" s="139"/>
    </row>
    <row r="172" spans="2:24" x14ac:dyDescent="0.3">
      <c r="B172" s="93"/>
      <c r="C172" s="2">
        <f>C169</f>
        <v>-38880000</v>
      </c>
      <c r="D172" s="2">
        <f>D169</f>
        <v>0</v>
      </c>
      <c r="E172" s="2">
        <f>H169</f>
        <v>1296000000</v>
      </c>
      <c r="F172" s="2">
        <f>F169</f>
        <v>38880000</v>
      </c>
      <c r="G172" s="2">
        <f>G169</f>
        <v>0</v>
      </c>
      <c r="H172" s="2">
        <f>E169</f>
        <v>0</v>
      </c>
      <c r="I172" s="23" t="str">
        <f>H166</f>
        <v>U6θ</v>
      </c>
    </row>
    <row r="173" spans="2:24" x14ac:dyDescent="0.3">
      <c r="B173" s="93"/>
      <c r="I173" s="139"/>
    </row>
    <row r="174" spans="2:24" x14ac:dyDescent="0.3">
      <c r="B174" s="93"/>
      <c r="I174" s="139"/>
    </row>
    <row r="175" spans="2:24" x14ac:dyDescent="0.3">
      <c r="C175" s="23" t="str">
        <f>C140</f>
        <v>U1X</v>
      </c>
      <c r="D175" s="23" t="str">
        <f t="shared" ref="D175:W175" si="31">D140</f>
        <v>U1Y</v>
      </c>
      <c r="E175" s="23" t="str">
        <f t="shared" si="31"/>
        <v>U1θ</v>
      </c>
      <c r="F175" s="23" t="str">
        <f t="shared" si="31"/>
        <v>U2X</v>
      </c>
      <c r="G175" s="23" t="str">
        <f t="shared" si="31"/>
        <v>U2Y</v>
      </c>
      <c r="H175" s="23" t="str">
        <f t="shared" si="31"/>
        <v>U2θ</v>
      </c>
      <c r="I175" s="23" t="str">
        <f t="shared" si="31"/>
        <v>U3X</v>
      </c>
      <c r="J175" s="23" t="str">
        <f t="shared" si="31"/>
        <v>U3Y</v>
      </c>
      <c r="K175" s="23" t="str">
        <f t="shared" si="31"/>
        <v>U3θ</v>
      </c>
      <c r="L175" s="23" t="str">
        <f t="shared" si="31"/>
        <v>U4X</v>
      </c>
      <c r="M175" s="23" t="str">
        <f t="shared" si="31"/>
        <v>U4Y</v>
      </c>
      <c r="N175" s="23" t="str">
        <f t="shared" si="31"/>
        <v>U4θ</v>
      </c>
      <c r="O175" s="23" t="str">
        <f t="shared" si="31"/>
        <v>U5X</v>
      </c>
      <c r="P175" s="23" t="str">
        <f t="shared" si="31"/>
        <v>U5Y</v>
      </c>
      <c r="Q175" s="23" t="str">
        <f t="shared" si="31"/>
        <v>U5θ</v>
      </c>
      <c r="R175" s="23" t="str">
        <f t="shared" si="31"/>
        <v>U6X</v>
      </c>
      <c r="S175" s="23" t="str">
        <f t="shared" si="31"/>
        <v>U6Y</v>
      </c>
      <c r="T175" s="23" t="str">
        <f t="shared" si="31"/>
        <v>U6θ</v>
      </c>
      <c r="U175" s="23" t="str">
        <f t="shared" si="31"/>
        <v>U7X</v>
      </c>
      <c r="V175" s="23" t="str">
        <f t="shared" si="31"/>
        <v>U7Y</v>
      </c>
      <c r="W175" s="23" t="str">
        <f t="shared" si="31"/>
        <v>U7θ</v>
      </c>
    </row>
    <row r="176" spans="2:24" x14ac:dyDescent="0.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3" t="str">
        <f>X141</f>
        <v>U1X</v>
      </c>
    </row>
    <row r="177" spans="2:24" x14ac:dyDescent="0.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3" t="str">
        <f t="shared" ref="X177:X196" si="32">X142</f>
        <v>U1Y</v>
      </c>
    </row>
    <row r="178" spans="2:24" x14ac:dyDescent="0.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3" t="str">
        <f t="shared" si="32"/>
        <v>U1θ</v>
      </c>
    </row>
    <row r="179" spans="2:24" x14ac:dyDescent="0.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3" t="str">
        <f t="shared" si="32"/>
        <v>U2X</v>
      </c>
    </row>
    <row r="180" spans="2:24" x14ac:dyDescent="0.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3" t="str">
        <f t="shared" si="32"/>
        <v>U2Y</v>
      </c>
    </row>
    <row r="181" spans="2:24" x14ac:dyDescent="0.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3" t="str">
        <f t="shared" si="32"/>
        <v>U2θ</v>
      </c>
    </row>
    <row r="182" spans="2:24" x14ac:dyDescent="0.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3" t="str">
        <f t="shared" si="32"/>
        <v>U3X</v>
      </c>
    </row>
    <row r="183" spans="2:24" x14ac:dyDescent="0.3">
      <c r="B183" t="s">
        <v>90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3" t="str">
        <f t="shared" si="32"/>
        <v>U3Y</v>
      </c>
    </row>
    <row r="184" spans="2:24" x14ac:dyDescent="0.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3" t="str">
        <f t="shared" si="32"/>
        <v>U3θ</v>
      </c>
    </row>
    <row r="185" spans="2:24" x14ac:dyDescent="0.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3" t="str">
        <f t="shared" si="32"/>
        <v>U4X</v>
      </c>
    </row>
    <row r="186" spans="2:24" x14ac:dyDescent="0.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3" t="str">
        <f t="shared" si="32"/>
        <v>U4Y</v>
      </c>
    </row>
    <row r="187" spans="2:24" x14ac:dyDescent="0.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3" t="str">
        <f t="shared" si="32"/>
        <v>U4θ</v>
      </c>
    </row>
    <row r="188" spans="2:24" x14ac:dyDescent="0.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>
        <f>C167</f>
        <v>777600</v>
      </c>
      <c r="P188" s="2">
        <f t="shared" ref="P188:T193" si="33">D167</f>
        <v>0</v>
      </c>
      <c r="Q188" s="2">
        <f t="shared" si="33"/>
        <v>-38880000</v>
      </c>
      <c r="R188" s="2">
        <f t="shared" si="33"/>
        <v>-777600</v>
      </c>
      <c r="S188" s="2">
        <f t="shared" si="33"/>
        <v>0</v>
      </c>
      <c r="T188" s="2">
        <f t="shared" si="33"/>
        <v>-38880000</v>
      </c>
      <c r="U188" s="2"/>
      <c r="V188" s="2"/>
      <c r="W188" s="2"/>
      <c r="X188" s="23" t="str">
        <f t="shared" si="32"/>
        <v>U5X</v>
      </c>
    </row>
    <row r="189" spans="2:24" x14ac:dyDescent="0.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>
        <f t="shared" ref="O189:O193" si="34">C168</f>
        <v>0</v>
      </c>
      <c r="P189" s="2">
        <f t="shared" si="33"/>
        <v>2160000</v>
      </c>
      <c r="Q189" s="2">
        <f t="shared" si="33"/>
        <v>0</v>
      </c>
      <c r="R189" s="2">
        <f t="shared" si="33"/>
        <v>0</v>
      </c>
      <c r="S189" s="2">
        <f t="shared" si="33"/>
        <v>-2160000</v>
      </c>
      <c r="T189" s="2">
        <f t="shared" si="33"/>
        <v>0</v>
      </c>
      <c r="U189" s="2"/>
      <c r="V189" s="2"/>
      <c r="W189" s="2"/>
      <c r="X189" s="23" t="str">
        <f t="shared" si="32"/>
        <v>U5Y</v>
      </c>
    </row>
    <row r="190" spans="2:24" x14ac:dyDescent="0.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>
        <f t="shared" si="34"/>
        <v>-38880000</v>
      </c>
      <c r="P190" s="2">
        <f t="shared" si="33"/>
        <v>0</v>
      </c>
      <c r="Q190" s="2">
        <f t="shared" si="33"/>
        <v>0</v>
      </c>
      <c r="R190" s="2">
        <f t="shared" si="33"/>
        <v>38880000</v>
      </c>
      <c r="S190" s="2">
        <f t="shared" si="33"/>
        <v>0</v>
      </c>
      <c r="T190" s="2">
        <f t="shared" si="33"/>
        <v>1296000000</v>
      </c>
      <c r="U190" s="2"/>
      <c r="V190" s="2"/>
      <c r="W190" s="2"/>
      <c r="X190" s="23" t="str">
        <f t="shared" si="32"/>
        <v>U5θ</v>
      </c>
    </row>
    <row r="191" spans="2:24" x14ac:dyDescent="0.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>
        <f t="shared" si="34"/>
        <v>-777600</v>
      </c>
      <c r="P191" s="2">
        <f t="shared" si="33"/>
        <v>0</v>
      </c>
      <c r="Q191" s="2">
        <f t="shared" si="33"/>
        <v>38880000</v>
      </c>
      <c r="R191" s="2">
        <f t="shared" si="33"/>
        <v>777600</v>
      </c>
      <c r="S191" s="2">
        <f t="shared" si="33"/>
        <v>0</v>
      </c>
      <c r="T191" s="2">
        <f t="shared" si="33"/>
        <v>38880000</v>
      </c>
      <c r="U191" s="2"/>
      <c r="V191" s="2"/>
      <c r="W191" s="2"/>
      <c r="X191" s="23" t="str">
        <f t="shared" si="32"/>
        <v>U6X</v>
      </c>
    </row>
    <row r="192" spans="2:24" x14ac:dyDescent="0.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>
        <f t="shared" si="34"/>
        <v>0</v>
      </c>
      <c r="P192" s="2">
        <f t="shared" si="33"/>
        <v>-2160000</v>
      </c>
      <c r="Q192" s="2">
        <f t="shared" si="33"/>
        <v>-1296000000</v>
      </c>
      <c r="R192" s="2">
        <f t="shared" si="33"/>
        <v>0</v>
      </c>
      <c r="S192" s="2">
        <f t="shared" si="33"/>
        <v>2160000</v>
      </c>
      <c r="T192" s="2">
        <f t="shared" si="33"/>
        <v>0</v>
      </c>
      <c r="U192" s="2"/>
      <c r="V192" s="2"/>
      <c r="W192" s="2"/>
      <c r="X192" s="23" t="str">
        <f t="shared" si="32"/>
        <v>U6Y</v>
      </c>
    </row>
    <row r="193" spans="2:24" x14ac:dyDescent="0.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>
        <f t="shared" si="34"/>
        <v>-38880000</v>
      </c>
      <c r="P193" s="2">
        <f t="shared" si="33"/>
        <v>0</v>
      </c>
      <c r="Q193" s="2">
        <f t="shared" si="33"/>
        <v>1296000000</v>
      </c>
      <c r="R193" s="2">
        <f t="shared" si="33"/>
        <v>38880000</v>
      </c>
      <c r="S193" s="2">
        <f t="shared" si="33"/>
        <v>0</v>
      </c>
      <c r="T193" s="2">
        <f t="shared" si="33"/>
        <v>0</v>
      </c>
      <c r="U193" s="2"/>
      <c r="V193" s="2"/>
      <c r="W193" s="2"/>
      <c r="X193" s="23" t="str">
        <f t="shared" si="32"/>
        <v>U6θ</v>
      </c>
    </row>
    <row r="194" spans="2:24" x14ac:dyDescent="0.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3" t="str">
        <f t="shared" si="32"/>
        <v>U7X</v>
      </c>
    </row>
    <row r="195" spans="2:24" x14ac:dyDescent="0.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3" t="str">
        <f t="shared" si="32"/>
        <v>U7Y</v>
      </c>
    </row>
    <row r="196" spans="2:24" x14ac:dyDescent="0.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3" t="str">
        <f t="shared" si="32"/>
        <v>U7θ</v>
      </c>
    </row>
    <row r="197" spans="2:24" x14ac:dyDescent="0.3">
      <c r="B197" s="93"/>
      <c r="I197" s="139"/>
    </row>
    <row r="198" spans="2:24" x14ac:dyDescent="0.3">
      <c r="B198" s="93"/>
      <c r="I198" s="139"/>
    </row>
    <row r="201" spans="2:24" x14ac:dyDescent="0.3">
      <c r="B201" s="93"/>
      <c r="C201" s="23" t="str">
        <f>CONCATENATE("U",C24,C18)</f>
        <v>U6X</v>
      </c>
      <c r="D201" s="23" t="str">
        <f t="shared" ref="D201:H201" si="35">CONCATENATE("U",D24,D18)</f>
        <v>U6Y</v>
      </c>
      <c r="E201" s="23" t="str">
        <f t="shared" si="35"/>
        <v>U6θ</v>
      </c>
      <c r="F201" s="23" t="str">
        <f t="shared" si="35"/>
        <v>U7X</v>
      </c>
      <c r="G201" s="23" t="str">
        <f t="shared" si="35"/>
        <v>U7Y</v>
      </c>
      <c r="H201" s="23" t="str">
        <f t="shared" si="35"/>
        <v>U7θ</v>
      </c>
    </row>
    <row r="202" spans="2:24" x14ac:dyDescent="0.3">
      <c r="B202" s="93"/>
      <c r="C202" s="259">
        <f>(S13*J13^2+O13*K13^2)</f>
        <v>777600</v>
      </c>
      <c r="D202" s="259">
        <f>(S13-O13)*J13*K13</f>
        <v>0</v>
      </c>
      <c r="E202" s="259">
        <f>-P13*K13</f>
        <v>-38880000</v>
      </c>
      <c r="F202" s="2">
        <f>C202*-1</f>
        <v>-777600</v>
      </c>
      <c r="G202" s="2">
        <f>D202*-1</f>
        <v>0</v>
      </c>
      <c r="H202" s="2">
        <f>E202</f>
        <v>-38880000</v>
      </c>
      <c r="I202" s="23" t="str">
        <f>C201</f>
        <v>U6X</v>
      </c>
    </row>
    <row r="203" spans="2:24" x14ac:dyDescent="0.3">
      <c r="B203" s="93"/>
      <c r="C203" s="2">
        <f>D202</f>
        <v>0</v>
      </c>
      <c r="D203" s="259">
        <f>(S13*K13^2+O13*J33^2)</f>
        <v>2160000</v>
      </c>
      <c r="E203" s="259">
        <f>P13*J13</f>
        <v>0</v>
      </c>
      <c r="F203" s="2">
        <f>-1*C203</f>
        <v>0</v>
      </c>
      <c r="G203" s="2">
        <f>-1*D203</f>
        <v>-2160000</v>
      </c>
      <c r="H203" s="2">
        <f>E203</f>
        <v>0</v>
      </c>
      <c r="I203" s="23" t="str">
        <f>D201</f>
        <v>U6Y</v>
      </c>
    </row>
    <row r="204" spans="2:24" x14ac:dyDescent="0.3">
      <c r="B204" s="139" t="s">
        <v>91</v>
      </c>
      <c r="C204" s="2">
        <f>H202</f>
        <v>-38880000</v>
      </c>
      <c r="D204" s="2">
        <f>H203</f>
        <v>0</v>
      </c>
      <c r="E204" s="259">
        <f>Q13</f>
        <v>2592000000</v>
      </c>
      <c r="F204" s="2">
        <f>C204*-1</f>
        <v>38880000</v>
      </c>
      <c r="G204" s="2">
        <f>D204*-1</f>
        <v>0</v>
      </c>
      <c r="H204" s="259">
        <f>R13</f>
        <v>1296000000</v>
      </c>
      <c r="I204" s="23" t="str">
        <f>E201</f>
        <v>U6θ</v>
      </c>
    </row>
    <row r="205" spans="2:24" x14ac:dyDescent="0.3">
      <c r="B205" s="93"/>
      <c r="C205" s="2">
        <f>F202</f>
        <v>-777600</v>
      </c>
      <c r="D205" s="2">
        <f>G202</f>
        <v>0</v>
      </c>
      <c r="E205" s="2">
        <f>F204</f>
        <v>38880000</v>
      </c>
      <c r="F205" s="2">
        <f>C202</f>
        <v>777600</v>
      </c>
      <c r="G205" s="2">
        <f>D202</f>
        <v>0</v>
      </c>
      <c r="H205" s="2">
        <f>-1*H202</f>
        <v>38880000</v>
      </c>
      <c r="I205" s="23" t="str">
        <f>F201</f>
        <v>U7X</v>
      </c>
    </row>
    <row r="206" spans="2:24" x14ac:dyDescent="0.3">
      <c r="B206" s="93"/>
      <c r="C206" s="2">
        <f>F203</f>
        <v>0</v>
      </c>
      <c r="D206" s="2">
        <f>G203</f>
        <v>-2160000</v>
      </c>
      <c r="E206" s="2">
        <f>-1*H204</f>
        <v>-1296000000</v>
      </c>
      <c r="F206" s="2">
        <f>C203</f>
        <v>0</v>
      </c>
      <c r="G206" s="2">
        <f>D203</f>
        <v>2160000</v>
      </c>
      <c r="H206" s="2">
        <f>-1*H203</f>
        <v>0</v>
      </c>
      <c r="I206" s="23" t="str">
        <f>G201</f>
        <v>U7Y</v>
      </c>
    </row>
    <row r="207" spans="2:24" x14ac:dyDescent="0.3">
      <c r="B207" s="93"/>
      <c r="C207" s="2">
        <f>C204</f>
        <v>-38880000</v>
      </c>
      <c r="D207" s="2">
        <f>D204</f>
        <v>0</v>
      </c>
      <c r="E207" s="2">
        <f>H204</f>
        <v>1296000000</v>
      </c>
      <c r="F207" s="2">
        <f>F204</f>
        <v>38880000</v>
      </c>
      <c r="G207" s="2">
        <f>G204</f>
        <v>0</v>
      </c>
      <c r="H207" s="2">
        <f>E204</f>
        <v>2592000000</v>
      </c>
      <c r="I207" s="23" t="str">
        <f>H201</f>
        <v>U7θ</v>
      </c>
    </row>
    <row r="212" spans="2:24" x14ac:dyDescent="0.3">
      <c r="C212" s="23" t="str">
        <f>C175</f>
        <v>U1X</v>
      </c>
      <c r="D212" s="23" t="str">
        <f t="shared" ref="D212:W212" si="36">D175</f>
        <v>U1Y</v>
      </c>
      <c r="E212" s="23" t="str">
        <f t="shared" si="36"/>
        <v>U1θ</v>
      </c>
      <c r="F212" s="23" t="str">
        <f t="shared" si="36"/>
        <v>U2X</v>
      </c>
      <c r="G212" s="23" t="str">
        <f t="shared" si="36"/>
        <v>U2Y</v>
      </c>
      <c r="H212" s="23" t="str">
        <f t="shared" si="36"/>
        <v>U2θ</v>
      </c>
      <c r="I212" s="23" t="str">
        <f t="shared" si="36"/>
        <v>U3X</v>
      </c>
      <c r="J212" s="23" t="str">
        <f t="shared" si="36"/>
        <v>U3Y</v>
      </c>
      <c r="K212" s="23" t="str">
        <f t="shared" si="36"/>
        <v>U3θ</v>
      </c>
      <c r="L212" s="23" t="str">
        <f t="shared" si="36"/>
        <v>U4X</v>
      </c>
      <c r="M212" s="23" t="str">
        <f t="shared" si="36"/>
        <v>U4Y</v>
      </c>
      <c r="N212" s="23" t="str">
        <f t="shared" si="36"/>
        <v>U4θ</v>
      </c>
      <c r="O212" s="23" t="str">
        <f t="shared" si="36"/>
        <v>U5X</v>
      </c>
      <c r="P212" s="23" t="str">
        <f t="shared" si="36"/>
        <v>U5Y</v>
      </c>
      <c r="Q212" s="23" t="str">
        <f t="shared" si="36"/>
        <v>U5θ</v>
      </c>
      <c r="R212" s="23" t="str">
        <f t="shared" si="36"/>
        <v>U6X</v>
      </c>
      <c r="S212" s="23" t="str">
        <f t="shared" si="36"/>
        <v>U6Y</v>
      </c>
      <c r="T212" s="23" t="str">
        <f t="shared" si="36"/>
        <v>U6θ</v>
      </c>
      <c r="U212" s="23" t="str">
        <f t="shared" si="36"/>
        <v>U7X</v>
      </c>
      <c r="V212" s="23" t="str">
        <f t="shared" si="36"/>
        <v>U7Y</v>
      </c>
      <c r="W212" s="23" t="str">
        <f t="shared" si="36"/>
        <v>U7θ</v>
      </c>
    </row>
    <row r="213" spans="2:24" x14ac:dyDescent="0.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3" t="str">
        <f>X176</f>
        <v>U1X</v>
      </c>
    </row>
    <row r="214" spans="2:24" x14ac:dyDescent="0.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3" t="str">
        <f t="shared" ref="X214:X233" si="37">X177</f>
        <v>U1Y</v>
      </c>
    </row>
    <row r="215" spans="2:24" x14ac:dyDescent="0.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3" t="str">
        <f t="shared" si="37"/>
        <v>U1θ</v>
      </c>
    </row>
    <row r="216" spans="2:24" x14ac:dyDescent="0.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3" t="str">
        <f t="shared" si="37"/>
        <v>U2X</v>
      </c>
    </row>
    <row r="217" spans="2:24" x14ac:dyDescent="0.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3" t="str">
        <f t="shared" si="37"/>
        <v>U2Y</v>
      </c>
    </row>
    <row r="218" spans="2:24" x14ac:dyDescent="0.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3" t="str">
        <f t="shared" si="37"/>
        <v>U2θ</v>
      </c>
    </row>
    <row r="219" spans="2:24" x14ac:dyDescent="0.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3" t="str">
        <f t="shared" si="37"/>
        <v>U3X</v>
      </c>
    </row>
    <row r="220" spans="2:24" x14ac:dyDescent="0.3">
      <c r="B220" t="s">
        <v>91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3" t="str">
        <f t="shared" si="37"/>
        <v>U3Y</v>
      </c>
    </row>
    <row r="221" spans="2:24" x14ac:dyDescent="0.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3" t="str">
        <f t="shared" si="37"/>
        <v>U3θ</v>
      </c>
    </row>
    <row r="222" spans="2:24" x14ac:dyDescent="0.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3" t="str">
        <f t="shared" si="37"/>
        <v>U4X</v>
      </c>
    </row>
    <row r="223" spans="2:24" x14ac:dyDescent="0.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3" t="str">
        <f t="shared" si="37"/>
        <v>U4Y</v>
      </c>
    </row>
    <row r="224" spans="2:24" x14ac:dyDescent="0.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3" t="str">
        <f t="shared" si="37"/>
        <v>U4θ</v>
      </c>
    </row>
    <row r="225" spans="3:24" x14ac:dyDescent="0.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3" t="str">
        <f t="shared" si="37"/>
        <v>U5X</v>
      </c>
    </row>
    <row r="226" spans="3:24" x14ac:dyDescent="0.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3" t="str">
        <f t="shared" si="37"/>
        <v>U5Y</v>
      </c>
    </row>
    <row r="227" spans="3:24" x14ac:dyDescent="0.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3" t="str">
        <f t="shared" si="37"/>
        <v>U5θ</v>
      </c>
    </row>
    <row r="228" spans="3:24" x14ac:dyDescent="0.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>
        <f>C202</f>
        <v>777600</v>
      </c>
      <c r="S228" s="2">
        <f t="shared" ref="S228:W233" si="38">D202</f>
        <v>0</v>
      </c>
      <c r="T228" s="2">
        <f t="shared" si="38"/>
        <v>-38880000</v>
      </c>
      <c r="U228" s="2">
        <f t="shared" si="38"/>
        <v>-777600</v>
      </c>
      <c r="V228" s="2">
        <f t="shared" si="38"/>
        <v>0</v>
      </c>
      <c r="W228" s="2">
        <f t="shared" si="38"/>
        <v>-38880000</v>
      </c>
      <c r="X228" s="23" t="str">
        <f t="shared" si="37"/>
        <v>U6X</v>
      </c>
    </row>
    <row r="229" spans="3:24" x14ac:dyDescent="0.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>
        <f t="shared" ref="R229:R233" si="39">C203</f>
        <v>0</v>
      </c>
      <c r="S229" s="2">
        <f t="shared" si="38"/>
        <v>2160000</v>
      </c>
      <c r="T229" s="2">
        <f t="shared" si="38"/>
        <v>0</v>
      </c>
      <c r="U229" s="2">
        <f t="shared" si="38"/>
        <v>0</v>
      </c>
      <c r="V229" s="2">
        <f t="shared" si="38"/>
        <v>-2160000</v>
      </c>
      <c r="W229" s="2">
        <f t="shared" si="38"/>
        <v>0</v>
      </c>
      <c r="X229" s="23" t="str">
        <f t="shared" si="37"/>
        <v>U6Y</v>
      </c>
    </row>
    <row r="230" spans="3:24" x14ac:dyDescent="0.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>
        <f t="shared" si="39"/>
        <v>-38880000</v>
      </c>
      <c r="S230" s="2">
        <f t="shared" si="38"/>
        <v>0</v>
      </c>
      <c r="T230" s="2">
        <f t="shared" si="38"/>
        <v>2592000000</v>
      </c>
      <c r="U230" s="2">
        <f t="shared" si="38"/>
        <v>38880000</v>
      </c>
      <c r="V230" s="2">
        <f t="shared" si="38"/>
        <v>0</v>
      </c>
      <c r="W230" s="2">
        <f t="shared" si="38"/>
        <v>1296000000</v>
      </c>
      <c r="X230" s="23" t="str">
        <f t="shared" si="37"/>
        <v>U6θ</v>
      </c>
    </row>
    <row r="231" spans="3:24" x14ac:dyDescent="0.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>
        <f t="shared" si="39"/>
        <v>-777600</v>
      </c>
      <c r="S231" s="2">
        <f t="shared" si="38"/>
        <v>0</v>
      </c>
      <c r="T231" s="2">
        <f t="shared" si="38"/>
        <v>38880000</v>
      </c>
      <c r="U231" s="2">
        <f t="shared" si="38"/>
        <v>777600</v>
      </c>
      <c r="V231" s="2">
        <f t="shared" si="38"/>
        <v>0</v>
      </c>
      <c r="W231" s="2">
        <f t="shared" si="38"/>
        <v>38880000</v>
      </c>
      <c r="X231" s="23" t="str">
        <f t="shared" si="37"/>
        <v>U7X</v>
      </c>
    </row>
    <row r="232" spans="3:24" x14ac:dyDescent="0.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>
        <f t="shared" si="39"/>
        <v>0</v>
      </c>
      <c r="S232" s="2">
        <f t="shared" si="38"/>
        <v>-2160000</v>
      </c>
      <c r="T232" s="2">
        <f t="shared" si="38"/>
        <v>-1296000000</v>
      </c>
      <c r="U232" s="2">
        <f t="shared" si="38"/>
        <v>0</v>
      </c>
      <c r="V232" s="2">
        <f t="shared" si="38"/>
        <v>2160000</v>
      </c>
      <c r="W232" s="2">
        <f t="shared" si="38"/>
        <v>0</v>
      </c>
      <c r="X232" s="23" t="str">
        <f t="shared" si="37"/>
        <v>U7Y</v>
      </c>
    </row>
    <row r="233" spans="3:24" x14ac:dyDescent="0.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>
        <f t="shared" si="39"/>
        <v>-38880000</v>
      </c>
      <c r="S233" s="2">
        <f t="shared" si="38"/>
        <v>0</v>
      </c>
      <c r="T233" s="2">
        <f t="shared" si="38"/>
        <v>1296000000</v>
      </c>
      <c r="U233" s="2">
        <f t="shared" si="38"/>
        <v>38880000</v>
      </c>
      <c r="V233" s="2">
        <f t="shared" si="38"/>
        <v>0</v>
      </c>
      <c r="W233" s="2">
        <f t="shared" si="38"/>
        <v>2592000000</v>
      </c>
      <c r="X233" s="23" t="str">
        <f t="shared" si="37"/>
        <v>U7θ</v>
      </c>
    </row>
    <row r="237" spans="3:24" x14ac:dyDescent="0.3">
      <c r="C237" s="23" t="str">
        <f>C212</f>
        <v>U1X</v>
      </c>
      <c r="D237" s="23" t="str">
        <f t="shared" ref="D237:W237" si="40">D212</f>
        <v>U1Y</v>
      </c>
      <c r="E237" s="23" t="str">
        <f t="shared" si="40"/>
        <v>U1θ</v>
      </c>
      <c r="F237" s="23" t="str">
        <f t="shared" si="40"/>
        <v>U2X</v>
      </c>
      <c r="G237" s="23" t="str">
        <f t="shared" si="40"/>
        <v>U2Y</v>
      </c>
      <c r="H237" s="23" t="str">
        <f t="shared" si="40"/>
        <v>U2θ</v>
      </c>
      <c r="I237" s="23" t="str">
        <f t="shared" si="40"/>
        <v>U3X</v>
      </c>
      <c r="J237" s="23" t="str">
        <f t="shared" si="40"/>
        <v>U3Y</v>
      </c>
      <c r="K237" s="23" t="str">
        <f t="shared" si="40"/>
        <v>U3θ</v>
      </c>
      <c r="L237" s="23" t="str">
        <f t="shared" si="40"/>
        <v>U4X</v>
      </c>
      <c r="M237" s="23" t="str">
        <f t="shared" si="40"/>
        <v>U4Y</v>
      </c>
      <c r="N237" s="23" t="str">
        <f t="shared" si="40"/>
        <v>U4θ</v>
      </c>
      <c r="O237" s="23" t="str">
        <f t="shared" si="40"/>
        <v>U5X</v>
      </c>
      <c r="P237" s="23" t="str">
        <f t="shared" si="40"/>
        <v>U5Y</v>
      </c>
      <c r="Q237" s="23" t="str">
        <f t="shared" si="40"/>
        <v>U5θ</v>
      </c>
      <c r="R237" s="23" t="str">
        <f t="shared" si="40"/>
        <v>U6X</v>
      </c>
      <c r="S237" s="23" t="str">
        <f t="shared" si="40"/>
        <v>U6Y</v>
      </c>
      <c r="T237" s="23" t="str">
        <f t="shared" si="40"/>
        <v>U6θ</v>
      </c>
      <c r="U237" s="23" t="str">
        <f t="shared" si="40"/>
        <v>U7X</v>
      </c>
      <c r="V237" s="23" t="str">
        <f t="shared" si="40"/>
        <v>U7Y</v>
      </c>
      <c r="W237" s="23" t="str">
        <f t="shared" si="40"/>
        <v>U7θ</v>
      </c>
    </row>
    <row r="238" spans="3:24" x14ac:dyDescent="0.3">
      <c r="C238" s="235">
        <f>C37+C71+C106+C141+C176+C213</f>
        <v>777600</v>
      </c>
      <c r="D238" s="235">
        <f t="shared" ref="D238:W238" si="41">D37+D71+D106+D141+D176+D213</f>
        <v>0</v>
      </c>
      <c r="E238" s="235">
        <f t="shared" si="41"/>
        <v>-38880000</v>
      </c>
      <c r="F238" s="235">
        <f t="shared" si="41"/>
        <v>-777600</v>
      </c>
      <c r="G238" s="235">
        <f t="shared" si="41"/>
        <v>0</v>
      </c>
      <c r="H238" s="235">
        <f t="shared" si="41"/>
        <v>-38880000</v>
      </c>
      <c r="I238" s="235">
        <f t="shared" si="41"/>
        <v>0</v>
      </c>
      <c r="J238" s="235">
        <f t="shared" si="41"/>
        <v>0</v>
      </c>
      <c r="K238" s="235">
        <f t="shared" si="41"/>
        <v>0</v>
      </c>
      <c r="L238" s="235">
        <f t="shared" si="41"/>
        <v>0</v>
      </c>
      <c r="M238" s="235">
        <f t="shared" si="41"/>
        <v>0</v>
      </c>
      <c r="N238" s="235">
        <f t="shared" si="41"/>
        <v>0</v>
      </c>
      <c r="O238" s="235">
        <f t="shared" si="41"/>
        <v>0</v>
      </c>
      <c r="P238" s="235">
        <f t="shared" si="41"/>
        <v>0</v>
      </c>
      <c r="Q238" s="235">
        <f t="shared" si="41"/>
        <v>0</v>
      </c>
      <c r="R238" s="235">
        <f t="shared" si="41"/>
        <v>0</v>
      </c>
      <c r="S238" s="235">
        <f t="shared" si="41"/>
        <v>0</v>
      </c>
      <c r="T238" s="235">
        <f t="shared" si="41"/>
        <v>0</v>
      </c>
      <c r="U238" s="235">
        <f t="shared" si="41"/>
        <v>0</v>
      </c>
      <c r="V238" s="235">
        <f t="shared" si="41"/>
        <v>0</v>
      </c>
      <c r="W238" s="235">
        <f t="shared" si="41"/>
        <v>0</v>
      </c>
      <c r="X238" s="23" t="str">
        <f>X213</f>
        <v>U1X</v>
      </c>
    </row>
    <row r="239" spans="3:24" x14ac:dyDescent="0.3">
      <c r="C239" s="235">
        <f t="shared" ref="C239:W239" si="42">C38+C72+C107+C142+C177+C214</f>
        <v>0</v>
      </c>
      <c r="D239" s="235">
        <f t="shared" si="42"/>
        <v>2160000</v>
      </c>
      <c r="E239" s="235">
        <f t="shared" si="42"/>
        <v>0</v>
      </c>
      <c r="F239" s="235">
        <f t="shared" si="42"/>
        <v>0</v>
      </c>
      <c r="G239" s="235">
        <f t="shared" si="42"/>
        <v>-2160000</v>
      </c>
      <c r="H239" s="235">
        <f t="shared" si="42"/>
        <v>0</v>
      </c>
      <c r="I239" s="235">
        <f t="shared" si="42"/>
        <v>0</v>
      </c>
      <c r="J239" s="235">
        <f t="shared" si="42"/>
        <v>0</v>
      </c>
      <c r="K239" s="235">
        <f t="shared" si="42"/>
        <v>0</v>
      </c>
      <c r="L239" s="235">
        <f t="shared" si="42"/>
        <v>0</v>
      </c>
      <c r="M239" s="235">
        <f t="shared" si="42"/>
        <v>0</v>
      </c>
      <c r="N239" s="235">
        <f t="shared" si="42"/>
        <v>0</v>
      </c>
      <c r="O239" s="235">
        <f t="shared" si="42"/>
        <v>0</v>
      </c>
      <c r="P239" s="235">
        <f t="shared" si="42"/>
        <v>0</v>
      </c>
      <c r="Q239" s="235">
        <f t="shared" si="42"/>
        <v>0</v>
      </c>
      <c r="R239" s="235">
        <f t="shared" si="42"/>
        <v>0</v>
      </c>
      <c r="S239" s="235">
        <f t="shared" si="42"/>
        <v>0</v>
      </c>
      <c r="T239" s="235">
        <f t="shared" si="42"/>
        <v>0</v>
      </c>
      <c r="U239" s="235">
        <f t="shared" si="42"/>
        <v>0</v>
      </c>
      <c r="V239" s="235">
        <f t="shared" si="42"/>
        <v>0</v>
      </c>
      <c r="W239" s="235">
        <f t="shared" si="42"/>
        <v>0</v>
      </c>
      <c r="X239" s="23" t="str">
        <f t="shared" ref="X239:X258" si="43">X214</f>
        <v>U1Y</v>
      </c>
    </row>
    <row r="240" spans="3:24" x14ac:dyDescent="0.3">
      <c r="C240" s="235">
        <f t="shared" ref="C240:W240" si="44">C39+C73+C108+C143+C178+C215</f>
        <v>-38880000</v>
      </c>
      <c r="D240" s="235">
        <f t="shared" si="44"/>
        <v>0</v>
      </c>
      <c r="E240" s="235">
        <f t="shared" si="44"/>
        <v>2592000000</v>
      </c>
      <c r="F240" s="235">
        <f t="shared" si="44"/>
        <v>38880000</v>
      </c>
      <c r="G240" s="235">
        <f t="shared" si="44"/>
        <v>0</v>
      </c>
      <c r="H240" s="235">
        <f t="shared" si="44"/>
        <v>1296000000</v>
      </c>
      <c r="I240" s="235">
        <f t="shared" si="44"/>
        <v>0</v>
      </c>
      <c r="J240" s="235">
        <f t="shared" si="44"/>
        <v>0</v>
      </c>
      <c r="K240" s="235">
        <f t="shared" si="44"/>
        <v>0</v>
      </c>
      <c r="L240" s="235">
        <f t="shared" si="44"/>
        <v>0</v>
      </c>
      <c r="M240" s="235">
        <f t="shared" si="44"/>
        <v>0</v>
      </c>
      <c r="N240" s="235">
        <f t="shared" si="44"/>
        <v>0</v>
      </c>
      <c r="O240" s="235">
        <f t="shared" si="44"/>
        <v>0</v>
      </c>
      <c r="P240" s="235">
        <f t="shared" si="44"/>
        <v>0</v>
      </c>
      <c r="Q240" s="235">
        <f t="shared" si="44"/>
        <v>0</v>
      </c>
      <c r="R240" s="235">
        <f t="shared" si="44"/>
        <v>0</v>
      </c>
      <c r="S240" s="235">
        <f t="shared" si="44"/>
        <v>0</v>
      </c>
      <c r="T240" s="235">
        <f t="shared" si="44"/>
        <v>0</v>
      </c>
      <c r="U240" s="235">
        <f t="shared" si="44"/>
        <v>0</v>
      </c>
      <c r="V240" s="235">
        <f t="shared" si="44"/>
        <v>0</v>
      </c>
      <c r="W240" s="235">
        <f t="shared" si="44"/>
        <v>0</v>
      </c>
      <c r="X240" s="23" t="str">
        <f t="shared" si="43"/>
        <v>U1θ</v>
      </c>
    </row>
    <row r="241" spans="1:24" x14ac:dyDescent="0.3">
      <c r="C241" s="235">
        <f t="shared" ref="C241:W241" si="45">C40+C74+C109+C144+C179+C216</f>
        <v>-777600</v>
      </c>
      <c r="D241" s="235">
        <f t="shared" si="45"/>
        <v>0</v>
      </c>
      <c r="E241" s="235">
        <f t="shared" si="45"/>
        <v>38880000</v>
      </c>
      <c r="F241" s="235">
        <f t="shared" si="45"/>
        <v>874800</v>
      </c>
      <c r="G241" s="235">
        <f t="shared" si="45"/>
        <v>0</v>
      </c>
      <c r="H241" s="235">
        <f t="shared" si="45"/>
        <v>29160000</v>
      </c>
      <c r="I241" s="235">
        <f t="shared" si="45"/>
        <v>-97200</v>
      </c>
      <c r="J241" s="235">
        <f t="shared" si="45"/>
        <v>0</v>
      </c>
      <c r="K241" s="235">
        <f t="shared" si="45"/>
        <v>-9720000</v>
      </c>
      <c r="L241" s="235">
        <f t="shared" si="45"/>
        <v>0</v>
      </c>
      <c r="M241" s="235">
        <f t="shared" si="45"/>
        <v>0</v>
      </c>
      <c r="N241" s="235">
        <f t="shared" si="45"/>
        <v>0</v>
      </c>
      <c r="O241" s="235">
        <f t="shared" si="45"/>
        <v>0</v>
      </c>
      <c r="P241" s="235">
        <f t="shared" si="45"/>
        <v>0</v>
      </c>
      <c r="Q241" s="235">
        <f t="shared" si="45"/>
        <v>0</v>
      </c>
      <c r="R241" s="235">
        <f t="shared" si="45"/>
        <v>0</v>
      </c>
      <c r="S241" s="235">
        <f t="shared" si="45"/>
        <v>0</v>
      </c>
      <c r="T241" s="235">
        <f t="shared" si="45"/>
        <v>0</v>
      </c>
      <c r="U241" s="235">
        <f t="shared" si="45"/>
        <v>0</v>
      </c>
      <c r="V241" s="235">
        <f t="shared" si="45"/>
        <v>0</v>
      </c>
      <c r="W241" s="235">
        <f t="shared" si="45"/>
        <v>0</v>
      </c>
      <c r="X241" s="23" t="str">
        <f t="shared" si="43"/>
        <v>U2X</v>
      </c>
    </row>
    <row r="242" spans="1:24" x14ac:dyDescent="0.3">
      <c r="C242" s="235">
        <f t="shared" ref="C242:W242" si="46">C41+C75+C110+C145+C180+C217</f>
        <v>0</v>
      </c>
      <c r="D242" s="235">
        <f t="shared" si="46"/>
        <v>-2160000</v>
      </c>
      <c r="E242" s="235">
        <f t="shared" si="46"/>
        <v>-1296000000</v>
      </c>
      <c r="F242" s="235">
        <f t="shared" si="46"/>
        <v>0</v>
      </c>
      <c r="G242" s="235">
        <f t="shared" si="46"/>
        <v>3240000</v>
      </c>
      <c r="H242" s="235">
        <f t="shared" si="46"/>
        <v>0</v>
      </c>
      <c r="I242" s="235">
        <f t="shared" si="46"/>
        <v>0</v>
      </c>
      <c r="J242" s="235">
        <f t="shared" si="46"/>
        <v>-1080000</v>
      </c>
      <c r="K242" s="235">
        <f t="shared" si="46"/>
        <v>0</v>
      </c>
      <c r="L242" s="235">
        <f t="shared" si="46"/>
        <v>0</v>
      </c>
      <c r="M242" s="235">
        <f t="shared" si="46"/>
        <v>0</v>
      </c>
      <c r="N242" s="235">
        <f t="shared" si="46"/>
        <v>0</v>
      </c>
      <c r="O242" s="235">
        <f t="shared" si="46"/>
        <v>0</v>
      </c>
      <c r="P242" s="235">
        <f t="shared" si="46"/>
        <v>0</v>
      </c>
      <c r="Q242" s="235">
        <f t="shared" si="46"/>
        <v>0</v>
      </c>
      <c r="R242" s="235">
        <f t="shared" si="46"/>
        <v>0</v>
      </c>
      <c r="S242" s="235">
        <f t="shared" si="46"/>
        <v>0</v>
      </c>
      <c r="T242" s="235">
        <f t="shared" si="46"/>
        <v>0</v>
      </c>
      <c r="U242" s="235">
        <f t="shared" si="46"/>
        <v>0</v>
      </c>
      <c r="V242" s="235">
        <f t="shared" si="46"/>
        <v>0</v>
      </c>
      <c r="W242" s="235">
        <f t="shared" si="46"/>
        <v>0</v>
      </c>
      <c r="X242" s="23" t="str">
        <f t="shared" si="43"/>
        <v>U2Y</v>
      </c>
    </row>
    <row r="243" spans="1:24" x14ac:dyDescent="0.3">
      <c r="C243" s="235">
        <f t="shared" ref="C243:W243" si="47">C42+C76+C111+C146+C181+C218</f>
        <v>-38880000</v>
      </c>
      <c r="D243" s="235">
        <f t="shared" si="47"/>
        <v>0</v>
      </c>
      <c r="E243" s="235">
        <f t="shared" si="47"/>
        <v>1296000000</v>
      </c>
      <c r="F243" s="235">
        <f t="shared" si="47"/>
        <v>29160000</v>
      </c>
      <c r="G243" s="235">
        <f t="shared" si="47"/>
        <v>0</v>
      </c>
      <c r="H243" s="235">
        <f t="shared" si="47"/>
        <v>3888000000</v>
      </c>
      <c r="I243" s="235">
        <f t="shared" si="47"/>
        <v>9720000</v>
      </c>
      <c r="J243" s="235">
        <f t="shared" si="47"/>
        <v>0</v>
      </c>
      <c r="K243" s="235">
        <f t="shared" si="47"/>
        <v>648000000</v>
      </c>
      <c r="L243" s="235">
        <f t="shared" si="47"/>
        <v>0</v>
      </c>
      <c r="M243" s="235">
        <f t="shared" si="47"/>
        <v>0</v>
      </c>
      <c r="N243" s="235">
        <f t="shared" si="47"/>
        <v>0</v>
      </c>
      <c r="O243" s="235">
        <f t="shared" si="47"/>
        <v>0</v>
      </c>
      <c r="P243" s="235">
        <f t="shared" si="47"/>
        <v>0</v>
      </c>
      <c r="Q243" s="235">
        <f t="shared" si="47"/>
        <v>0</v>
      </c>
      <c r="R243" s="235">
        <f t="shared" si="47"/>
        <v>0</v>
      </c>
      <c r="S243" s="235">
        <f t="shared" si="47"/>
        <v>0</v>
      </c>
      <c r="T243" s="235">
        <f t="shared" si="47"/>
        <v>0</v>
      </c>
      <c r="U243" s="235">
        <f t="shared" si="47"/>
        <v>0</v>
      </c>
      <c r="V243" s="235">
        <f t="shared" si="47"/>
        <v>0</v>
      </c>
      <c r="W243" s="235">
        <f t="shared" si="47"/>
        <v>0</v>
      </c>
      <c r="X243" s="23" t="str">
        <f t="shared" si="43"/>
        <v>U2θ</v>
      </c>
    </row>
    <row r="244" spans="1:24" x14ac:dyDescent="0.3">
      <c r="C244" s="235">
        <f t="shared" ref="C244:W244" si="48">C43+C77+C112+C147+C182+C219</f>
        <v>0</v>
      </c>
      <c r="D244" s="235">
        <f t="shared" si="48"/>
        <v>0</v>
      </c>
      <c r="E244" s="235">
        <f t="shared" si="48"/>
        <v>0</v>
      </c>
      <c r="F244" s="235">
        <f t="shared" si="48"/>
        <v>-97200</v>
      </c>
      <c r="G244" s="235">
        <f t="shared" si="48"/>
        <v>0</v>
      </c>
      <c r="H244" s="235">
        <f t="shared" si="48"/>
        <v>9720000</v>
      </c>
      <c r="I244" s="235">
        <f t="shared" si="48"/>
        <v>194400</v>
      </c>
      <c r="J244" s="235">
        <f t="shared" si="48"/>
        <v>0</v>
      </c>
      <c r="K244" s="235">
        <f t="shared" si="48"/>
        <v>0</v>
      </c>
      <c r="L244" s="235">
        <f t="shared" si="48"/>
        <v>-97200</v>
      </c>
      <c r="M244" s="235">
        <f t="shared" si="48"/>
        <v>0</v>
      </c>
      <c r="N244" s="235">
        <f t="shared" si="48"/>
        <v>-9720000</v>
      </c>
      <c r="O244" s="235">
        <f t="shared" si="48"/>
        <v>0</v>
      </c>
      <c r="P244" s="235">
        <f t="shared" si="48"/>
        <v>0</v>
      </c>
      <c r="Q244" s="235">
        <f t="shared" si="48"/>
        <v>0</v>
      </c>
      <c r="R244" s="235">
        <f t="shared" si="48"/>
        <v>0</v>
      </c>
      <c r="S244" s="235">
        <f t="shared" si="48"/>
        <v>0</v>
      </c>
      <c r="T244" s="235">
        <f t="shared" si="48"/>
        <v>0</v>
      </c>
      <c r="U244" s="235">
        <f t="shared" si="48"/>
        <v>0</v>
      </c>
      <c r="V244" s="235">
        <f t="shared" si="48"/>
        <v>0</v>
      </c>
      <c r="W244" s="235">
        <f t="shared" si="48"/>
        <v>0</v>
      </c>
      <c r="X244" s="23" t="str">
        <f t="shared" si="43"/>
        <v>U3X</v>
      </c>
    </row>
    <row r="245" spans="1:24" x14ac:dyDescent="0.3">
      <c r="A245" s="256" t="s">
        <v>100</v>
      </c>
      <c r="B245" s="257"/>
      <c r="C245" s="235">
        <f t="shared" ref="C245:W245" si="49">C44+C78+C113+C148+C183+C220</f>
        <v>0</v>
      </c>
      <c r="D245" s="235">
        <f t="shared" si="49"/>
        <v>0</v>
      </c>
      <c r="E245" s="235">
        <f t="shared" si="49"/>
        <v>0</v>
      </c>
      <c r="F245" s="235">
        <f t="shared" si="49"/>
        <v>0</v>
      </c>
      <c r="G245" s="235">
        <f t="shared" si="49"/>
        <v>-1080000</v>
      </c>
      <c r="H245" s="235">
        <f t="shared" si="49"/>
        <v>-648000000</v>
      </c>
      <c r="I245" s="235">
        <f t="shared" si="49"/>
        <v>0</v>
      </c>
      <c r="J245" s="235">
        <f t="shared" si="49"/>
        <v>2160000</v>
      </c>
      <c r="K245" s="235">
        <f t="shared" si="49"/>
        <v>0</v>
      </c>
      <c r="L245" s="235">
        <f t="shared" si="49"/>
        <v>0</v>
      </c>
      <c r="M245" s="235">
        <f t="shared" si="49"/>
        <v>-1080000</v>
      </c>
      <c r="N245" s="235">
        <f t="shared" si="49"/>
        <v>0</v>
      </c>
      <c r="O245" s="235">
        <f t="shared" si="49"/>
        <v>0</v>
      </c>
      <c r="P245" s="235">
        <f t="shared" si="49"/>
        <v>0</v>
      </c>
      <c r="Q245" s="235">
        <f t="shared" si="49"/>
        <v>0</v>
      </c>
      <c r="R245" s="235">
        <f t="shared" si="49"/>
        <v>0</v>
      </c>
      <c r="S245" s="235">
        <f t="shared" si="49"/>
        <v>0</v>
      </c>
      <c r="T245" s="235">
        <f t="shared" si="49"/>
        <v>0</v>
      </c>
      <c r="U245" s="235">
        <f t="shared" si="49"/>
        <v>0</v>
      </c>
      <c r="V245" s="235">
        <f t="shared" si="49"/>
        <v>0</v>
      </c>
      <c r="W245" s="235">
        <f t="shared" si="49"/>
        <v>0</v>
      </c>
      <c r="X245" s="23" t="str">
        <f t="shared" si="43"/>
        <v>U3Y</v>
      </c>
    </row>
    <row r="246" spans="1:24" x14ac:dyDescent="0.3">
      <c r="C246" s="235">
        <f t="shared" ref="C246:W246" si="50">C45+C79+C114+C149+C184+C221</f>
        <v>0</v>
      </c>
      <c r="D246" s="235">
        <f t="shared" si="50"/>
        <v>0</v>
      </c>
      <c r="E246" s="235">
        <f t="shared" si="50"/>
        <v>0</v>
      </c>
      <c r="F246" s="235">
        <f t="shared" si="50"/>
        <v>-9720000</v>
      </c>
      <c r="G246" s="235">
        <f t="shared" si="50"/>
        <v>0</v>
      </c>
      <c r="H246" s="235">
        <f t="shared" si="50"/>
        <v>648000000</v>
      </c>
      <c r="I246" s="235">
        <f t="shared" si="50"/>
        <v>0</v>
      </c>
      <c r="J246" s="235">
        <f t="shared" si="50"/>
        <v>0</v>
      </c>
      <c r="K246" s="235">
        <f t="shared" si="50"/>
        <v>2592000000</v>
      </c>
      <c r="L246" s="235">
        <f t="shared" si="50"/>
        <v>9720000</v>
      </c>
      <c r="M246" s="235">
        <f t="shared" si="50"/>
        <v>0</v>
      </c>
      <c r="N246" s="235">
        <f t="shared" si="50"/>
        <v>648000000</v>
      </c>
      <c r="O246" s="235">
        <f t="shared" si="50"/>
        <v>0</v>
      </c>
      <c r="P246" s="235">
        <f t="shared" si="50"/>
        <v>0</v>
      </c>
      <c r="Q246" s="235">
        <f t="shared" si="50"/>
        <v>0</v>
      </c>
      <c r="R246" s="235">
        <f t="shared" si="50"/>
        <v>0</v>
      </c>
      <c r="S246" s="235">
        <f t="shared" si="50"/>
        <v>0</v>
      </c>
      <c r="T246" s="235">
        <f t="shared" si="50"/>
        <v>0</v>
      </c>
      <c r="U246" s="235">
        <f t="shared" si="50"/>
        <v>0</v>
      </c>
      <c r="V246" s="235">
        <f t="shared" si="50"/>
        <v>0</v>
      </c>
      <c r="W246" s="235">
        <f t="shared" si="50"/>
        <v>0</v>
      </c>
      <c r="X246" s="23" t="str">
        <f t="shared" si="43"/>
        <v>U3θ</v>
      </c>
    </row>
    <row r="247" spans="1:24" x14ac:dyDescent="0.3">
      <c r="C247" s="235">
        <f t="shared" ref="C247:W247" si="51">C46+C80+C115+C150+C185+C222</f>
        <v>0</v>
      </c>
      <c r="D247" s="235">
        <f t="shared" si="51"/>
        <v>0</v>
      </c>
      <c r="E247" s="235">
        <f t="shared" si="51"/>
        <v>0</v>
      </c>
      <c r="F247" s="235">
        <f t="shared" si="51"/>
        <v>0</v>
      </c>
      <c r="G247" s="235">
        <f t="shared" si="51"/>
        <v>0</v>
      </c>
      <c r="H247" s="235">
        <f t="shared" si="51"/>
        <v>0</v>
      </c>
      <c r="I247" s="235">
        <f t="shared" si="51"/>
        <v>-97200</v>
      </c>
      <c r="J247" s="235">
        <f t="shared" si="51"/>
        <v>0</v>
      </c>
      <c r="K247" s="235">
        <f t="shared" si="51"/>
        <v>9720000</v>
      </c>
      <c r="L247" s="235">
        <f t="shared" si="51"/>
        <v>874800</v>
      </c>
      <c r="M247" s="235">
        <f t="shared" si="51"/>
        <v>0</v>
      </c>
      <c r="N247" s="235">
        <f t="shared" si="51"/>
        <v>-29160000</v>
      </c>
      <c r="O247" s="235">
        <f t="shared" si="51"/>
        <v>-777600</v>
      </c>
      <c r="P247" s="235">
        <f t="shared" si="51"/>
        <v>0</v>
      </c>
      <c r="Q247" s="235">
        <f t="shared" si="51"/>
        <v>-38880000</v>
      </c>
      <c r="R247" s="235">
        <f t="shared" si="51"/>
        <v>0</v>
      </c>
      <c r="S247" s="235">
        <f t="shared" si="51"/>
        <v>0</v>
      </c>
      <c r="T247" s="235">
        <f t="shared" si="51"/>
        <v>0</v>
      </c>
      <c r="U247" s="235">
        <f t="shared" si="51"/>
        <v>0</v>
      </c>
      <c r="V247" s="235">
        <f t="shared" si="51"/>
        <v>0</v>
      </c>
      <c r="W247" s="235">
        <f t="shared" si="51"/>
        <v>0</v>
      </c>
      <c r="X247" s="23" t="str">
        <f t="shared" si="43"/>
        <v>U4X</v>
      </c>
    </row>
    <row r="248" spans="1:24" x14ac:dyDescent="0.3">
      <c r="C248" s="235">
        <f t="shared" ref="C248:W248" si="52">C47+C81+C116+C151+C186+C223</f>
        <v>0</v>
      </c>
      <c r="D248" s="235">
        <f t="shared" si="52"/>
        <v>0</v>
      </c>
      <c r="E248" s="235">
        <f t="shared" si="52"/>
        <v>0</v>
      </c>
      <c r="F248" s="235">
        <f t="shared" si="52"/>
        <v>0</v>
      </c>
      <c r="G248" s="235">
        <f t="shared" si="52"/>
        <v>0</v>
      </c>
      <c r="H248" s="235">
        <f t="shared" si="52"/>
        <v>0</v>
      </c>
      <c r="I248" s="235">
        <f t="shared" si="52"/>
        <v>0</v>
      </c>
      <c r="J248" s="235">
        <f t="shared" si="52"/>
        <v>-1080000</v>
      </c>
      <c r="K248" s="235">
        <f t="shared" si="52"/>
        <v>-648000000</v>
      </c>
      <c r="L248" s="235">
        <f t="shared" si="52"/>
        <v>0</v>
      </c>
      <c r="M248" s="235">
        <f t="shared" si="52"/>
        <v>3240000</v>
      </c>
      <c r="N248" s="235">
        <f t="shared" si="52"/>
        <v>0</v>
      </c>
      <c r="O248" s="235">
        <f t="shared" si="52"/>
        <v>0</v>
      </c>
      <c r="P248" s="235">
        <f t="shared" si="52"/>
        <v>-2160000</v>
      </c>
      <c r="Q248" s="235">
        <f t="shared" si="52"/>
        <v>0</v>
      </c>
      <c r="R248" s="235">
        <f t="shared" si="52"/>
        <v>0</v>
      </c>
      <c r="S248" s="235">
        <f t="shared" si="52"/>
        <v>0</v>
      </c>
      <c r="T248" s="235">
        <f t="shared" si="52"/>
        <v>0</v>
      </c>
      <c r="U248" s="235">
        <f t="shared" si="52"/>
        <v>0</v>
      </c>
      <c r="V248" s="235">
        <f t="shared" si="52"/>
        <v>0</v>
      </c>
      <c r="W248" s="235">
        <f t="shared" si="52"/>
        <v>0</v>
      </c>
      <c r="X248" s="23" t="str">
        <f t="shared" si="43"/>
        <v>U4Y</v>
      </c>
    </row>
    <row r="249" spans="1:24" x14ac:dyDescent="0.3">
      <c r="C249" s="235">
        <f t="shared" ref="C249:W249" si="53">C48+C82+C117+C152+C187+C224</f>
        <v>0</v>
      </c>
      <c r="D249" s="235">
        <f t="shared" si="53"/>
        <v>0</v>
      </c>
      <c r="E249" s="235">
        <f t="shared" si="53"/>
        <v>0</v>
      </c>
      <c r="F249" s="235">
        <f t="shared" si="53"/>
        <v>0</v>
      </c>
      <c r="G249" s="235">
        <f t="shared" si="53"/>
        <v>0</v>
      </c>
      <c r="H249" s="235">
        <f t="shared" si="53"/>
        <v>0</v>
      </c>
      <c r="I249" s="235">
        <f t="shared" si="53"/>
        <v>-9720000</v>
      </c>
      <c r="J249" s="235">
        <f t="shared" si="53"/>
        <v>0</v>
      </c>
      <c r="K249" s="235">
        <f t="shared" si="53"/>
        <v>648000000</v>
      </c>
      <c r="L249" s="235">
        <f t="shared" si="53"/>
        <v>-29160000</v>
      </c>
      <c r="M249" s="235">
        <f t="shared" si="53"/>
        <v>0</v>
      </c>
      <c r="N249" s="235">
        <f t="shared" si="53"/>
        <v>3888000000</v>
      </c>
      <c r="O249" s="235">
        <f t="shared" si="53"/>
        <v>38880000</v>
      </c>
      <c r="P249" s="235">
        <f t="shared" si="53"/>
        <v>0</v>
      </c>
      <c r="Q249" s="235">
        <f t="shared" si="53"/>
        <v>1296000000</v>
      </c>
      <c r="R249" s="235">
        <f t="shared" si="53"/>
        <v>0</v>
      </c>
      <c r="S249" s="235">
        <f t="shared" si="53"/>
        <v>0</v>
      </c>
      <c r="T249" s="235">
        <f t="shared" si="53"/>
        <v>0</v>
      </c>
      <c r="U249" s="235">
        <f t="shared" si="53"/>
        <v>0</v>
      </c>
      <c r="V249" s="235">
        <f t="shared" si="53"/>
        <v>0</v>
      </c>
      <c r="W249" s="235">
        <f t="shared" si="53"/>
        <v>0</v>
      </c>
      <c r="X249" s="23" t="str">
        <f t="shared" si="43"/>
        <v>U4θ</v>
      </c>
    </row>
    <row r="250" spans="1:24" x14ac:dyDescent="0.3">
      <c r="C250" s="235">
        <f t="shared" ref="C250:W250" si="54">C49+C83+C118+C153+C188+C225</f>
        <v>0</v>
      </c>
      <c r="D250" s="235">
        <f t="shared" si="54"/>
        <v>0</v>
      </c>
      <c r="E250" s="235">
        <f t="shared" si="54"/>
        <v>0</v>
      </c>
      <c r="F250" s="235">
        <f t="shared" si="54"/>
        <v>0</v>
      </c>
      <c r="G250" s="235">
        <f t="shared" si="54"/>
        <v>0</v>
      </c>
      <c r="H250" s="235">
        <f t="shared" si="54"/>
        <v>0</v>
      </c>
      <c r="I250" s="235">
        <f t="shared" si="54"/>
        <v>0</v>
      </c>
      <c r="J250" s="235">
        <f t="shared" si="54"/>
        <v>0</v>
      </c>
      <c r="K250" s="235">
        <f t="shared" si="54"/>
        <v>0</v>
      </c>
      <c r="L250" s="235">
        <f t="shared" si="54"/>
        <v>-777600</v>
      </c>
      <c r="M250" s="235">
        <f t="shared" si="54"/>
        <v>0</v>
      </c>
      <c r="N250" s="235">
        <f t="shared" si="54"/>
        <v>38880000</v>
      </c>
      <c r="O250" s="235">
        <f t="shared" si="54"/>
        <v>1555200</v>
      </c>
      <c r="P250" s="235">
        <f t="shared" si="54"/>
        <v>0</v>
      </c>
      <c r="Q250" s="235">
        <f t="shared" si="54"/>
        <v>0</v>
      </c>
      <c r="R250" s="235">
        <f t="shared" si="54"/>
        <v>-777600</v>
      </c>
      <c r="S250" s="235">
        <f t="shared" si="54"/>
        <v>0</v>
      </c>
      <c r="T250" s="235">
        <f t="shared" si="54"/>
        <v>-38880000</v>
      </c>
      <c r="U250" s="235">
        <f t="shared" si="54"/>
        <v>0</v>
      </c>
      <c r="V250" s="235">
        <f t="shared" si="54"/>
        <v>0</v>
      </c>
      <c r="W250" s="235">
        <f t="shared" si="54"/>
        <v>0</v>
      </c>
      <c r="X250" s="23" t="str">
        <f t="shared" si="43"/>
        <v>U5X</v>
      </c>
    </row>
    <row r="251" spans="1:24" x14ac:dyDescent="0.3">
      <c r="C251" s="235">
        <f t="shared" ref="C251:W251" si="55">C50+C84+C119+C154+C189+C226</f>
        <v>0</v>
      </c>
      <c r="D251" s="235">
        <f t="shared" si="55"/>
        <v>0</v>
      </c>
      <c r="E251" s="235">
        <f t="shared" si="55"/>
        <v>0</v>
      </c>
      <c r="F251" s="235">
        <f t="shared" si="55"/>
        <v>0</v>
      </c>
      <c r="G251" s="235">
        <f t="shared" si="55"/>
        <v>0</v>
      </c>
      <c r="H251" s="235">
        <f t="shared" si="55"/>
        <v>0</v>
      </c>
      <c r="I251" s="235">
        <f t="shared" si="55"/>
        <v>0</v>
      </c>
      <c r="J251" s="235">
        <f t="shared" si="55"/>
        <v>0</v>
      </c>
      <c r="K251" s="235">
        <f t="shared" si="55"/>
        <v>0</v>
      </c>
      <c r="L251" s="235">
        <f t="shared" si="55"/>
        <v>0</v>
      </c>
      <c r="M251" s="235">
        <f t="shared" si="55"/>
        <v>-2160000</v>
      </c>
      <c r="N251" s="235">
        <f t="shared" si="55"/>
        <v>-1296000000</v>
      </c>
      <c r="O251" s="235">
        <f t="shared" si="55"/>
        <v>0</v>
      </c>
      <c r="P251" s="235">
        <f t="shared" si="55"/>
        <v>4320000</v>
      </c>
      <c r="Q251" s="235">
        <f t="shared" si="55"/>
        <v>0</v>
      </c>
      <c r="R251" s="235">
        <f t="shared" si="55"/>
        <v>0</v>
      </c>
      <c r="S251" s="235">
        <f t="shared" si="55"/>
        <v>-2160000</v>
      </c>
      <c r="T251" s="235">
        <f t="shared" si="55"/>
        <v>0</v>
      </c>
      <c r="U251" s="235">
        <f t="shared" si="55"/>
        <v>0</v>
      </c>
      <c r="V251" s="235">
        <f t="shared" si="55"/>
        <v>0</v>
      </c>
      <c r="W251" s="235">
        <f t="shared" si="55"/>
        <v>0</v>
      </c>
      <c r="X251" s="23" t="str">
        <f t="shared" si="43"/>
        <v>U5Y</v>
      </c>
    </row>
    <row r="252" spans="1:24" x14ac:dyDescent="0.3">
      <c r="C252" s="235">
        <f t="shared" ref="C252:W252" si="56">C51+C85+C120+C155+C190+C227</f>
        <v>0</v>
      </c>
      <c r="D252" s="235">
        <f t="shared" si="56"/>
        <v>0</v>
      </c>
      <c r="E252" s="235">
        <f t="shared" si="56"/>
        <v>0</v>
      </c>
      <c r="F252" s="235">
        <f t="shared" si="56"/>
        <v>0</v>
      </c>
      <c r="G252" s="235">
        <f t="shared" si="56"/>
        <v>0</v>
      </c>
      <c r="H252" s="235">
        <f t="shared" si="56"/>
        <v>0</v>
      </c>
      <c r="I252" s="235">
        <f t="shared" si="56"/>
        <v>0</v>
      </c>
      <c r="J252" s="235">
        <f t="shared" si="56"/>
        <v>0</v>
      </c>
      <c r="K252" s="235">
        <f t="shared" si="56"/>
        <v>0</v>
      </c>
      <c r="L252" s="235">
        <f t="shared" si="56"/>
        <v>-38880000</v>
      </c>
      <c r="M252" s="235">
        <f t="shared" si="56"/>
        <v>0</v>
      </c>
      <c r="N252" s="235">
        <f t="shared" si="56"/>
        <v>1296000000</v>
      </c>
      <c r="O252" s="235">
        <f t="shared" si="56"/>
        <v>0</v>
      </c>
      <c r="P252" s="235">
        <f t="shared" si="56"/>
        <v>0</v>
      </c>
      <c r="Q252" s="235">
        <f t="shared" si="56"/>
        <v>2592000000</v>
      </c>
      <c r="R252" s="235">
        <f t="shared" si="56"/>
        <v>38880000</v>
      </c>
      <c r="S252" s="235">
        <f t="shared" si="56"/>
        <v>0</v>
      </c>
      <c r="T252" s="235">
        <f t="shared" si="56"/>
        <v>1296000000</v>
      </c>
      <c r="U252" s="235">
        <f t="shared" si="56"/>
        <v>0</v>
      </c>
      <c r="V252" s="235">
        <f t="shared" si="56"/>
        <v>0</v>
      </c>
      <c r="W252" s="235">
        <f t="shared" si="56"/>
        <v>0</v>
      </c>
      <c r="X252" s="23" t="str">
        <f t="shared" si="43"/>
        <v>U5θ</v>
      </c>
    </row>
    <row r="253" spans="1:24" x14ac:dyDescent="0.3">
      <c r="C253" s="235">
        <f t="shared" ref="C253:W253" si="57">C52+C86+C121+C156+C191+C228</f>
        <v>0</v>
      </c>
      <c r="D253" s="235">
        <f t="shared" si="57"/>
        <v>0</v>
      </c>
      <c r="E253" s="235">
        <f t="shared" si="57"/>
        <v>0</v>
      </c>
      <c r="F253" s="235">
        <f t="shared" si="57"/>
        <v>0</v>
      </c>
      <c r="G253" s="235">
        <f t="shared" si="57"/>
        <v>0</v>
      </c>
      <c r="H253" s="235">
        <f t="shared" si="57"/>
        <v>0</v>
      </c>
      <c r="I253" s="235">
        <f t="shared" si="57"/>
        <v>0</v>
      </c>
      <c r="J253" s="235">
        <f t="shared" si="57"/>
        <v>0</v>
      </c>
      <c r="K253" s="235">
        <f t="shared" si="57"/>
        <v>0</v>
      </c>
      <c r="L253" s="235">
        <f t="shared" si="57"/>
        <v>0</v>
      </c>
      <c r="M253" s="235">
        <f t="shared" si="57"/>
        <v>0</v>
      </c>
      <c r="N253" s="235">
        <f t="shared" si="57"/>
        <v>0</v>
      </c>
      <c r="O253" s="235">
        <f t="shared" si="57"/>
        <v>-777600</v>
      </c>
      <c r="P253" s="235">
        <f t="shared" si="57"/>
        <v>0</v>
      </c>
      <c r="Q253" s="235">
        <f t="shared" si="57"/>
        <v>38880000</v>
      </c>
      <c r="R253" s="235">
        <f t="shared" si="57"/>
        <v>1555200</v>
      </c>
      <c r="S253" s="235">
        <f t="shared" si="57"/>
        <v>0</v>
      </c>
      <c r="T253" s="235">
        <f t="shared" si="57"/>
        <v>0</v>
      </c>
      <c r="U253" s="235">
        <f t="shared" si="57"/>
        <v>-777600</v>
      </c>
      <c r="V253" s="235">
        <f t="shared" si="57"/>
        <v>0</v>
      </c>
      <c r="W253" s="235">
        <f t="shared" si="57"/>
        <v>-38880000</v>
      </c>
      <c r="X253" s="23" t="str">
        <f t="shared" si="43"/>
        <v>U6X</v>
      </c>
    </row>
    <row r="254" spans="1:24" x14ac:dyDescent="0.3">
      <c r="C254" s="235">
        <f t="shared" ref="C254:W254" si="58">C53+C87+C122+C157+C192+C229</f>
        <v>0</v>
      </c>
      <c r="D254" s="235">
        <f t="shared" si="58"/>
        <v>0</v>
      </c>
      <c r="E254" s="235">
        <f t="shared" si="58"/>
        <v>0</v>
      </c>
      <c r="F254" s="235">
        <f t="shared" si="58"/>
        <v>0</v>
      </c>
      <c r="G254" s="235">
        <f t="shared" si="58"/>
        <v>0</v>
      </c>
      <c r="H254" s="235">
        <f t="shared" si="58"/>
        <v>0</v>
      </c>
      <c r="I254" s="235">
        <f t="shared" si="58"/>
        <v>0</v>
      </c>
      <c r="J254" s="235">
        <f t="shared" si="58"/>
        <v>0</v>
      </c>
      <c r="K254" s="235">
        <f t="shared" si="58"/>
        <v>0</v>
      </c>
      <c r="L254" s="235">
        <f t="shared" si="58"/>
        <v>0</v>
      </c>
      <c r="M254" s="235">
        <f t="shared" si="58"/>
        <v>0</v>
      </c>
      <c r="N254" s="235">
        <f t="shared" si="58"/>
        <v>0</v>
      </c>
      <c r="O254" s="235">
        <f t="shared" si="58"/>
        <v>0</v>
      </c>
      <c r="P254" s="235">
        <f t="shared" si="58"/>
        <v>-2160000</v>
      </c>
      <c r="Q254" s="235">
        <f t="shared" si="58"/>
        <v>-1296000000</v>
      </c>
      <c r="R254" s="235">
        <f t="shared" si="58"/>
        <v>0</v>
      </c>
      <c r="S254" s="235">
        <f t="shared" si="58"/>
        <v>4320000</v>
      </c>
      <c r="T254" s="235">
        <f t="shared" si="58"/>
        <v>0</v>
      </c>
      <c r="U254" s="235">
        <f t="shared" si="58"/>
        <v>0</v>
      </c>
      <c r="V254" s="235">
        <f t="shared" si="58"/>
        <v>-2160000</v>
      </c>
      <c r="W254" s="235">
        <f t="shared" si="58"/>
        <v>0</v>
      </c>
      <c r="X254" s="23" t="str">
        <f t="shared" si="43"/>
        <v>U6Y</v>
      </c>
    </row>
    <row r="255" spans="1:24" x14ac:dyDescent="0.3">
      <c r="C255" s="235">
        <f t="shared" ref="C255:W255" si="59">C54+C88+C123+C158+C193+C230</f>
        <v>0</v>
      </c>
      <c r="D255" s="235">
        <f t="shared" si="59"/>
        <v>0</v>
      </c>
      <c r="E255" s="235">
        <f t="shared" si="59"/>
        <v>0</v>
      </c>
      <c r="F255" s="235">
        <f t="shared" si="59"/>
        <v>0</v>
      </c>
      <c r="G255" s="235">
        <f t="shared" si="59"/>
        <v>0</v>
      </c>
      <c r="H255" s="235">
        <f t="shared" si="59"/>
        <v>0</v>
      </c>
      <c r="I255" s="235">
        <f t="shared" si="59"/>
        <v>0</v>
      </c>
      <c r="J255" s="235">
        <f t="shared" si="59"/>
        <v>0</v>
      </c>
      <c r="K255" s="235">
        <f t="shared" si="59"/>
        <v>0</v>
      </c>
      <c r="L255" s="235">
        <f t="shared" si="59"/>
        <v>0</v>
      </c>
      <c r="M255" s="235">
        <f t="shared" si="59"/>
        <v>0</v>
      </c>
      <c r="N255" s="235">
        <f t="shared" si="59"/>
        <v>0</v>
      </c>
      <c r="O255" s="235">
        <f t="shared" si="59"/>
        <v>-38880000</v>
      </c>
      <c r="P255" s="235">
        <f t="shared" si="59"/>
        <v>0</v>
      </c>
      <c r="Q255" s="235">
        <f t="shared" si="59"/>
        <v>1296000000</v>
      </c>
      <c r="R255" s="235">
        <f t="shared" si="59"/>
        <v>0</v>
      </c>
      <c r="S255" s="235">
        <f t="shared" si="59"/>
        <v>0</v>
      </c>
      <c r="T255" s="235">
        <f t="shared" si="59"/>
        <v>2592000000</v>
      </c>
      <c r="U255" s="235">
        <f t="shared" si="59"/>
        <v>38880000</v>
      </c>
      <c r="V255" s="235">
        <f t="shared" si="59"/>
        <v>0</v>
      </c>
      <c r="W255" s="235">
        <f t="shared" si="59"/>
        <v>1296000000</v>
      </c>
      <c r="X255" s="23" t="str">
        <f t="shared" si="43"/>
        <v>U6θ</v>
      </c>
    </row>
    <row r="256" spans="1:24" x14ac:dyDescent="0.3">
      <c r="C256" s="235">
        <f t="shared" ref="C256:W256" si="60">C55+C89+C124+C159+C194+C231</f>
        <v>0</v>
      </c>
      <c r="D256" s="235">
        <f t="shared" si="60"/>
        <v>0</v>
      </c>
      <c r="E256" s="235">
        <f t="shared" si="60"/>
        <v>0</v>
      </c>
      <c r="F256" s="235">
        <f t="shared" si="60"/>
        <v>0</v>
      </c>
      <c r="G256" s="235">
        <f t="shared" si="60"/>
        <v>0</v>
      </c>
      <c r="H256" s="235">
        <f t="shared" si="60"/>
        <v>0</v>
      </c>
      <c r="I256" s="235">
        <f t="shared" si="60"/>
        <v>0</v>
      </c>
      <c r="J256" s="235">
        <f t="shared" si="60"/>
        <v>0</v>
      </c>
      <c r="K256" s="235">
        <f t="shared" si="60"/>
        <v>0</v>
      </c>
      <c r="L256" s="235">
        <f t="shared" si="60"/>
        <v>0</v>
      </c>
      <c r="M256" s="235">
        <f t="shared" si="60"/>
        <v>0</v>
      </c>
      <c r="N256" s="235">
        <f t="shared" si="60"/>
        <v>0</v>
      </c>
      <c r="O256" s="235">
        <f t="shared" si="60"/>
        <v>0</v>
      </c>
      <c r="P256" s="235">
        <f t="shared" si="60"/>
        <v>0</v>
      </c>
      <c r="Q256" s="235">
        <f t="shared" si="60"/>
        <v>0</v>
      </c>
      <c r="R256" s="235">
        <f t="shared" si="60"/>
        <v>-777600</v>
      </c>
      <c r="S256" s="235">
        <f t="shared" si="60"/>
        <v>0</v>
      </c>
      <c r="T256" s="235">
        <f t="shared" si="60"/>
        <v>38880000</v>
      </c>
      <c r="U256" s="235">
        <f t="shared" si="60"/>
        <v>777600</v>
      </c>
      <c r="V256" s="235">
        <f t="shared" si="60"/>
        <v>0</v>
      </c>
      <c r="W256" s="235">
        <f t="shared" si="60"/>
        <v>38880000</v>
      </c>
      <c r="X256" s="23" t="str">
        <f t="shared" si="43"/>
        <v>U7X</v>
      </c>
    </row>
    <row r="257" spans="1:24" x14ac:dyDescent="0.3">
      <c r="C257" s="235">
        <f t="shared" ref="C257:W257" si="61">C56+C90+C125+C160+C195+C232</f>
        <v>0</v>
      </c>
      <c r="D257" s="235">
        <f t="shared" si="61"/>
        <v>0</v>
      </c>
      <c r="E257" s="235">
        <f t="shared" si="61"/>
        <v>0</v>
      </c>
      <c r="F257" s="235">
        <f t="shared" si="61"/>
        <v>0</v>
      </c>
      <c r="G257" s="235">
        <f t="shared" si="61"/>
        <v>0</v>
      </c>
      <c r="H257" s="235">
        <f t="shared" si="61"/>
        <v>0</v>
      </c>
      <c r="I257" s="235">
        <f t="shared" si="61"/>
        <v>0</v>
      </c>
      <c r="J257" s="235">
        <f t="shared" si="61"/>
        <v>0</v>
      </c>
      <c r="K257" s="235">
        <f t="shared" si="61"/>
        <v>0</v>
      </c>
      <c r="L257" s="235">
        <f t="shared" si="61"/>
        <v>0</v>
      </c>
      <c r="M257" s="235">
        <f t="shared" si="61"/>
        <v>0</v>
      </c>
      <c r="N257" s="235">
        <f t="shared" si="61"/>
        <v>0</v>
      </c>
      <c r="O257" s="235">
        <f t="shared" si="61"/>
        <v>0</v>
      </c>
      <c r="P257" s="235">
        <f t="shared" si="61"/>
        <v>0</v>
      </c>
      <c r="Q257" s="235">
        <f t="shared" si="61"/>
        <v>0</v>
      </c>
      <c r="R257" s="235">
        <f t="shared" si="61"/>
        <v>0</v>
      </c>
      <c r="S257" s="235">
        <f t="shared" si="61"/>
        <v>-2160000</v>
      </c>
      <c r="T257" s="235">
        <f t="shared" si="61"/>
        <v>-1296000000</v>
      </c>
      <c r="U257" s="235">
        <f t="shared" si="61"/>
        <v>0</v>
      </c>
      <c r="V257" s="235">
        <f t="shared" si="61"/>
        <v>2160000</v>
      </c>
      <c r="W257" s="235">
        <f t="shared" si="61"/>
        <v>0</v>
      </c>
      <c r="X257" s="23" t="str">
        <f t="shared" si="43"/>
        <v>U7Y</v>
      </c>
    </row>
    <row r="258" spans="1:24" x14ac:dyDescent="0.3">
      <c r="C258" s="235">
        <f t="shared" ref="C258:W258" si="62">C57+C91+C126+C161+C196+C233</f>
        <v>0</v>
      </c>
      <c r="D258" s="235">
        <f t="shared" si="62"/>
        <v>0</v>
      </c>
      <c r="E258" s="235">
        <f t="shared" si="62"/>
        <v>0</v>
      </c>
      <c r="F258" s="235">
        <f t="shared" si="62"/>
        <v>0</v>
      </c>
      <c r="G258" s="235">
        <f t="shared" si="62"/>
        <v>0</v>
      </c>
      <c r="H258" s="235">
        <f t="shared" si="62"/>
        <v>0</v>
      </c>
      <c r="I258" s="235">
        <f t="shared" si="62"/>
        <v>0</v>
      </c>
      <c r="J258" s="235">
        <f t="shared" si="62"/>
        <v>0</v>
      </c>
      <c r="K258" s="235">
        <f t="shared" si="62"/>
        <v>0</v>
      </c>
      <c r="L258" s="235">
        <f t="shared" si="62"/>
        <v>0</v>
      </c>
      <c r="M258" s="235">
        <f t="shared" si="62"/>
        <v>0</v>
      </c>
      <c r="N258" s="235">
        <f t="shared" si="62"/>
        <v>0</v>
      </c>
      <c r="O258" s="235">
        <f t="shared" si="62"/>
        <v>0</v>
      </c>
      <c r="P258" s="235">
        <f t="shared" si="62"/>
        <v>0</v>
      </c>
      <c r="Q258" s="235">
        <f t="shared" si="62"/>
        <v>0</v>
      </c>
      <c r="R258" s="235">
        <f t="shared" si="62"/>
        <v>-38880000</v>
      </c>
      <c r="S258" s="235">
        <f t="shared" si="62"/>
        <v>0</v>
      </c>
      <c r="T258" s="235">
        <f t="shared" si="62"/>
        <v>1296000000</v>
      </c>
      <c r="U258" s="235">
        <f t="shared" si="62"/>
        <v>38880000</v>
      </c>
      <c r="V258" s="235">
        <f t="shared" si="62"/>
        <v>0</v>
      </c>
      <c r="W258" s="235">
        <f t="shared" si="62"/>
        <v>2592000000</v>
      </c>
      <c r="X258" s="23" t="str">
        <f t="shared" si="43"/>
        <v>U7θ</v>
      </c>
    </row>
    <row r="262" spans="1:24" x14ac:dyDescent="0.3">
      <c r="A262" s="126" t="s">
        <v>101</v>
      </c>
    </row>
    <row r="265" spans="1:24" x14ac:dyDescent="0.3">
      <c r="C265" s="241" t="s">
        <v>46</v>
      </c>
      <c r="D265" s="241" t="str">
        <f t="shared" ref="D265:D285" si="63">X238</f>
        <v>U1X</v>
      </c>
      <c r="F265" s="241">
        <v>0</v>
      </c>
      <c r="G265" s="241" t="str">
        <f>D265</f>
        <v>U1X</v>
      </c>
    </row>
    <row r="266" spans="1:24" x14ac:dyDescent="0.3">
      <c r="C266" s="241" t="s">
        <v>47</v>
      </c>
      <c r="D266" s="241" t="str">
        <f t="shared" si="63"/>
        <v>U1Y</v>
      </c>
      <c r="F266" s="241" t="s">
        <v>47</v>
      </c>
      <c r="G266" s="241" t="str">
        <f t="shared" ref="G266:G285" si="64">D266</f>
        <v>U1Y</v>
      </c>
    </row>
    <row r="267" spans="1:24" x14ac:dyDescent="0.3">
      <c r="C267" s="241" t="s">
        <v>109</v>
      </c>
      <c r="D267" s="241" t="str">
        <f t="shared" si="63"/>
        <v>U1θ</v>
      </c>
      <c r="F267" s="241">
        <v>0</v>
      </c>
      <c r="G267" s="241" t="str">
        <f t="shared" si="64"/>
        <v>U1θ</v>
      </c>
    </row>
    <row r="268" spans="1:24" x14ac:dyDescent="0.3">
      <c r="C268" s="241" t="s">
        <v>48</v>
      </c>
      <c r="D268" s="241" t="str">
        <f t="shared" si="63"/>
        <v>U2X</v>
      </c>
      <c r="F268" s="241">
        <v>0</v>
      </c>
      <c r="G268" s="241" t="str">
        <f t="shared" si="64"/>
        <v>U2X</v>
      </c>
    </row>
    <row r="269" spans="1:24" x14ac:dyDescent="0.3">
      <c r="C269" s="241" t="s">
        <v>49</v>
      </c>
      <c r="D269" s="241" t="str">
        <f t="shared" si="63"/>
        <v>U2Y</v>
      </c>
      <c r="F269" s="241">
        <v>-600</v>
      </c>
      <c r="G269" s="241" t="str">
        <f t="shared" si="64"/>
        <v>U2Y</v>
      </c>
    </row>
    <row r="270" spans="1:24" x14ac:dyDescent="0.3">
      <c r="C270" s="241" t="s">
        <v>110</v>
      </c>
      <c r="D270" s="241" t="str">
        <f t="shared" si="63"/>
        <v>U2θ</v>
      </c>
      <c r="F270" s="241">
        <v>20000</v>
      </c>
      <c r="G270" s="241" t="str">
        <f t="shared" si="64"/>
        <v>U2θ</v>
      </c>
    </row>
    <row r="271" spans="1:24" x14ac:dyDescent="0.3">
      <c r="C271" s="241" t="s">
        <v>50</v>
      </c>
      <c r="D271" s="241" t="str">
        <f t="shared" si="63"/>
        <v>U3X</v>
      </c>
      <c r="F271" s="241">
        <v>0</v>
      </c>
      <c r="G271" s="241" t="str">
        <f t="shared" si="64"/>
        <v>U3X</v>
      </c>
    </row>
    <row r="272" spans="1:24" x14ac:dyDescent="0.3">
      <c r="C272" s="241" t="s">
        <v>51</v>
      </c>
      <c r="D272" s="241" t="str">
        <f t="shared" si="63"/>
        <v>U3Y</v>
      </c>
      <c r="F272" s="241">
        <v>-3700</v>
      </c>
      <c r="G272" s="241" t="str">
        <f t="shared" si="64"/>
        <v>U3Y</v>
      </c>
    </row>
    <row r="273" spans="3:7" x14ac:dyDescent="0.3">
      <c r="C273" s="241" t="s">
        <v>111</v>
      </c>
      <c r="D273" s="241" t="str">
        <f t="shared" si="63"/>
        <v>U3θ</v>
      </c>
      <c r="F273" s="241">
        <v>0</v>
      </c>
      <c r="G273" s="241" t="str">
        <f t="shared" si="64"/>
        <v>U3θ</v>
      </c>
    </row>
    <row r="274" spans="3:7" x14ac:dyDescent="0.3">
      <c r="C274" s="241" t="s">
        <v>112</v>
      </c>
      <c r="D274" s="241" t="str">
        <f t="shared" si="63"/>
        <v>U4X</v>
      </c>
      <c r="F274" s="241">
        <v>0</v>
      </c>
      <c r="G274" s="241" t="str">
        <f t="shared" si="64"/>
        <v>U4X</v>
      </c>
    </row>
    <row r="275" spans="3:7" x14ac:dyDescent="0.3">
      <c r="C275" s="241" t="s">
        <v>113</v>
      </c>
      <c r="D275" s="241" t="str">
        <f t="shared" si="63"/>
        <v>U4Y</v>
      </c>
      <c r="F275" s="241">
        <v>-1200</v>
      </c>
      <c r="G275" s="241" t="str">
        <f t="shared" si="64"/>
        <v>U4Y</v>
      </c>
    </row>
    <row r="276" spans="3:7" x14ac:dyDescent="0.3">
      <c r="C276" s="241" t="s">
        <v>114</v>
      </c>
      <c r="D276" s="241" t="str">
        <f t="shared" si="63"/>
        <v>U4θ</v>
      </c>
      <c r="F276" s="241">
        <v>10000</v>
      </c>
      <c r="G276" s="241" t="str">
        <f t="shared" si="64"/>
        <v>U4θ</v>
      </c>
    </row>
    <row r="277" spans="3:7" x14ac:dyDescent="0.3">
      <c r="C277" s="241" t="s">
        <v>115</v>
      </c>
      <c r="D277" s="241" t="str">
        <f t="shared" si="63"/>
        <v>U5X</v>
      </c>
      <c r="F277" s="241">
        <v>0</v>
      </c>
      <c r="G277" s="241" t="str">
        <f t="shared" si="64"/>
        <v>U5X</v>
      </c>
    </row>
    <row r="278" spans="3:7" x14ac:dyDescent="0.3">
      <c r="C278" s="241" t="s">
        <v>116</v>
      </c>
      <c r="D278" s="241" t="str">
        <f t="shared" si="63"/>
        <v>U5Y</v>
      </c>
      <c r="F278" s="241">
        <v>-600</v>
      </c>
      <c r="G278" s="241" t="str">
        <f t="shared" si="64"/>
        <v>U5Y</v>
      </c>
    </row>
    <row r="279" spans="3:7" x14ac:dyDescent="0.3">
      <c r="C279" s="241" t="s">
        <v>117</v>
      </c>
      <c r="D279" s="241" t="str">
        <f t="shared" si="63"/>
        <v>U5θ</v>
      </c>
      <c r="F279" s="241">
        <v>10000</v>
      </c>
      <c r="G279" s="241" t="str">
        <f t="shared" si="64"/>
        <v>U5θ</v>
      </c>
    </row>
    <row r="280" spans="3:7" x14ac:dyDescent="0.3">
      <c r="C280" s="241" t="s">
        <v>118</v>
      </c>
      <c r="D280" s="241" t="str">
        <f t="shared" si="63"/>
        <v>U6X</v>
      </c>
      <c r="F280" s="241">
        <v>0</v>
      </c>
      <c r="G280" s="241" t="str">
        <f t="shared" si="64"/>
        <v>U6X</v>
      </c>
    </row>
    <row r="281" spans="3:7" x14ac:dyDescent="0.3">
      <c r="C281" s="241" t="s">
        <v>119</v>
      </c>
      <c r="D281" s="241" t="str">
        <f t="shared" si="63"/>
        <v>U6Y</v>
      </c>
      <c r="F281" s="241">
        <v>-5500</v>
      </c>
      <c r="G281" s="241" t="str">
        <f t="shared" si="64"/>
        <v>U6Y</v>
      </c>
    </row>
    <row r="282" spans="3:7" x14ac:dyDescent="0.3">
      <c r="C282" s="241" t="s">
        <v>120</v>
      </c>
      <c r="D282" s="241" t="str">
        <f t="shared" si="63"/>
        <v>U6θ</v>
      </c>
      <c r="F282" s="241">
        <v>0</v>
      </c>
      <c r="G282" s="241" t="str">
        <f t="shared" si="64"/>
        <v>U6θ</v>
      </c>
    </row>
    <row r="283" spans="3:7" x14ac:dyDescent="0.3">
      <c r="C283" s="241" t="s">
        <v>121</v>
      </c>
      <c r="D283" s="241" t="str">
        <f t="shared" si="63"/>
        <v>U7X</v>
      </c>
      <c r="F283" s="241" t="s">
        <v>121</v>
      </c>
      <c r="G283" s="241" t="str">
        <f t="shared" si="64"/>
        <v>U7X</v>
      </c>
    </row>
    <row r="284" spans="3:7" x14ac:dyDescent="0.3">
      <c r="C284" s="241" t="s">
        <v>122</v>
      </c>
      <c r="D284" s="241" t="str">
        <f t="shared" si="63"/>
        <v>U7Y</v>
      </c>
      <c r="F284" s="241" t="s">
        <v>122</v>
      </c>
      <c r="G284" s="241" t="str">
        <f t="shared" si="64"/>
        <v>U7Y</v>
      </c>
    </row>
    <row r="285" spans="3:7" x14ac:dyDescent="0.3">
      <c r="C285" s="241" t="s">
        <v>123</v>
      </c>
      <c r="D285" s="241" t="str">
        <f t="shared" si="63"/>
        <v>U7θ</v>
      </c>
      <c r="F285" s="241" t="s">
        <v>123</v>
      </c>
      <c r="G285" s="241" t="str">
        <f t="shared" si="64"/>
        <v>U7θ</v>
      </c>
    </row>
    <row r="289" spans="1:7" x14ac:dyDescent="0.3">
      <c r="A289" s="126" t="s">
        <v>53</v>
      </c>
    </row>
    <row r="292" spans="1:7" x14ac:dyDescent="0.3">
      <c r="C292" s="241" t="s">
        <v>55</v>
      </c>
      <c r="D292" s="241" t="str">
        <f>D265</f>
        <v>U1X</v>
      </c>
      <c r="E292" s="93"/>
      <c r="F292" s="241" t="s">
        <v>55</v>
      </c>
      <c r="G292" s="241" t="str">
        <f>D292</f>
        <v>U1X</v>
      </c>
    </row>
    <row r="293" spans="1:7" x14ac:dyDescent="0.3">
      <c r="C293" s="241" t="s">
        <v>56</v>
      </c>
      <c r="D293" s="241" t="str">
        <f t="shared" ref="D293:D312" si="65">D266</f>
        <v>U1Y</v>
      </c>
      <c r="E293" s="93"/>
      <c r="F293" s="241">
        <v>0</v>
      </c>
      <c r="G293" s="241" t="str">
        <f t="shared" ref="G293:G312" si="66">D293</f>
        <v>U1Y</v>
      </c>
    </row>
    <row r="294" spans="1:7" x14ac:dyDescent="0.3">
      <c r="C294" s="241" t="s">
        <v>125</v>
      </c>
      <c r="D294" s="241" t="str">
        <f t="shared" si="65"/>
        <v>U1θ</v>
      </c>
      <c r="E294" s="93"/>
      <c r="F294" s="241" t="s">
        <v>125</v>
      </c>
      <c r="G294" s="241" t="str">
        <f t="shared" si="66"/>
        <v>U1θ</v>
      </c>
    </row>
    <row r="295" spans="1:7" x14ac:dyDescent="0.3">
      <c r="C295" s="241" t="s">
        <v>57</v>
      </c>
      <c r="D295" s="241" t="str">
        <f t="shared" si="65"/>
        <v>U2X</v>
      </c>
      <c r="E295" s="93"/>
      <c r="F295" s="241" t="s">
        <v>57</v>
      </c>
      <c r="G295" s="241" t="str">
        <f t="shared" si="66"/>
        <v>U2X</v>
      </c>
    </row>
    <row r="296" spans="1:7" x14ac:dyDescent="0.3">
      <c r="C296" s="241" t="s">
        <v>58</v>
      </c>
      <c r="D296" s="241" t="str">
        <f t="shared" si="65"/>
        <v>U2Y</v>
      </c>
      <c r="E296" s="93"/>
      <c r="F296" s="241" t="s">
        <v>58</v>
      </c>
      <c r="G296" s="241" t="str">
        <f t="shared" si="66"/>
        <v>U2Y</v>
      </c>
    </row>
    <row r="297" spans="1:7" x14ac:dyDescent="0.3">
      <c r="C297" s="241" t="s">
        <v>126</v>
      </c>
      <c r="D297" s="241" t="str">
        <f t="shared" si="65"/>
        <v>U2θ</v>
      </c>
      <c r="E297" s="93"/>
      <c r="F297" s="241" t="s">
        <v>126</v>
      </c>
      <c r="G297" s="241" t="str">
        <f t="shared" si="66"/>
        <v>U2θ</v>
      </c>
    </row>
    <row r="298" spans="1:7" x14ac:dyDescent="0.3">
      <c r="C298" s="241" t="s">
        <v>59</v>
      </c>
      <c r="D298" s="241" t="str">
        <f t="shared" si="65"/>
        <v>U3X</v>
      </c>
      <c r="E298" s="93"/>
      <c r="F298" s="241" t="s">
        <v>59</v>
      </c>
      <c r="G298" s="241" t="str">
        <f t="shared" si="66"/>
        <v>U3X</v>
      </c>
    </row>
    <row r="299" spans="1:7" x14ac:dyDescent="0.3">
      <c r="C299" s="241" t="s">
        <v>60</v>
      </c>
      <c r="D299" s="241" t="str">
        <f t="shared" si="65"/>
        <v>U3Y</v>
      </c>
      <c r="E299" s="93"/>
      <c r="F299" s="241" t="s">
        <v>60</v>
      </c>
      <c r="G299" s="241" t="str">
        <f t="shared" si="66"/>
        <v>U3Y</v>
      </c>
    </row>
    <row r="300" spans="1:7" x14ac:dyDescent="0.3">
      <c r="C300" s="241" t="s">
        <v>127</v>
      </c>
      <c r="D300" s="241" t="str">
        <f t="shared" si="65"/>
        <v>U3θ</v>
      </c>
      <c r="E300" s="93"/>
      <c r="F300" s="241" t="s">
        <v>127</v>
      </c>
      <c r="G300" s="241" t="str">
        <f t="shared" si="66"/>
        <v>U3θ</v>
      </c>
    </row>
    <row r="301" spans="1:7" x14ac:dyDescent="0.3">
      <c r="C301" s="241" t="s">
        <v>128</v>
      </c>
      <c r="D301" s="241" t="str">
        <f t="shared" si="65"/>
        <v>U4X</v>
      </c>
      <c r="E301" s="93"/>
      <c r="F301" s="241" t="s">
        <v>128</v>
      </c>
      <c r="G301" s="241" t="str">
        <f t="shared" si="66"/>
        <v>U4X</v>
      </c>
    </row>
    <row r="302" spans="1:7" x14ac:dyDescent="0.3">
      <c r="C302" s="241" t="s">
        <v>129</v>
      </c>
      <c r="D302" s="241" t="str">
        <f t="shared" si="65"/>
        <v>U4Y</v>
      </c>
      <c r="E302" s="93"/>
      <c r="F302" s="241" t="s">
        <v>129</v>
      </c>
      <c r="G302" s="241" t="str">
        <f t="shared" si="66"/>
        <v>U4Y</v>
      </c>
    </row>
    <row r="303" spans="1:7" x14ac:dyDescent="0.3">
      <c r="C303" s="241" t="s">
        <v>130</v>
      </c>
      <c r="D303" s="241" t="str">
        <f t="shared" si="65"/>
        <v>U4θ</v>
      </c>
      <c r="E303" s="93"/>
      <c r="F303" s="241" t="s">
        <v>130</v>
      </c>
      <c r="G303" s="241" t="str">
        <f t="shared" si="66"/>
        <v>U4θ</v>
      </c>
    </row>
    <row r="304" spans="1:7" x14ac:dyDescent="0.3">
      <c r="C304" s="241" t="s">
        <v>131</v>
      </c>
      <c r="D304" s="241" t="str">
        <f t="shared" si="65"/>
        <v>U5X</v>
      </c>
      <c r="E304" s="93"/>
      <c r="F304" s="241" t="s">
        <v>131</v>
      </c>
      <c r="G304" s="241" t="str">
        <f t="shared" si="66"/>
        <v>U5X</v>
      </c>
    </row>
    <row r="305" spans="1:28" x14ac:dyDescent="0.3">
      <c r="C305" s="241" t="s">
        <v>132</v>
      </c>
      <c r="D305" s="241" t="str">
        <f t="shared" si="65"/>
        <v>U5Y</v>
      </c>
      <c r="E305" s="93"/>
      <c r="F305" s="241" t="s">
        <v>132</v>
      </c>
      <c r="G305" s="241" t="str">
        <f t="shared" si="66"/>
        <v>U5Y</v>
      </c>
    </row>
    <row r="306" spans="1:28" x14ac:dyDescent="0.3">
      <c r="C306" s="241" t="s">
        <v>133</v>
      </c>
      <c r="D306" s="241" t="str">
        <f t="shared" si="65"/>
        <v>U5θ</v>
      </c>
      <c r="E306" s="93"/>
      <c r="F306" s="241" t="s">
        <v>133</v>
      </c>
      <c r="G306" s="241" t="str">
        <f t="shared" si="66"/>
        <v>U5θ</v>
      </c>
    </row>
    <row r="307" spans="1:28" x14ac:dyDescent="0.3">
      <c r="C307" s="241" t="s">
        <v>134</v>
      </c>
      <c r="D307" s="241" t="str">
        <f t="shared" si="65"/>
        <v>U6X</v>
      </c>
      <c r="E307" s="93"/>
      <c r="F307" s="241" t="s">
        <v>134</v>
      </c>
      <c r="G307" s="241" t="str">
        <f t="shared" si="66"/>
        <v>U6X</v>
      </c>
    </row>
    <row r="308" spans="1:28" x14ac:dyDescent="0.3">
      <c r="C308" s="241" t="s">
        <v>135</v>
      </c>
      <c r="D308" s="241" t="str">
        <f t="shared" si="65"/>
        <v>U6Y</v>
      </c>
      <c r="E308" s="93"/>
      <c r="F308" s="241" t="s">
        <v>135</v>
      </c>
      <c r="G308" s="241" t="str">
        <f t="shared" si="66"/>
        <v>U6Y</v>
      </c>
    </row>
    <row r="309" spans="1:28" x14ac:dyDescent="0.3">
      <c r="C309" s="241" t="s">
        <v>136</v>
      </c>
      <c r="D309" s="241" t="str">
        <f t="shared" si="65"/>
        <v>U6θ</v>
      </c>
      <c r="E309" s="93"/>
      <c r="F309" s="241" t="s">
        <v>136</v>
      </c>
      <c r="G309" s="241" t="str">
        <f t="shared" si="66"/>
        <v>U6θ</v>
      </c>
    </row>
    <row r="310" spans="1:28" x14ac:dyDescent="0.3">
      <c r="C310" s="241" t="s">
        <v>137</v>
      </c>
      <c r="D310" s="241" t="str">
        <f t="shared" si="65"/>
        <v>U7X</v>
      </c>
      <c r="E310" s="93"/>
      <c r="F310" s="241">
        <v>0</v>
      </c>
      <c r="G310" s="241" t="str">
        <f t="shared" si="66"/>
        <v>U7X</v>
      </c>
    </row>
    <row r="311" spans="1:28" x14ac:dyDescent="0.3">
      <c r="C311" s="241" t="s">
        <v>138</v>
      </c>
      <c r="D311" s="241" t="str">
        <f t="shared" si="65"/>
        <v>U7Y</v>
      </c>
      <c r="E311" s="93"/>
      <c r="F311" s="241">
        <v>0</v>
      </c>
      <c r="G311" s="241" t="str">
        <f t="shared" si="66"/>
        <v>U7Y</v>
      </c>
    </row>
    <row r="312" spans="1:28" x14ac:dyDescent="0.3">
      <c r="C312" s="241" t="s">
        <v>139</v>
      </c>
      <c r="D312" s="241" t="str">
        <f t="shared" si="65"/>
        <v>U7θ</v>
      </c>
      <c r="E312" s="93"/>
      <c r="F312" s="241">
        <v>0</v>
      </c>
      <c r="G312" s="241" t="str">
        <f t="shared" si="66"/>
        <v>U7θ</v>
      </c>
    </row>
    <row r="315" spans="1:28" x14ac:dyDescent="0.3">
      <c r="A315" s="126" t="s">
        <v>61</v>
      </c>
    </row>
    <row r="319" spans="1:28" x14ac:dyDescent="0.3">
      <c r="C319" s="260">
        <f>F265</f>
        <v>0</v>
      </c>
      <c r="D319" s="260"/>
      <c r="E319" s="260">
        <f>C238</f>
        <v>777600</v>
      </c>
      <c r="F319" s="261">
        <f t="shared" ref="F319:Y331" si="67">D238</f>
        <v>0</v>
      </c>
      <c r="G319" s="260">
        <f t="shared" si="67"/>
        <v>-38880000</v>
      </c>
      <c r="H319" s="260">
        <f t="shared" si="67"/>
        <v>-777600</v>
      </c>
      <c r="I319" s="260">
        <f t="shared" si="67"/>
        <v>0</v>
      </c>
      <c r="J319" s="260">
        <f t="shared" si="67"/>
        <v>-38880000</v>
      </c>
      <c r="K319" s="260">
        <f t="shared" si="67"/>
        <v>0</v>
      </c>
      <c r="L319" s="260">
        <f t="shared" si="67"/>
        <v>0</v>
      </c>
      <c r="M319" s="260">
        <f t="shared" si="67"/>
        <v>0</v>
      </c>
      <c r="N319" s="260">
        <f t="shared" si="67"/>
        <v>0</v>
      </c>
      <c r="O319" s="260">
        <f t="shared" si="67"/>
        <v>0</v>
      </c>
      <c r="P319" s="260">
        <f t="shared" si="67"/>
        <v>0</v>
      </c>
      <c r="Q319" s="260">
        <f t="shared" si="67"/>
        <v>0</v>
      </c>
      <c r="R319" s="260">
        <f t="shared" si="67"/>
        <v>0</v>
      </c>
      <c r="S319" s="260">
        <f t="shared" si="67"/>
        <v>0</v>
      </c>
      <c r="T319" s="260">
        <f t="shared" si="67"/>
        <v>0</v>
      </c>
      <c r="U319" s="260">
        <f t="shared" si="67"/>
        <v>0</v>
      </c>
      <c r="V319" s="260">
        <f t="shared" si="67"/>
        <v>0</v>
      </c>
      <c r="W319" s="261">
        <f t="shared" si="67"/>
        <v>0</v>
      </c>
      <c r="X319" s="261">
        <f t="shared" si="67"/>
        <v>0</v>
      </c>
      <c r="Y319" s="261">
        <f t="shared" si="67"/>
        <v>0</v>
      </c>
      <c r="Z319" s="260"/>
      <c r="AA319" s="260"/>
      <c r="AB319" s="260" t="str">
        <f>F292</f>
        <v>D1X</v>
      </c>
    </row>
    <row r="320" spans="1:28" x14ac:dyDescent="0.3">
      <c r="C320" s="261" t="str">
        <f t="shared" ref="C320:C339" si="68">F266</f>
        <v>C1Y</v>
      </c>
      <c r="D320" s="261"/>
      <c r="E320" s="261">
        <f t="shared" ref="E320:T335" si="69">C239</f>
        <v>0</v>
      </c>
      <c r="F320" s="261">
        <f t="shared" si="67"/>
        <v>2160000</v>
      </c>
      <c r="G320" s="261">
        <f t="shared" si="67"/>
        <v>0</v>
      </c>
      <c r="H320" s="261">
        <f t="shared" si="67"/>
        <v>0</v>
      </c>
      <c r="I320" s="261">
        <f t="shared" si="67"/>
        <v>-2160000</v>
      </c>
      <c r="J320" s="261">
        <f t="shared" si="67"/>
        <v>0</v>
      </c>
      <c r="K320" s="261">
        <f t="shared" si="67"/>
        <v>0</v>
      </c>
      <c r="L320" s="261">
        <f t="shared" si="67"/>
        <v>0</v>
      </c>
      <c r="M320" s="261">
        <f t="shared" si="67"/>
        <v>0</v>
      </c>
      <c r="N320" s="261">
        <f t="shared" si="67"/>
        <v>0</v>
      </c>
      <c r="O320" s="261">
        <f t="shared" si="67"/>
        <v>0</v>
      </c>
      <c r="P320" s="261">
        <f t="shared" si="67"/>
        <v>0</v>
      </c>
      <c r="Q320" s="261">
        <f t="shared" si="67"/>
        <v>0</v>
      </c>
      <c r="R320" s="261">
        <f t="shared" si="67"/>
        <v>0</v>
      </c>
      <c r="S320" s="261">
        <f t="shared" si="67"/>
        <v>0</v>
      </c>
      <c r="T320" s="261">
        <f t="shared" si="67"/>
        <v>0</v>
      </c>
      <c r="U320" s="261">
        <f t="shared" si="67"/>
        <v>0</v>
      </c>
      <c r="V320" s="261">
        <f t="shared" si="67"/>
        <v>0</v>
      </c>
      <c r="W320" s="261">
        <f t="shared" si="67"/>
        <v>0</v>
      </c>
      <c r="X320" s="261">
        <f t="shared" si="67"/>
        <v>0</v>
      </c>
      <c r="Y320" s="261">
        <f t="shared" si="67"/>
        <v>0</v>
      </c>
      <c r="Z320" s="261"/>
      <c r="AA320" s="261"/>
      <c r="AB320" s="261">
        <f t="shared" ref="AB320:AB339" si="70">F293</f>
        <v>0</v>
      </c>
    </row>
    <row r="321" spans="3:28" x14ac:dyDescent="0.3">
      <c r="C321" s="260">
        <f t="shared" si="68"/>
        <v>0</v>
      </c>
      <c r="D321" s="260"/>
      <c r="E321" s="260">
        <f t="shared" si="69"/>
        <v>-38880000</v>
      </c>
      <c r="F321" s="261">
        <f t="shared" si="67"/>
        <v>0</v>
      </c>
      <c r="G321" s="260">
        <f t="shared" si="67"/>
        <v>2592000000</v>
      </c>
      <c r="H321" s="260">
        <f t="shared" si="67"/>
        <v>38880000</v>
      </c>
      <c r="I321" s="260">
        <f t="shared" si="67"/>
        <v>0</v>
      </c>
      <c r="J321" s="260">
        <f t="shared" si="67"/>
        <v>1296000000</v>
      </c>
      <c r="K321" s="260">
        <f t="shared" si="67"/>
        <v>0</v>
      </c>
      <c r="L321" s="260">
        <f t="shared" si="67"/>
        <v>0</v>
      </c>
      <c r="M321" s="260">
        <f t="shared" si="67"/>
        <v>0</v>
      </c>
      <c r="N321" s="260">
        <f t="shared" si="67"/>
        <v>0</v>
      </c>
      <c r="O321" s="260">
        <f t="shared" si="67"/>
        <v>0</v>
      </c>
      <c r="P321" s="260">
        <f t="shared" si="67"/>
        <v>0</v>
      </c>
      <c r="Q321" s="260">
        <f t="shared" si="67"/>
        <v>0</v>
      </c>
      <c r="R321" s="260">
        <f t="shared" si="67"/>
        <v>0</v>
      </c>
      <c r="S321" s="260">
        <f t="shared" si="67"/>
        <v>0</v>
      </c>
      <c r="T321" s="260">
        <f t="shared" si="67"/>
        <v>0</v>
      </c>
      <c r="U321" s="260">
        <f t="shared" si="67"/>
        <v>0</v>
      </c>
      <c r="V321" s="260">
        <f t="shared" si="67"/>
        <v>0</v>
      </c>
      <c r="W321" s="261">
        <f t="shared" si="67"/>
        <v>0</v>
      </c>
      <c r="X321" s="261">
        <f t="shared" si="67"/>
        <v>0</v>
      </c>
      <c r="Y321" s="261">
        <f t="shared" si="67"/>
        <v>0</v>
      </c>
      <c r="Z321" s="260"/>
      <c r="AA321" s="260"/>
      <c r="AB321" s="260" t="str">
        <f t="shared" si="70"/>
        <v>D1θ</v>
      </c>
    </row>
    <row r="322" spans="3:28" x14ac:dyDescent="0.3">
      <c r="C322" s="260">
        <f t="shared" si="68"/>
        <v>0</v>
      </c>
      <c r="D322" s="260"/>
      <c r="E322" s="260">
        <f t="shared" si="69"/>
        <v>-777600</v>
      </c>
      <c r="F322" s="261">
        <f t="shared" si="67"/>
        <v>0</v>
      </c>
      <c r="G322" s="260">
        <f t="shared" si="67"/>
        <v>38880000</v>
      </c>
      <c r="H322" s="260">
        <f t="shared" si="67"/>
        <v>874800</v>
      </c>
      <c r="I322" s="260">
        <f t="shared" si="67"/>
        <v>0</v>
      </c>
      <c r="J322" s="260">
        <f t="shared" si="67"/>
        <v>29160000</v>
      </c>
      <c r="K322" s="260">
        <f t="shared" si="67"/>
        <v>-97200</v>
      </c>
      <c r="L322" s="260">
        <f t="shared" si="67"/>
        <v>0</v>
      </c>
      <c r="M322" s="260">
        <f t="shared" si="67"/>
        <v>-9720000</v>
      </c>
      <c r="N322" s="260">
        <f t="shared" si="67"/>
        <v>0</v>
      </c>
      <c r="O322" s="260">
        <f t="shared" si="67"/>
        <v>0</v>
      </c>
      <c r="P322" s="260">
        <f t="shared" si="67"/>
        <v>0</v>
      </c>
      <c r="Q322" s="260">
        <f t="shared" si="67"/>
        <v>0</v>
      </c>
      <c r="R322" s="260">
        <f t="shared" si="67"/>
        <v>0</v>
      </c>
      <c r="S322" s="260">
        <f t="shared" si="67"/>
        <v>0</v>
      </c>
      <c r="T322" s="260">
        <f t="shared" si="67"/>
        <v>0</v>
      </c>
      <c r="U322" s="260">
        <f t="shared" si="67"/>
        <v>0</v>
      </c>
      <c r="V322" s="260">
        <f t="shared" si="67"/>
        <v>0</v>
      </c>
      <c r="W322" s="261">
        <f t="shared" si="67"/>
        <v>0</v>
      </c>
      <c r="X322" s="261">
        <f t="shared" si="67"/>
        <v>0</v>
      </c>
      <c r="Y322" s="261">
        <f t="shared" si="67"/>
        <v>0</v>
      </c>
      <c r="Z322" s="260"/>
      <c r="AA322" s="260"/>
      <c r="AB322" s="260" t="str">
        <f t="shared" si="70"/>
        <v>D2X</v>
      </c>
    </row>
    <row r="323" spans="3:28" x14ac:dyDescent="0.3">
      <c r="C323" s="260">
        <f t="shared" si="68"/>
        <v>-600</v>
      </c>
      <c r="D323" s="260"/>
      <c r="E323" s="260">
        <f t="shared" si="69"/>
        <v>0</v>
      </c>
      <c r="F323" s="261">
        <f t="shared" si="67"/>
        <v>-2160000</v>
      </c>
      <c r="G323" s="260">
        <f t="shared" si="67"/>
        <v>-1296000000</v>
      </c>
      <c r="H323" s="260">
        <f t="shared" si="67"/>
        <v>0</v>
      </c>
      <c r="I323" s="260">
        <f t="shared" si="67"/>
        <v>3240000</v>
      </c>
      <c r="J323" s="260">
        <f t="shared" si="67"/>
        <v>0</v>
      </c>
      <c r="K323" s="260">
        <f t="shared" si="67"/>
        <v>0</v>
      </c>
      <c r="L323" s="260">
        <f t="shared" si="67"/>
        <v>-1080000</v>
      </c>
      <c r="M323" s="260">
        <f t="shared" si="67"/>
        <v>0</v>
      </c>
      <c r="N323" s="260">
        <f t="shared" si="67"/>
        <v>0</v>
      </c>
      <c r="O323" s="260">
        <f t="shared" si="67"/>
        <v>0</v>
      </c>
      <c r="P323" s="260">
        <f t="shared" si="67"/>
        <v>0</v>
      </c>
      <c r="Q323" s="260">
        <f t="shared" si="67"/>
        <v>0</v>
      </c>
      <c r="R323" s="260">
        <f t="shared" si="67"/>
        <v>0</v>
      </c>
      <c r="S323" s="260">
        <f t="shared" si="67"/>
        <v>0</v>
      </c>
      <c r="T323" s="260">
        <f t="shared" si="67"/>
        <v>0</v>
      </c>
      <c r="U323" s="260">
        <f t="shared" si="67"/>
        <v>0</v>
      </c>
      <c r="V323" s="260">
        <f t="shared" si="67"/>
        <v>0</v>
      </c>
      <c r="W323" s="261">
        <f t="shared" si="67"/>
        <v>0</v>
      </c>
      <c r="X323" s="261">
        <f t="shared" si="67"/>
        <v>0</v>
      </c>
      <c r="Y323" s="261">
        <f t="shared" si="67"/>
        <v>0</v>
      </c>
      <c r="Z323" s="260"/>
      <c r="AA323" s="260"/>
      <c r="AB323" s="260" t="str">
        <f t="shared" si="70"/>
        <v>D2Y</v>
      </c>
    </row>
    <row r="324" spans="3:28" x14ac:dyDescent="0.3">
      <c r="C324" s="260">
        <f t="shared" si="68"/>
        <v>20000</v>
      </c>
      <c r="D324" s="260"/>
      <c r="E324" s="260">
        <f t="shared" si="69"/>
        <v>-38880000</v>
      </c>
      <c r="F324" s="261">
        <f t="shared" si="67"/>
        <v>0</v>
      </c>
      <c r="G324" s="260">
        <f t="shared" si="67"/>
        <v>1296000000</v>
      </c>
      <c r="H324" s="260">
        <f t="shared" si="67"/>
        <v>29160000</v>
      </c>
      <c r="I324" s="260">
        <f t="shared" si="67"/>
        <v>0</v>
      </c>
      <c r="J324" s="260">
        <f t="shared" si="67"/>
        <v>3888000000</v>
      </c>
      <c r="K324" s="260">
        <f t="shared" si="67"/>
        <v>9720000</v>
      </c>
      <c r="L324" s="260">
        <f t="shared" si="67"/>
        <v>0</v>
      </c>
      <c r="M324" s="260">
        <f t="shared" si="67"/>
        <v>648000000</v>
      </c>
      <c r="N324" s="260">
        <f t="shared" si="67"/>
        <v>0</v>
      </c>
      <c r="O324" s="260">
        <f t="shared" si="67"/>
        <v>0</v>
      </c>
      <c r="P324" s="260">
        <f t="shared" si="67"/>
        <v>0</v>
      </c>
      <c r="Q324" s="260">
        <f t="shared" si="67"/>
        <v>0</v>
      </c>
      <c r="R324" s="260">
        <f t="shared" si="67"/>
        <v>0</v>
      </c>
      <c r="S324" s="260">
        <f t="shared" si="67"/>
        <v>0</v>
      </c>
      <c r="T324" s="260">
        <f t="shared" si="67"/>
        <v>0</v>
      </c>
      <c r="U324" s="260">
        <f t="shared" si="67"/>
        <v>0</v>
      </c>
      <c r="V324" s="260">
        <f t="shared" si="67"/>
        <v>0</v>
      </c>
      <c r="W324" s="261">
        <f t="shared" si="67"/>
        <v>0</v>
      </c>
      <c r="X324" s="261">
        <f t="shared" si="67"/>
        <v>0</v>
      </c>
      <c r="Y324" s="261">
        <f t="shared" si="67"/>
        <v>0</v>
      </c>
      <c r="Z324" s="260"/>
      <c r="AA324" s="260"/>
      <c r="AB324" s="260" t="str">
        <f t="shared" si="70"/>
        <v>D2θ</v>
      </c>
    </row>
    <row r="325" spans="3:28" x14ac:dyDescent="0.3">
      <c r="C325" s="260">
        <f t="shared" si="68"/>
        <v>0</v>
      </c>
      <c r="D325" s="260"/>
      <c r="E325" s="260">
        <f t="shared" si="69"/>
        <v>0</v>
      </c>
      <c r="F325" s="261">
        <f t="shared" si="67"/>
        <v>0</v>
      </c>
      <c r="G325" s="260">
        <f t="shared" si="67"/>
        <v>0</v>
      </c>
      <c r="H325" s="260">
        <f t="shared" si="67"/>
        <v>-97200</v>
      </c>
      <c r="I325" s="260">
        <f t="shared" si="67"/>
        <v>0</v>
      </c>
      <c r="J325" s="260">
        <f t="shared" si="67"/>
        <v>9720000</v>
      </c>
      <c r="K325" s="260">
        <f t="shared" si="67"/>
        <v>194400</v>
      </c>
      <c r="L325" s="260">
        <f t="shared" si="67"/>
        <v>0</v>
      </c>
      <c r="M325" s="260">
        <f t="shared" si="67"/>
        <v>0</v>
      </c>
      <c r="N325" s="260">
        <f t="shared" si="67"/>
        <v>-97200</v>
      </c>
      <c r="O325" s="260">
        <f t="shared" si="67"/>
        <v>0</v>
      </c>
      <c r="P325" s="260">
        <f t="shared" si="67"/>
        <v>-9720000</v>
      </c>
      <c r="Q325" s="260">
        <f t="shared" si="67"/>
        <v>0</v>
      </c>
      <c r="R325" s="260">
        <f t="shared" si="67"/>
        <v>0</v>
      </c>
      <c r="S325" s="260">
        <f t="shared" si="67"/>
        <v>0</v>
      </c>
      <c r="T325" s="260">
        <f t="shared" si="67"/>
        <v>0</v>
      </c>
      <c r="U325" s="260">
        <f t="shared" si="67"/>
        <v>0</v>
      </c>
      <c r="V325" s="260">
        <f t="shared" si="67"/>
        <v>0</v>
      </c>
      <c r="W325" s="261">
        <f t="shared" si="67"/>
        <v>0</v>
      </c>
      <c r="X325" s="261">
        <f t="shared" si="67"/>
        <v>0</v>
      </c>
      <c r="Y325" s="261">
        <f t="shared" si="67"/>
        <v>0</v>
      </c>
      <c r="Z325" s="260"/>
      <c r="AA325" s="260"/>
      <c r="AB325" s="260" t="str">
        <f t="shared" si="70"/>
        <v>D3X</v>
      </c>
    </row>
    <row r="326" spans="3:28" x14ac:dyDescent="0.3">
      <c r="C326" s="260">
        <f t="shared" si="68"/>
        <v>-3700</v>
      </c>
      <c r="D326" s="260"/>
      <c r="E326" s="260">
        <f t="shared" si="69"/>
        <v>0</v>
      </c>
      <c r="F326" s="261">
        <f t="shared" si="67"/>
        <v>0</v>
      </c>
      <c r="G326" s="260">
        <f t="shared" si="67"/>
        <v>0</v>
      </c>
      <c r="H326" s="260">
        <f t="shared" si="67"/>
        <v>0</v>
      </c>
      <c r="I326" s="260">
        <f t="shared" si="67"/>
        <v>-1080000</v>
      </c>
      <c r="J326" s="260">
        <f t="shared" si="67"/>
        <v>-648000000</v>
      </c>
      <c r="K326" s="260">
        <f t="shared" si="67"/>
        <v>0</v>
      </c>
      <c r="L326" s="260">
        <f t="shared" si="67"/>
        <v>2160000</v>
      </c>
      <c r="M326" s="260">
        <f t="shared" si="67"/>
        <v>0</v>
      </c>
      <c r="N326" s="260">
        <f t="shared" si="67"/>
        <v>0</v>
      </c>
      <c r="O326" s="260">
        <f t="shared" si="67"/>
        <v>-1080000</v>
      </c>
      <c r="P326" s="260">
        <f t="shared" si="67"/>
        <v>0</v>
      </c>
      <c r="Q326" s="260">
        <f t="shared" si="67"/>
        <v>0</v>
      </c>
      <c r="R326" s="260">
        <f t="shared" si="67"/>
        <v>0</v>
      </c>
      <c r="S326" s="260">
        <f t="shared" si="67"/>
        <v>0</v>
      </c>
      <c r="T326" s="260">
        <f t="shared" si="67"/>
        <v>0</v>
      </c>
      <c r="U326" s="260">
        <f t="shared" si="67"/>
        <v>0</v>
      </c>
      <c r="V326" s="260">
        <f t="shared" si="67"/>
        <v>0</v>
      </c>
      <c r="W326" s="261">
        <f t="shared" si="67"/>
        <v>0</v>
      </c>
      <c r="X326" s="261">
        <f t="shared" si="67"/>
        <v>0</v>
      </c>
      <c r="Y326" s="261">
        <f t="shared" si="67"/>
        <v>0</v>
      </c>
      <c r="Z326" s="260"/>
      <c r="AA326" s="260"/>
      <c r="AB326" s="260" t="str">
        <f t="shared" si="70"/>
        <v>D3Y</v>
      </c>
    </row>
    <row r="327" spans="3:28" x14ac:dyDescent="0.3">
      <c r="C327" s="260">
        <f t="shared" si="68"/>
        <v>0</v>
      </c>
      <c r="D327" s="260"/>
      <c r="E327" s="260">
        <f t="shared" si="69"/>
        <v>0</v>
      </c>
      <c r="F327" s="261">
        <f t="shared" si="67"/>
        <v>0</v>
      </c>
      <c r="G327" s="260">
        <f t="shared" si="67"/>
        <v>0</v>
      </c>
      <c r="H327" s="260">
        <f t="shared" si="67"/>
        <v>-9720000</v>
      </c>
      <c r="I327" s="260">
        <f t="shared" si="67"/>
        <v>0</v>
      </c>
      <c r="J327" s="260">
        <f t="shared" si="67"/>
        <v>648000000</v>
      </c>
      <c r="K327" s="260">
        <f t="shared" si="67"/>
        <v>0</v>
      </c>
      <c r="L327" s="260">
        <f t="shared" si="67"/>
        <v>0</v>
      </c>
      <c r="M327" s="260">
        <f t="shared" si="67"/>
        <v>2592000000</v>
      </c>
      <c r="N327" s="260">
        <f t="shared" si="67"/>
        <v>9720000</v>
      </c>
      <c r="O327" s="260">
        <f t="shared" si="67"/>
        <v>0</v>
      </c>
      <c r="P327" s="260">
        <f t="shared" si="67"/>
        <v>648000000</v>
      </c>
      <c r="Q327" s="260">
        <f t="shared" si="67"/>
        <v>0</v>
      </c>
      <c r="R327" s="260">
        <f t="shared" si="67"/>
        <v>0</v>
      </c>
      <c r="S327" s="260">
        <f t="shared" si="67"/>
        <v>0</v>
      </c>
      <c r="T327" s="260">
        <f t="shared" si="67"/>
        <v>0</v>
      </c>
      <c r="U327" s="260">
        <f t="shared" si="67"/>
        <v>0</v>
      </c>
      <c r="V327" s="260">
        <f t="shared" si="67"/>
        <v>0</v>
      </c>
      <c r="W327" s="261">
        <f t="shared" si="67"/>
        <v>0</v>
      </c>
      <c r="X327" s="261">
        <f t="shared" si="67"/>
        <v>0</v>
      </c>
      <c r="Y327" s="261">
        <f t="shared" si="67"/>
        <v>0</v>
      </c>
      <c r="Z327" s="260"/>
      <c r="AA327" s="260"/>
      <c r="AB327" s="260" t="str">
        <f t="shared" si="70"/>
        <v>D3θ</v>
      </c>
    </row>
    <row r="328" spans="3:28" x14ac:dyDescent="0.3">
      <c r="C328" s="260">
        <f t="shared" si="68"/>
        <v>0</v>
      </c>
      <c r="D328" s="260"/>
      <c r="E328" s="260">
        <f t="shared" si="69"/>
        <v>0</v>
      </c>
      <c r="F328" s="261">
        <f t="shared" si="67"/>
        <v>0</v>
      </c>
      <c r="G328" s="260">
        <f t="shared" si="67"/>
        <v>0</v>
      </c>
      <c r="H328" s="260">
        <f t="shared" si="67"/>
        <v>0</v>
      </c>
      <c r="I328" s="260">
        <f t="shared" si="67"/>
        <v>0</v>
      </c>
      <c r="J328" s="260">
        <f t="shared" si="67"/>
        <v>0</v>
      </c>
      <c r="K328" s="260">
        <f t="shared" si="67"/>
        <v>-97200</v>
      </c>
      <c r="L328" s="260">
        <f t="shared" si="67"/>
        <v>0</v>
      </c>
      <c r="M328" s="260">
        <f t="shared" si="67"/>
        <v>9720000</v>
      </c>
      <c r="N328" s="260">
        <f t="shared" si="67"/>
        <v>874800</v>
      </c>
      <c r="O328" s="260">
        <f t="shared" si="67"/>
        <v>0</v>
      </c>
      <c r="P328" s="260">
        <f t="shared" si="67"/>
        <v>-29160000</v>
      </c>
      <c r="Q328" s="260">
        <f t="shared" si="67"/>
        <v>-777600</v>
      </c>
      <c r="R328" s="260">
        <f t="shared" si="67"/>
        <v>0</v>
      </c>
      <c r="S328" s="260">
        <f t="shared" si="67"/>
        <v>-38880000</v>
      </c>
      <c r="T328" s="260">
        <f t="shared" si="67"/>
        <v>0</v>
      </c>
      <c r="U328" s="260">
        <f t="shared" si="67"/>
        <v>0</v>
      </c>
      <c r="V328" s="260">
        <f t="shared" si="67"/>
        <v>0</v>
      </c>
      <c r="W328" s="261">
        <f t="shared" si="67"/>
        <v>0</v>
      </c>
      <c r="X328" s="261">
        <f t="shared" si="67"/>
        <v>0</v>
      </c>
      <c r="Y328" s="261">
        <f t="shared" si="67"/>
        <v>0</v>
      </c>
      <c r="Z328" s="260"/>
      <c r="AA328" s="260" t="s">
        <v>65</v>
      </c>
      <c r="AB328" s="260" t="str">
        <f t="shared" si="70"/>
        <v>D4X</v>
      </c>
    </row>
    <row r="329" spans="3:28" x14ac:dyDescent="0.3">
      <c r="C329" s="260">
        <f t="shared" si="68"/>
        <v>-1200</v>
      </c>
      <c r="D329" s="260" t="s">
        <v>52</v>
      </c>
      <c r="E329" s="260">
        <f t="shared" si="69"/>
        <v>0</v>
      </c>
      <c r="F329" s="261">
        <f t="shared" si="67"/>
        <v>0</v>
      </c>
      <c r="G329" s="260">
        <f t="shared" si="67"/>
        <v>0</v>
      </c>
      <c r="H329" s="260">
        <f t="shared" si="67"/>
        <v>0</v>
      </c>
      <c r="I329" s="260">
        <f t="shared" si="67"/>
        <v>0</v>
      </c>
      <c r="J329" s="260">
        <f t="shared" si="67"/>
        <v>0</v>
      </c>
      <c r="K329" s="260">
        <f t="shared" si="67"/>
        <v>0</v>
      </c>
      <c r="L329" s="260">
        <f t="shared" si="67"/>
        <v>-1080000</v>
      </c>
      <c r="M329" s="260">
        <f t="shared" si="67"/>
        <v>-648000000</v>
      </c>
      <c r="N329" s="260">
        <f t="shared" si="67"/>
        <v>0</v>
      </c>
      <c r="O329" s="260">
        <f t="shared" si="67"/>
        <v>3240000</v>
      </c>
      <c r="P329" s="260">
        <f t="shared" si="67"/>
        <v>0</v>
      </c>
      <c r="Q329" s="260">
        <f t="shared" si="67"/>
        <v>0</v>
      </c>
      <c r="R329" s="260">
        <f t="shared" si="67"/>
        <v>-2160000</v>
      </c>
      <c r="S329" s="260">
        <f t="shared" si="67"/>
        <v>0</v>
      </c>
      <c r="T329" s="260">
        <f t="shared" si="67"/>
        <v>0</v>
      </c>
      <c r="U329" s="260">
        <f t="shared" si="67"/>
        <v>0</v>
      </c>
      <c r="V329" s="260">
        <f t="shared" si="67"/>
        <v>0</v>
      </c>
      <c r="W329" s="261">
        <f t="shared" si="67"/>
        <v>0</v>
      </c>
      <c r="X329" s="261">
        <f t="shared" si="67"/>
        <v>0</v>
      </c>
      <c r="Y329" s="261">
        <f t="shared" si="67"/>
        <v>0</v>
      </c>
      <c r="Z329" s="260"/>
      <c r="AA329" s="260"/>
      <c r="AB329" s="260" t="str">
        <f t="shared" si="70"/>
        <v>D4Y</v>
      </c>
    </row>
    <row r="330" spans="3:28" x14ac:dyDescent="0.3">
      <c r="C330" s="260">
        <f t="shared" si="68"/>
        <v>10000</v>
      </c>
      <c r="D330" s="260"/>
      <c r="E330" s="260">
        <f t="shared" si="69"/>
        <v>0</v>
      </c>
      <c r="F330" s="261">
        <f t="shared" si="67"/>
        <v>0</v>
      </c>
      <c r="G330" s="260">
        <f t="shared" si="67"/>
        <v>0</v>
      </c>
      <c r="H330" s="260">
        <f t="shared" si="67"/>
        <v>0</v>
      </c>
      <c r="I330" s="260">
        <f t="shared" si="67"/>
        <v>0</v>
      </c>
      <c r="J330" s="260">
        <f t="shared" si="67"/>
        <v>0</v>
      </c>
      <c r="K330" s="260">
        <f t="shared" si="67"/>
        <v>-9720000</v>
      </c>
      <c r="L330" s="260">
        <f t="shared" si="67"/>
        <v>0</v>
      </c>
      <c r="M330" s="260">
        <f t="shared" si="67"/>
        <v>648000000</v>
      </c>
      <c r="N330" s="260">
        <f t="shared" si="67"/>
        <v>-29160000</v>
      </c>
      <c r="O330" s="260">
        <f t="shared" si="67"/>
        <v>0</v>
      </c>
      <c r="P330" s="260">
        <f t="shared" si="67"/>
        <v>3888000000</v>
      </c>
      <c r="Q330" s="260">
        <f t="shared" si="67"/>
        <v>38880000</v>
      </c>
      <c r="R330" s="260">
        <f t="shared" si="67"/>
        <v>0</v>
      </c>
      <c r="S330" s="260">
        <f t="shared" si="67"/>
        <v>1296000000</v>
      </c>
      <c r="T330" s="260">
        <f t="shared" si="67"/>
        <v>0</v>
      </c>
      <c r="U330" s="260">
        <f t="shared" si="67"/>
        <v>0</v>
      </c>
      <c r="V330" s="260">
        <f t="shared" si="67"/>
        <v>0</v>
      </c>
      <c r="W330" s="261">
        <f t="shared" si="67"/>
        <v>0</v>
      </c>
      <c r="X330" s="261">
        <f t="shared" si="67"/>
        <v>0</v>
      </c>
      <c r="Y330" s="261">
        <f t="shared" si="67"/>
        <v>0</v>
      </c>
      <c r="Z330" s="260"/>
      <c r="AA330" s="260"/>
      <c r="AB330" s="260" t="str">
        <f t="shared" si="70"/>
        <v>D4θ</v>
      </c>
    </row>
    <row r="331" spans="3:28" x14ac:dyDescent="0.3">
      <c r="C331" s="260">
        <f t="shared" si="68"/>
        <v>0</v>
      </c>
      <c r="D331" s="260"/>
      <c r="E331" s="260">
        <f t="shared" si="69"/>
        <v>0</v>
      </c>
      <c r="F331" s="261">
        <f t="shared" si="67"/>
        <v>0</v>
      </c>
      <c r="G331" s="260">
        <f t="shared" si="67"/>
        <v>0</v>
      </c>
      <c r="H331" s="260">
        <f t="shared" si="67"/>
        <v>0</v>
      </c>
      <c r="I331" s="260">
        <f t="shared" si="67"/>
        <v>0</v>
      </c>
      <c r="J331" s="260">
        <f t="shared" si="67"/>
        <v>0</v>
      </c>
      <c r="K331" s="260">
        <f t="shared" si="67"/>
        <v>0</v>
      </c>
      <c r="L331" s="260">
        <f t="shared" si="67"/>
        <v>0</v>
      </c>
      <c r="M331" s="260">
        <f t="shared" si="67"/>
        <v>0</v>
      </c>
      <c r="N331" s="260">
        <f t="shared" si="67"/>
        <v>-777600</v>
      </c>
      <c r="O331" s="260">
        <f t="shared" si="67"/>
        <v>0</v>
      </c>
      <c r="P331" s="260">
        <f t="shared" si="67"/>
        <v>38880000</v>
      </c>
      <c r="Q331" s="260">
        <f t="shared" si="67"/>
        <v>1555200</v>
      </c>
      <c r="R331" s="260">
        <f t="shared" si="67"/>
        <v>0</v>
      </c>
      <c r="S331" s="260">
        <f t="shared" si="67"/>
        <v>0</v>
      </c>
      <c r="T331" s="260">
        <f t="shared" si="67"/>
        <v>-777600</v>
      </c>
      <c r="U331" s="260">
        <f t="shared" ref="U331:Y339" si="71">S250</f>
        <v>0</v>
      </c>
      <c r="V331" s="260">
        <f t="shared" si="71"/>
        <v>-38880000</v>
      </c>
      <c r="W331" s="261">
        <f t="shared" si="71"/>
        <v>0</v>
      </c>
      <c r="X331" s="261">
        <f t="shared" si="71"/>
        <v>0</v>
      </c>
      <c r="Y331" s="261">
        <f t="shared" si="71"/>
        <v>0</v>
      </c>
      <c r="Z331" s="260"/>
      <c r="AA331" s="260"/>
      <c r="AB331" s="260" t="str">
        <f t="shared" si="70"/>
        <v>D5X</v>
      </c>
    </row>
    <row r="332" spans="3:28" x14ac:dyDescent="0.3">
      <c r="C332" s="260">
        <f t="shared" si="68"/>
        <v>-600</v>
      </c>
      <c r="D332" s="260"/>
      <c r="E332" s="260">
        <f t="shared" si="69"/>
        <v>0</v>
      </c>
      <c r="F332" s="261">
        <f t="shared" si="69"/>
        <v>0</v>
      </c>
      <c r="G332" s="260">
        <f t="shared" si="69"/>
        <v>0</v>
      </c>
      <c r="H332" s="260">
        <f t="shared" si="69"/>
        <v>0</v>
      </c>
      <c r="I332" s="260">
        <f t="shared" si="69"/>
        <v>0</v>
      </c>
      <c r="J332" s="260">
        <f t="shared" si="69"/>
        <v>0</v>
      </c>
      <c r="K332" s="260">
        <f t="shared" si="69"/>
        <v>0</v>
      </c>
      <c r="L332" s="260">
        <f t="shared" si="69"/>
        <v>0</v>
      </c>
      <c r="M332" s="260">
        <f t="shared" si="69"/>
        <v>0</v>
      </c>
      <c r="N332" s="260">
        <f t="shared" si="69"/>
        <v>0</v>
      </c>
      <c r="O332" s="260">
        <f t="shared" si="69"/>
        <v>-2160000</v>
      </c>
      <c r="P332" s="260">
        <f t="shared" si="69"/>
        <v>-1296000000</v>
      </c>
      <c r="Q332" s="260">
        <f t="shared" si="69"/>
        <v>0</v>
      </c>
      <c r="R332" s="260">
        <f t="shared" si="69"/>
        <v>4320000</v>
      </c>
      <c r="S332" s="260">
        <f t="shared" si="69"/>
        <v>0</v>
      </c>
      <c r="T332" s="260">
        <f t="shared" si="69"/>
        <v>0</v>
      </c>
      <c r="U332" s="260">
        <f t="shared" si="71"/>
        <v>-2160000</v>
      </c>
      <c r="V332" s="260">
        <f t="shared" si="71"/>
        <v>0</v>
      </c>
      <c r="W332" s="261">
        <f t="shared" si="71"/>
        <v>0</v>
      </c>
      <c r="X332" s="261">
        <f t="shared" si="71"/>
        <v>0</v>
      </c>
      <c r="Y332" s="261">
        <f t="shared" si="71"/>
        <v>0</v>
      </c>
      <c r="Z332" s="260"/>
      <c r="AA332" s="260"/>
      <c r="AB332" s="260" t="str">
        <f t="shared" si="70"/>
        <v>D5Y</v>
      </c>
    </row>
    <row r="333" spans="3:28" x14ac:dyDescent="0.3">
      <c r="C333" s="260">
        <f>F279</f>
        <v>10000</v>
      </c>
      <c r="D333" s="260"/>
      <c r="E333" s="260">
        <f t="shared" si="69"/>
        <v>0</v>
      </c>
      <c r="F333" s="261">
        <f t="shared" si="69"/>
        <v>0</v>
      </c>
      <c r="G333" s="260">
        <f t="shared" si="69"/>
        <v>0</v>
      </c>
      <c r="H333" s="260">
        <f t="shared" si="69"/>
        <v>0</v>
      </c>
      <c r="I333" s="260">
        <f t="shared" si="69"/>
        <v>0</v>
      </c>
      <c r="J333" s="260">
        <f t="shared" si="69"/>
        <v>0</v>
      </c>
      <c r="K333" s="260">
        <f t="shared" si="69"/>
        <v>0</v>
      </c>
      <c r="L333" s="260">
        <f t="shared" si="69"/>
        <v>0</v>
      </c>
      <c r="M333" s="260">
        <f t="shared" si="69"/>
        <v>0</v>
      </c>
      <c r="N333" s="260">
        <f t="shared" si="69"/>
        <v>-38880000</v>
      </c>
      <c r="O333" s="260">
        <f t="shared" si="69"/>
        <v>0</v>
      </c>
      <c r="P333" s="260">
        <f t="shared" si="69"/>
        <v>1296000000</v>
      </c>
      <c r="Q333" s="260">
        <f t="shared" si="69"/>
        <v>0</v>
      </c>
      <c r="R333" s="260">
        <f t="shared" si="69"/>
        <v>0</v>
      </c>
      <c r="S333" s="260">
        <f t="shared" si="69"/>
        <v>2592000000</v>
      </c>
      <c r="T333" s="260">
        <f t="shared" si="69"/>
        <v>38880000</v>
      </c>
      <c r="U333" s="260">
        <f t="shared" si="71"/>
        <v>0</v>
      </c>
      <c r="V333" s="260">
        <f t="shared" si="71"/>
        <v>1296000000</v>
      </c>
      <c r="W333" s="261">
        <f t="shared" si="71"/>
        <v>0</v>
      </c>
      <c r="X333" s="261">
        <f t="shared" si="71"/>
        <v>0</v>
      </c>
      <c r="Y333" s="261">
        <f t="shared" si="71"/>
        <v>0</v>
      </c>
      <c r="Z333" s="260"/>
      <c r="AA333" s="260"/>
      <c r="AB333" s="260" t="str">
        <f t="shared" si="70"/>
        <v>D5θ</v>
      </c>
    </row>
    <row r="334" spans="3:28" x14ac:dyDescent="0.3">
      <c r="C334" s="260">
        <f t="shared" si="68"/>
        <v>0</v>
      </c>
      <c r="D334" s="260"/>
      <c r="E334" s="260">
        <f t="shared" si="69"/>
        <v>0</v>
      </c>
      <c r="F334" s="261">
        <f t="shared" si="69"/>
        <v>0</v>
      </c>
      <c r="G334" s="260">
        <f t="shared" si="69"/>
        <v>0</v>
      </c>
      <c r="H334" s="260">
        <f t="shared" si="69"/>
        <v>0</v>
      </c>
      <c r="I334" s="260">
        <f t="shared" si="69"/>
        <v>0</v>
      </c>
      <c r="J334" s="260">
        <f t="shared" si="69"/>
        <v>0</v>
      </c>
      <c r="K334" s="260">
        <f t="shared" si="69"/>
        <v>0</v>
      </c>
      <c r="L334" s="260">
        <f t="shared" si="69"/>
        <v>0</v>
      </c>
      <c r="M334" s="260">
        <f t="shared" si="69"/>
        <v>0</v>
      </c>
      <c r="N334" s="260">
        <f t="shared" si="69"/>
        <v>0</v>
      </c>
      <c r="O334" s="260">
        <f t="shared" si="69"/>
        <v>0</v>
      </c>
      <c r="P334" s="260">
        <f t="shared" si="69"/>
        <v>0</v>
      </c>
      <c r="Q334" s="260">
        <f t="shared" si="69"/>
        <v>-777600</v>
      </c>
      <c r="R334" s="260">
        <f t="shared" si="69"/>
        <v>0</v>
      </c>
      <c r="S334" s="260">
        <f t="shared" si="69"/>
        <v>38880000</v>
      </c>
      <c r="T334" s="260">
        <f t="shared" si="69"/>
        <v>1555200</v>
      </c>
      <c r="U334" s="260">
        <f t="shared" si="71"/>
        <v>0</v>
      </c>
      <c r="V334" s="260">
        <f t="shared" si="71"/>
        <v>0</v>
      </c>
      <c r="W334" s="261">
        <f t="shared" si="71"/>
        <v>-777600</v>
      </c>
      <c r="X334" s="261">
        <f t="shared" si="71"/>
        <v>0</v>
      </c>
      <c r="Y334" s="261">
        <f t="shared" si="71"/>
        <v>-38880000</v>
      </c>
      <c r="Z334" s="260"/>
      <c r="AA334" s="260"/>
      <c r="AB334" s="260" t="str">
        <f t="shared" si="70"/>
        <v>D6X</v>
      </c>
    </row>
    <row r="335" spans="3:28" x14ac:dyDescent="0.3">
      <c r="C335" s="260">
        <f t="shared" si="68"/>
        <v>-5500</v>
      </c>
      <c r="D335" s="260"/>
      <c r="E335" s="260">
        <f t="shared" si="69"/>
        <v>0</v>
      </c>
      <c r="F335" s="261">
        <f t="shared" si="69"/>
        <v>0</v>
      </c>
      <c r="G335" s="260">
        <f t="shared" si="69"/>
        <v>0</v>
      </c>
      <c r="H335" s="260">
        <f t="shared" si="69"/>
        <v>0</v>
      </c>
      <c r="I335" s="260">
        <f t="shared" si="69"/>
        <v>0</v>
      </c>
      <c r="J335" s="260">
        <f t="shared" si="69"/>
        <v>0</v>
      </c>
      <c r="K335" s="260">
        <f t="shared" si="69"/>
        <v>0</v>
      </c>
      <c r="L335" s="260">
        <f t="shared" si="69"/>
        <v>0</v>
      </c>
      <c r="M335" s="260">
        <f t="shared" si="69"/>
        <v>0</v>
      </c>
      <c r="N335" s="260">
        <f t="shared" si="69"/>
        <v>0</v>
      </c>
      <c r="O335" s="260">
        <f t="shared" si="69"/>
        <v>0</v>
      </c>
      <c r="P335" s="260">
        <f t="shared" si="69"/>
        <v>0</v>
      </c>
      <c r="Q335" s="260">
        <f t="shared" si="69"/>
        <v>0</v>
      </c>
      <c r="R335" s="260">
        <f t="shared" si="69"/>
        <v>-2160000</v>
      </c>
      <c r="S335" s="260">
        <f t="shared" si="69"/>
        <v>-1296000000</v>
      </c>
      <c r="T335" s="260">
        <f t="shared" si="69"/>
        <v>0</v>
      </c>
      <c r="U335" s="260">
        <f t="shared" si="71"/>
        <v>4320000</v>
      </c>
      <c r="V335" s="260">
        <f t="shared" si="71"/>
        <v>0</v>
      </c>
      <c r="W335" s="261">
        <f t="shared" si="71"/>
        <v>0</v>
      </c>
      <c r="X335" s="261">
        <f t="shared" si="71"/>
        <v>-2160000</v>
      </c>
      <c r="Y335" s="261">
        <f t="shared" si="71"/>
        <v>0</v>
      </c>
      <c r="Z335" s="260"/>
      <c r="AA335" s="260"/>
      <c r="AB335" s="260" t="str">
        <f t="shared" si="70"/>
        <v>D6Y</v>
      </c>
    </row>
    <row r="336" spans="3:28" x14ac:dyDescent="0.3">
      <c r="C336" s="260">
        <f>F282</f>
        <v>0</v>
      </c>
      <c r="D336" s="260"/>
      <c r="E336" s="260">
        <f t="shared" ref="E336:T339" si="72">C255</f>
        <v>0</v>
      </c>
      <c r="F336" s="261">
        <f t="shared" si="72"/>
        <v>0</v>
      </c>
      <c r="G336" s="260">
        <f t="shared" si="72"/>
        <v>0</v>
      </c>
      <c r="H336" s="260">
        <f t="shared" si="72"/>
        <v>0</v>
      </c>
      <c r="I336" s="260">
        <f t="shared" si="72"/>
        <v>0</v>
      </c>
      <c r="J336" s="260">
        <f t="shared" si="72"/>
        <v>0</v>
      </c>
      <c r="K336" s="260">
        <f t="shared" si="72"/>
        <v>0</v>
      </c>
      <c r="L336" s="260">
        <f t="shared" si="72"/>
        <v>0</v>
      </c>
      <c r="M336" s="260">
        <f t="shared" si="72"/>
        <v>0</v>
      </c>
      <c r="N336" s="260">
        <f t="shared" si="72"/>
        <v>0</v>
      </c>
      <c r="O336" s="260">
        <f t="shared" si="72"/>
        <v>0</v>
      </c>
      <c r="P336" s="260">
        <f t="shared" si="72"/>
        <v>0</v>
      </c>
      <c r="Q336" s="260">
        <f t="shared" si="72"/>
        <v>-38880000</v>
      </c>
      <c r="R336" s="260">
        <f t="shared" si="72"/>
        <v>0</v>
      </c>
      <c r="S336" s="260">
        <f t="shared" si="72"/>
        <v>1296000000</v>
      </c>
      <c r="T336" s="260">
        <f t="shared" si="72"/>
        <v>0</v>
      </c>
      <c r="U336" s="260">
        <f t="shared" si="71"/>
        <v>0</v>
      </c>
      <c r="V336" s="260">
        <f t="shared" si="71"/>
        <v>2592000000</v>
      </c>
      <c r="W336" s="261">
        <f t="shared" si="71"/>
        <v>38880000</v>
      </c>
      <c r="X336" s="261">
        <f t="shared" si="71"/>
        <v>0</v>
      </c>
      <c r="Y336" s="261">
        <f t="shared" si="71"/>
        <v>1296000000</v>
      </c>
      <c r="Z336" s="260"/>
      <c r="AA336" s="260"/>
      <c r="AB336" s="260" t="str">
        <f t="shared" si="70"/>
        <v>D6θ</v>
      </c>
    </row>
    <row r="337" spans="1:28" x14ac:dyDescent="0.3">
      <c r="C337" s="261" t="str">
        <f t="shared" si="68"/>
        <v>C7X</v>
      </c>
      <c r="D337" s="261"/>
      <c r="E337" s="261">
        <f t="shared" si="72"/>
        <v>0</v>
      </c>
      <c r="F337" s="261">
        <f t="shared" si="72"/>
        <v>0</v>
      </c>
      <c r="G337" s="261">
        <f t="shared" si="72"/>
        <v>0</v>
      </c>
      <c r="H337" s="261">
        <f t="shared" si="72"/>
        <v>0</v>
      </c>
      <c r="I337" s="261">
        <f t="shared" si="72"/>
        <v>0</v>
      </c>
      <c r="J337" s="261">
        <f t="shared" si="72"/>
        <v>0</v>
      </c>
      <c r="K337" s="261">
        <f t="shared" si="72"/>
        <v>0</v>
      </c>
      <c r="L337" s="261">
        <f t="shared" si="72"/>
        <v>0</v>
      </c>
      <c r="M337" s="261">
        <f t="shared" si="72"/>
        <v>0</v>
      </c>
      <c r="N337" s="261">
        <f t="shared" si="72"/>
        <v>0</v>
      </c>
      <c r="O337" s="261">
        <f t="shared" si="72"/>
        <v>0</v>
      </c>
      <c r="P337" s="261">
        <f t="shared" si="72"/>
        <v>0</v>
      </c>
      <c r="Q337" s="261">
        <f t="shared" si="72"/>
        <v>0</v>
      </c>
      <c r="R337" s="261">
        <f t="shared" si="72"/>
        <v>0</v>
      </c>
      <c r="S337" s="261">
        <f t="shared" si="72"/>
        <v>0</v>
      </c>
      <c r="T337" s="261">
        <f t="shared" si="72"/>
        <v>-777600</v>
      </c>
      <c r="U337" s="261">
        <f t="shared" si="71"/>
        <v>0</v>
      </c>
      <c r="V337" s="261">
        <f t="shared" si="71"/>
        <v>38880000</v>
      </c>
      <c r="W337" s="261">
        <f t="shared" si="71"/>
        <v>777600</v>
      </c>
      <c r="X337" s="261">
        <f t="shared" si="71"/>
        <v>0</v>
      </c>
      <c r="Y337" s="261">
        <f t="shared" si="71"/>
        <v>38880000</v>
      </c>
      <c r="Z337" s="261"/>
      <c r="AA337" s="261"/>
      <c r="AB337" s="261">
        <f t="shared" si="70"/>
        <v>0</v>
      </c>
    </row>
    <row r="338" spans="1:28" x14ac:dyDescent="0.3">
      <c r="C338" s="261" t="str">
        <f t="shared" si="68"/>
        <v>C7Y</v>
      </c>
      <c r="D338" s="261"/>
      <c r="E338" s="261">
        <f t="shared" si="72"/>
        <v>0</v>
      </c>
      <c r="F338" s="261">
        <f t="shared" si="72"/>
        <v>0</v>
      </c>
      <c r="G338" s="261">
        <f t="shared" si="72"/>
        <v>0</v>
      </c>
      <c r="H338" s="261">
        <f t="shared" si="72"/>
        <v>0</v>
      </c>
      <c r="I338" s="261">
        <f t="shared" si="72"/>
        <v>0</v>
      </c>
      <c r="J338" s="261">
        <f t="shared" si="72"/>
        <v>0</v>
      </c>
      <c r="K338" s="261">
        <f t="shared" si="72"/>
        <v>0</v>
      </c>
      <c r="L338" s="261">
        <f t="shared" si="72"/>
        <v>0</v>
      </c>
      <c r="M338" s="261">
        <f t="shared" si="72"/>
        <v>0</v>
      </c>
      <c r="N338" s="261">
        <f t="shared" si="72"/>
        <v>0</v>
      </c>
      <c r="O338" s="261">
        <f t="shared" si="72"/>
        <v>0</v>
      </c>
      <c r="P338" s="261">
        <f t="shared" si="72"/>
        <v>0</v>
      </c>
      <c r="Q338" s="261">
        <f t="shared" si="72"/>
        <v>0</v>
      </c>
      <c r="R338" s="261">
        <f t="shared" si="72"/>
        <v>0</v>
      </c>
      <c r="S338" s="261">
        <f t="shared" si="72"/>
        <v>0</v>
      </c>
      <c r="T338" s="261">
        <f t="shared" si="72"/>
        <v>0</v>
      </c>
      <c r="U338" s="261">
        <f t="shared" si="71"/>
        <v>-2160000</v>
      </c>
      <c r="V338" s="261">
        <f t="shared" si="71"/>
        <v>-1296000000</v>
      </c>
      <c r="W338" s="261">
        <f t="shared" si="71"/>
        <v>0</v>
      </c>
      <c r="X338" s="261">
        <f t="shared" si="71"/>
        <v>2160000</v>
      </c>
      <c r="Y338" s="261">
        <f t="shared" si="71"/>
        <v>0</v>
      </c>
      <c r="Z338" s="261"/>
      <c r="AA338" s="261"/>
      <c r="AB338" s="261">
        <f t="shared" si="70"/>
        <v>0</v>
      </c>
    </row>
    <row r="339" spans="1:28" x14ac:dyDescent="0.3">
      <c r="C339" s="261" t="str">
        <f t="shared" si="68"/>
        <v>C7θ</v>
      </c>
      <c r="D339" s="261"/>
      <c r="E339" s="261">
        <f t="shared" si="72"/>
        <v>0</v>
      </c>
      <c r="F339" s="261">
        <f t="shared" si="72"/>
        <v>0</v>
      </c>
      <c r="G339" s="261">
        <f t="shared" si="72"/>
        <v>0</v>
      </c>
      <c r="H339" s="261">
        <f t="shared" si="72"/>
        <v>0</v>
      </c>
      <c r="I339" s="261">
        <f t="shared" si="72"/>
        <v>0</v>
      </c>
      <c r="J339" s="261">
        <f t="shared" si="72"/>
        <v>0</v>
      </c>
      <c r="K339" s="261">
        <f t="shared" si="72"/>
        <v>0</v>
      </c>
      <c r="L339" s="261">
        <f t="shared" si="72"/>
        <v>0</v>
      </c>
      <c r="M339" s="261">
        <f t="shared" si="72"/>
        <v>0</v>
      </c>
      <c r="N339" s="261">
        <f t="shared" si="72"/>
        <v>0</v>
      </c>
      <c r="O339" s="261">
        <f t="shared" si="72"/>
        <v>0</v>
      </c>
      <c r="P339" s="261">
        <f t="shared" si="72"/>
        <v>0</v>
      </c>
      <c r="Q339" s="261">
        <f t="shared" si="72"/>
        <v>0</v>
      </c>
      <c r="R339" s="261">
        <f t="shared" si="72"/>
        <v>0</v>
      </c>
      <c r="S339" s="261">
        <f t="shared" si="72"/>
        <v>0</v>
      </c>
      <c r="T339" s="261">
        <f t="shared" si="72"/>
        <v>-38880000</v>
      </c>
      <c r="U339" s="261">
        <f t="shared" si="71"/>
        <v>0</v>
      </c>
      <c r="V339" s="261">
        <f t="shared" si="71"/>
        <v>1296000000</v>
      </c>
      <c r="W339" s="261">
        <f t="shared" si="71"/>
        <v>38880000</v>
      </c>
      <c r="X339" s="261">
        <f t="shared" si="71"/>
        <v>0</v>
      </c>
      <c r="Y339" s="261">
        <f t="shared" si="71"/>
        <v>2592000000</v>
      </c>
      <c r="Z339" s="261"/>
      <c r="AA339" s="261"/>
      <c r="AB339" s="261">
        <f t="shared" si="70"/>
        <v>0</v>
      </c>
    </row>
    <row r="343" spans="1:28" x14ac:dyDescent="0.3">
      <c r="A343" s="126" t="s">
        <v>140</v>
      </c>
    </row>
    <row r="348" spans="1:28" x14ac:dyDescent="0.3">
      <c r="C348">
        <f>C319</f>
        <v>0</v>
      </c>
      <c r="E348">
        <f>E319</f>
        <v>777600</v>
      </c>
      <c r="F348">
        <f>G319</f>
        <v>-38880000</v>
      </c>
      <c r="G348">
        <f t="shared" ref="G348:S348" si="73">H319</f>
        <v>-777600</v>
      </c>
      <c r="H348">
        <f t="shared" si="73"/>
        <v>0</v>
      </c>
      <c r="I348">
        <f t="shared" si="73"/>
        <v>-38880000</v>
      </c>
      <c r="J348">
        <f t="shared" si="73"/>
        <v>0</v>
      </c>
      <c r="K348">
        <f t="shared" si="73"/>
        <v>0</v>
      </c>
      <c r="L348">
        <f t="shared" si="73"/>
        <v>0</v>
      </c>
      <c r="M348">
        <f t="shared" si="73"/>
        <v>0</v>
      </c>
      <c r="N348">
        <f t="shared" si="73"/>
        <v>0</v>
      </c>
      <c r="O348">
        <f t="shared" si="73"/>
        <v>0</v>
      </c>
      <c r="P348">
        <f t="shared" si="73"/>
        <v>0</v>
      </c>
      <c r="Q348">
        <f t="shared" si="73"/>
        <v>0</v>
      </c>
      <c r="R348">
        <f t="shared" si="73"/>
        <v>0</v>
      </c>
      <c r="S348">
        <f t="shared" si="73"/>
        <v>0</v>
      </c>
      <c r="T348">
        <f>U319</f>
        <v>0</v>
      </c>
      <c r="U348">
        <f>V319</f>
        <v>0</v>
      </c>
      <c r="X348" t="str">
        <f>AB319</f>
        <v>D1X</v>
      </c>
    </row>
    <row r="349" spans="1:28" x14ac:dyDescent="0.3">
      <c r="C349">
        <f>C321</f>
        <v>0</v>
      </c>
      <c r="E349">
        <f>E321</f>
        <v>-38880000</v>
      </c>
      <c r="F349">
        <f>G321</f>
        <v>2592000000</v>
      </c>
      <c r="G349">
        <f t="shared" ref="G349:U349" si="74">H321</f>
        <v>38880000</v>
      </c>
      <c r="H349">
        <f t="shared" si="74"/>
        <v>0</v>
      </c>
      <c r="I349">
        <f t="shared" si="74"/>
        <v>1296000000</v>
      </c>
      <c r="J349">
        <f t="shared" si="74"/>
        <v>0</v>
      </c>
      <c r="K349">
        <f t="shared" si="74"/>
        <v>0</v>
      </c>
      <c r="L349">
        <f t="shared" si="74"/>
        <v>0</v>
      </c>
      <c r="M349">
        <f t="shared" si="74"/>
        <v>0</v>
      </c>
      <c r="N349">
        <f t="shared" si="74"/>
        <v>0</v>
      </c>
      <c r="O349">
        <f t="shared" si="74"/>
        <v>0</v>
      </c>
      <c r="P349">
        <f t="shared" si="74"/>
        <v>0</v>
      </c>
      <c r="Q349">
        <f t="shared" si="74"/>
        <v>0</v>
      </c>
      <c r="R349">
        <f t="shared" si="74"/>
        <v>0</v>
      </c>
      <c r="S349">
        <f t="shared" si="74"/>
        <v>0</v>
      </c>
      <c r="T349">
        <f t="shared" si="74"/>
        <v>0</v>
      </c>
      <c r="U349">
        <f t="shared" si="74"/>
        <v>0</v>
      </c>
      <c r="X349" t="str">
        <f>AB321</f>
        <v>D1θ</v>
      </c>
    </row>
    <row r="350" spans="1:28" x14ac:dyDescent="0.3">
      <c r="C350">
        <f t="shared" ref="C350:C364" si="75">C322</f>
        <v>0</v>
      </c>
      <c r="E350">
        <f t="shared" ref="E350:E364" si="76">E322</f>
        <v>-777600</v>
      </c>
      <c r="F350">
        <f t="shared" ref="F350:U350" si="77">G322</f>
        <v>38880000</v>
      </c>
      <c r="G350">
        <f t="shared" si="77"/>
        <v>874800</v>
      </c>
      <c r="H350">
        <f t="shared" si="77"/>
        <v>0</v>
      </c>
      <c r="I350">
        <f t="shared" si="77"/>
        <v>29160000</v>
      </c>
      <c r="J350">
        <f t="shared" si="77"/>
        <v>-97200</v>
      </c>
      <c r="K350">
        <f t="shared" si="77"/>
        <v>0</v>
      </c>
      <c r="L350">
        <f t="shared" si="77"/>
        <v>-9720000</v>
      </c>
      <c r="M350">
        <f t="shared" si="77"/>
        <v>0</v>
      </c>
      <c r="N350">
        <f t="shared" si="77"/>
        <v>0</v>
      </c>
      <c r="O350">
        <f t="shared" si="77"/>
        <v>0</v>
      </c>
      <c r="P350">
        <f t="shared" si="77"/>
        <v>0</v>
      </c>
      <c r="Q350">
        <f t="shared" si="77"/>
        <v>0</v>
      </c>
      <c r="R350">
        <f t="shared" si="77"/>
        <v>0</v>
      </c>
      <c r="S350">
        <f t="shared" si="77"/>
        <v>0</v>
      </c>
      <c r="T350">
        <f t="shared" si="77"/>
        <v>0</v>
      </c>
      <c r="U350">
        <f t="shared" si="77"/>
        <v>0</v>
      </c>
      <c r="X350" t="str">
        <f>AB322</f>
        <v>D2X</v>
      </c>
    </row>
    <row r="351" spans="1:28" x14ac:dyDescent="0.3">
      <c r="C351">
        <f t="shared" si="75"/>
        <v>-600</v>
      </c>
      <c r="E351">
        <f t="shared" si="76"/>
        <v>0</v>
      </c>
      <c r="F351">
        <f t="shared" ref="F351:U351" si="78">G323</f>
        <v>-1296000000</v>
      </c>
      <c r="G351">
        <f t="shared" si="78"/>
        <v>0</v>
      </c>
      <c r="H351">
        <f t="shared" si="78"/>
        <v>3240000</v>
      </c>
      <c r="I351">
        <f t="shared" si="78"/>
        <v>0</v>
      </c>
      <c r="J351">
        <f t="shared" si="78"/>
        <v>0</v>
      </c>
      <c r="K351">
        <f t="shared" si="78"/>
        <v>-1080000</v>
      </c>
      <c r="L351">
        <f t="shared" si="78"/>
        <v>0</v>
      </c>
      <c r="M351">
        <f t="shared" si="78"/>
        <v>0</v>
      </c>
      <c r="N351">
        <f t="shared" si="78"/>
        <v>0</v>
      </c>
      <c r="O351">
        <f t="shared" si="78"/>
        <v>0</v>
      </c>
      <c r="P351">
        <f t="shared" si="78"/>
        <v>0</v>
      </c>
      <c r="Q351">
        <f t="shared" si="78"/>
        <v>0</v>
      </c>
      <c r="R351">
        <f t="shared" si="78"/>
        <v>0</v>
      </c>
      <c r="S351">
        <f t="shared" si="78"/>
        <v>0</v>
      </c>
      <c r="T351">
        <f t="shared" si="78"/>
        <v>0</v>
      </c>
      <c r="U351">
        <f t="shared" si="78"/>
        <v>0</v>
      </c>
      <c r="X351" t="str">
        <f t="shared" ref="X351:X363" si="79">AB323</f>
        <v>D2Y</v>
      </c>
    </row>
    <row r="352" spans="1:28" x14ac:dyDescent="0.3">
      <c r="C352">
        <f t="shared" si="75"/>
        <v>20000</v>
      </c>
      <c r="E352">
        <f t="shared" si="76"/>
        <v>-38880000</v>
      </c>
      <c r="F352">
        <f t="shared" ref="F352:U352" si="80">G324</f>
        <v>1296000000</v>
      </c>
      <c r="G352">
        <f t="shared" si="80"/>
        <v>29160000</v>
      </c>
      <c r="H352">
        <f t="shared" si="80"/>
        <v>0</v>
      </c>
      <c r="I352">
        <f t="shared" si="80"/>
        <v>3888000000</v>
      </c>
      <c r="J352">
        <f t="shared" si="80"/>
        <v>9720000</v>
      </c>
      <c r="K352">
        <f t="shared" si="80"/>
        <v>0</v>
      </c>
      <c r="L352">
        <f t="shared" si="80"/>
        <v>648000000</v>
      </c>
      <c r="M352">
        <f t="shared" si="80"/>
        <v>0</v>
      </c>
      <c r="N352">
        <f t="shared" si="80"/>
        <v>0</v>
      </c>
      <c r="O352">
        <f t="shared" si="80"/>
        <v>0</v>
      </c>
      <c r="P352">
        <f t="shared" si="80"/>
        <v>0</v>
      </c>
      <c r="Q352">
        <f t="shared" si="80"/>
        <v>0</v>
      </c>
      <c r="R352">
        <f t="shared" si="80"/>
        <v>0</v>
      </c>
      <c r="S352">
        <f t="shared" si="80"/>
        <v>0</v>
      </c>
      <c r="T352">
        <f t="shared" si="80"/>
        <v>0</v>
      </c>
      <c r="U352">
        <f t="shared" si="80"/>
        <v>0</v>
      </c>
      <c r="X352" t="str">
        <f t="shared" si="79"/>
        <v>D2θ</v>
      </c>
    </row>
    <row r="353" spans="3:24" x14ac:dyDescent="0.3">
      <c r="C353">
        <f t="shared" si="75"/>
        <v>0</v>
      </c>
      <c r="E353">
        <f t="shared" si="76"/>
        <v>0</v>
      </c>
      <c r="F353">
        <f t="shared" ref="F353:U353" si="81">G325</f>
        <v>0</v>
      </c>
      <c r="G353">
        <f t="shared" si="81"/>
        <v>-97200</v>
      </c>
      <c r="H353">
        <f t="shared" si="81"/>
        <v>0</v>
      </c>
      <c r="I353">
        <f t="shared" si="81"/>
        <v>9720000</v>
      </c>
      <c r="J353">
        <f t="shared" si="81"/>
        <v>194400</v>
      </c>
      <c r="K353">
        <f t="shared" si="81"/>
        <v>0</v>
      </c>
      <c r="L353">
        <f t="shared" si="81"/>
        <v>0</v>
      </c>
      <c r="M353">
        <f t="shared" si="81"/>
        <v>-97200</v>
      </c>
      <c r="N353">
        <f t="shared" si="81"/>
        <v>0</v>
      </c>
      <c r="O353">
        <f t="shared" si="81"/>
        <v>-9720000</v>
      </c>
      <c r="P353">
        <f t="shared" si="81"/>
        <v>0</v>
      </c>
      <c r="Q353">
        <f t="shared" si="81"/>
        <v>0</v>
      </c>
      <c r="R353">
        <f t="shared" si="81"/>
        <v>0</v>
      </c>
      <c r="S353">
        <f t="shared" si="81"/>
        <v>0</v>
      </c>
      <c r="T353">
        <f t="shared" si="81"/>
        <v>0</v>
      </c>
      <c r="U353">
        <f t="shared" si="81"/>
        <v>0</v>
      </c>
      <c r="X353" t="str">
        <f t="shared" si="79"/>
        <v>D3X</v>
      </c>
    </row>
    <row r="354" spans="3:24" x14ac:dyDescent="0.3">
      <c r="C354">
        <f t="shared" si="75"/>
        <v>-3700</v>
      </c>
      <c r="E354">
        <f t="shared" si="76"/>
        <v>0</v>
      </c>
      <c r="F354">
        <f t="shared" ref="F354:U354" si="82">G326</f>
        <v>0</v>
      </c>
      <c r="G354">
        <f t="shared" si="82"/>
        <v>0</v>
      </c>
      <c r="H354">
        <f t="shared" si="82"/>
        <v>-1080000</v>
      </c>
      <c r="I354">
        <f t="shared" si="82"/>
        <v>-648000000</v>
      </c>
      <c r="J354">
        <f t="shared" si="82"/>
        <v>0</v>
      </c>
      <c r="K354">
        <f t="shared" si="82"/>
        <v>2160000</v>
      </c>
      <c r="L354">
        <f t="shared" si="82"/>
        <v>0</v>
      </c>
      <c r="M354">
        <f t="shared" si="82"/>
        <v>0</v>
      </c>
      <c r="N354">
        <f t="shared" si="82"/>
        <v>-1080000</v>
      </c>
      <c r="O354">
        <f t="shared" si="82"/>
        <v>0</v>
      </c>
      <c r="P354">
        <f t="shared" si="82"/>
        <v>0</v>
      </c>
      <c r="Q354">
        <f t="shared" si="82"/>
        <v>0</v>
      </c>
      <c r="R354">
        <f t="shared" si="82"/>
        <v>0</v>
      </c>
      <c r="S354">
        <f t="shared" si="82"/>
        <v>0</v>
      </c>
      <c r="T354">
        <f t="shared" si="82"/>
        <v>0</v>
      </c>
      <c r="U354">
        <f t="shared" si="82"/>
        <v>0</v>
      </c>
      <c r="X354" t="str">
        <f t="shared" si="79"/>
        <v>D3Y</v>
      </c>
    </row>
    <row r="355" spans="3:24" x14ac:dyDescent="0.3">
      <c r="C355">
        <f t="shared" si="75"/>
        <v>0</v>
      </c>
      <c r="E355">
        <f t="shared" si="76"/>
        <v>0</v>
      </c>
      <c r="F355">
        <f t="shared" ref="F355:U355" si="83">G327</f>
        <v>0</v>
      </c>
      <c r="G355">
        <f t="shared" si="83"/>
        <v>-9720000</v>
      </c>
      <c r="H355">
        <f t="shared" si="83"/>
        <v>0</v>
      </c>
      <c r="I355">
        <f t="shared" si="83"/>
        <v>648000000</v>
      </c>
      <c r="J355">
        <f t="shared" si="83"/>
        <v>0</v>
      </c>
      <c r="K355">
        <f t="shared" si="83"/>
        <v>0</v>
      </c>
      <c r="L355">
        <f t="shared" si="83"/>
        <v>2592000000</v>
      </c>
      <c r="M355">
        <f t="shared" si="83"/>
        <v>9720000</v>
      </c>
      <c r="N355">
        <f t="shared" si="83"/>
        <v>0</v>
      </c>
      <c r="O355">
        <f t="shared" si="83"/>
        <v>648000000</v>
      </c>
      <c r="P355">
        <f t="shared" si="83"/>
        <v>0</v>
      </c>
      <c r="Q355">
        <f t="shared" si="83"/>
        <v>0</v>
      </c>
      <c r="R355">
        <f t="shared" si="83"/>
        <v>0</v>
      </c>
      <c r="S355">
        <f t="shared" si="83"/>
        <v>0</v>
      </c>
      <c r="T355">
        <f t="shared" si="83"/>
        <v>0</v>
      </c>
      <c r="U355">
        <f t="shared" si="83"/>
        <v>0</v>
      </c>
      <c r="X355" t="str">
        <f t="shared" si="79"/>
        <v>D3θ</v>
      </c>
    </row>
    <row r="356" spans="3:24" x14ac:dyDescent="0.3">
      <c r="C356">
        <f t="shared" si="75"/>
        <v>0</v>
      </c>
      <c r="D356" t="str">
        <f>D329</f>
        <v>=</v>
      </c>
      <c r="E356">
        <f t="shared" si="76"/>
        <v>0</v>
      </c>
      <c r="F356">
        <f t="shared" ref="F356:U356" si="84">G328</f>
        <v>0</v>
      </c>
      <c r="G356">
        <f t="shared" si="84"/>
        <v>0</v>
      </c>
      <c r="H356">
        <f t="shared" si="84"/>
        <v>0</v>
      </c>
      <c r="I356">
        <f t="shared" si="84"/>
        <v>0</v>
      </c>
      <c r="J356">
        <f t="shared" si="84"/>
        <v>-97200</v>
      </c>
      <c r="K356">
        <f t="shared" si="84"/>
        <v>0</v>
      </c>
      <c r="L356">
        <f t="shared" si="84"/>
        <v>9720000</v>
      </c>
      <c r="M356">
        <f t="shared" si="84"/>
        <v>874800</v>
      </c>
      <c r="N356">
        <f t="shared" si="84"/>
        <v>0</v>
      </c>
      <c r="O356">
        <f t="shared" si="84"/>
        <v>-29160000</v>
      </c>
      <c r="P356">
        <f t="shared" si="84"/>
        <v>-777600</v>
      </c>
      <c r="Q356">
        <f t="shared" si="84"/>
        <v>0</v>
      </c>
      <c r="R356">
        <f t="shared" si="84"/>
        <v>-38880000</v>
      </c>
      <c r="S356">
        <f t="shared" si="84"/>
        <v>0</v>
      </c>
      <c r="T356">
        <f t="shared" si="84"/>
        <v>0</v>
      </c>
      <c r="U356">
        <f t="shared" si="84"/>
        <v>0</v>
      </c>
      <c r="X356" t="str">
        <f t="shared" si="79"/>
        <v>D4X</v>
      </c>
    </row>
    <row r="357" spans="3:24" x14ac:dyDescent="0.3">
      <c r="C357">
        <f t="shared" si="75"/>
        <v>-1200</v>
      </c>
      <c r="E357">
        <f t="shared" si="76"/>
        <v>0</v>
      </c>
      <c r="F357">
        <f t="shared" ref="F357:U357" si="85">G329</f>
        <v>0</v>
      </c>
      <c r="G357">
        <f t="shared" si="85"/>
        <v>0</v>
      </c>
      <c r="H357">
        <f t="shared" si="85"/>
        <v>0</v>
      </c>
      <c r="I357">
        <f t="shared" si="85"/>
        <v>0</v>
      </c>
      <c r="J357">
        <f t="shared" si="85"/>
        <v>0</v>
      </c>
      <c r="K357">
        <f t="shared" si="85"/>
        <v>-1080000</v>
      </c>
      <c r="L357">
        <f t="shared" si="85"/>
        <v>-648000000</v>
      </c>
      <c r="M357">
        <f t="shared" si="85"/>
        <v>0</v>
      </c>
      <c r="N357">
        <f t="shared" si="85"/>
        <v>3240000</v>
      </c>
      <c r="O357">
        <f t="shared" si="85"/>
        <v>0</v>
      </c>
      <c r="P357">
        <f t="shared" si="85"/>
        <v>0</v>
      </c>
      <c r="Q357">
        <f t="shared" si="85"/>
        <v>-2160000</v>
      </c>
      <c r="R357">
        <f t="shared" si="85"/>
        <v>0</v>
      </c>
      <c r="S357">
        <f t="shared" si="85"/>
        <v>0</v>
      </c>
      <c r="T357">
        <f t="shared" si="85"/>
        <v>0</v>
      </c>
      <c r="U357">
        <f t="shared" si="85"/>
        <v>0</v>
      </c>
      <c r="X357" t="str">
        <f t="shared" si="79"/>
        <v>D4Y</v>
      </c>
    </row>
    <row r="358" spans="3:24" x14ac:dyDescent="0.3">
      <c r="C358">
        <f t="shared" si="75"/>
        <v>10000</v>
      </c>
      <c r="E358">
        <f t="shared" si="76"/>
        <v>0</v>
      </c>
      <c r="F358">
        <f t="shared" ref="F358:U358" si="86">G330</f>
        <v>0</v>
      </c>
      <c r="G358">
        <f t="shared" si="86"/>
        <v>0</v>
      </c>
      <c r="H358">
        <f t="shared" si="86"/>
        <v>0</v>
      </c>
      <c r="I358">
        <f t="shared" si="86"/>
        <v>0</v>
      </c>
      <c r="J358">
        <f t="shared" si="86"/>
        <v>-9720000</v>
      </c>
      <c r="K358">
        <f t="shared" si="86"/>
        <v>0</v>
      </c>
      <c r="L358">
        <f t="shared" si="86"/>
        <v>648000000</v>
      </c>
      <c r="M358">
        <f t="shared" si="86"/>
        <v>-29160000</v>
      </c>
      <c r="N358">
        <f t="shared" si="86"/>
        <v>0</v>
      </c>
      <c r="O358">
        <f t="shared" si="86"/>
        <v>3888000000</v>
      </c>
      <c r="P358">
        <f t="shared" si="86"/>
        <v>38880000</v>
      </c>
      <c r="Q358">
        <f t="shared" si="86"/>
        <v>0</v>
      </c>
      <c r="R358">
        <f t="shared" si="86"/>
        <v>1296000000</v>
      </c>
      <c r="S358">
        <f t="shared" si="86"/>
        <v>0</v>
      </c>
      <c r="T358">
        <f t="shared" si="86"/>
        <v>0</v>
      </c>
      <c r="U358">
        <f t="shared" si="86"/>
        <v>0</v>
      </c>
      <c r="X358" t="str">
        <f t="shared" si="79"/>
        <v>D4θ</v>
      </c>
    </row>
    <row r="359" spans="3:24" x14ac:dyDescent="0.3">
      <c r="C359">
        <f t="shared" si="75"/>
        <v>0</v>
      </c>
      <c r="E359">
        <f t="shared" si="76"/>
        <v>0</v>
      </c>
      <c r="F359">
        <f t="shared" ref="F359:U359" si="87">G331</f>
        <v>0</v>
      </c>
      <c r="G359">
        <f t="shared" si="87"/>
        <v>0</v>
      </c>
      <c r="H359">
        <f t="shared" si="87"/>
        <v>0</v>
      </c>
      <c r="I359">
        <f t="shared" si="87"/>
        <v>0</v>
      </c>
      <c r="J359">
        <f t="shared" si="87"/>
        <v>0</v>
      </c>
      <c r="K359">
        <f t="shared" si="87"/>
        <v>0</v>
      </c>
      <c r="L359">
        <f t="shared" si="87"/>
        <v>0</v>
      </c>
      <c r="M359">
        <f t="shared" si="87"/>
        <v>-777600</v>
      </c>
      <c r="N359">
        <f t="shared" si="87"/>
        <v>0</v>
      </c>
      <c r="O359">
        <f t="shared" si="87"/>
        <v>38880000</v>
      </c>
      <c r="P359">
        <f t="shared" si="87"/>
        <v>1555200</v>
      </c>
      <c r="Q359">
        <f t="shared" si="87"/>
        <v>0</v>
      </c>
      <c r="R359">
        <f t="shared" si="87"/>
        <v>0</v>
      </c>
      <c r="S359">
        <f t="shared" si="87"/>
        <v>-777600</v>
      </c>
      <c r="T359">
        <f t="shared" si="87"/>
        <v>0</v>
      </c>
      <c r="U359">
        <f t="shared" si="87"/>
        <v>-38880000</v>
      </c>
      <c r="X359" t="str">
        <f t="shared" si="79"/>
        <v>D5X</v>
      </c>
    </row>
    <row r="360" spans="3:24" x14ac:dyDescent="0.3">
      <c r="C360">
        <f t="shared" si="75"/>
        <v>-600</v>
      </c>
      <c r="E360">
        <f t="shared" si="76"/>
        <v>0</v>
      </c>
      <c r="F360">
        <f t="shared" ref="F360:U360" si="88">G332</f>
        <v>0</v>
      </c>
      <c r="G360">
        <f t="shared" si="88"/>
        <v>0</v>
      </c>
      <c r="H360">
        <f t="shared" si="88"/>
        <v>0</v>
      </c>
      <c r="I360">
        <f t="shared" si="88"/>
        <v>0</v>
      </c>
      <c r="J360">
        <f t="shared" si="88"/>
        <v>0</v>
      </c>
      <c r="K360">
        <f t="shared" si="88"/>
        <v>0</v>
      </c>
      <c r="L360">
        <f t="shared" si="88"/>
        <v>0</v>
      </c>
      <c r="M360">
        <f t="shared" si="88"/>
        <v>0</v>
      </c>
      <c r="N360">
        <f t="shared" si="88"/>
        <v>-2160000</v>
      </c>
      <c r="O360">
        <f t="shared" si="88"/>
        <v>-1296000000</v>
      </c>
      <c r="P360">
        <f t="shared" si="88"/>
        <v>0</v>
      </c>
      <c r="Q360">
        <f t="shared" si="88"/>
        <v>4320000</v>
      </c>
      <c r="R360">
        <f t="shared" si="88"/>
        <v>0</v>
      </c>
      <c r="S360">
        <f t="shared" si="88"/>
        <v>0</v>
      </c>
      <c r="T360">
        <f t="shared" si="88"/>
        <v>-2160000</v>
      </c>
      <c r="U360">
        <f t="shared" si="88"/>
        <v>0</v>
      </c>
      <c r="X360" t="str">
        <f t="shared" si="79"/>
        <v>D5Y</v>
      </c>
    </row>
    <row r="361" spans="3:24" x14ac:dyDescent="0.3">
      <c r="C361">
        <f t="shared" si="75"/>
        <v>10000</v>
      </c>
      <c r="E361">
        <f t="shared" si="76"/>
        <v>0</v>
      </c>
      <c r="F361">
        <f t="shared" ref="F361:U361" si="89">G333</f>
        <v>0</v>
      </c>
      <c r="G361">
        <f t="shared" si="89"/>
        <v>0</v>
      </c>
      <c r="H361">
        <f t="shared" si="89"/>
        <v>0</v>
      </c>
      <c r="I361">
        <f t="shared" si="89"/>
        <v>0</v>
      </c>
      <c r="J361">
        <f t="shared" si="89"/>
        <v>0</v>
      </c>
      <c r="K361">
        <f t="shared" si="89"/>
        <v>0</v>
      </c>
      <c r="L361">
        <f t="shared" si="89"/>
        <v>0</v>
      </c>
      <c r="M361">
        <f t="shared" si="89"/>
        <v>-38880000</v>
      </c>
      <c r="N361">
        <f t="shared" si="89"/>
        <v>0</v>
      </c>
      <c r="O361">
        <f t="shared" si="89"/>
        <v>1296000000</v>
      </c>
      <c r="P361">
        <f t="shared" si="89"/>
        <v>0</v>
      </c>
      <c r="Q361">
        <f t="shared" si="89"/>
        <v>0</v>
      </c>
      <c r="R361">
        <f t="shared" si="89"/>
        <v>2592000000</v>
      </c>
      <c r="S361">
        <f t="shared" si="89"/>
        <v>38880000</v>
      </c>
      <c r="T361">
        <f t="shared" si="89"/>
        <v>0</v>
      </c>
      <c r="U361">
        <f t="shared" si="89"/>
        <v>1296000000</v>
      </c>
      <c r="X361" t="str">
        <f t="shared" si="79"/>
        <v>D5θ</v>
      </c>
    </row>
    <row r="362" spans="3:24" x14ac:dyDescent="0.3">
      <c r="C362">
        <f t="shared" si="75"/>
        <v>0</v>
      </c>
      <c r="E362">
        <f t="shared" si="76"/>
        <v>0</v>
      </c>
      <c r="F362">
        <f t="shared" ref="F362:U362" si="90">G334</f>
        <v>0</v>
      </c>
      <c r="G362">
        <f t="shared" si="90"/>
        <v>0</v>
      </c>
      <c r="H362">
        <f t="shared" si="90"/>
        <v>0</v>
      </c>
      <c r="I362">
        <f t="shared" si="90"/>
        <v>0</v>
      </c>
      <c r="J362">
        <f t="shared" si="90"/>
        <v>0</v>
      </c>
      <c r="K362">
        <f t="shared" si="90"/>
        <v>0</v>
      </c>
      <c r="L362">
        <f t="shared" si="90"/>
        <v>0</v>
      </c>
      <c r="M362">
        <f t="shared" si="90"/>
        <v>0</v>
      </c>
      <c r="N362">
        <f t="shared" si="90"/>
        <v>0</v>
      </c>
      <c r="O362">
        <f t="shared" si="90"/>
        <v>0</v>
      </c>
      <c r="P362">
        <f t="shared" si="90"/>
        <v>-777600</v>
      </c>
      <c r="Q362">
        <f t="shared" si="90"/>
        <v>0</v>
      </c>
      <c r="R362">
        <f t="shared" si="90"/>
        <v>38880000</v>
      </c>
      <c r="S362">
        <f t="shared" si="90"/>
        <v>1555200</v>
      </c>
      <c r="T362">
        <f t="shared" si="90"/>
        <v>0</v>
      </c>
      <c r="U362">
        <f t="shared" si="90"/>
        <v>0</v>
      </c>
      <c r="X362" t="str">
        <f t="shared" si="79"/>
        <v>D6X</v>
      </c>
    </row>
    <row r="363" spans="3:24" x14ac:dyDescent="0.3">
      <c r="C363">
        <f>C335</f>
        <v>-5500</v>
      </c>
      <c r="E363">
        <f t="shared" si="76"/>
        <v>0</v>
      </c>
      <c r="F363">
        <f t="shared" ref="F363:U363" si="91">G335</f>
        <v>0</v>
      </c>
      <c r="G363">
        <f t="shared" si="91"/>
        <v>0</v>
      </c>
      <c r="H363">
        <f t="shared" si="91"/>
        <v>0</v>
      </c>
      <c r="I363">
        <f t="shared" si="91"/>
        <v>0</v>
      </c>
      <c r="J363">
        <f t="shared" si="91"/>
        <v>0</v>
      </c>
      <c r="K363">
        <f t="shared" si="91"/>
        <v>0</v>
      </c>
      <c r="L363">
        <f t="shared" si="91"/>
        <v>0</v>
      </c>
      <c r="M363">
        <f t="shared" si="91"/>
        <v>0</v>
      </c>
      <c r="N363">
        <f t="shared" si="91"/>
        <v>0</v>
      </c>
      <c r="O363">
        <f t="shared" si="91"/>
        <v>0</v>
      </c>
      <c r="P363">
        <f t="shared" si="91"/>
        <v>0</v>
      </c>
      <c r="Q363">
        <f t="shared" si="91"/>
        <v>-2160000</v>
      </c>
      <c r="R363">
        <f t="shared" si="91"/>
        <v>-1296000000</v>
      </c>
      <c r="S363">
        <f t="shared" si="91"/>
        <v>0</v>
      </c>
      <c r="T363">
        <f t="shared" si="91"/>
        <v>4320000</v>
      </c>
      <c r="U363">
        <f t="shared" si="91"/>
        <v>0</v>
      </c>
      <c r="X363" t="str">
        <f t="shared" si="79"/>
        <v>D6Y</v>
      </c>
    </row>
    <row r="364" spans="3:24" x14ac:dyDescent="0.3">
      <c r="C364">
        <f t="shared" si="75"/>
        <v>0</v>
      </c>
      <c r="E364">
        <f t="shared" si="76"/>
        <v>0</v>
      </c>
      <c r="F364">
        <f t="shared" ref="F364:T364" si="92">G336</f>
        <v>0</v>
      </c>
      <c r="G364">
        <f t="shared" si="92"/>
        <v>0</v>
      </c>
      <c r="H364">
        <f t="shared" si="92"/>
        <v>0</v>
      </c>
      <c r="I364">
        <f t="shared" si="92"/>
        <v>0</v>
      </c>
      <c r="J364">
        <f t="shared" si="92"/>
        <v>0</v>
      </c>
      <c r="K364">
        <f t="shared" si="92"/>
        <v>0</v>
      </c>
      <c r="L364">
        <f t="shared" si="92"/>
        <v>0</v>
      </c>
      <c r="M364">
        <f t="shared" si="92"/>
        <v>0</v>
      </c>
      <c r="N364">
        <f t="shared" si="92"/>
        <v>0</v>
      </c>
      <c r="O364">
        <f t="shared" si="92"/>
        <v>0</v>
      </c>
      <c r="P364">
        <f t="shared" si="92"/>
        <v>-38880000</v>
      </c>
      <c r="Q364">
        <f t="shared" si="92"/>
        <v>0</v>
      </c>
      <c r="R364">
        <f t="shared" si="92"/>
        <v>1296000000</v>
      </c>
      <c r="S364">
        <f t="shared" si="92"/>
        <v>0</v>
      </c>
      <c r="T364">
        <f t="shared" si="92"/>
        <v>0</v>
      </c>
      <c r="U364">
        <f>V336</f>
        <v>2592000000</v>
      </c>
      <c r="X364" t="str">
        <f>AB336</f>
        <v>D6θ</v>
      </c>
    </row>
    <row r="368" spans="3:24" x14ac:dyDescent="0.3">
      <c r="C368" t="str">
        <f>X348</f>
        <v>D1X</v>
      </c>
      <c r="E368">
        <f t="array" ref="E368:U384">MINVERSE(E348:U364)</f>
        <v>8.8374485596708096E-4</v>
      </c>
      <c r="F368">
        <v>2.4074074074074164E-6</v>
      </c>
      <c r="G368">
        <v>6.4557613168724447E-4</v>
      </c>
      <c r="H368">
        <v>2.9657597999627854E-22</v>
      </c>
      <c r="I368">
        <v>2.3302469135802552E-6</v>
      </c>
      <c r="J368">
        <v>2.3096707818930049E-4</v>
      </c>
      <c r="K368">
        <v>7.8813125260997335E-22</v>
      </c>
      <c r="L368">
        <v>1.7129629629629715E-6</v>
      </c>
      <c r="M368">
        <v>1.5432098765424968E-6</v>
      </c>
      <c r="N368">
        <v>-5.3618098248184718E-23</v>
      </c>
      <c r="O368">
        <v>4.7839506172839532E-7</v>
      </c>
      <c r="P368">
        <v>-5.1440329218112658E-6</v>
      </c>
      <c r="Q368">
        <v>5.5738089436302556E-22</v>
      </c>
      <c r="R368">
        <v>-3.7037037037037571E-7</v>
      </c>
      <c r="S368">
        <v>6.6872427983538045E-6</v>
      </c>
      <c r="T368">
        <v>4.2147418066388131E-22</v>
      </c>
      <c r="U368">
        <v>1.0802469135801974E-7</v>
      </c>
      <c r="X368">
        <f>C348</f>
        <v>0</v>
      </c>
    </row>
    <row r="369" spans="3:24" x14ac:dyDescent="0.3">
      <c r="C369" t="str">
        <f>X349</f>
        <v>D1θ</v>
      </c>
      <c r="E369">
        <v>2.407407407407416E-6</v>
      </c>
      <c r="F369">
        <v>8.6419753086419969E-9</v>
      </c>
      <c r="G369">
        <v>1.6203703703703745E-6</v>
      </c>
      <c r="H369">
        <v>1.0708169604795106E-24</v>
      </c>
      <c r="I369">
        <v>7.0987654320987843E-9</v>
      </c>
      <c r="J369">
        <v>5.0925925925925948E-7</v>
      </c>
      <c r="K369">
        <v>2.227299277797382E-24</v>
      </c>
      <c r="L369">
        <v>4.012345679012369E-9</v>
      </c>
      <c r="M369">
        <v>1.5432098765430247E-8</v>
      </c>
      <c r="N369">
        <v>4.2832678419180424E-25</v>
      </c>
      <c r="O369">
        <v>9.2592592592592713E-10</v>
      </c>
      <c r="P369">
        <v>-1.4568620120765111E-21</v>
      </c>
      <c r="Q369">
        <v>1.4563110662521343E-24</v>
      </c>
      <c r="R369">
        <v>-6.1728395061729788E-10</v>
      </c>
      <c r="S369">
        <v>1.5432098765431835E-8</v>
      </c>
      <c r="T369">
        <v>1.2849803525754126E-24</v>
      </c>
      <c r="U369">
        <v>3.0864197530863043E-10</v>
      </c>
      <c r="X369">
        <f>C349</f>
        <v>0</v>
      </c>
    </row>
    <row r="370" spans="3:24" x14ac:dyDescent="0.3">
      <c r="C370" t="str">
        <f>X350</f>
        <v>D2X</v>
      </c>
      <c r="E370">
        <v>6.455761316872449E-4</v>
      </c>
      <c r="F370">
        <v>1.6203703703703773E-6</v>
      </c>
      <c r="G370">
        <v>4.8353909465020706E-4</v>
      </c>
      <c r="H370">
        <v>1.965130286203044E-22</v>
      </c>
      <c r="I370">
        <v>1.6203703703703767E-6</v>
      </c>
      <c r="J370">
        <v>1.8004115226337455E-4</v>
      </c>
      <c r="K370">
        <v>5.6891020496791361E-22</v>
      </c>
      <c r="L370">
        <v>1.3117283950617346E-6</v>
      </c>
      <c r="M370">
        <v>-5.2925199659497173E-19</v>
      </c>
      <c r="N370">
        <v>-8.9733086301976569E-23</v>
      </c>
      <c r="O370">
        <v>3.8580246913580255E-7</v>
      </c>
      <c r="P370">
        <v>-5.144032921811121E-6</v>
      </c>
      <c r="Q370">
        <v>4.1040068023913699E-22</v>
      </c>
      <c r="R370">
        <v>-3.0864197530864595E-7</v>
      </c>
      <c r="S370">
        <v>5.1440329218106204E-6</v>
      </c>
      <c r="T370">
        <v>2.9616979915363438E-22</v>
      </c>
      <c r="U370">
        <v>7.7160493827156696E-8</v>
      </c>
      <c r="X370">
        <f>C350</f>
        <v>0</v>
      </c>
    </row>
    <row r="371" spans="3:24" x14ac:dyDescent="0.3">
      <c r="C371" t="str">
        <f>X351</f>
        <v>D2Y</v>
      </c>
      <c r="E371">
        <v>1.9375000000000065E-3</v>
      </c>
      <c r="F371">
        <v>6.4120370370370553E-6</v>
      </c>
      <c r="G371">
        <v>1.3368055555555592E-3</v>
      </c>
      <c r="H371">
        <v>4.0509259259259337E-7</v>
      </c>
      <c r="I371">
        <v>5.6018518518518683E-6</v>
      </c>
      <c r="J371">
        <v>4.3634259259259272E-4</v>
      </c>
      <c r="K371">
        <v>2.893518518518536E-7</v>
      </c>
      <c r="L371">
        <v>3.4027777777777965E-6</v>
      </c>
      <c r="M371">
        <v>1.0416666666665152E-5</v>
      </c>
      <c r="N371">
        <v>1.7361111111111128E-7</v>
      </c>
      <c r="O371">
        <v>8.5648148148148225E-7</v>
      </c>
      <c r="P371">
        <v>-1.1974189358390293E-18</v>
      </c>
      <c r="Q371">
        <v>1.1574074074074195E-7</v>
      </c>
      <c r="R371">
        <v>-6.4814814814815945E-7</v>
      </c>
      <c r="S371">
        <v>1.6203703703703484E-5</v>
      </c>
      <c r="T371">
        <v>5.7870370370371364E-8</v>
      </c>
      <c r="U371">
        <v>3.2407407407406437E-7</v>
      </c>
      <c r="X371">
        <f>C351</f>
        <v>-600</v>
      </c>
    </row>
    <row r="372" spans="3:24" x14ac:dyDescent="0.3">
      <c r="C372" t="str">
        <f>X352</f>
        <v>D2θ</v>
      </c>
      <c r="E372">
        <v>2.3302469135802548E-6</v>
      </c>
      <c r="F372">
        <v>7.0987654320987868E-9</v>
      </c>
      <c r="G372">
        <v>1.6203703703703745E-6</v>
      </c>
      <c r="H372">
        <v>8.6025462032020359E-25</v>
      </c>
      <c r="I372">
        <v>7.0987654320987851E-9</v>
      </c>
      <c r="J372">
        <v>5.0925925925925927E-7</v>
      </c>
      <c r="K372">
        <v>2.1220328736670263E-24</v>
      </c>
      <c r="L372">
        <v>4.0123456790123673E-9</v>
      </c>
      <c r="M372">
        <v>1.5432098765430286E-8</v>
      </c>
      <c r="N372">
        <v>2.2679607323014699E-25</v>
      </c>
      <c r="O372">
        <v>9.2592592592592713E-10</v>
      </c>
      <c r="P372">
        <v>-1.4463630067183356E-21</v>
      </c>
      <c r="Q372">
        <v>1.4967842912123878E-24</v>
      </c>
      <c r="R372">
        <v>-6.1728395061729768E-10</v>
      </c>
      <c r="S372">
        <v>1.5432098765431825E-8</v>
      </c>
      <c r="T372">
        <v>1.1891707401565833E-24</v>
      </c>
      <c r="U372">
        <v>3.0864197530863007E-10</v>
      </c>
      <c r="X372">
        <f>C352</f>
        <v>20000</v>
      </c>
    </row>
    <row r="373" spans="3:24" x14ac:dyDescent="0.3">
      <c r="C373" t="str">
        <f>X353</f>
        <v>D3X</v>
      </c>
      <c r="E373">
        <v>2.309670781893012E-4</v>
      </c>
      <c r="F373">
        <v>5.0925925925926202E-7</v>
      </c>
      <c r="G373">
        <v>1.8004115226337501E-4</v>
      </c>
      <c r="H373">
        <v>7.3130849955950534E-23</v>
      </c>
      <c r="I373">
        <v>5.092592592592616E-7</v>
      </c>
      <c r="J373">
        <v>7.8189300411522691E-5</v>
      </c>
      <c r="K373">
        <v>1.9703811272802898E-22</v>
      </c>
      <c r="L373">
        <v>5.092592592592617E-7</v>
      </c>
      <c r="M373">
        <v>-3.0864197530866169E-6</v>
      </c>
      <c r="N373">
        <v>-6.3050656979720368E-23</v>
      </c>
      <c r="O373">
        <v>2.0061728395061726E-7</v>
      </c>
      <c r="P373">
        <v>-5.1440329218108533E-6</v>
      </c>
      <c r="Q373">
        <v>1.333966050719313E-22</v>
      </c>
      <c r="R373">
        <v>-1.8518518518518664E-7</v>
      </c>
      <c r="S373">
        <v>2.0576131687242537E-6</v>
      </c>
      <c r="T373">
        <v>9.8876808446437321E-23</v>
      </c>
      <c r="U373">
        <v>1.543209876543064E-8</v>
      </c>
      <c r="X373">
        <f>C353</f>
        <v>0</v>
      </c>
    </row>
    <row r="374" spans="3:24" x14ac:dyDescent="0.3">
      <c r="C374" t="str">
        <f>X354</f>
        <v>D3Y</v>
      </c>
      <c r="E374">
        <v>2.9236111111111203E-3</v>
      </c>
      <c r="F374">
        <v>8.8657407407407698E-6</v>
      </c>
      <c r="G374">
        <v>2.0659722222222282E-3</v>
      </c>
      <c r="H374">
        <v>2.8935185185185285E-7</v>
      </c>
      <c r="I374">
        <v>8.2870370370370628E-6</v>
      </c>
      <c r="J374">
        <v>6.9791666666666689E-4</v>
      </c>
      <c r="K374">
        <v>8.6805555555555814E-7</v>
      </c>
      <c r="L374">
        <v>5.3935185185185465E-6</v>
      </c>
      <c r="M374">
        <v>1.273148148147916E-5</v>
      </c>
      <c r="N374">
        <v>5.2083333333333336E-7</v>
      </c>
      <c r="O374">
        <v>1.4583333333333343E-6</v>
      </c>
      <c r="P374">
        <v>-1.8440223930252749E-18</v>
      </c>
      <c r="Q374">
        <v>3.4722222222222409E-7</v>
      </c>
      <c r="R374">
        <v>-1.2037037037037209E-6</v>
      </c>
      <c r="S374">
        <v>3.0092592592592251E-5</v>
      </c>
      <c r="T374">
        <v>1.7361111111111255E-7</v>
      </c>
      <c r="U374">
        <v>6.0185185185183652E-7</v>
      </c>
      <c r="X374">
        <f>C354</f>
        <v>-3700</v>
      </c>
    </row>
    <row r="375" spans="3:24" x14ac:dyDescent="0.3">
      <c r="C375" t="str">
        <f>X355</f>
        <v>D3θ</v>
      </c>
      <c r="D375" t="str">
        <f>D356</f>
        <v>=</v>
      </c>
      <c r="E375">
        <v>1.7129629629629687E-6</v>
      </c>
      <c r="F375">
        <v>4.012345679012364E-9</v>
      </c>
      <c r="G375">
        <v>1.3117283950617318E-6</v>
      </c>
      <c r="H375">
        <v>5.4906543783046219E-25</v>
      </c>
      <c r="I375">
        <v>4.0123456790123624E-9</v>
      </c>
      <c r="J375">
        <v>5.0925925925925948E-7</v>
      </c>
      <c r="K375">
        <v>1.5090938137731154E-24</v>
      </c>
      <c r="L375">
        <v>4.0123456790123632E-9</v>
      </c>
      <c r="M375">
        <v>1.5432098765430657E-8</v>
      </c>
      <c r="N375">
        <v>-3.1801201246931843E-25</v>
      </c>
      <c r="O375">
        <v>9.2592592592592578E-10</v>
      </c>
      <c r="P375">
        <v>-1.1523790187130105E-21</v>
      </c>
      <c r="Q375">
        <v>1.1017541501237649E-24</v>
      </c>
      <c r="R375">
        <v>-6.1728395061729458E-10</v>
      </c>
      <c r="S375">
        <v>1.5432098765431878E-8</v>
      </c>
      <c r="T375">
        <v>7.5893664325499916E-25</v>
      </c>
      <c r="U375">
        <v>3.0864197530863131E-10</v>
      </c>
      <c r="X375">
        <f>C355</f>
        <v>0</v>
      </c>
    </row>
    <row r="376" spans="3:24" x14ac:dyDescent="0.3">
      <c r="C376" t="str">
        <f>X356</f>
        <v>D4X</v>
      </c>
      <c r="E376">
        <v>1.5432098765432092E-6</v>
      </c>
      <c r="F376">
        <v>1.543209876543209E-8</v>
      </c>
      <c r="G376">
        <v>1.0965165675310188E-21</v>
      </c>
      <c r="H376">
        <v>4.0761731858762643E-25</v>
      </c>
      <c r="I376">
        <v>1.543209876543208E-8</v>
      </c>
      <c r="J376">
        <v>-3.0864197530864149E-6</v>
      </c>
      <c r="K376">
        <v>1.0343919148816622E-24</v>
      </c>
      <c r="L376">
        <v>1.5432098765432096E-8</v>
      </c>
      <c r="M376">
        <v>-6.1728395061728341E-6</v>
      </c>
      <c r="N376">
        <v>1.4951049565640819E-24</v>
      </c>
      <c r="O376">
        <v>1.5432098765432129E-8</v>
      </c>
      <c r="P376">
        <v>-5.1440329218106949E-6</v>
      </c>
      <c r="Q376">
        <v>1.5856414546227275E-24</v>
      </c>
      <c r="R376">
        <v>-6.1728395061728398E-8</v>
      </c>
      <c r="S376">
        <v>-1.0288065843621375E-6</v>
      </c>
      <c r="T376">
        <v>9.5459023839864217E-25</v>
      </c>
      <c r="U376">
        <v>-4.6296296296296249E-8</v>
      </c>
      <c r="X376">
        <f>C356</f>
        <v>0</v>
      </c>
    </row>
    <row r="377" spans="3:24" x14ac:dyDescent="0.3">
      <c r="C377" t="str">
        <f>X357</f>
        <v>D4Y</v>
      </c>
      <c r="E377">
        <v>2.5115740740740819E-3</v>
      </c>
      <c r="F377">
        <v>7.0601851851852128E-6</v>
      </c>
      <c r="G377">
        <v>1.8229166666666717E-3</v>
      </c>
      <c r="H377">
        <v>1.7361111111111194E-7</v>
      </c>
      <c r="I377">
        <v>6.7129629629629859E-6</v>
      </c>
      <c r="J377">
        <v>6.5393518518518567E-4</v>
      </c>
      <c r="K377">
        <v>5.2083333333333548E-7</v>
      </c>
      <c r="L377">
        <v>4.9768518518518768E-6</v>
      </c>
      <c r="M377">
        <v>5.7870370370350005E-6</v>
      </c>
      <c r="N377">
        <v>8.6805555555555528E-7</v>
      </c>
      <c r="O377">
        <v>1.5046296296296303E-6</v>
      </c>
      <c r="P377">
        <v>-1.6185857279202266E-18</v>
      </c>
      <c r="Q377">
        <v>5.7870370370370528E-7</v>
      </c>
      <c r="R377">
        <v>-1.3888888888889038E-6</v>
      </c>
      <c r="S377">
        <v>3.4722222222221924E-5</v>
      </c>
      <c r="T377">
        <v>2.8935185185185301E-7</v>
      </c>
      <c r="U377">
        <v>6.944444444444305E-7</v>
      </c>
      <c r="X377">
        <f>C357</f>
        <v>-1200</v>
      </c>
    </row>
    <row r="378" spans="3:24" x14ac:dyDescent="0.3">
      <c r="C378" t="str">
        <f>X358</f>
        <v>D4θ</v>
      </c>
      <c r="E378">
        <v>4.783950617283968E-7</v>
      </c>
      <c r="F378">
        <v>9.259259259259322E-10</v>
      </c>
      <c r="G378">
        <v>3.8580246913580361E-7</v>
      </c>
      <c r="H378">
        <v>1.5010434687711258E-25</v>
      </c>
      <c r="I378">
        <v>9.2592592592593106E-10</v>
      </c>
      <c r="J378">
        <v>2.0061728395061745E-7</v>
      </c>
      <c r="K378">
        <v>3.9638585727819606E-25</v>
      </c>
      <c r="L378">
        <v>9.2592592592593147E-10</v>
      </c>
      <c r="M378">
        <v>1.543209876543166E-8</v>
      </c>
      <c r="N378">
        <v>-1.8119998370961348E-25</v>
      </c>
      <c r="O378">
        <v>9.2592592592592589E-10</v>
      </c>
      <c r="P378">
        <v>-3.3980591545883138E-22</v>
      </c>
      <c r="Q378">
        <v>2.4283934976152137E-25</v>
      </c>
      <c r="R378">
        <v>-6.1728395061728713E-10</v>
      </c>
      <c r="S378">
        <v>1.5432098765432047E-8</v>
      </c>
      <c r="T378">
        <v>1.9613053703227174E-25</v>
      </c>
      <c r="U378">
        <v>3.0864197530863876E-10</v>
      </c>
      <c r="X378">
        <f>C358</f>
        <v>10000</v>
      </c>
    </row>
    <row r="379" spans="3:24" x14ac:dyDescent="0.3">
      <c r="C379" t="str">
        <f>X359</f>
        <v>D5X</v>
      </c>
      <c r="E379">
        <v>-5.1440329218107212E-6</v>
      </c>
      <c r="F379">
        <v>-8.8520868732972872E-23</v>
      </c>
      <c r="G379">
        <v>-5.1440329218107119E-6</v>
      </c>
      <c r="H379">
        <v>-1.6641441217260202E-24</v>
      </c>
      <c r="I379">
        <v>-7.9954333049136785E-23</v>
      </c>
      <c r="J379">
        <v>-5.1440329218106966E-6</v>
      </c>
      <c r="K379">
        <v>-4.4493984599570179E-24</v>
      </c>
      <c r="L379">
        <v>-7.7098821154524763E-23</v>
      </c>
      <c r="M379">
        <v>-5.144032921810689E-6</v>
      </c>
      <c r="N379">
        <v>3.8038285003759121E-24</v>
      </c>
      <c r="O379">
        <v>2.2844095156896226E-23</v>
      </c>
      <c r="P379">
        <v>-5.1440329218106907E-6</v>
      </c>
      <c r="Q379">
        <v>-1.7116487919169008E-24</v>
      </c>
      <c r="R379">
        <v>3.9977166524568392E-23</v>
      </c>
      <c r="S379">
        <v>-2.572016460905347E-6</v>
      </c>
      <c r="T379">
        <v>-1.8518184161684636E-24</v>
      </c>
      <c r="U379">
        <v>-7.7160493827160402E-8</v>
      </c>
      <c r="X379">
        <f>C359</f>
        <v>0</v>
      </c>
    </row>
    <row r="380" spans="3:24" x14ac:dyDescent="0.3">
      <c r="C380" t="str">
        <f>X360</f>
        <v>D5Y</v>
      </c>
      <c r="E380">
        <v>1.7916666666666721E-3</v>
      </c>
      <c r="F380">
        <v>4.9537037037037244E-6</v>
      </c>
      <c r="G380">
        <v>1.3078703703703742E-3</v>
      </c>
      <c r="H380">
        <v>1.1574074074074134E-7</v>
      </c>
      <c r="I380">
        <v>4.7222222222222384E-6</v>
      </c>
      <c r="J380">
        <v>4.7916666666666707E-4</v>
      </c>
      <c r="K380">
        <v>3.4722222222222372E-7</v>
      </c>
      <c r="L380">
        <v>3.5648148148148329E-6</v>
      </c>
      <c r="M380">
        <v>-2.3148148148162755E-6</v>
      </c>
      <c r="N380">
        <v>5.7870370370370338E-7</v>
      </c>
      <c r="O380">
        <v>1.2500000000000005E-6</v>
      </c>
      <c r="P380">
        <v>-1.1601536897537993E-18</v>
      </c>
      <c r="Q380">
        <v>6.9444444444444554E-7</v>
      </c>
      <c r="R380">
        <v>-1.2962962962963068E-6</v>
      </c>
      <c r="S380">
        <v>3.2407407407407198E-5</v>
      </c>
      <c r="T380">
        <v>3.4722222222222303E-7</v>
      </c>
      <c r="U380">
        <v>6.4814814814813806E-7</v>
      </c>
      <c r="X380">
        <f>C360</f>
        <v>-600</v>
      </c>
    </row>
    <row r="381" spans="3:24" x14ac:dyDescent="0.3">
      <c r="C381" t="str">
        <f>X361</f>
        <v>D5θ</v>
      </c>
      <c r="E381">
        <v>-3.7037037037037185E-7</v>
      </c>
      <c r="F381">
        <v>-6.172839506172893E-10</v>
      </c>
      <c r="G381">
        <v>-3.0864197530864298E-7</v>
      </c>
      <c r="H381">
        <v>-1.1726867155693757E-25</v>
      </c>
      <c r="I381">
        <v>-6.1728395061728827E-10</v>
      </c>
      <c r="J381">
        <v>-1.8518518518518534E-7</v>
      </c>
      <c r="K381">
        <v>-3.0916286137738093E-25</v>
      </c>
      <c r="L381">
        <v>-6.1728395061728847E-10</v>
      </c>
      <c r="M381">
        <v>-6.1728395061728028E-8</v>
      </c>
      <c r="N381">
        <v>1.4925103652701142E-25</v>
      </c>
      <c r="O381">
        <v>-6.1728395061728372E-10</v>
      </c>
      <c r="P381">
        <v>2.741291418827547E-22</v>
      </c>
      <c r="Q381">
        <v>-1.9189418982044333E-25</v>
      </c>
      <c r="R381">
        <v>-6.1728395061728124E-10</v>
      </c>
      <c r="S381">
        <v>1.5432098765432146E-8</v>
      </c>
      <c r="T381">
        <v>-1.4925103652701145E-25</v>
      </c>
      <c r="U381">
        <v>3.0864197530864439E-10</v>
      </c>
      <c r="X381">
        <f>C361</f>
        <v>10000</v>
      </c>
    </row>
    <row r="382" spans="3:24" x14ac:dyDescent="0.3">
      <c r="C382" t="str">
        <f>X362</f>
        <v>D6X</v>
      </c>
      <c r="E382">
        <v>6.6872427983539358E-6</v>
      </c>
      <c r="F382">
        <v>1.5432098765432189E-8</v>
      </c>
      <c r="G382">
        <v>5.1440329218107195E-6</v>
      </c>
      <c r="H382">
        <v>2.0996447280604295E-24</v>
      </c>
      <c r="I382">
        <v>1.5432098765432166E-8</v>
      </c>
      <c r="J382">
        <v>2.0576131687242851E-6</v>
      </c>
      <c r="K382">
        <v>5.5043723044560141E-24</v>
      </c>
      <c r="L382">
        <v>1.5432098765432172E-8</v>
      </c>
      <c r="M382">
        <v>-1.0288065843621436E-6</v>
      </c>
      <c r="N382">
        <v>-1.8293616629873299E-24</v>
      </c>
      <c r="O382">
        <v>1.5432098765432106E-8</v>
      </c>
      <c r="P382">
        <v>-2.5720164609053521E-6</v>
      </c>
      <c r="Q382">
        <v>3.9415303495526326E-24</v>
      </c>
      <c r="R382">
        <v>1.5432098765432053E-8</v>
      </c>
      <c r="S382">
        <v>-1.0288065843621398E-6</v>
      </c>
      <c r="T382">
        <v>2.8053667050910545E-24</v>
      </c>
      <c r="U382">
        <v>-4.6296296296296309E-8</v>
      </c>
      <c r="X382">
        <f>C362</f>
        <v>0</v>
      </c>
    </row>
    <row r="383" spans="3:24" x14ac:dyDescent="0.3">
      <c r="C383" t="str">
        <f t="shared" ref="C383" si="93">X363</f>
        <v>D6Y</v>
      </c>
      <c r="E383">
        <v>7.8472222222222452E-4</v>
      </c>
      <c r="F383">
        <v>2.2916666666666759E-6</v>
      </c>
      <c r="G383">
        <v>5.6134259259259418E-4</v>
      </c>
      <c r="H383">
        <v>5.7870370370370629E-8</v>
      </c>
      <c r="I383">
        <v>2.1759259259259325E-6</v>
      </c>
      <c r="J383">
        <v>1.8402777777777797E-4</v>
      </c>
      <c r="K383">
        <v>1.7361111111111175E-7</v>
      </c>
      <c r="L383">
        <v>1.59722222222223E-6</v>
      </c>
      <c r="M383">
        <v>-1.9675925925926549E-5</v>
      </c>
      <c r="N383">
        <v>2.8935185185185174E-7</v>
      </c>
      <c r="O383">
        <v>4.3981481481481511E-7</v>
      </c>
      <c r="P383">
        <v>-4.9783810231207324E-19</v>
      </c>
      <c r="Q383">
        <v>3.4722222222222272E-7</v>
      </c>
      <c r="R383">
        <v>-8.3333333333333788E-7</v>
      </c>
      <c r="S383">
        <v>2.0833333333333241E-5</v>
      </c>
      <c r="T383">
        <v>4.0509259259259295E-7</v>
      </c>
      <c r="U383">
        <v>4.1666666666666238E-7</v>
      </c>
      <c r="X383">
        <f>C363</f>
        <v>-5500</v>
      </c>
    </row>
    <row r="384" spans="3:24" x14ac:dyDescent="0.3">
      <c r="C384" t="str">
        <f>X364</f>
        <v>D6θ</v>
      </c>
      <c r="E384">
        <v>1.0802469135802511E-7</v>
      </c>
      <c r="F384">
        <v>3.0864197530864331E-10</v>
      </c>
      <c r="G384">
        <v>7.7160493827160812E-8</v>
      </c>
      <c r="H384">
        <v>3.367217395257849E-26</v>
      </c>
      <c r="I384">
        <v>3.0864197530864294E-10</v>
      </c>
      <c r="J384">
        <v>1.5432098765432215E-8</v>
      </c>
      <c r="K384">
        <v>8.7840453789335191E-26</v>
      </c>
      <c r="L384">
        <v>3.0864197530864305E-10</v>
      </c>
      <c r="M384">
        <v>-4.6296296296296315E-8</v>
      </c>
      <c r="N384">
        <v>-1.7568090757867038E-26</v>
      </c>
      <c r="O384">
        <v>3.0864197530864222E-10</v>
      </c>
      <c r="P384">
        <v>-7.7160493827160495E-8</v>
      </c>
      <c r="Q384">
        <v>7.0272363031468153E-26</v>
      </c>
      <c r="R384">
        <v>3.0864197530864124E-10</v>
      </c>
      <c r="S384">
        <v>-4.6296296296296276E-8</v>
      </c>
      <c r="T384">
        <v>4.6848242020978768E-26</v>
      </c>
      <c r="U384">
        <v>-9.2592592592592568E-10</v>
      </c>
      <c r="X384">
        <f>C364</f>
        <v>0</v>
      </c>
    </row>
    <row r="388" spans="3:5" x14ac:dyDescent="0.3">
      <c r="C388" t="str">
        <f>C368</f>
        <v>D1X</v>
      </c>
      <c r="E388">
        <f t="array" ref="E388:E404">MMULT(E368:U384,X368:X384)</f>
        <v>4.7685185185185303E-2</v>
      </c>
    </row>
    <row r="389" spans="3:5" x14ac:dyDescent="0.3">
      <c r="C389" t="str">
        <f>C369</f>
        <v>D1θ</v>
      </c>
      <c r="E389">
        <v>1.45061728395062E-4</v>
      </c>
    </row>
    <row r="390" spans="3:5" x14ac:dyDescent="0.3">
      <c r="C390" t="str">
        <f>C370</f>
        <v>D2X</v>
      </c>
      <c r="E390">
        <v>3.3179012345679097E-2</v>
      </c>
    </row>
    <row r="391" spans="3:5" x14ac:dyDescent="0.3">
      <c r="C391" t="str">
        <f>C371</f>
        <v>D2Y</v>
      </c>
      <c r="E391">
        <v>0.11221064814814835</v>
      </c>
    </row>
    <row r="392" spans="3:5" x14ac:dyDescent="0.3">
      <c r="C392" t="str">
        <f>C372</f>
        <v>D2θ</v>
      </c>
      <c r="E392">
        <v>1.45061728395062E-4</v>
      </c>
    </row>
    <row r="393" spans="3:5" x14ac:dyDescent="0.3">
      <c r="C393" t="str">
        <f>C373</f>
        <v>D3X</v>
      </c>
      <c r="E393">
        <v>1.0339506172839538E-2</v>
      </c>
    </row>
    <row r="394" spans="3:5" x14ac:dyDescent="0.3">
      <c r="C394" t="str">
        <f>C374</f>
        <v>D3Y</v>
      </c>
      <c r="E394">
        <v>0.16311342592592626</v>
      </c>
    </row>
    <row r="395" spans="3:5" x14ac:dyDescent="0.3">
      <c r="C395" t="str">
        <f>C375</f>
        <v>D3θ</v>
      </c>
      <c r="E395">
        <v>8.3333333333333561E-5</v>
      </c>
    </row>
    <row r="396" spans="3:5" x14ac:dyDescent="0.3">
      <c r="C396" t="str">
        <f>C376</f>
        <v>D4X</v>
      </c>
      <c r="D396" t="str">
        <f>D356</f>
        <v>=</v>
      </c>
      <c r="E396">
        <v>-1.5432098765432107E-4</v>
      </c>
    </row>
    <row r="397" spans="3:5" x14ac:dyDescent="0.3">
      <c r="C397" t="str">
        <f>C377</f>
        <v>D4Y</v>
      </c>
      <c r="E397">
        <v>0.13040509259259292</v>
      </c>
    </row>
    <row r="398" spans="3:5" x14ac:dyDescent="0.3">
      <c r="C398" t="str">
        <f>C378</f>
        <v>D4θ</v>
      </c>
      <c r="E398">
        <v>2.1604938271605009E-5</v>
      </c>
    </row>
    <row r="399" spans="3:5" x14ac:dyDescent="0.3">
      <c r="C399" t="str">
        <f>C379</f>
        <v>D5X</v>
      </c>
      <c r="E399">
        <v>-9.4676538702958761E-19</v>
      </c>
    </row>
    <row r="400" spans="3:5" x14ac:dyDescent="0.3">
      <c r="C400" t="str">
        <f>C380</f>
        <v>D5Y</v>
      </c>
      <c r="E400">
        <v>8.9606481481481703E-2</v>
      </c>
    </row>
    <row r="401" spans="1:24" x14ac:dyDescent="0.3">
      <c r="C401" t="str">
        <f>C381</f>
        <v>D5θ</v>
      </c>
      <c r="E401">
        <v>-2.4691358024691411E-5</v>
      </c>
    </row>
    <row r="402" spans="1:24" x14ac:dyDescent="0.3">
      <c r="C402" t="str">
        <f>C382</f>
        <v>D6X</v>
      </c>
      <c r="E402">
        <v>6.1728395061728491E-4</v>
      </c>
    </row>
    <row r="403" spans="1:24" x14ac:dyDescent="0.3">
      <c r="C403" t="str">
        <f t="shared" ref="C403:C404" si="94">C383</f>
        <v>D6Y</v>
      </c>
      <c r="E403">
        <v>3.6122685185185271E-2</v>
      </c>
    </row>
    <row r="404" spans="1:24" x14ac:dyDescent="0.3">
      <c r="C404" t="str">
        <f t="shared" si="94"/>
        <v>D6θ</v>
      </c>
      <c r="E404">
        <v>1.2345679012345694E-5</v>
      </c>
      <c r="X404">
        <f>E388</f>
        <v>4.7685185185185303E-2</v>
      </c>
    </row>
    <row r="405" spans="1:24" x14ac:dyDescent="0.3">
      <c r="X405">
        <f t="shared" ref="X405:X420" si="95">E389</f>
        <v>1.45061728395062E-4</v>
      </c>
    </row>
    <row r="406" spans="1:24" x14ac:dyDescent="0.3">
      <c r="X406">
        <f t="shared" si="95"/>
        <v>3.3179012345679097E-2</v>
      </c>
    </row>
    <row r="407" spans="1:24" x14ac:dyDescent="0.3">
      <c r="A407" s="126" t="s">
        <v>142</v>
      </c>
      <c r="X407">
        <f t="shared" si="95"/>
        <v>0.11221064814814835</v>
      </c>
    </row>
    <row r="408" spans="1:24" x14ac:dyDescent="0.3">
      <c r="X408">
        <f t="shared" si="95"/>
        <v>1.45061728395062E-4</v>
      </c>
    </row>
    <row r="409" spans="1:24" x14ac:dyDescent="0.3">
      <c r="X409">
        <f t="shared" si="95"/>
        <v>1.0339506172839538E-2</v>
      </c>
    </row>
    <row r="410" spans="1:24" x14ac:dyDescent="0.3">
      <c r="X410">
        <f t="shared" si="95"/>
        <v>0.16311342592592626</v>
      </c>
    </row>
    <row r="411" spans="1:24" x14ac:dyDescent="0.3">
      <c r="C411" t="str">
        <f>C320</f>
        <v>C1Y</v>
      </c>
      <c r="E411">
        <f>E320</f>
        <v>0</v>
      </c>
      <c r="F411">
        <f>G320</f>
        <v>0</v>
      </c>
      <c r="G411">
        <f t="shared" ref="G411:T411" si="96">H320</f>
        <v>0</v>
      </c>
      <c r="H411">
        <f t="shared" si="96"/>
        <v>-2160000</v>
      </c>
      <c r="I411">
        <f t="shared" si="96"/>
        <v>0</v>
      </c>
      <c r="J411">
        <f t="shared" si="96"/>
        <v>0</v>
      </c>
      <c r="K411">
        <f t="shared" si="96"/>
        <v>0</v>
      </c>
      <c r="L411">
        <f t="shared" si="96"/>
        <v>0</v>
      </c>
      <c r="M411">
        <f t="shared" si="96"/>
        <v>0</v>
      </c>
      <c r="N411">
        <f t="shared" si="96"/>
        <v>0</v>
      </c>
      <c r="O411">
        <f t="shared" si="96"/>
        <v>0</v>
      </c>
      <c r="P411">
        <f t="shared" si="96"/>
        <v>0</v>
      </c>
      <c r="Q411">
        <f t="shared" si="96"/>
        <v>0</v>
      </c>
      <c r="R411">
        <f t="shared" si="96"/>
        <v>0</v>
      </c>
      <c r="S411">
        <f t="shared" si="96"/>
        <v>0</v>
      </c>
      <c r="T411">
        <f t="shared" si="96"/>
        <v>0</v>
      </c>
      <c r="U411">
        <f>V320</f>
        <v>0</v>
      </c>
      <c r="X411">
        <f t="shared" si="95"/>
        <v>8.3333333333333561E-5</v>
      </c>
    </row>
    <row r="412" spans="1:24" x14ac:dyDescent="0.3">
      <c r="C412" t="str">
        <f>C337</f>
        <v>C7X</v>
      </c>
      <c r="E412">
        <f>E337</f>
        <v>0</v>
      </c>
      <c r="F412">
        <f>G337</f>
        <v>0</v>
      </c>
      <c r="G412">
        <f t="shared" ref="G412:U412" si="97">H337</f>
        <v>0</v>
      </c>
      <c r="H412">
        <f t="shared" si="97"/>
        <v>0</v>
      </c>
      <c r="I412">
        <f t="shared" si="97"/>
        <v>0</v>
      </c>
      <c r="J412">
        <f t="shared" si="97"/>
        <v>0</v>
      </c>
      <c r="K412">
        <f t="shared" si="97"/>
        <v>0</v>
      </c>
      <c r="L412">
        <f t="shared" si="97"/>
        <v>0</v>
      </c>
      <c r="M412">
        <f t="shared" si="97"/>
        <v>0</v>
      </c>
      <c r="N412">
        <f t="shared" si="97"/>
        <v>0</v>
      </c>
      <c r="O412">
        <f t="shared" si="97"/>
        <v>0</v>
      </c>
      <c r="P412">
        <f t="shared" si="97"/>
        <v>0</v>
      </c>
      <c r="Q412">
        <f t="shared" si="97"/>
        <v>0</v>
      </c>
      <c r="R412">
        <f t="shared" si="97"/>
        <v>0</v>
      </c>
      <c r="S412">
        <f t="shared" si="97"/>
        <v>-777600</v>
      </c>
      <c r="T412">
        <f t="shared" si="97"/>
        <v>0</v>
      </c>
      <c r="U412">
        <f t="shared" si="97"/>
        <v>38880000</v>
      </c>
      <c r="X412">
        <f t="shared" si="95"/>
        <v>-1.5432098765432107E-4</v>
      </c>
    </row>
    <row r="413" spans="1:24" x14ac:dyDescent="0.3">
      <c r="C413" t="str">
        <f>C338</f>
        <v>C7Y</v>
      </c>
      <c r="E413">
        <f t="shared" ref="E413:E414" si="98">E338</f>
        <v>0</v>
      </c>
      <c r="F413">
        <f t="shared" ref="F413:U413" si="99">G338</f>
        <v>0</v>
      </c>
      <c r="G413">
        <f t="shared" si="99"/>
        <v>0</v>
      </c>
      <c r="H413">
        <f t="shared" si="99"/>
        <v>0</v>
      </c>
      <c r="I413">
        <f t="shared" si="99"/>
        <v>0</v>
      </c>
      <c r="J413">
        <f t="shared" si="99"/>
        <v>0</v>
      </c>
      <c r="K413">
        <f t="shared" si="99"/>
        <v>0</v>
      </c>
      <c r="L413">
        <f t="shared" si="99"/>
        <v>0</v>
      </c>
      <c r="M413">
        <f t="shared" si="99"/>
        <v>0</v>
      </c>
      <c r="N413">
        <f t="shared" si="99"/>
        <v>0</v>
      </c>
      <c r="O413">
        <f t="shared" si="99"/>
        <v>0</v>
      </c>
      <c r="P413">
        <f t="shared" si="99"/>
        <v>0</v>
      </c>
      <c r="Q413">
        <f t="shared" si="99"/>
        <v>0</v>
      </c>
      <c r="R413">
        <f t="shared" si="99"/>
        <v>0</v>
      </c>
      <c r="S413">
        <f t="shared" si="99"/>
        <v>0</v>
      </c>
      <c r="T413">
        <f t="shared" si="99"/>
        <v>-2160000</v>
      </c>
      <c r="U413">
        <f t="shared" si="99"/>
        <v>-1296000000</v>
      </c>
      <c r="X413">
        <f t="shared" si="95"/>
        <v>0.13040509259259292</v>
      </c>
    </row>
    <row r="414" spans="1:24" x14ac:dyDescent="0.3">
      <c r="C414" t="str">
        <f>C339</f>
        <v>C7θ</v>
      </c>
      <c r="E414">
        <f t="shared" si="98"/>
        <v>0</v>
      </c>
      <c r="F414">
        <f t="shared" ref="F414:U414" si="100">G339</f>
        <v>0</v>
      </c>
      <c r="G414">
        <f t="shared" si="100"/>
        <v>0</v>
      </c>
      <c r="H414">
        <f t="shared" si="100"/>
        <v>0</v>
      </c>
      <c r="I414">
        <f t="shared" si="100"/>
        <v>0</v>
      </c>
      <c r="J414">
        <f t="shared" si="100"/>
        <v>0</v>
      </c>
      <c r="K414">
        <f t="shared" si="100"/>
        <v>0</v>
      </c>
      <c r="L414">
        <f t="shared" si="100"/>
        <v>0</v>
      </c>
      <c r="M414">
        <f t="shared" si="100"/>
        <v>0</v>
      </c>
      <c r="N414">
        <f t="shared" si="100"/>
        <v>0</v>
      </c>
      <c r="O414">
        <f t="shared" si="100"/>
        <v>0</v>
      </c>
      <c r="P414">
        <f t="shared" si="100"/>
        <v>0</v>
      </c>
      <c r="Q414">
        <f t="shared" si="100"/>
        <v>0</v>
      </c>
      <c r="R414">
        <f t="shared" si="100"/>
        <v>0</v>
      </c>
      <c r="S414">
        <f t="shared" si="100"/>
        <v>-38880000</v>
      </c>
      <c r="T414">
        <f t="shared" si="100"/>
        <v>0</v>
      </c>
      <c r="U414">
        <f t="shared" si="100"/>
        <v>1296000000</v>
      </c>
      <c r="X414">
        <f t="shared" si="95"/>
        <v>2.1604938271605009E-5</v>
      </c>
    </row>
    <row r="415" spans="1:24" x14ac:dyDescent="0.3">
      <c r="X415">
        <f t="shared" si="95"/>
        <v>-9.4676538702958761E-19</v>
      </c>
    </row>
    <row r="416" spans="1:24" x14ac:dyDescent="0.3">
      <c r="X416">
        <f t="shared" si="95"/>
        <v>8.9606481481481703E-2</v>
      </c>
    </row>
    <row r="417" spans="3:24" x14ac:dyDescent="0.3">
      <c r="X417">
        <f t="shared" si="95"/>
        <v>-2.4691358024691411E-5</v>
      </c>
    </row>
    <row r="418" spans="3:24" x14ac:dyDescent="0.3">
      <c r="X418">
        <f t="shared" si="95"/>
        <v>6.1728395061728491E-4</v>
      </c>
    </row>
    <row r="419" spans="3:24" x14ac:dyDescent="0.3">
      <c r="X419">
        <f>E403</f>
        <v>3.6122685185185271E-2</v>
      </c>
    </row>
    <row r="420" spans="3:24" x14ac:dyDescent="0.3">
      <c r="X420">
        <f t="shared" si="95"/>
        <v>1.2345679012345694E-5</v>
      </c>
    </row>
    <row r="424" spans="3:24" x14ac:dyDescent="0.3">
      <c r="C424" t="str">
        <f>C411</f>
        <v>C1Y</v>
      </c>
      <c r="E424">
        <f t="array" ref="E424:E427">MMULT(E411:U414,X404:X420)</f>
        <v>-242375.00000000044</v>
      </c>
    </row>
    <row r="425" spans="3:24" x14ac:dyDescent="0.3">
      <c r="C425" t="str">
        <f t="shared" ref="C425:C427" si="101">C412</f>
        <v>C7X</v>
      </c>
      <c r="D425" t="s">
        <v>52</v>
      </c>
      <c r="E425">
        <v>-1.7053025658242404E-13</v>
      </c>
    </row>
    <row r="426" spans="3:24" x14ac:dyDescent="0.3">
      <c r="C426" t="str">
        <f t="shared" si="101"/>
        <v>C7Y</v>
      </c>
      <c r="E426">
        <v>-94025.000000000204</v>
      </c>
    </row>
    <row r="427" spans="3:24" x14ac:dyDescent="0.3">
      <c r="C427" t="str">
        <f t="shared" si="101"/>
        <v>C7θ</v>
      </c>
      <c r="E427">
        <v>-8000.0000000000182</v>
      </c>
    </row>
  </sheetData>
  <mergeCells count="20">
    <mergeCell ref="A245:B245"/>
    <mergeCell ref="P6:P7"/>
    <mergeCell ref="Q6:Q7"/>
    <mergeCell ref="R6:R7"/>
    <mergeCell ref="S6:S7"/>
    <mergeCell ref="B17:B18"/>
    <mergeCell ref="C17:E17"/>
    <mergeCell ref="F17:H17"/>
    <mergeCell ref="J6:J7"/>
    <mergeCell ref="K6:K7"/>
    <mergeCell ref="L6:L7"/>
    <mergeCell ref="M6:M7"/>
    <mergeCell ref="N6:N7"/>
    <mergeCell ref="O6:O7"/>
    <mergeCell ref="B6:B7"/>
    <mergeCell ref="C6:D6"/>
    <mergeCell ref="E6:F6"/>
    <mergeCell ref="G6:G7"/>
    <mergeCell ref="H6:H7"/>
    <mergeCell ref="I6:I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BARRA SIMPLE</vt:lpstr>
      <vt:lpstr>ARMADURA N°1</vt:lpstr>
      <vt:lpstr>ARMADURA N°2</vt:lpstr>
      <vt:lpstr>ARMADURA N°1 (hiper)</vt:lpstr>
      <vt:lpstr>ARMADURA N°2 (hiper)</vt:lpstr>
      <vt:lpstr>XXXX</vt:lpstr>
      <vt:lpstr>EJERCICIO 1</vt:lpstr>
      <vt:lpstr>EJERCICIO (2)</vt:lpstr>
    </vt:vector>
  </TitlesOfParts>
  <Company>Universidad Continental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james</cp:lastModifiedBy>
  <dcterms:created xsi:type="dcterms:W3CDTF">2026-04-21T19:25:50Z</dcterms:created>
  <dcterms:modified xsi:type="dcterms:W3CDTF">2026-05-25T02:29:50Z</dcterms:modified>
</cp:coreProperties>
</file>