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73E085EC-1623-44B7-9004-221FB0024974}" xr6:coauthVersionLast="47" xr6:coauthVersionMax="47" xr10:uidLastSave="{00000000-0000-0000-0000-000000000000}"/>
  <bookViews>
    <workbookView xWindow="240" yWindow="105" windowWidth="14805" windowHeight="8010" firstSheet="4" xr2:uid="{00000000-000D-0000-FFFF-FFFF00000000}"/>
  </bookViews>
  <sheets>
    <sheet name="Family Tree" sheetId="2" r:id="rId1"/>
    <sheet name="Marksheet 10th" sheetId="5" r:id="rId2"/>
    <sheet name="Marksheet 12th" sheetId="8" r:id="rId3"/>
    <sheet name="BillSheet" sheetId="9" r:id="rId4"/>
    <sheet name="P&amp;L Statement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9" l="1"/>
  <c r="F10" i="9" a="1"/>
  <c r="F10" i="9"/>
  <c r="G10" i="9" s="1"/>
  <c r="F11" i="9" a="1"/>
  <c r="F11" i="9"/>
  <c r="G11" i="9" s="1"/>
  <c r="F12" i="9" a="1"/>
  <c r="F12" i="9"/>
  <c r="G12" i="9" s="1"/>
  <c r="F13" i="9" a="1"/>
  <c r="F13" i="9"/>
  <c r="G13" i="9" s="1"/>
  <c r="F9" i="9" a="1"/>
  <c r="F9" i="9"/>
  <c r="G9" i="9" s="1"/>
  <c r="G14" i="9" s="1"/>
  <c r="E15" i="9" s="1"/>
  <c r="G19" i="8"/>
  <c r="I19" i="8" a="1"/>
  <c r="I19" i="8" s="1"/>
  <c r="G18" i="8"/>
  <c r="I18" i="8" s="1" a="1"/>
  <c r="I18" i="8" s="1"/>
  <c r="G17" i="8"/>
  <c r="I17" i="8" s="1" a="1"/>
  <c r="I17" i="8" s="1"/>
  <c r="G16" i="8"/>
  <c r="I16" i="8" s="1" a="1"/>
  <c r="I16" i="8" s="1"/>
  <c r="G15" i="8"/>
  <c r="H21" i="5" a="1"/>
  <c r="H21" i="5"/>
  <c r="I28" i="7"/>
  <c r="I5" i="7"/>
  <c r="I6" i="7"/>
  <c r="I7" i="7"/>
  <c r="I8" i="7"/>
  <c r="I9" i="7"/>
  <c r="I11" i="7"/>
  <c r="I12" i="7"/>
  <c r="I14" i="7"/>
  <c r="I15" i="7"/>
  <c r="I16" i="7"/>
  <c r="I17" i="7"/>
  <c r="I18" i="7"/>
  <c r="I19" i="7"/>
  <c r="I20" i="7"/>
  <c r="I21" i="7"/>
  <c r="I22" i="7"/>
  <c r="I24" i="7"/>
  <c r="I26" i="7"/>
  <c r="I29" i="7"/>
  <c r="I30" i="7"/>
  <c r="I31" i="7"/>
  <c r="I34" i="7"/>
  <c r="I35" i="7"/>
  <c r="I43" i="7"/>
  <c r="I44" i="7"/>
  <c r="I45" i="7"/>
  <c r="I4" i="7"/>
  <c r="G5" i="7"/>
  <c r="G6" i="7"/>
  <c r="G7" i="7"/>
  <c r="G8" i="7"/>
  <c r="G9" i="7"/>
  <c r="G11" i="7"/>
  <c r="G12" i="7"/>
  <c r="G14" i="7"/>
  <c r="G15" i="7"/>
  <c r="G16" i="7"/>
  <c r="G17" i="7"/>
  <c r="G18" i="7"/>
  <c r="G19" i="7"/>
  <c r="G20" i="7"/>
  <c r="G22" i="7"/>
  <c r="G24" i="7"/>
  <c r="G26" i="7"/>
  <c r="G28" i="7"/>
  <c r="G29" i="7"/>
  <c r="G30" i="7"/>
  <c r="G31" i="7"/>
  <c r="G34" i="7"/>
  <c r="G35" i="7"/>
  <c r="G43" i="7"/>
  <c r="G44" i="7"/>
  <c r="G45" i="7"/>
  <c r="G4" i="7"/>
  <c r="E5" i="7"/>
  <c r="E6" i="7"/>
  <c r="E7" i="7"/>
  <c r="E8" i="7"/>
  <c r="E9" i="7"/>
  <c r="E11" i="7"/>
  <c r="E12" i="7"/>
  <c r="E14" i="7"/>
  <c r="E15" i="7"/>
  <c r="E16" i="7"/>
  <c r="E17" i="7"/>
  <c r="E18" i="7"/>
  <c r="E19" i="7"/>
  <c r="E20" i="7"/>
  <c r="E21" i="7"/>
  <c r="E22" i="7"/>
  <c r="E24" i="7"/>
  <c r="E26" i="7"/>
  <c r="E28" i="7"/>
  <c r="E29" i="7"/>
  <c r="E30" i="7"/>
  <c r="E31" i="7"/>
  <c r="E34" i="7"/>
  <c r="E35" i="7"/>
  <c r="E43" i="7"/>
  <c r="E44" i="7"/>
  <c r="E45" i="7"/>
  <c r="E4" i="7"/>
  <c r="C11" i="7"/>
  <c r="C12" i="7"/>
  <c r="C14" i="7"/>
  <c r="C15" i="7"/>
  <c r="C16" i="7"/>
  <c r="C17" i="7"/>
  <c r="C18" i="7"/>
  <c r="C19" i="7"/>
  <c r="C20" i="7"/>
  <c r="C22" i="7"/>
  <c r="C24" i="7"/>
  <c r="C26" i="7"/>
  <c r="C28" i="7"/>
  <c r="C29" i="7"/>
  <c r="C30" i="7"/>
  <c r="C31" i="7"/>
  <c r="C34" i="7"/>
  <c r="C35" i="7"/>
  <c r="C43" i="7"/>
  <c r="C45" i="7"/>
  <c r="C5" i="7"/>
  <c r="C6" i="7"/>
  <c r="C7" i="7"/>
  <c r="C8" i="7"/>
  <c r="C9" i="7"/>
  <c r="C4" i="7"/>
  <c r="F16" i="5"/>
  <c r="H16" i="5" s="1" a="1"/>
  <c r="H16" i="5" s="1"/>
  <c r="F18" i="5"/>
  <c r="H18" i="5" s="1" a="1"/>
  <c r="H18" i="5" s="1"/>
  <c r="F19" i="5"/>
  <c r="H19" i="5" s="1" a="1"/>
  <c r="H19" i="5" s="1"/>
  <c r="F20" i="5"/>
  <c r="H20" i="5" s="1" a="1"/>
  <c r="H20" i="5" s="1"/>
  <c r="F17" i="5"/>
  <c r="H17" i="5" s="1" a="1"/>
  <c r="H17" i="5" s="1"/>
  <c r="E16" i="9" l="1"/>
  <c r="I20" i="8" a="1"/>
  <c r="I20" i="8" s="1"/>
  <c r="I15" i="8" a="1"/>
  <c r="I1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<sst xmlns="http://schemas.openxmlformats.org/spreadsheetml/2006/main" count="141" uniqueCount="121">
  <si>
    <t>FAMILY TREE</t>
  </si>
  <si>
    <t>Kedarmal Bansal
93
Principal
Grandfather</t>
  </si>
  <si>
    <t>Shanti Bansal 
90
Housewife
Grandmother</t>
  </si>
  <si>
    <t>Purshotam Bansal
87
Teacher
Grandfather</t>
  </si>
  <si>
    <t>Premlata Bansal
84
Housewife
Grandmother</t>
  </si>
  <si>
    <t>Mukesh Bansal
52
Businesman
Father</t>
  </si>
  <si>
    <t>Pinkal Bansal
48
Housewife
Mother</t>
  </si>
  <si>
    <t>Shushma Bansal 
58
Housewife
Aunt</t>
  </si>
  <si>
    <t>Rajesh Bansal
56
Businessman
Uncle</t>
  </si>
  <si>
    <t>Ritik Bansal 
25
Student
Son</t>
  </si>
  <si>
    <t>Shankh Bansal
18
Student
Son</t>
  </si>
  <si>
    <t>Darshana Bansal
26
Service 
Daughter</t>
  </si>
  <si>
    <t>Divyansh Bansal
29
CA
Son</t>
  </si>
  <si>
    <t>CENTRAL BOARD OF SECONDRY EDUCATION 
MARKS STATEMENT
SECONDARY SCHOOL EXAMINATION, 2023</t>
  </si>
  <si>
    <t>Name - Shankh Bansal 
Mothers Name - Pinkal Bansal
Fathers Name - Mukesh Bansal 
Date of Birth - 03/08/04
Roll Number - AU22C1013
School - St. Paul Convent Se. Sr. School, Ujjain(MP)</t>
  </si>
  <si>
    <t xml:space="preserve">Subject Code </t>
  </si>
  <si>
    <t xml:space="preserve">Subject </t>
  </si>
  <si>
    <t xml:space="preserve">Marks Obtained </t>
  </si>
  <si>
    <t>Grade</t>
  </si>
  <si>
    <t>Theory</t>
  </si>
  <si>
    <t>Practicle</t>
  </si>
  <si>
    <t>Total</t>
  </si>
  <si>
    <t>Total in words</t>
  </si>
  <si>
    <t>English</t>
  </si>
  <si>
    <t>Eighty Five</t>
  </si>
  <si>
    <t>Hindi</t>
  </si>
  <si>
    <t>Seventy Nine</t>
  </si>
  <si>
    <t>Maths</t>
  </si>
  <si>
    <t>Ninety Five</t>
  </si>
  <si>
    <t>Science</t>
  </si>
  <si>
    <t>Social Science</t>
  </si>
  <si>
    <t>Ninety Three</t>
  </si>
  <si>
    <t>Result : PASS</t>
  </si>
  <si>
    <t>Percentage Total:</t>
  </si>
  <si>
    <t>Name - Shankh Bansal 
Mothers Name - Pinkal Bansal
Fathers Name - Mukesh Bansal 
Date of Birth - 03/08/04
Roll Number - AU22C1013
School - Oxford Juniour Collage, Ujjain(MP)</t>
  </si>
  <si>
    <t>Eighty one</t>
  </si>
  <si>
    <t>Physical Education</t>
  </si>
  <si>
    <t>Ninety Eight</t>
  </si>
  <si>
    <t>Biology</t>
  </si>
  <si>
    <t>Physics</t>
  </si>
  <si>
    <t>Sixty Seven</t>
  </si>
  <si>
    <t>Chemistry</t>
  </si>
  <si>
    <t>Seventy Seven</t>
  </si>
  <si>
    <t>Bansal Ji Mart</t>
  </si>
  <si>
    <t>Discount List</t>
  </si>
  <si>
    <t>Price</t>
  </si>
  <si>
    <t xml:space="preserve">Discount </t>
  </si>
  <si>
    <t xml:space="preserve">Sold To:
</t>
  </si>
  <si>
    <r>
      <rPr>
        <sz val="11"/>
        <color rgb="FFFF0000"/>
        <rFont val="Calibri"/>
      </rPr>
      <t xml:space="preserve">No.1
</t>
    </r>
    <r>
      <rPr>
        <sz val="11"/>
        <color rgb="FF000000"/>
        <rFont val="Calibri"/>
      </rPr>
      <t>Date-</t>
    </r>
  </si>
  <si>
    <t>Code</t>
  </si>
  <si>
    <t>Product Discription</t>
  </si>
  <si>
    <t>Qty (Q)</t>
  </si>
  <si>
    <t>Discount</t>
  </si>
  <si>
    <t xml:space="preserve">Price After Discount </t>
  </si>
  <si>
    <t>500-1000</t>
  </si>
  <si>
    <t>Pencil Box</t>
  </si>
  <si>
    <t>1000-1500</t>
  </si>
  <si>
    <t>RC Car</t>
  </si>
  <si>
    <t>1500-2000</t>
  </si>
  <si>
    <t>School Bag</t>
  </si>
  <si>
    <t>More than 2000</t>
  </si>
  <si>
    <t>Wallet</t>
  </si>
  <si>
    <t>Smartphone</t>
  </si>
  <si>
    <t>Bill Payable-</t>
  </si>
  <si>
    <t>Savings-</t>
  </si>
  <si>
    <t xml:space="preserve">Authorised Signatory      </t>
  </si>
  <si>
    <t>PROFIT &amp; LOSS ACCOUNT OF ITC (in Rs. Cr.)</t>
  </si>
  <si>
    <t> </t>
  </si>
  <si>
    <t>12 mths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</si>
  <si>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</si>
  <si>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</si>
  <si>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</si>
  <si>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</si>
  <si>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</si>
  <si>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</si>
  <si>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</si>
  <si>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</si>
  <si>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</si>
  <si>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 </t>
  </si>
  <si>
    <t>Operating And Direct Expenses</t>
  </si>
  <si>
    <t>Changes In Inventories Of FG,WIP And Stock-In Trade</t>
  </si>
  <si>
    <t>There was a drastic increase in the FY21-22 this may be due to:
1) Increase in sales.
2) Increase in demand.
3) Decrease in price.</t>
  </si>
  <si>
    <t xml:space="preserve"> </t>
  </si>
  <si>
    <t>There was a drastic decrease in the FY21-22 this may be due to:
1) Reduced Profit.
2) Improper working of the company.
3) Paying warehouse charges.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</si>
  <si>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</si>
  <si>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</si>
  <si>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</si>
  <si>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</si>
  <si>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</si>
  <si>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</si>
  <si>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</si>
  <si>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</si>
  <si>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</si>
  <si>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</si>
  <si>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</si>
  <si>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</si>
  <si>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</si>
  <si>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</si>
  <si>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</si>
  <si>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</si>
  <si>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</si>
  <si>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There was a drastic decrease in the FY19-20 this may be due to:
1) Overflow of supply.
There was a significant increase in the FY21-22 because:
1) Covid 19 exhausted all the stock, thus creating a massive demand.</t>
  </si>
  <si>
    <t>There was a drastic increase in the FY21-22 this may be due to:
1) Outflow of the previous stock.
2) Buying of new stocks is restricted.</t>
  </si>
  <si>
    <t>There was a drastic increase in the FY19-20 this may be due to:
1) Company has taken additional credit fasility.
There was a drastic decrease in the FY20-22 this may be due to:
1) Cost cutting.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</si>
  <si>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</si>
  <si>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</si>
  <si>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</si>
  <si>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</si>
  <si>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</si>
  <si>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</si>
  <si>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</si>
  <si>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</si>
  <si>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</si>
  <si>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</si>
  <si>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</si>
  <si>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</si>
  <si>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</si>
  <si>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</si>
  <si>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There was a drastic decrease in the FY19-20 this may be due to:
1) Unable to use the company valuation.
2) More than expected profit comes.
3) Unable to utilise the assests.</t>
  </si>
  <si>
    <t>There was a drastic decrease in the FY20-21 this may be due to:
1) Lockdown
2) Some serious charges on the company.
3) Unavablity of the product.</t>
  </si>
  <si>
    <t>There was a drastic increase in the FY19-20 this may be due to:
1) Product Sales
There was a drastic decrease in the FY20-21 this may be due to:
1) Increased expencess &amp; loss.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</si>
</sst>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333333"/>
      <name val="Latoregular"/>
      <family val="2"/>
      <charset val="1"/>
    </font>
    <font>
      <sz val="11"/>
      <color rgb="FF333333"/>
      <name val="Latoregular"/>
      <family val="2"/>
      <charset val="1"/>
    </font>
    <font>
      <sz val="20"/>
      <color rgb="FF000000"/>
      <name val="Calibri"/>
    </font>
    <font>
      <sz val="11"/>
      <color rgb="FFFF000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F8FB"/>
        <bgColor indexed="64"/>
      </patternFill>
    </fill>
    <fill>
      <patternFill patternType="solid">
        <fgColor rgb="FFDEE4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3" fillId="7" borderId="1" xfId="0" applyFont="1" applyFill="1" applyBorder="1" applyAlignment="1">
      <alignment horizontal="center"/>
    </xf>
    <xf numFmtId="17" fontId="3" fillId="7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4" fontId="3" fillId="7" borderId="1" xfId="0" applyNumberFormat="1" applyFont="1" applyFill="1" applyBorder="1" applyAlignment="1">
      <alignment horizontal="center" wrapText="1"/>
    </xf>
    <xf numFmtId="4" fontId="4" fillId="0" borderId="1" xfId="0" applyNumberFormat="1" applyFont="1" applyBorder="1" applyAlignment="1">
      <alignment horizontal="center" wrapText="1"/>
    </xf>
    <xf numFmtId="10" fontId="3" fillId="7" borderId="1" xfId="0" applyNumberFormat="1" applyFont="1" applyFill="1" applyBorder="1" applyAlignment="1">
      <alignment horizontal="center" wrapText="1"/>
    </xf>
    <xf numFmtId="10" fontId="3" fillId="8" borderId="1" xfId="0" applyNumberFormat="1" applyFont="1" applyFill="1" applyBorder="1" applyAlignment="1">
      <alignment horizontal="center" wrapText="1"/>
    </xf>
    <xf numFmtId="10" fontId="4" fillId="0" borderId="1" xfId="0" applyNumberFormat="1" applyFont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4" xfId="0" applyFill="1" applyBorder="1" applyAlignment="1">
      <alignment horizontal="center"/>
    </xf>
    <xf numFmtId="17" fontId="0" fillId="0" borderId="0" xfId="0" applyNumberFormat="1"/>
    <xf numFmtId="10" fontId="0" fillId="0" borderId="0" xfId="0" applyNumberFormat="1"/>
    <xf numFmtId="17" fontId="1" fillId="0" borderId="0" xfId="0" applyNumberFormat="1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9" fontId="0" fillId="11" borderId="1" xfId="0" applyNumberFormat="1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7" xfId="0" applyFill="1" applyBorder="1" applyAlignment="1">
      <alignment vertical="center"/>
    </xf>
    <xf numFmtId="0" fontId="0" fillId="11" borderId="8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9" fillId="11" borderId="1" xfId="0" applyFont="1" applyFill="1" applyBorder="1" applyAlignment="1">
      <alignment horizontal="left" vertical="center"/>
    </xf>
    <xf numFmtId="0" fontId="9" fillId="11" borderId="1" xfId="0" applyFont="1" applyFill="1" applyBorder="1" applyAlignment="1">
      <alignment horizontal="right"/>
    </xf>
    <xf numFmtId="0" fontId="5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left" wrapText="1"/>
    </xf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Gross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'P&amp;L Statement'!$M$3:$P$3</c:f>
              <c:numCache>
                <c:formatCode>mmm\-yy</c:formatCode>
                <c:ptCount val="4"/>
                <c:pt idx="0">
                  <c:v>44621</c:v>
                </c:pt>
                <c:pt idx="1">
                  <c:v>44256</c:v>
                </c:pt>
                <c:pt idx="2">
                  <c:v>43891</c:v>
                </c:pt>
                <c:pt idx="3">
                  <c:v>43525</c:v>
                </c:pt>
              </c:numCache>
            </c:numRef>
          </c:cat>
          <c:val>
            <c:numRef>
              <c:f>'P&amp;L Statement'!$M$4:$P$4</c:f>
              <c:numCache>
                <c:formatCode>0.00%</c:formatCode>
                <c:ptCount val="4"/>
                <c:pt idx="0">
                  <c:v>0.227404848803541</c:v>
                </c:pt>
                <c:pt idx="1">
                  <c:v>3.9451494828135585E-2</c:v>
                </c:pt>
                <c:pt idx="2">
                  <c:v>2.4375843212319066E-2</c:v>
                </c:pt>
                <c:pt idx="3">
                  <c:v>2.8767042261851995E-2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3-4A21-805C-188750BBB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8110728"/>
        <c:axId val="127857240"/>
      </c:lineChart>
      <c:dateAx>
        <c:axId val="19981107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57240"/>
        <c:crosses val="autoZero"/>
        <c:auto val="1"/>
        <c:lblOffset val="100"/>
        <c:baseTimeUnit val="years"/>
      </c:dateAx>
      <c:valAx>
        <c:axId val="12785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1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'P&amp;L Statement'!$M$3:$P$3</c:f>
              <c:numCache>
                <c:formatCode>mmm\-yy</c:formatCode>
                <c:ptCount val="4"/>
                <c:pt idx="0">
                  <c:v>44621</c:v>
                </c:pt>
                <c:pt idx="1">
                  <c:v>44256</c:v>
                </c:pt>
                <c:pt idx="2">
                  <c:v>43891</c:v>
                </c:pt>
                <c:pt idx="3">
                  <c:v>43525</c:v>
                </c:pt>
              </c:numCache>
            </c:numRef>
          </c:cat>
          <c:val>
            <c:numRef>
              <c:f>'P&amp;L Statement'!$M$5:$P$5</c:f>
              <c:numCache>
                <c:formatCode>0.00%</c:formatCode>
                <c:ptCount val="4"/>
                <c:pt idx="0">
                  <c:v>0.120042244762998</c:v>
                </c:pt>
                <c:pt idx="1">
                  <c:v>1.5592182816341649</c:v>
                </c:pt>
                <c:pt idx="2">
                  <c:v>0.50574333747496014</c:v>
                </c:pt>
                <c:pt idx="3">
                  <c:v>-0.78695542956542397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26-4FFD-B192-1CC4276F4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193751"/>
        <c:axId val="630121047"/>
      </c:lineChart>
      <c:dateAx>
        <c:axId val="5141937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21047"/>
        <c:crosses val="autoZero"/>
        <c:auto val="1"/>
        <c:lblOffset val="100"/>
        <c:baseTimeUnit val="years"/>
      </c:dateAx>
      <c:valAx>
        <c:axId val="630121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93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'P&amp;L Statement'!$M$3:$P$3</c:f>
              <c:numCache>
                <c:formatCode>mmm\-yy</c:formatCode>
                <c:ptCount val="4"/>
                <c:pt idx="0">
                  <c:v>44621</c:v>
                </c:pt>
                <c:pt idx="1">
                  <c:v>44256</c:v>
                </c:pt>
                <c:pt idx="2">
                  <c:v>43891</c:v>
                </c:pt>
                <c:pt idx="3">
                  <c:v>43525</c:v>
                </c:pt>
              </c:numCache>
            </c:numRef>
          </c:cat>
          <c:val>
            <c:numRef>
              <c:f>'P&amp;L Statement'!$M$6:$P$6</c:f>
              <c:numCache>
                <c:formatCode>0.00%</c:formatCode>
                <c:ptCount val="4"/>
                <c:pt idx="0">
                  <c:v>0.23463845292908758</c:v>
                </c:pt>
                <c:pt idx="1">
                  <c:v>-5.3726420194221563E-4</c:v>
                </c:pt>
                <c:pt idx="2">
                  <c:v>1.5830919006217803E-2</c:v>
                </c:pt>
                <c:pt idx="3">
                  <c:v>0.1037892001101984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DC-4C68-98AD-6EA19A9B9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276439"/>
        <c:axId val="1727553783"/>
      </c:lineChart>
      <c:dateAx>
        <c:axId val="10227643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553783"/>
        <c:crosses val="autoZero"/>
        <c:auto val="1"/>
        <c:lblOffset val="100"/>
        <c:baseTimeUnit val="years"/>
      </c:dateAx>
      <c:valAx>
        <c:axId val="1727553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76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Material Consumed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'P&amp;L Statement'!$M$3:$P$3</c:f>
              <c:numCache>
                <c:formatCode>mmm\-yy</c:formatCode>
                <c:ptCount val="4"/>
                <c:pt idx="0">
                  <c:v>44621</c:v>
                </c:pt>
                <c:pt idx="1">
                  <c:v>44256</c:v>
                </c:pt>
                <c:pt idx="2">
                  <c:v>43891</c:v>
                </c:pt>
                <c:pt idx="3">
                  <c:v>43525</c:v>
                </c:pt>
              </c:numCache>
            </c:numRef>
          </c:cat>
          <c:val>
            <c:numRef>
              <c:f>'P&amp;L Statement'!$M$11:$P$11</c:f>
              <c:numCache>
                <c:formatCode>0.00%</c:formatCode>
                <c:ptCount val="4"/>
                <c:pt idx="0">
                  <c:v>0.18077305004678407</c:v>
                </c:pt>
                <c:pt idx="1">
                  <c:v>3.6832711465535073E-2</c:v>
                </c:pt>
                <c:pt idx="2">
                  <c:v>-4.7940950946417874E-3</c:v>
                </c:pt>
                <c:pt idx="3">
                  <c:v>0.12153236459709382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F3-48F3-B460-EEFECCD10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17192"/>
        <c:axId val="308986312"/>
      </c:lineChart>
      <c:dateAx>
        <c:axId val="1079171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86312"/>
        <c:crosses val="autoZero"/>
        <c:auto val="1"/>
        <c:lblOffset val="100"/>
        <c:baseTimeUnit val="years"/>
      </c:dateAx>
      <c:valAx>
        <c:axId val="30898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1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 in 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'P&amp;L Statement'!$M$3:$P$3</c:f>
              <c:numCache>
                <c:formatCode>mmm\-yy</c:formatCode>
                <c:ptCount val="4"/>
                <c:pt idx="0">
                  <c:v>44621</c:v>
                </c:pt>
                <c:pt idx="1">
                  <c:v>44256</c:v>
                </c:pt>
                <c:pt idx="2">
                  <c:v>43891</c:v>
                </c:pt>
                <c:pt idx="3">
                  <c:v>43525</c:v>
                </c:pt>
              </c:numCache>
            </c:numRef>
          </c:cat>
          <c:val>
            <c:numRef>
              <c:f>'P&amp;L Statement'!$M$14:$P$14</c:f>
              <c:numCache>
                <c:formatCode>0.00%</c:formatCode>
                <c:ptCount val="4"/>
                <c:pt idx="0">
                  <c:v>7.516228220020503E-2</c:v>
                </c:pt>
                <c:pt idx="1">
                  <c:v>1.9877509356924123</c:v>
                </c:pt>
                <c:pt idx="2">
                  <c:v>-2.1094704119018447E-2</c:v>
                </c:pt>
                <c:pt idx="3">
                  <c:v>-1.1729039689014733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DF-4176-8004-EBDEDD652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5310967"/>
        <c:axId val="630126503"/>
      </c:lineChart>
      <c:dateAx>
        <c:axId val="198531096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26503"/>
        <c:crosses val="autoZero"/>
        <c:auto val="1"/>
        <c:lblOffset val="100"/>
        <c:baseTimeUnit val="years"/>
      </c:dateAx>
      <c:valAx>
        <c:axId val="630126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310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'P&amp;L Statement'!$M$3:$P$3</c:f>
              <c:numCache>
                <c:formatCode>mmm\-yy</c:formatCode>
                <c:ptCount val="4"/>
                <c:pt idx="0">
                  <c:v>44621</c:v>
                </c:pt>
                <c:pt idx="1">
                  <c:v>44256</c:v>
                </c:pt>
                <c:pt idx="2">
                  <c:v>43891</c:v>
                </c:pt>
                <c:pt idx="3">
                  <c:v>43525</c:v>
                </c:pt>
              </c:numCache>
            </c:numRef>
          </c:cat>
          <c:val>
            <c:numRef>
              <c:f>'P&amp;L Statement'!$M$16:$P$16</c:f>
              <c:numCache>
                <c:formatCode>0.00%</c:formatCode>
                <c:ptCount val="4"/>
                <c:pt idx="0">
                  <c:v>-0.11628396882241407</c:v>
                </c:pt>
                <c:pt idx="1">
                  <c:v>-0.14806173725771715</c:v>
                </c:pt>
                <c:pt idx="2">
                  <c:v>0.62971629131324958</c:v>
                </c:pt>
                <c:pt idx="3">
                  <c:v>-0.60542412002308144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C-4B01-BCBA-3364DA62E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18600"/>
        <c:axId val="1814093976"/>
      </c:lineChart>
      <c:dateAx>
        <c:axId val="18602186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093976"/>
        <c:crosses val="autoZero"/>
        <c:auto val="1"/>
        <c:lblOffset val="100"/>
        <c:baseTimeUnit val="years"/>
      </c:dateAx>
      <c:valAx>
        <c:axId val="181409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218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Deferred Tax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'P&amp;L Statement'!$M$3:$P$3</c:f>
              <c:numCache>
                <c:formatCode>mmm\-yy</c:formatCode>
                <c:ptCount val="4"/>
                <c:pt idx="0">
                  <c:v>44621</c:v>
                </c:pt>
                <c:pt idx="1">
                  <c:v>44256</c:v>
                </c:pt>
                <c:pt idx="2">
                  <c:v>43891</c:v>
                </c:pt>
                <c:pt idx="3">
                  <c:v>43525</c:v>
                </c:pt>
              </c:numCache>
            </c:numRef>
          </c:cat>
          <c:val>
            <c:numRef>
              <c:f>'P&amp;L Statement'!$M$26:$P$26</c:f>
              <c:numCache>
                <c:formatCode>0.00%</c:formatCode>
                <c:ptCount val="4"/>
                <c:pt idx="0">
                  <c:v>-1.6400411734431293</c:v>
                </c:pt>
                <c:pt idx="1">
                  <c:v>-1.2362539821502396</c:v>
                </c:pt>
                <c:pt idx="2">
                  <c:v>-4.1486217457886676</c:v>
                </c:pt>
                <c:pt idx="3">
                  <c:v>3.5632424877707893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3-4CB1-B1AC-DEC2E08CB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9711128"/>
        <c:axId val="153060216"/>
      </c:lineChart>
      <c:dateAx>
        <c:axId val="17497111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60216"/>
        <c:crosses val="autoZero"/>
        <c:auto val="1"/>
        <c:lblOffset val="100"/>
        <c:baseTimeUnit val="years"/>
      </c:dateAx>
      <c:valAx>
        <c:axId val="15306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711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&amp; loss after Tax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'P&amp;L Statement'!$M$3:$P$3</c:f>
              <c:numCache>
                <c:formatCode>mmm\-yy</c:formatCode>
                <c:ptCount val="4"/>
                <c:pt idx="0">
                  <c:v>44621</c:v>
                </c:pt>
                <c:pt idx="1">
                  <c:v>44256</c:v>
                </c:pt>
                <c:pt idx="2">
                  <c:v>43891</c:v>
                </c:pt>
                <c:pt idx="3">
                  <c:v>43525</c:v>
                </c:pt>
              </c:numCache>
            </c:numRef>
          </c:cat>
          <c:val>
            <c:numRef>
              <c:f>'P&amp;L Statement'!$M$29:$P$29</c:f>
              <c:numCache>
                <c:formatCode>0.00%</c:formatCode>
                <c:ptCount val="4"/>
                <c:pt idx="0">
                  <c:v>0.15547880242608778</c:v>
                </c:pt>
                <c:pt idx="1">
                  <c:v>-0.13903032825605088</c:v>
                </c:pt>
                <c:pt idx="2">
                  <c:v>0.21435024132884903</c:v>
                </c:pt>
                <c:pt idx="3">
                  <c:v>0.11058026863876326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C2-4D1A-8017-477B62603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200871"/>
        <c:axId val="2090641944"/>
      </c:lineChart>
      <c:dateAx>
        <c:axId val="179120087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641944"/>
        <c:crosses val="autoZero"/>
        <c:auto val="1"/>
        <c:lblOffset val="100"/>
        <c:baseTimeUnit val="years"/>
      </c:dateAx>
      <c:valAx>
        <c:axId val="209064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200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divident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'P&amp;L Statement'!$M$3:$P$3</c:f>
              <c:numCache>
                <c:formatCode>mmm\-yy</c:formatCode>
                <c:ptCount val="4"/>
                <c:pt idx="0">
                  <c:v>44621</c:v>
                </c:pt>
                <c:pt idx="1">
                  <c:v>44256</c:v>
                </c:pt>
                <c:pt idx="2">
                  <c:v>43891</c:v>
                </c:pt>
                <c:pt idx="3">
                  <c:v>43525</c:v>
                </c:pt>
              </c:numCache>
            </c:numRef>
          </c:cat>
          <c:val>
            <c:numRef>
              <c:f>'P&amp;L Statement'!$M$45:$P$45</c:f>
              <c:numCache>
                <c:formatCode>0.00%</c:formatCode>
                <c:ptCount val="4"/>
                <c:pt idx="0">
                  <c:v>6.9767441860465115E-2</c:v>
                </c:pt>
                <c:pt idx="1">
                  <c:v>5.9113300492610835E-2</c:v>
                </c:pt>
                <c:pt idx="2">
                  <c:v>0.76521739130434785</c:v>
                </c:pt>
                <c:pt idx="3">
                  <c:v>0.11650485436893204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8D-4641-AD3A-F805BADE6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532743"/>
        <c:axId val="1332250231"/>
      </c:lineChart>
      <c:dateAx>
        <c:axId val="193853274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250231"/>
        <c:crosses val="autoZero"/>
        <c:auto val="1"/>
        <c:lblOffset val="100"/>
        <c:baseTimeUnit val="years"/>
      </c:dateAx>
      <c:valAx>
        <c:axId val="1332250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532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180975</xdr:rowOff>
    </xdr:from>
    <xdr:to>
      <xdr:col>24</xdr:col>
      <xdr:colOff>600075</xdr:colOff>
      <xdr:row>12</xdr:row>
      <xdr:rowOff>200025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213285-DD9C-58AD-5E06-EFD4CBD5C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590550</xdr:colOff>
      <xdr:row>1</xdr:row>
      <xdr:rowOff>0</xdr:rowOff>
    </xdr:from>
    <xdr:to>
      <xdr:col>33</xdr:col>
      <xdr:colOff>0</xdr:colOff>
      <xdr:row>12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E1C0CA-1D57-37DA-F6D7-D96FED8EC9FE}"/>
            </a:ext>
            <a:ext uri="{147F2762-F138-4A5C-976F-8EAC2B608ADB}">
              <a16:predDERef xmlns:a16="http://schemas.microsoft.com/office/drawing/2014/main" pred="{EB213285-DD9C-58AD-5E06-EFD4CBD5C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1</xdr:row>
      <xdr:rowOff>0</xdr:rowOff>
    </xdr:from>
    <xdr:to>
      <xdr:col>41</xdr:col>
      <xdr:colOff>19050</xdr:colOff>
      <xdr:row>12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9A0812-D8BA-A2E9-FEDF-90A132ACE627}"/>
            </a:ext>
            <a:ext uri="{147F2762-F138-4A5C-976F-8EAC2B608ADB}">
              <a16:predDERef xmlns:a16="http://schemas.microsoft.com/office/drawing/2014/main" pred="{BEE1C0CA-1D57-37DA-F6D7-D96FED8EC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9525</xdr:colOff>
      <xdr:row>19</xdr:row>
      <xdr:rowOff>400050</xdr:rowOff>
    </xdr:from>
    <xdr:to>
      <xdr:col>25</xdr:col>
      <xdr:colOff>0</xdr:colOff>
      <xdr:row>29</xdr:row>
      <xdr:rowOff>400050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0B266F3-0891-4A48-CC39-1908F3D0EA62}"/>
            </a:ext>
            <a:ext uri="{147F2762-F138-4A5C-976F-8EAC2B608ADB}">
              <a16:predDERef xmlns:a16="http://schemas.microsoft.com/office/drawing/2014/main" pred="{E99A0812-D8BA-A2E9-FEDF-90A132ACE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600075</xdr:colOff>
      <xdr:row>19</xdr:row>
      <xdr:rowOff>409575</xdr:rowOff>
    </xdr:from>
    <xdr:to>
      <xdr:col>33</xdr:col>
      <xdr:colOff>38100</xdr:colOff>
      <xdr:row>30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06C5F1-F2EE-2789-8FFF-7BF203782043}"/>
            </a:ext>
            <a:ext uri="{147F2762-F138-4A5C-976F-8EAC2B608ADB}">
              <a16:predDERef xmlns:a16="http://schemas.microsoft.com/office/drawing/2014/main" pred="{70B266F3-0891-4A48-CC39-1908F3D0E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0</xdr:colOff>
      <xdr:row>19</xdr:row>
      <xdr:rowOff>371475</xdr:rowOff>
    </xdr:from>
    <xdr:to>
      <xdr:col>41</xdr:col>
      <xdr:colOff>0</xdr:colOff>
      <xdr:row>29</xdr:row>
      <xdr:rowOff>409575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B99708-E358-5AAC-CD4F-12AD4721A91A}"/>
            </a:ext>
            <a:ext uri="{147F2762-F138-4A5C-976F-8EAC2B608ADB}">
              <a16:predDERef xmlns:a16="http://schemas.microsoft.com/office/drawing/2014/main" pred="{F606C5F1-F2EE-2789-8FFF-7BF203782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552450</xdr:colOff>
      <xdr:row>35</xdr:row>
      <xdr:rowOff>609600</xdr:rowOff>
    </xdr:from>
    <xdr:to>
      <xdr:col>25</xdr:col>
      <xdr:colOff>76200</xdr:colOff>
      <xdr:row>47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BA3DD1-F0EC-B9E9-C3CA-8CF4568902FE}"/>
            </a:ext>
            <a:ext uri="{147F2762-F138-4A5C-976F-8EAC2B608ADB}">
              <a16:predDERef xmlns:a16="http://schemas.microsoft.com/office/drawing/2014/main" pred="{1BB99708-E358-5AAC-CD4F-12AD4721A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600075</xdr:colOff>
      <xdr:row>35</xdr:row>
      <xdr:rowOff>609600</xdr:rowOff>
    </xdr:from>
    <xdr:to>
      <xdr:col>33</xdr:col>
      <xdr:colOff>9525</xdr:colOff>
      <xdr:row>47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6DF50A5-B418-BCAB-C0C4-87F6C5C092FC}"/>
            </a:ext>
            <a:ext uri="{147F2762-F138-4A5C-976F-8EAC2B608ADB}">
              <a16:predDERef xmlns:a16="http://schemas.microsoft.com/office/drawing/2014/main" pred="{ACBA3DD1-F0EC-B9E9-C3CA-8CF456890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35</xdr:row>
      <xdr:rowOff>619125</xdr:rowOff>
    </xdr:from>
    <xdr:to>
      <xdr:col>40</xdr:col>
      <xdr:colOff>590550</xdr:colOff>
      <xdr:row>47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E51073F-A579-E908-8F43-61A297D7F60C}"/>
            </a:ext>
            <a:ext uri="{147F2762-F138-4A5C-976F-8EAC2B608ADB}">
              <a16:predDERef xmlns:a16="http://schemas.microsoft.com/office/drawing/2014/main" pred="{06DF50A5-B418-BCAB-C0C4-87F6C5C09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F684-7EAD-42D6-AD02-7795F6C24369}">
  <sheetPr>
    <pageSetUpPr fitToPage="1"/>
  </sheetPr>
  <dimension ref="A1:J13"/>
  <sheetViews>
    <sheetView tabSelected="1" workbookViewId="0">
      <selection activeCell="J15" sqref="J15"/>
    </sheetView>
  </sheetViews>
  <sheetFormatPr defaultRowHeight="15"/>
  <cols>
    <col min="1" max="1" width="12.42578125" bestFit="1" customWidth="1"/>
    <col min="2" max="2" width="15.7109375" bestFit="1" customWidth="1"/>
    <col min="3" max="3" width="13.42578125" bestFit="1" customWidth="1"/>
    <col min="4" max="4" width="13.85546875" bestFit="1" customWidth="1"/>
    <col min="6" max="6" width="15.7109375" bestFit="1" customWidth="1"/>
    <col min="7" max="7" width="17" style="23" bestFit="1" customWidth="1"/>
    <col min="8" max="8" width="15.42578125" customWidth="1"/>
    <col min="9" max="9" width="15.28515625" bestFit="1" customWidth="1"/>
    <col min="10" max="11" width="17.28515625" customWidth="1"/>
    <col min="12" max="12" width="19" customWidth="1"/>
    <col min="13" max="13" width="17" bestFit="1" customWidth="1"/>
    <col min="14" max="15" width="15.28515625" bestFit="1" customWidth="1"/>
  </cols>
  <sheetData>
    <row r="1" spans="1:10">
      <c r="A1" s="47" t="s">
        <v>0</v>
      </c>
      <c r="B1" s="48"/>
      <c r="C1" s="48"/>
      <c r="D1" s="48"/>
      <c r="E1" s="48"/>
      <c r="F1" s="48"/>
      <c r="G1" s="48"/>
      <c r="H1" s="48"/>
      <c r="I1" s="48"/>
    </row>
    <row r="2" spans="1:10">
      <c r="A2" s="47"/>
      <c r="B2" s="48"/>
      <c r="C2" s="48"/>
      <c r="D2" s="48"/>
      <c r="E2" s="48"/>
      <c r="F2" s="48"/>
      <c r="G2" s="48"/>
      <c r="H2" s="48"/>
      <c r="I2" s="48"/>
    </row>
    <row r="3" spans="1:10">
      <c r="A3" s="23"/>
      <c r="B3" s="3"/>
      <c r="G3"/>
      <c r="I3" s="3"/>
    </row>
    <row r="4" spans="1:10">
      <c r="A4" s="23"/>
      <c r="B4" s="3"/>
      <c r="G4"/>
      <c r="I4" s="3"/>
    </row>
    <row r="5" spans="1:10">
      <c r="A5" s="23"/>
      <c r="B5" s="3"/>
      <c r="G5"/>
      <c r="I5" s="3"/>
    </row>
    <row r="6" spans="1:10" ht="60.75">
      <c r="A6" s="24"/>
      <c r="B6" s="33" t="s">
        <v>1</v>
      </c>
      <c r="C6" s="34" t="s">
        <v>2</v>
      </c>
      <c r="D6" s="35"/>
      <c r="E6" s="35"/>
      <c r="F6" s="36"/>
      <c r="G6" s="37" t="s">
        <v>3</v>
      </c>
      <c r="H6" s="38" t="s">
        <v>4</v>
      </c>
      <c r="I6" s="21"/>
      <c r="J6" s="21"/>
    </row>
    <row r="7" spans="1:10">
      <c r="A7" s="24"/>
      <c r="B7" s="39"/>
      <c r="C7" s="2"/>
      <c r="D7" s="2"/>
      <c r="E7" s="2"/>
      <c r="F7" s="2"/>
      <c r="G7" s="39"/>
      <c r="H7" s="2"/>
      <c r="I7" s="21"/>
      <c r="J7" s="21"/>
    </row>
    <row r="8" spans="1:10">
      <c r="A8" s="24"/>
      <c r="B8" s="2"/>
      <c r="C8" s="40"/>
      <c r="D8" s="2"/>
      <c r="E8" s="2"/>
      <c r="F8" s="2"/>
      <c r="G8" s="39"/>
      <c r="H8" s="2"/>
      <c r="I8" s="21"/>
      <c r="J8" s="21"/>
    </row>
    <row r="9" spans="1:10" ht="60.75">
      <c r="A9" s="24"/>
      <c r="B9" s="46" t="s">
        <v>5</v>
      </c>
      <c r="C9" s="46" t="s">
        <v>6</v>
      </c>
      <c r="D9" s="24"/>
      <c r="E9" s="24"/>
      <c r="F9" s="24"/>
      <c r="G9" s="41" t="s">
        <v>7</v>
      </c>
      <c r="H9" s="42" t="s">
        <v>8</v>
      </c>
      <c r="I9" s="21"/>
      <c r="J9" s="21"/>
    </row>
    <row r="10" spans="1:10">
      <c r="A10" s="24"/>
      <c r="B10" s="39"/>
      <c r="C10" s="2"/>
      <c r="D10" s="2"/>
      <c r="E10" s="2"/>
      <c r="F10" s="2"/>
      <c r="G10" s="39"/>
      <c r="H10" s="2"/>
      <c r="I10" s="21"/>
      <c r="J10" s="21"/>
    </row>
    <row r="11" spans="1:10">
      <c r="A11" s="24"/>
      <c r="B11" s="43"/>
      <c r="C11" s="44"/>
      <c r="D11" s="2"/>
      <c r="E11" s="2"/>
      <c r="F11" s="2"/>
      <c r="G11" s="43"/>
      <c r="H11" s="44"/>
      <c r="I11" s="21"/>
      <c r="J11" s="21"/>
    </row>
    <row r="12" spans="1:10" ht="60.75">
      <c r="A12" s="45" t="s">
        <v>9</v>
      </c>
      <c r="B12" s="24"/>
      <c r="C12" s="36"/>
      <c r="D12" s="45" t="s">
        <v>10</v>
      </c>
      <c r="E12" s="24"/>
      <c r="F12" s="41" t="s">
        <v>11</v>
      </c>
      <c r="G12" s="24"/>
      <c r="H12" s="24"/>
      <c r="I12" s="41" t="s">
        <v>12</v>
      </c>
      <c r="J12" s="22"/>
    </row>
    <row r="13" spans="1:10">
      <c r="A13" s="21"/>
      <c r="B13" s="21"/>
      <c r="C13" s="21"/>
      <c r="D13" s="21"/>
      <c r="E13" s="21"/>
      <c r="F13" s="21"/>
      <c r="G13" s="22"/>
      <c r="H13" s="21"/>
      <c r="I13" s="21"/>
      <c r="J13" s="21"/>
    </row>
  </sheetData>
  <mergeCells count="1">
    <mergeCell ref="A1:I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597D-612E-4A8A-8895-A0F8DCE5B028}">
  <sheetPr>
    <pageSetUpPr fitToPage="1"/>
  </sheetPr>
  <dimension ref="A3:H21"/>
  <sheetViews>
    <sheetView workbookViewId="0">
      <selection activeCell="A10" sqref="A10"/>
    </sheetView>
  </sheetViews>
  <sheetFormatPr defaultRowHeight="15"/>
  <cols>
    <col min="1" max="1" width="22" customWidth="1"/>
    <col min="2" max="2" width="13" bestFit="1" customWidth="1"/>
    <col min="3" max="3" width="18.7109375" customWidth="1"/>
    <col min="7" max="7" width="17.140625" customWidth="1"/>
  </cols>
  <sheetData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1"/>
      <c r="B4" s="49" t="s">
        <v>13</v>
      </c>
      <c r="C4" s="50"/>
      <c r="D4" s="50"/>
      <c r="E4" s="50"/>
      <c r="F4" s="50"/>
      <c r="G4" s="50"/>
      <c r="H4" s="50"/>
    </row>
    <row r="5" spans="1:8">
      <c r="A5" s="1"/>
      <c r="B5" s="50"/>
      <c r="C5" s="50"/>
      <c r="D5" s="50"/>
      <c r="E5" s="50"/>
      <c r="F5" s="50"/>
      <c r="G5" s="50"/>
      <c r="H5" s="50"/>
    </row>
    <row r="6" spans="1:8">
      <c r="B6" s="50"/>
      <c r="C6" s="50"/>
      <c r="D6" s="50"/>
      <c r="E6" s="50"/>
      <c r="F6" s="50"/>
      <c r="G6" s="50"/>
      <c r="H6" s="50"/>
    </row>
    <row r="7" spans="1:8">
      <c r="B7" s="49" t="s">
        <v>14</v>
      </c>
      <c r="C7" s="50"/>
      <c r="D7" s="50"/>
      <c r="E7" s="50"/>
      <c r="F7" s="50"/>
      <c r="G7" s="50"/>
      <c r="H7" s="50"/>
    </row>
    <row r="8" spans="1:8">
      <c r="B8" s="50"/>
      <c r="C8" s="50"/>
      <c r="D8" s="50"/>
      <c r="E8" s="50"/>
      <c r="F8" s="50"/>
      <c r="G8" s="50"/>
      <c r="H8" s="50"/>
    </row>
    <row r="9" spans="1:8">
      <c r="B9" s="50"/>
      <c r="C9" s="50"/>
      <c r="D9" s="50"/>
      <c r="E9" s="50"/>
      <c r="F9" s="50"/>
      <c r="G9" s="50"/>
      <c r="H9" s="50"/>
    </row>
    <row r="10" spans="1:8">
      <c r="B10" s="50"/>
      <c r="C10" s="50"/>
      <c r="D10" s="50"/>
      <c r="E10" s="50"/>
      <c r="F10" s="50"/>
      <c r="G10" s="50"/>
      <c r="H10" s="50"/>
    </row>
    <row r="11" spans="1:8">
      <c r="B11" s="50"/>
      <c r="C11" s="50"/>
      <c r="D11" s="50"/>
      <c r="E11" s="50"/>
      <c r="F11" s="50"/>
      <c r="G11" s="50"/>
      <c r="H11" s="50"/>
    </row>
    <row r="12" spans="1:8">
      <c r="B12" s="50"/>
      <c r="C12" s="50"/>
      <c r="D12" s="50"/>
      <c r="E12" s="50"/>
      <c r="F12" s="50"/>
      <c r="G12" s="50"/>
      <c r="H12" s="50"/>
    </row>
    <row r="13" spans="1:8">
      <c r="B13" s="55" t="s">
        <v>15</v>
      </c>
      <c r="C13" s="55" t="s">
        <v>16</v>
      </c>
      <c r="D13" s="54" t="s">
        <v>17</v>
      </c>
      <c r="E13" s="54"/>
      <c r="F13" s="54"/>
      <c r="G13" s="54"/>
      <c r="H13" s="55" t="s">
        <v>18</v>
      </c>
    </row>
    <row r="14" spans="1:8">
      <c r="B14" s="52"/>
      <c r="C14" s="52"/>
      <c r="D14" s="15" t="s">
        <v>19</v>
      </c>
      <c r="E14" s="15" t="s">
        <v>20</v>
      </c>
      <c r="F14" s="15" t="s">
        <v>21</v>
      </c>
      <c r="G14" s="15" t="s">
        <v>22</v>
      </c>
      <c r="H14" s="52"/>
    </row>
    <row r="15" spans="1:8">
      <c r="B15" s="15"/>
      <c r="C15" s="15"/>
      <c r="D15" s="15"/>
      <c r="E15" s="15"/>
      <c r="F15" s="15"/>
      <c r="G15" s="15"/>
      <c r="H15" s="15"/>
    </row>
    <row r="16" spans="1:8">
      <c r="B16" s="14">
        <v>101</v>
      </c>
      <c r="C16" s="14" t="s">
        <v>23</v>
      </c>
      <c r="D16" s="14">
        <v>65</v>
      </c>
      <c r="E16" s="14">
        <v>20</v>
      </c>
      <c r="F16" s="14">
        <f>SUM(D16:E16)</f>
        <v>85</v>
      </c>
      <c r="G16" s="14" t="s">
        <v>24</v>
      </c>
      <c r="H16" s="14" t="str" cm="1">
        <f t="array" ref="H16">_xlfn.IFS(F16&gt;90,"A+",F16&gt;80,"A",F16&gt;70,"B",F16&gt;60,"C",F16&gt;50,"D",F16&lt;50,"FAIL")</f>
        <v>A</v>
      </c>
    </row>
    <row r="17" spans="2:8">
      <c r="B17" s="14">
        <v>85</v>
      </c>
      <c r="C17" s="14" t="s">
        <v>25</v>
      </c>
      <c r="D17" s="14">
        <v>56</v>
      </c>
      <c r="E17" s="14">
        <v>23</v>
      </c>
      <c r="F17" s="14">
        <f>SUM(D17:E17)</f>
        <v>79</v>
      </c>
      <c r="G17" s="14" t="s">
        <v>26</v>
      </c>
      <c r="H17" s="14" t="str" cm="1">
        <f t="array" ref="H17">_xlfn.IFS(F17&gt;90,"A+",F17&gt;80,"A",F17&gt;70,"B",F17&gt;60,"C",F17&gt;50,"D",F17&lt;50,"FAIL")</f>
        <v>B</v>
      </c>
    </row>
    <row r="18" spans="2:8">
      <c r="B18" s="14">
        <v>41</v>
      </c>
      <c r="C18" s="14" t="s">
        <v>27</v>
      </c>
      <c r="D18" s="14">
        <v>67</v>
      </c>
      <c r="E18" s="14">
        <v>28</v>
      </c>
      <c r="F18" s="14">
        <f t="shared" ref="F18:F20" si="0">SUM(D18:E18)</f>
        <v>95</v>
      </c>
      <c r="G18" s="14" t="s">
        <v>28</v>
      </c>
      <c r="H18" s="14" t="str" cm="1">
        <f t="array" ref="H18">_xlfn.IFS(F18&gt;90,"A+",F18&gt;80,"A",F18&gt;70,"B",F18&gt;60,"C",F18&gt;50,"D",F18&lt;50,"FAIL")</f>
        <v>A+</v>
      </c>
    </row>
    <row r="19" spans="2:8">
      <c r="B19" s="14">
        <v>86</v>
      </c>
      <c r="C19" s="14" t="s">
        <v>29</v>
      </c>
      <c r="D19" s="14">
        <v>66</v>
      </c>
      <c r="E19" s="14">
        <v>29</v>
      </c>
      <c r="F19" s="14">
        <f t="shared" si="0"/>
        <v>95</v>
      </c>
      <c r="G19" s="14" t="s">
        <v>28</v>
      </c>
      <c r="H19" s="14" t="str" cm="1">
        <f t="array" ref="H19">_xlfn.IFS(F19&gt;90,"A+",F19&gt;80,"A",F19&gt;70,"B",F19&gt;60,"C",F19&gt;50,"D",F19&lt;50,"FAIL")</f>
        <v>A+</v>
      </c>
    </row>
    <row r="20" spans="2:8">
      <c r="B20" s="16">
        <v>87</v>
      </c>
      <c r="C20" s="16" t="s">
        <v>30</v>
      </c>
      <c r="D20" s="16">
        <v>68</v>
      </c>
      <c r="E20" s="16">
        <v>25</v>
      </c>
      <c r="F20" s="16">
        <f t="shared" si="0"/>
        <v>93</v>
      </c>
      <c r="G20" s="16" t="s">
        <v>31</v>
      </c>
      <c r="H20" s="16" t="str" cm="1">
        <f t="array" ref="H20">_xlfn.IFS(F20&gt;90,"A+",F20&gt;80,"A",F20&gt;70,"B",F20&gt;60,"C",F20&gt;50,"D",F20&lt;50,"FAIL")</f>
        <v>A+</v>
      </c>
    </row>
    <row r="21" spans="2:8">
      <c r="B21" s="50" t="s">
        <v>32</v>
      </c>
      <c r="C21" s="50"/>
      <c r="D21" s="51"/>
      <c r="E21" s="52" t="s">
        <v>33</v>
      </c>
      <c r="F21" s="52"/>
      <c r="G21" s="53"/>
      <c r="H21" s="14" cm="1">
        <f t="array" ref="H21">SUM(F16:F20/500*100)</f>
        <v>89.4</v>
      </c>
    </row>
  </sheetData>
  <mergeCells count="8">
    <mergeCell ref="B7:H12"/>
    <mergeCell ref="B4:H6"/>
    <mergeCell ref="B21:D21"/>
    <mergeCell ref="E21:G21"/>
    <mergeCell ref="D13:G13"/>
    <mergeCell ref="H13:H14"/>
    <mergeCell ref="B13:B14"/>
    <mergeCell ref="C13:C14"/>
  </mergeCells>
  <printOptions horizontalCentered="1" verticalCentered="1"/>
  <pageMargins left="0.7" right="0.7" top="0.75" bottom="0.75" header="0.3" footer="0.3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E914-3035-4671-8C54-631DAF80413A}">
  <dimension ref="C3:I20"/>
  <sheetViews>
    <sheetView workbookViewId="0">
      <selection activeCell="Q9" sqref="Q9"/>
    </sheetView>
  </sheetViews>
  <sheetFormatPr defaultRowHeight="15"/>
  <cols>
    <col min="3" max="3" width="13" bestFit="1" customWidth="1"/>
    <col min="4" max="4" width="17.5703125" bestFit="1" customWidth="1"/>
    <col min="8" max="8" width="13.7109375" bestFit="1" customWidth="1"/>
  </cols>
  <sheetData>
    <row r="3" spans="3:9">
      <c r="C3" s="49" t="s">
        <v>13</v>
      </c>
      <c r="D3" s="50"/>
      <c r="E3" s="50"/>
      <c r="F3" s="50"/>
      <c r="G3" s="50"/>
      <c r="H3" s="50"/>
      <c r="I3" s="50"/>
    </row>
    <row r="4" spans="3:9">
      <c r="C4" s="50"/>
      <c r="D4" s="50"/>
      <c r="E4" s="50"/>
      <c r="F4" s="50"/>
      <c r="G4" s="50"/>
      <c r="H4" s="50"/>
      <c r="I4" s="50"/>
    </row>
    <row r="5" spans="3:9">
      <c r="C5" s="50"/>
      <c r="D5" s="50"/>
      <c r="E5" s="50"/>
      <c r="F5" s="50"/>
      <c r="G5" s="50"/>
      <c r="H5" s="50"/>
      <c r="I5" s="50"/>
    </row>
    <row r="6" spans="3:9">
      <c r="C6" s="49" t="s">
        <v>34</v>
      </c>
      <c r="D6" s="50"/>
      <c r="E6" s="50"/>
      <c r="F6" s="50"/>
      <c r="G6" s="50"/>
      <c r="H6" s="50"/>
      <c r="I6" s="50"/>
    </row>
    <row r="7" spans="3:9">
      <c r="C7" s="50"/>
      <c r="D7" s="50"/>
      <c r="E7" s="50"/>
      <c r="F7" s="50"/>
      <c r="G7" s="50"/>
      <c r="H7" s="50"/>
      <c r="I7" s="50"/>
    </row>
    <row r="8" spans="3:9">
      <c r="C8" s="50"/>
      <c r="D8" s="50"/>
      <c r="E8" s="50"/>
      <c r="F8" s="50"/>
      <c r="G8" s="50"/>
      <c r="H8" s="50"/>
      <c r="I8" s="50"/>
    </row>
    <row r="9" spans="3:9">
      <c r="C9" s="50"/>
      <c r="D9" s="50"/>
      <c r="E9" s="50"/>
      <c r="F9" s="50"/>
      <c r="G9" s="50"/>
      <c r="H9" s="50"/>
      <c r="I9" s="50"/>
    </row>
    <row r="10" spans="3:9">
      <c r="C10" s="50"/>
      <c r="D10" s="50"/>
      <c r="E10" s="50"/>
      <c r="F10" s="50"/>
      <c r="G10" s="50"/>
      <c r="H10" s="50"/>
      <c r="I10" s="50"/>
    </row>
    <row r="11" spans="3:9">
      <c r="C11" s="50"/>
      <c r="D11" s="50"/>
      <c r="E11" s="50"/>
      <c r="F11" s="50"/>
      <c r="G11" s="50"/>
      <c r="H11" s="50"/>
      <c r="I11" s="50"/>
    </row>
    <row r="12" spans="3:9">
      <c r="C12" s="55" t="s">
        <v>15</v>
      </c>
      <c r="D12" s="55" t="s">
        <v>16</v>
      </c>
      <c r="E12" s="54" t="s">
        <v>17</v>
      </c>
      <c r="F12" s="54"/>
      <c r="G12" s="54"/>
      <c r="H12" s="54"/>
      <c r="I12" s="55" t="s">
        <v>18</v>
      </c>
    </row>
    <row r="13" spans="3:9">
      <c r="C13" s="52"/>
      <c r="D13" s="52"/>
      <c r="E13" s="15" t="s">
        <v>19</v>
      </c>
      <c r="F13" s="15" t="s">
        <v>20</v>
      </c>
      <c r="G13" s="15" t="s">
        <v>21</v>
      </c>
      <c r="H13" s="15" t="s">
        <v>22</v>
      </c>
      <c r="I13" s="52"/>
    </row>
    <row r="14" spans="3:9">
      <c r="C14" s="15"/>
      <c r="D14" s="15"/>
      <c r="E14" s="15"/>
      <c r="F14" s="15"/>
      <c r="G14" s="15"/>
      <c r="H14" s="15"/>
      <c r="I14" s="15"/>
    </row>
    <row r="15" spans="3:9">
      <c r="C15" s="14">
        <v>301</v>
      </c>
      <c r="D15" s="14" t="s">
        <v>23</v>
      </c>
      <c r="E15" s="14">
        <v>55</v>
      </c>
      <c r="F15" s="14">
        <v>26</v>
      </c>
      <c r="G15" s="14">
        <f>SUM(E15:F15)</f>
        <v>81</v>
      </c>
      <c r="H15" s="14" t="s">
        <v>35</v>
      </c>
      <c r="I15" s="14" t="str" cm="1">
        <f t="array" ref="I15">_xlfn.IFS(G15&gt;90,"A+",G15&gt;80,"A",G15&gt;70,"B",G15&gt;60,"C",G15&gt;50,"D",G15&lt;50,"FAIL")</f>
        <v>A</v>
      </c>
    </row>
    <row r="16" spans="3:9">
      <c r="C16" s="14">
        <v>85</v>
      </c>
      <c r="D16" s="14" t="s">
        <v>36</v>
      </c>
      <c r="E16" s="14">
        <v>78</v>
      </c>
      <c r="F16" s="14">
        <v>20</v>
      </c>
      <c r="G16" s="14">
        <f>SUM(E16:F16)</f>
        <v>98</v>
      </c>
      <c r="H16" s="14" t="s">
        <v>37</v>
      </c>
      <c r="I16" s="14" t="str" cm="1">
        <f t="array" ref="I16">_xlfn.IFS(G16&gt;90,"A+",G16&gt;80,"A",G16&gt;70,"B",G16&gt;60,"C",G16&gt;50,"D",G16&lt;50,"FAIL")</f>
        <v>A+</v>
      </c>
    </row>
    <row r="17" spans="3:9">
      <c r="C17" s="14">
        <v>41</v>
      </c>
      <c r="D17" s="14" t="s">
        <v>38</v>
      </c>
      <c r="E17" s="14">
        <v>67</v>
      </c>
      <c r="F17" s="14">
        <v>18</v>
      </c>
      <c r="G17" s="14">
        <f t="shared" ref="G17:G19" si="0">SUM(E17:F17)</f>
        <v>85</v>
      </c>
      <c r="H17" s="14" t="s">
        <v>24</v>
      </c>
      <c r="I17" s="14" t="str" cm="1">
        <f t="array" ref="I17">_xlfn.IFS(G17&gt;90,"A+",G17&gt;80,"A",G17&gt;70,"B",G17&gt;60,"C",G17&gt;50,"D",G17&lt;50,"FAIL")</f>
        <v>A</v>
      </c>
    </row>
    <row r="18" spans="3:9">
      <c r="C18" s="14">
        <v>86</v>
      </c>
      <c r="D18" s="14" t="s">
        <v>39</v>
      </c>
      <c r="E18" s="14">
        <v>48</v>
      </c>
      <c r="F18" s="14">
        <v>19</v>
      </c>
      <c r="G18" s="14">
        <f t="shared" si="0"/>
        <v>67</v>
      </c>
      <c r="H18" s="14" t="s">
        <v>40</v>
      </c>
      <c r="I18" s="14" t="str" cm="1">
        <f t="array" ref="I18">_xlfn.IFS(G18&gt;90,"A+",G18&gt;80,"A",G18&gt;70,"B",G18&gt;60,"C",G18&gt;50,"D",G18&lt;50,"FAIL")</f>
        <v>C</v>
      </c>
    </row>
    <row r="19" spans="3:9">
      <c r="C19" s="16">
        <v>87</v>
      </c>
      <c r="D19" s="16" t="s">
        <v>41</v>
      </c>
      <c r="E19" s="16">
        <v>61</v>
      </c>
      <c r="F19" s="16">
        <v>16</v>
      </c>
      <c r="G19" s="16">
        <f>SUM(E19:F19)</f>
        <v>77</v>
      </c>
      <c r="H19" s="16" t="s">
        <v>42</v>
      </c>
      <c r="I19" s="16" t="str" cm="1">
        <f t="array" ref="I19">_xlfn.IFS(G19&gt;90,"A+",G19&gt;80,"A",G19&gt;70,"B",G19&gt;60,"C",G19&gt;50,"D",G19&lt;50,"FAIL")</f>
        <v>B</v>
      </c>
    </row>
    <row r="20" spans="3:9">
      <c r="C20" s="50" t="s">
        <v>32</v>
      </c>
      <c r="D20" s="50"/>
      <c r="E20" s="51"/>
      <c r="F20" s="52" t="s">
        <v>33</v>
      </c>
      <c r="G20" s="52"/>
      <c r="H20" s="53"/>
      <c r="I20" s="14" cm="1">
        <f t="array" ref="I20">SUM(G15:G19/500*100)</f>
        <v>81.600000000000009</v>
      </c>
    </row>
  </sheetData>
  <mergeCells count="8">
    <mergeCell ref="C20:E20"/>
    <mergeCell ref="F20:H20"/>
    <mergeCell ref="C3:I5"/>
    <mergeCell ref="C6:I11"/>
    <mergeCell ref="C12:C13"/>
    <mergeCell ref="D12:D13"/>
    <mergeCell ref="E12:H12"/>
    <mergeCell ref="I12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449E-E40B-4501-84D0-4DF99D668CC0}">
  <dimension ref="B2:K24"/>
  <sheetViews>
    <sheetView workbookViewId="0">
      <selection activeCell="J20" sqref="J20"/>
    </sheetView>
  </sheetViews>
  <sheetFormatPr defaultRowHeight="15"/>
  <cols>
    <col min="3" max="3" width="18.140625" bestFit="1" customWidth="1"/>
    <col min="7" max="7" width="19.28515625" bestFit="1" customWidth="1"/>
    <col min="10" max="10" width="15.42578125" bestFit="1" customWidth="1"/>
    <col min="11" max="11" width="9.28515625" bestFit="1" customWidth="1"/>
  </cols>
  <sheetData>
    <row r="2" spans="2:11" ht="15" customHeight="1">
      <c r="B2" s="64" t="s">
        <v>43</v>
      </c>
      <c r="C2" s="64"/>
      <c r="D2" s="64"/>
      <c r="E2" s="64"/>
      <c r="F2" s="64"/>
      <c r="G2" s="64"/>
    </row>
    <row r="3" spans="2:11">
      <c r="B3" s="64"/>
      <c r="C3" s="64"/>
      <c r="D3" s="64"/>
      <c r="E3" s="64"/>
      <c r="F3" s="64"/>
      <c r="G3" s="64"/>
      <c r="J3" s="59" t="s">
        <v>44</v>
      </c>
      <c r="K3" s="59"/>
    </row>
    <row r="4" spans="2:11">
      <c r="B4" s="64"/>
      <c r="C4" s="64"/>
      <c r="D4" s="64"/>
      <c r="E4" s="64"/>
      <c r="F4" s="64"/>
      <c r="G4" s="64"/>
      <c r="J4" s="59"/>
      <c r="K4" s="59"/>
    </row>
    <row r="5" spans="2:11">
      <c r="B5" s="64"/>
      <c r="C5" s="64"/>
      <c r="D5" s="64"/>
      <c r="E5" s="64"/>
      <c r="F5" s="64"/>
      <c r="G5" s="64"/>
      <c r="J5" s="25" t="s">
        <v>45</v>
      </c>
      <c r="K5" s="25" t="s">
        <v>46</v>
      </c>
    </row>
    <row r="6" spans="2:11" ht="15" customHeight="1">
      <c r="B6" s="67" t="s">
        <v>47</v>
      </c>
      <c r="C6" s="67"/>
      <c r="D6" s="67"/>
      <c r="E6" s="65" t="s">
        <v>48</v>
      </c>
      <c r="F6" s="66"/>
      <c r="G6" s="66"/>
      <c r="J6" s="26"/>
      <c r="K6" s="27"/>
    </row>
    <row r="7" spans="2:11">
      <c r="B7" s="67"/>
      <c r="C7" s="67"/>
      <c r="D7" s="67"/>
      <c r="E7" s="66"/>
      <c r="F7" s="66"/>
      <c r="G7" s="66"/>
      <c r="J7" s="26">
        <v>500</v>
      </c>
      <c r="K7" s="28">
        <v>0.05</v>
      </c>
    </row>
    <row r="8" spans="2:11">
      <c r="B8" s="27" t="s">
        <v>49</v>
      </c>
      <c r="C8" s="27" t="s">
        <v>50</v>
      </c>
      <c r="D8" s="27" t="s">
        <v>51</v>
      </c>
      <c r="E8" s="27" t="s">
        <v>45</v>
      </c>
      <c r="F8" s="27" t="s">
        <v>52</v>
      </c>
      <c r="G8" s="29" t="s">
        <v>53</v>
      </c>
      <c r="J8" s="26" t="s">
        <v>54</v>
      </c>
      <c r="K8" s="28">
        <v>0.1</v>
      </c>
    </row>
    <row r="9" spans="2:11">
      <c r="B9" s="30">
        <v>1</v>
      </c>
      <c r="C9" s="30" t="s">
        <v>55</v>
      </c>
      <c r="D9" s="30">
        <v>1</v>
      </c>
      <c r="E9" s="29">
        <v>200</v>
      </c>
      <c r="F9" s="29" t="str" cm="1">
        <f t="array" ref="F9">_xlfn.IFS(E9&gt;2000,"25",E9&gt;1500,"20",E9&gt;1000,"15",E9&gt;500,"10",E9&gt;=0,"5")</f>
        <v>5</v>
      </c>
      <c r="G9" s="29">
        <f>E9-E9*F9/100</f>
        <v>190</v>
      </c>
      <c r="J9" s="26" t="s">
        <v>56</v>
      </c>
      <c r="K9" s="28">
        <v>0.15</v>
      </c>
    </row>
    <row r="10" spans="2:11">
      <c r="B10" s="29">
        <v>3</v>
      </c>
      <c r="C10" s="29" t="s">
        <v>57</v>
      </c>
      <c r="D10" s="30">
        <v>1</v>
      </c>
      <c r="E10" s="29">
        <v>800</v>
      </c>
      <c r="F10" s="29" t="str" cm="1">
        <f t="array" ref="F10">_xlfn.IFS(E10&gt;2000,"25",E10&gt;1500,"20",E10&gt;1000,"15",E10&gt;500,"10",E10&gt;=0,"5")</f>
        <v>10</v>
      </c>
      <c r="G10" s="29">
        <f t="shared" ref="G10:G13" si="0">E10-E10*F10/100</f>
        <v>720</v>
      </c>
      <c r="J10" s="26" t="s">
        <v>58</v>
      </c>
      <c r="K10" s="28">
        <v>0.2</v>
      </c>
    </row>
    <row r="11" spans="2:11">
      <c r="B11" s="29">
        <v>5</v>
      </c>
      <c r="C11" s="29" t="s">
        <v>59</v>
      </c>
      <c r="D11" s="30">
        <v>1</v>
      </c>
      <c r="E11" s="29">
        <v>1100</v>
      </c>
      <c r="F11" s="29" t="str" cm="1">
        <f t="array" ref="F11">_xlfn.IFS(E11&gt;2000,"25",E11&gt;1500,"20",E11&gt;1000,"15",E11&gt;500,"10",E11&gt;=0,"5")</f>
        <v>15</v>
      </c>
      <c r="G11" s="29">
        <f t="shared" si="0"/>
        <v>935</v>
      </c>
      <c r="J11" s="26" t="s">
        <v>60</v>
      </c>
      <c r="K11" s="28">
        <v>0.25</v>
      </c>
    </row>
    <row r="12" spans="2:11">
      <c r="B12" s="29">
        <v>7</v>
      </c>
      <c r="C12" s="29" t="s">
        <v>61</v>
      </c>
      <c r="D12" s="30">
        <v>1</v>
      </c>
      <c r="E12" s="29">
        <v>1800</v>
      </c>
      <c r="F12" s="29" t="str" cm="1">
        <f t="array" ref="F12">_xlfn.IFS(E12&gt;2000,"25",E12&gt;1500,"20",E12&gt;1000,"15",E12&gt;500,"10",E12&gt;=0,"5")</f>
        <v>20</v>
      </c>
      <c r="G12" s="29">
        <f t="shared" si="0"/>
        <v>1440</v>
      </c>
    </row>
    <row r="13" spans="2:11">
      <c r="B13" s="29">
        <v>9</v>
      </c>
      <c r="C13" s="29" t="s">
        <v>62</v>
      </c>
      <c r="D13" s="30">
        <v>1</v>
      </c>
      <c r="E13" s="31">
        <v>16499</v>
      </c>
      <c r="F13" s="29" t="str" cm="1">
        <f t="array" ref="F13">_xlfn.IFS(E13&gt;2000,"25",E13&gt;1500,"20",E13&gt;1000,"15",E13&gt;500,"10",E13&gt;=0,"5")</f>
        <v>25</v>
      </c>
      <c r="G13" s="31">
        <f t="shared" si="0"/>
        <v>12374.25</v>
      </c>
    </row>
    <row r="14" spans="2:11">
      <c r="B14" s="29"/>
      <c r="C14" s="29"/>
      <c r="D14" s="30"/>
      <c r="E14" s="32">
        <f>SUM(E9:E13)</f>
        <v>20399</v>
      </c>
      <c r="F14" s="29"/>
      <c r="G14" s="32">
        <f>SUM(G9:G13)</f>
        <v>15659.25</v>
      </c>
    </row>
    <row r="15" spans="2:11">
      <c r="B15" s="56" t="s">
        <v>63</v>
      </c>
      <c r="C15" s="56"/>
      <c r="D15" s="56"/>
      <c r="E15" s="57">
        <f>G14</f>
        <v>15659.25</v>
      </c>
      <c r="F15" s="58"/>
      <c r="G15" s="57"/>
    </row>
    <row r="16" spans="2:11">
      <c r="B16" s="63" t="s">
        <v>64</v>
      </c>
      <c r="C16" s="63"/>
      <c r="D16" s="63"/>
      <c r="E16" s="62">
        <f>SUM(E14-G14)</f>
        <v>4739.75</v>
      </c>
      <c r="F16" s="62"/>
      <c r="G16" s="62"/>
    </row>
    <row r="17" spans="2:9">
      <c r="B17" s="60" t="s">
        <v>65</v>
      </c>
      <c r="C17" s="61"/>
      <c r="D17" s="61"/>
      <c r="E17" s="61"/>
      <c r="F17" s="61"/>
      <c r="G17" s="61"/>
    </row>
    <row r="18" spans="2:9">
      <c r="B18" s="61"/>
      <c r="C18" s="61"/>
      <c r="D18" s="61"/>
      <c r="E18" s="61"/>
      <c r="F18" s="61"/>
      <c r="G18" s="61"/>
    </row>
    <row r="19" spans="2:9">
      <c r="B19" s="61"/>
      <c r="C19" s="61"/>
      <c r="D19" s="61"/>
      <c r="E19" s="61"/>
      <c r="F19" s="61"/>
      <c r="G19" s="61"/>
    </row>
    <row r="24" spans="2:9">
      <c r="I24" s="20"/>
    </row>
  </sheetData>
  <mergeCells count="9">
    <mergeCell ref="B15:D15"/>
    <mergeCell ref="E15:G15"/>
    <mergeCell ref="J3:K4"/>
    <mergeCell ref="B17:G19"/>
    <mergeCell ref="E16:G16"/>
    <mergeCell ref="B16:D16"/>
    <mergeCell ref="B2:G5"/>
    <mergeCell ref="E6:G7"/>
    <mergeCell ref="B6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0FBC-4B42-4390-B599-249DE4F3974A}">
  <dimension ref="A1:AO52"/>
  <sheetViews>
    <sheetView workbookViewId="0">
      <selection activeCell="AK56" sqref="AK56"/>
    </sheetView>
  </sheetViews>
  <sheetFormatPr defaultRowHeight="15"/>
  <cols>
    <col min="1" max="1" width="46.28515625" bestFit="1" customWidth="1"/>
    <col min="2" max="2" width="11" bestFit="1" customWidth="1"/>
    <col min="3" max="3" width="12.5703125" customWidth="1"/>
    <col min="4" max="4" width="11" bestFit="1" customWidth="1"/>
    <col min="5" max="5" width="16.28515625" customWidth="1"/>
    <col min="6" max="6" width="11" bestFit="1" customWidth="1"/>
    <col min="7" max="7" width="19" customWidth="1"/>
    <col min="8" max="8" width="11" bestFit="1" customWidth="1"/>
    <col min="9" max="9" width="13.42578125" customWidth="1"/>
    <col min="10" max="10" width="11" bestFit="1" customWidth="1"/>
    <col min="13" max="13" width="11.140625" bestFit="1" customWidth="1"/>
    <col min="14" max="16" width="9.28515625" bestFit="1" customWidth="1"/>
  </cols>
  <sheetData>
    <row r="1" spans="1:41">
      <c r="A1" s="4" t="s">
        <v>66</v>
      </c>
      <c r="B1" s="5">
        <v>44621</v>
      </c>
      <c r="C1" s="5"/>
      <c r="D1" s="5">
        <v>44256</v>
      </c>
      <c r="E1" s="5"/>
      <c r="F1" s="5">
        <v>43891</v>
      </c>
      <c r="G1" s="11"/>
      <c r="H1" s="5">
        <v>43525</v>
      </c>
      <c r="I1" s="11"/>
      <c r="J1" s="5">
        <v>43160</v>
      </c>
    </row>
    <row r="2" spans="1:41" ht="16.5">
      <c r="A2" s="6" t="s">
        <v>67</v>
      </c>
      <c r="B2" s="6" t="s">
        <v>68</v>
      </c>
      <c r="C2" s="6"/>
      <c r="D2" s="6" t="s">
        <v>68</v>
      </c>
      <c r="E2" s="6"/>
      <c r="F2" s="6" t="s">
        <v>68</v>
      </c>
      <c r="G2" s="13"/>
      <c r="H2" s="6" t="s">
        <v>68</v>
      </c>
      <c r="I2" s="13"/>
      <c r="J2" s="6" t="s">
        <v>68</v>
      </c>
    </row>
    <row r="3" spans="1:41" ht="16.5">
      <c r="A3" s="7" t="s">
        <v>69</v>
      </c>
      <c r="B3" s="7"/>
      <c r="C3" s="7"/>
      <c r="D3" s="7"/>
      <c r="E3" s="12"/>
      <c r="F3" s="7"/>
      <c r="G3" s="12"/>
      <c r="H3" s="7"/>
      <c r="I3" s="12"/>
      <c r="J3" s="7"/>
      <c r="M3" s="19">
        <v>44621</v>
      </c>
      <c r="N3" s="17">
        <v>44256</v>
      </c>
      <c r="O3" s="17">
        <v>43891</v>
      </c>
      <c r="P3" s="17">
        <v>43525</v>
      </c>
    </row>
    <row r="4" spans="1:41" ht="16.5">
      <c r="A4" s="8" t="s">
        <v>70</v>
      </c>
      <c r="B4" s="9">
        <v>59101.09</v>
      </c>
      <c r="C4" s="11">
        <f>(B4-D4)/D4</f>
        <v>0.22740484880354106</v>
      </c>
      <c r="D4" s="9">
        <v>48151.26</v>
      </c>
      <c r="E4" s="11">
        <f>(D4-F4)/F4</f>
        <v>3.9451494828135585E-2</v>
      </c>
      <c r="F4" s="9">
        <v>46323.72</v>
      </c>
      <c r="G4" s="11">
        <f>(F4-H4)/H4</f>
        <v>2.4375843212319066E-2</v>
      </c>
      <c r="H4" s="9">
        <v>45221.41</v>
      </c>
      <c r="I4" s="11">
        <f>(H4-J4)/J4</f>
        <v>2.8767042261851995E-2</v>
      </c>
      <c r="J4" s="9">
        <v>43956.9</v>
      </c>
      <c r="M4" s="18">
        <v>0.227404848803541</v>
      </c>
      <c r="N4" s="18">
        <v>3.9451494828135585E-2</v>
      </c>
      <c r="O4" s="18">
        <v>2.4375843212319066E-2</v>
      </c>
      <c r="P4" s="18">
        <v>2.8767042261851995E-2</v>
      </c>
    </row>
    <row r="5" spans="1:41" ht="16.5">
      <c r="A5" s="6" t="s">
        <v>71</v>
      </c>
      <c r="B5" s="10">
        <v>3404.29</v>
      </c>
      <c r="C5" s="11">
        <f t="shared" ref="C5:C45" si="0">(B5-D5)/D5</f>
        <v>0.12004224476299838</v>
      </c>
      <c r="D5" s="10">
        <v>3039.43</v>
      </c>
      <c r="E5" s="11">
        <f t="shared" ref="E5:E45" si="1">(D5-F5)/F5</f>
        <v>1.5592182816341649</v>
      </c>
      <c r="F5" s="10">
        <v>1187.6400000000001</v>
      </c>
      <c r="G5" s="11">
        <f t="shared" ref="G5:G45" si="2">(F5-H5)/H5</f>
        <v>0.50574333747496014</v>
      </c>
      <c r="H5" s="6">
        <v>788.74</v>
      </c>
      <c r="I5" s="11">
        <f t="shared" ref="I5:I45" si="3">(H5-J5)/J5</f>
        <v>-0.78695542956542397</v>
      </c>
      <c r="J5" s="10">
        <v>3702.23</v>
      </c>
      <c r="M5" s="18">
        <v>0.120042244762998</v>
      </c>
      <c r="N5" s="18">
        <v>1.5592182816341649</v>
      </c>
      <c r="O5" s="18">
        <v>0.50574333747496014</v>
      </c>
      <c r="P5" s="18">
        <v>-0.78695542956542397</v>
      </c>
    </row>
    <row r="6" spans="1:41" ht="16.5">
      <c r="A6" s="8" t="s">
        <v>72</v>
      </c>
      <c r="B6" s="9">
        <v>55696.800000000003</v>
      </c>
      <c r="C6" s="11">
        <f t="shared" si="0"/>
        <v>0.23463845292908758</v>
      </c>
      <c r="D6" s="9">
        <v>45111.83</v>
      </c>
      <c r="E6" s="11">
        <f t="shared" si="1"/>
        <v>-5.3726420194221563E-4</v>
      </c>
      <c r="F6" s="9">
        <v>45136.08</v>
      </c>
      <c r="G6" s="11">
        <f t="shared" si="2"/>
        <v>1.5830919006217803E-2</v>
      </c>
      <c r="H6" s="9">
        <v>44432.67</v>
      </c>
      <c r="I6" s="11">
        <f t="shared" si="3"/>
        <v>0.1037892001101984</v>
      </c>
      <c r="J6" s="9">
        <v>40254.67</v>
      </c>
      <c r="M6" s="18">
        <v>0.23463845292908758</v>
      </c>
      <c r="N6" s="18">
        <v>-5.3726420194221563E-4</v>
      </c>
      <c r="O6" s="18">
        <v>1.5830919006217803E-2</v>
      </c>
      <c r="P6" s="18">
        <v>0.1037892001101984</v>
      </c>
    </row>
    <row r="7" spans="1:41" ht="16.5">
      <c r="A7" s="8" t="s">
        <v>73</v>
      </c>
      <c r="B7" s="9">
        <v>56341.27</v>
      </c>
      <c r="C7" s="11">
        <f t="shared" si="0"/>
        <v>0.23867448548569609</v>
      </c>
      <c r="D7" s="9">
        <v>45485.13</v>
      </c>
      <c r="E7" s="11">
        <f t="shared" si="1"/>
        <v>-2.9498221163225475E-3</v>
      </c>
      <c r="F7" s="9">
        <v>45619.7</v>
      </c>
      <c r="G7" s="11">
        <f t="shared" si="2"/>
        <v>1.386911845922874E-2</v>
      </c>
      <c r="H7" s="9">
        <v>44995.65</v>
      </c>
      <c r="I7" s="11">
        <f t="shared" si="3"/>
        <v>0.1075159854620782</v>
      </c>
      <c r="J7" s="9">
        <v>40627.54</v>
      </c>
      <c r="M7" s="18">
        <v>0.23867448548569609</v>
      </c>
      <c r="N7" s="18">
        <v>-2.9498221163225475E-3</v>
      </c>
      <c r="O7" s="18">
        <v>1.386911845922874E-2</v>
      </c>
      <c r="P7" s="18">
        <v>0.1075159854620782</v>
      </c>
    </row>
    <row r="8" spans="1:41" ht="16.5">
      <c r="A8" s="6" t="s">
        <v>74</v>
      </c>
      <c r="B8" s="10">
        <v>2589.9699999999998</v>
      </c>
      <c r="C8" s="11">
        <f t="shared" si="0"/>
        <v>-0.2033288321403634</v>
      </c>
      <c r="D8" s="10">
        <v>3250.99</v>
      </c>
      <c r="E8" s="11">
        <f t="shared" si="1"/>
        <v>7.8751418540910362E-2</v>
      </c>
      <c r="F8" s="10">
        <v>3013.66</v>
      </c>
      <c r="G8" s="11">
        <f t="shared" si="2"/>
        <v>0.21296497540792256</v>
      </c>
      <c r="H8" s="10">
        <v>2484.54</v>
      </c>
      <c r="I8" s="11">
        <f t="shared" si="3"/>
        <v>0.16653833151786041</v>
      </c>
      <c r="J8" s="10">
        <v>2129.84</v>
      </c>
      <c r="M8" s="18">
        <v>-0.2033288321403634</v>
      </c>
      <c r="N8" s="18">
        <v>7.8751418540910362E-2</v>
      </c>
      <c r="O8" s="18">
        <v>0.21296497540792256</v>
      </c>
      <c r="P8" s="18">
        <v>0.16653833151786041</v>
      </c>
    </row>
    <row r="9" spans="1:41" ht="16.5">
      <c r="A9" s="8" t="s">
        <v>75</v>
      </c>
      <c r="B9" s="9">
        <v>58931.24</v>
      </c>
      <c r="C9" s="11">
        <f t="shared" si="0"/>
        <v>0.20919022687895539</v>
      </c>
      <c r="D9" s="9">
        <v>48736.12</v>
      </c>
      <c r="E9" s="11">
        <f t="shared" si="1"/>
        <v>2.1129529195597842E-3</v>
      </c>
      <c r="F9" s="9">
        <v>48633.36</v>
      </c>
      <c r="G9" s="11">
        <f t="shared" si="2"/>
        <v>2.4287392278758747E-2</v>
      </c>
      <c r="H9" s="9">
        <v>47480.19</v>
      </c>
      <c r="I9" s="11">
        <f t="shared" si="3"/>
        <v>0.110456019522244</v>
      </c>
      <c r="J9" s="9">
        <v>42757.38</v>
      </c>
      <c r="M9" s="18">
        <v>0.20919022687895539</v>
      </c>
      <c r="N9" s="18">
        <v>2.1129529195597842E-3</v>
      </c>
      <c r="O9" s="18">
        <v>2.4287392278758747E-2</v>
      </c>
      <c r="P9" s="18">
        <v>0.110456019522244</v>
      </c>
    </row>
    <row r="10" spans="1:41" ht="16.5">
      <c r="A10" s="7" t="s">
        <v>76</v>
      </c>
      <c r="B10" s="7"/>
      <c r="C10" s="11"/>
      <c r="D10" s="7"/>
      <c r="E10" s="11"/>
      <c r="F10" s="7"/>
      <c r="G10" s="11"/>
      <c r="H10" s="7"/>
      <c r="I10" s="11"/>
      <c r="J10" s="7"/>
      <c r="M10" s="18"/>
      <c r="N10" s="18"/>
      <c r="O10" s="18"/>
      <c r="P10" s="18"/>
    </row>
    <row r="11" spans="1:41" ht="16.5">
      <c r="A11" s="6" t="s">
        <v>77</v>
      </c>
      <c r="B11" s="10">
        <v>16064.5</v>
      </c>
      <c r="C11" s="11">
        <f t="shared" si="0"/>
        <v>0.18077305004678407</v>
      </c>
      <c r="D11" s="10">
        <v>13605.07</v>
      </c>
      <c r="E11" s="11">
        <f t="shared" si="1"/>
        <v>3.6832711465535073E-2</v>
      </c>
      <c r="F11" s="10">
        <v>13121.76</v>
      </c>
      <c r="G11" s="11">
        <f t="shared" si="2"/>
        <v>-4.7940950946417874E-3</v>
      </c>
      <c r="H11" s="10">
        <v>13184.97</v>
      </c>
      <c r="I11" s="11">
        <f t="shared" si="3"/>
        <v>0.12153236459709382</v>
      </c>
      <c r="J11" s="10">
        <v>11756.21</v>
      </c>
      <c r="M11" s="18">
        <v>0.18077305004678407</v>
      </c>
      <c r="N11" s="18">
        <v>3.6832711465535073E-2</v>
      </c>
      <c r="O11" s="18">
        <v>-4.7940950946417874E-3</v>
      </c>
      <c r="P11" s="18">
        <v>0.12153236459709382</v>
      </c>
    </row>
    <row r="12" spans="1:41" ht="16.5">
      <c r="A12" s="6" t="s">
        <v>78</v>
      </c>
      <c r="B12" s="10">
        <v>10734.48</v>
      </c>
      <c r="C12" s="11">
        <f t="shared" si="0"/>
        <v>0.55653384374456238</v>
      </c>
      <c r="D12" s="10">
        <v>6896.4</v>
      </c>
      <c r="E12" s="11">
        <f t="shared" si="1"/>
        <v>0.60766112394544147</v>
      </c>
      <c r="F12" s="10">
        <v>4289.71</v>
      </c>
      <c r="G12" s="11">
        <f t="shared" si="2"/>
        <v>-2.4672582505487206E-3</v>
      </c>
      <c r="H12" s="10">
        <v>4300.32</v>
      </c>
      <c r="I12" s="11">
        <f t="shared" si="3"/>
        <v>0.43728233477496498</v>
      </c>
      <c r="J12" s="10">
        <v>2991.98</v>
      </c>
      <c r="M12" s="18">
        <v>0.55653384374456238</v>
      </c>
      <c r="N12" s="18">
        <v>0.60766112394544147</v>
      </c>
      <c r="O12" s="18">
        <v>-2.4672582505487206E-3</v>
      </c>
      <c r="P12" s="18">
        <v>0.43728233477496498</v>
      </c>
    </row>
    <row r="13" spans="1:41" ht="16.5">
      <c r="A13" s="6" t="s">
        <v>79</v>
      </c>
      <c r="B13" s="6">
        <v>0</v>
      </c>
      <c r="C13" s="11"/>
      <c r="D13" s="6">
        <v>0</v>
      </c>
      <c r="E13" s="11"/>
      <c r="F13" s="6">
        <v>0</v>
      </c>
      <c r="G13" s="11"/>
      <c r="H13" s="6">
        <v>0</v>
      </c>
      <c r="I13" s="11"/>
      <c r="J13" s="6">
        <v>0</v>
      </c>
      <c r="M13" s="18"/>
      <c r="N13" s="18"/>
      <c r="O13" s="18"/>
      <c r="P13" s="18"/>
    </row>
    <row r="14" spans="1:41" ht="33.75">
      <c r="A14" s="6" t="s">
        <v>80</v>
      </c>
      <c r="B14" s="6">
        <v>-566.46</v>
      </c>
      <c r="C14" s="11">
        <f t="shared" si="0"/>
        <v>7.516228220020503E-2</v>
      </c>
      <c r="D14" s="6">
        <v>-526.86</v>
      </c>
      <c r="E14" s="11">
        <f t="shared" si="1"/>
        <v>1.9877509356924123</v>
      </c>
      <c r="F14" s="6">
        <v>-176.34</v>
      </c>
      <c r="G14" s="11">
        <f t="shared" si="2"/>
        <v>-2.1094704119018447E-2</v>
      </c>
      <c r="H14" s="6">
        <v>-180.14</v>
      </c>
      <c r="I14" s="11">
        <f t="shared" si="3"/>
        <v>-1.1729039689014733</v>
      </c>
      <c r="J14" s="10">
        <v>1041.8499999999999</v>
      </c>
      <c r="M14" s="18">
        <v>7.516228220020503E-2</v>
      </c>
      <c r="N14" s="18">
        <v>1.9877509356924123</v>
      </c>
      <c r="O14" s="18">
        <v>-2.1094704119018447E-2</v>
      </c>
      <c r="P14" s="18">
        <v>-1.1729039689014733</v>
      </c>
      <c r="S14" s="70" t="s">
        <v>81</v>
      </c>
      <c r="T14" s="70"/>
      <c r="U14" s="70"/>
      <c r="V14" s="70"/>
      <c r="W14" s="70"/>
      <c r="X14" s="70"/>
      <c r="Y14" s="70"/>
      <c r="Z14" t="s">
        <v>82</v>
      </c>
      <c r="AA14" s="70" t="s">
        <v>83</v>
      </c>
      <c r="AB14" s="71"/>
      <c r="AC14" s="71"/>
      <c r="AD14" s="71"/>
      <c r="AE14" s="71"/>
      <c r="AF14" s="71"/>
      <c r="AG14" s="71"/>
      <c r="AI14" s="70" t="s">
        <v>81</v>
      </c>
      <c r="AJ14" s="71"/>
      <c r="AK14" s="71"/>
      <c r="AL14" s="71"/>
      <c r="AM14" s="71"/>
      <c r="AN14" s="71"/>
      <c r="AO14" s="71"/>
    </row>
    <row r="15" spans="1:41" ht="16.5">
      <c r="A15" s="6" t="s">
        <v>84</v>
      </c>
      <c r="B15" s="10">
        <v>3061.99</v>
      </c>
      <c r="C15" s="11">
        <f t="shared" si="0"/>
        <v>8.5446392172849564E-2</v>
      </c>
      <c r="D15" s="10">
        <v>2820.95</v>
      </c>
      <c r="E15" s="11">
        <f t="shared" si="1"/>
        <v>6.1221649154882339E-2</v>
      </c>
      <c r="F15" s="10">
        <v>2658.21</v>
      </c>
      <c r="G15" s="11">
        <f t="shared" si="2"/>
        <v>-2.5739983287153104E-2</v>
      </c>
      <c r="H15" s="10">
        <v>2728.44</v>
      </c>
      <c r="I15" s="11">
        <f t="shared" si="3"/>
        <v>9.6877939745764766E-2</v>
      </c>
      <c r="J15" s="10">
        <v>2487.46</v>
      </c>
      <c r="M15" s="18">
        <v>8.5446392172849564E-2</v>
      </c>
      <c r="N15" s="18">
        <v>6.1221649154882339E-2</v>
      </c>
      <c r="O15" s="18">
        <v>-2.5739983287153104E-2</v>
      </c>
      <c r="P15" s="18">
        <v>9.6877939745764766E-2</v>
      </c>
      <c r="S15" s="70"/>
      <c r="T15" s="70"/>
      <c r="U15" s="70"/>
      <c r="V15" s="70"/>
      <c r="W15" s="70"/>
      <c r="X15" s="70"/>
      <c r="Y15" s="70"/>
      <c r="AA15" s="71"/>
      <c r="AB15" s="71"/>
      <c r="AC15" s="71"/>
      <c r="AD15" s="71"/>
      <c r="AE15" s="71"/>
      <c r="AF15" s="71"/>
      <c r="AG15" s="71"/>
      <c r="AI15" s="71"/>
      <c r="AJ15" s="71"/>
      <c r="AK15" s="71"/>
      <c r="AL15" s="71"/>
      <c r="AM15" s="71"/>
      <c r="AN15" s="71"/>
      <c r="AO15" s="71"/>
    </row>
    <row r="16" spans="1:41" ht="16.5">
      <c r="A16" s="6" t="s">
        <v>85</v>
      </c>
      <c r="B16" s="6">
        <v>41.95</v>
      </c>
      <c r="C16" s="11">
        <f t="shared" si="0"/>
        <v>-0.11628396882241407</v>
      </c>
      <c r="D16" s="6">
        <v>47.47</v>
      </c>
      <c r="E16" s="11">
        <f t="shared" si="1"/>
        <v>-0.14806173725771715</v>
      </c>
      <c r="F16" s="6">
        <v>55.72</v>
      </c>
      <c r="G16" s="11">
        <f t="shared" si="2"/>
        <v>0.62971629131324958</v>
      </c>
      <c r="H16" s="6">
        <v>34.19</v>
      </c>
      <c r="I16" s="11">
        <f t="shared" si="3"/>
        <v>-0.60542412002308144</v>
      </c>
      <c r="J16" s="6">
        <v>86.65</v>
      </c>
      <c r="M16" s="18">
        <v>-0.11628396882241407</v>
      </c>
      <c r="N16" s="18">
        <v>-0.14806173725771715</v>
      </c>
      <c r="O16" s="18">
        <v>0.62971629131324958</v>
      </c>
      <c r="P16" s="18">
        <v>-0.60542412002308144</v>
      </c>
      <c r="S16" s="70"/>
      <c r="T16" s="70"/>
      <c r="U16" s="70"/>
      <c r="V16" s="70"/>
      <c r="W16" s="70"/>
      <c r="X16" s="70"/>
      <c r="Y16" s="70"/>
      <c r="AA16" s="71"/>
      <c r="AB16" s="71"/>
      <c r="AC16" s="71"/>
      <c r="AD16" s="71"/>
      <c r="AE16" s="71"/>
      <c r="AF16" s="71"/>
      <c r="AG16" s="71"/>
      <c r="AI16" s="71"/>
      <c r="AJ16" s="71"/>
      <c r="AK16" s="71"/>
      <c r="AL16" s="71"/>
      <c r="AM16" s="71"/>
      <c r="AN16" s="71"/>
      <c r="AO16" s="71"/>
    </row>
    <row r="17" spans="1:41" ht="16.5">
      <c r="A17" s="6" t="s">
        <v>86</v>
      </c>
      <c r="B17" s="10">
        <v>1652.15</v>
      </c>
      <c r="C17" s="11">
        <f t="shared" si="0"/>
        <v>5.7829597331335782E-2</v>
      </c>
      <c r="D17" s="10">
        <v>1561.83</v>
      </c>
      <c r="E17" s="11">
        <f t="shared" si="1"/>
        <v>-9.211460592220503E-4</v>
      </c>
      <c r="F17" s="10">
        <v>1563.27</v>
      </c>
      <c r="G17" s="11">
        <f t="shared" si="2"/>
        <v>0.19178928108561402</v>
      </c>
      <c r="H17" s="10">
        <v>1311.7</v>
      </c>
      <c r="I17" s="11">
        <f t="shared" si="3"/>
        <v>0.14521944873708947</v>
      </c>
      <c r="J17" s="10">
        <v>1145.3699999999999</v>
      </c>
      <c r="M17" s="18">
        <v>5.7829597331335782E-2</v>
      </c>
      <c r="N17" s="18">
        <v>-9.211460592220503E-4</v>
      </c>
      <c r="O17" s="18">
        <v>0.19178928108561402</v>
      </c>
      <c r="P17" s="18">
        <v>0.14521944873708947</v>
      </c>
      <c r="S17" s="70"/>
      <c r="T17" s="70"/>
      <c r="U17" s="70"/>
      <c r="V17" s="70"/>
      <c r="W17" s="70"/>
      <c r="X17" s="70"/>
      <c r="Y17" s="70"/>
      <c r="AA17" s="71"/>
      <c r="AB17" s="71"/>
      <c r="AC17" s="71"/>
      <c r="AD17" s="71"/>
      <c r="AE17" s="71"/>
      <c r="AF17" s="71"/>
      <c r="AG17" s="71"/>
      <c r="AI17" s="71"/>
      <c r="AJ17" s="71"/>
      <c r="AK17" s="71"/>
      <c r="AL17" s="71"/>
      <c r="AM17" s="71"/>
      <c r="AN17" s="71"/>
      <c r="AO17" s="71"/>
    </row>
    <row r="18" spans="1:41" ht="16.5">
      <c r="A18" s="6" t="s">
        <v>87</v>
      </c>
      <c r="B18" s="10">
        <v>8113.1</v>
      </c>
      <c r="C18" s="11">
        <f t="shared" si="0"/>
        <v>0.1319967573917934</v>
      </c>
      <c r="D18" s="10">
        <v>7167.07</v>
      </c>
      <c r="E18" s="11">
        <f t="shared" si="1"/>
        <v>-8.3742110504710365E-2</v>
      </c>
      <c r="F18" s="10">
        <v>7822.11</v>
      </c>
      <c r="G18" s="11">
        <f t="shared" si="2"/>
        <v>2.16233159843532E-2</v>
      </c>
      <c r="H18" s="10">
        <v>7656.55</v>
      </c>
      <c r="I18" s="11">
        <f t="shared" si="3"/>
        <v>0.12446505097619932</v>
      </c>
      <c r="J18" s="10">
        <v>6809.06</v>
      </c>
      <c r="M18" s="18">
        <v>0.1319967573917934</v>
      </c>
      <c r="N18" s="18">
        <v>-8.3742110504710365E-2</v>
      </c>
      <c r="O18" s="18">
        <v>2.16233159843532E-2</v>
      </c>
      <c r="P18" s="18">
        <v>0.12446505097619932</v>
      </c>
    </row>
    <row r="19" spans="1:41" ht="16.5">
      <c r="A19" s="8" t="s">
        <v>88</v>
      </c>
      <c r="B19" s="9">
        <v>39101.71</v>
      </c>
      <c r="C19" s="11">
        <f t="shared" si="0"/>
        <v>0.23849603112638343</v>
      </c>
      <c r="D19" s="9">
        <v>31571.93</v>
      </c>
      <c r="E19" s="11">
        <f t="shared" si="1"/>
        <v>7.6275190526902903E-2</v>
      </c>
      <c r="F19" s="9">
        <v>29334.44</v>
      </c>
      <c r="G19" s="11">
        <f t="shared" si="2"/>
        <v>1.0277231425921515E-2</v>
      </c>
      <c r="H19" s="9">
        <v>29036.03</v>
      </c>
      <c r="I19" s="11">
        <f t="shared" si="3"/>
        <v>0.10325215114189279</v>
      </c>
      <c r="J19" s="9">
        <v>26318.58</v>
      </c>
      <c r="M19" s="18">
        <v>0.23849603112638343</v>
      </c>
      <c r="N19" s="18">
        <v>7.6275190526902903E-2</v>
      </c>
      <c r="O19" s="18">
        <v>1.0277231425921515E-2</v>
      </c>
      <c r="P19" s="18">
        <v>0.10325215114189279</v>
      </c>
    </row>
    <row r="20" spans="1:41" ht="33">
      <c r="A20" s="8" t="s">
        <v>89</v>
      </c>
      <c r="B20" s="9">
        <v>19829.53</v>
      </c>
      <c r="C20" s="11">
        <f t="shared" si="0"/>
        <v>0.15528492751478518</v>
      </c>
      <c r="D20" s="9">
        <v>17164.189999999999</v>
      </c>
      <c r="E20" s="11">
        <f t="shared" si="1"/>
        <v>-0.11061396181755247</v>
      </c>
      <c r="F20" s="9">
        <v>19298.919999999998</v>
      </c>
      <c r="G20" s="11">
        <f t="shared" si="2"/>
        <v>4.6343124327700387E-2</v>
      </c>
      <c r="H20" s="9">
        <v>18444.16</v>
      </c>
      <c r="I20" s="11">
        <f t="shared" si="3"/>
        <v>0.12198943961846367</v>
      </c>
      <c r="J20" s="9">
        <v>16438.8</v>
      </c>
      <c r="M20" s="18">
        <v>0.15528492751478518</v>
      </c>
      <c r="N20" s="18">
        <v>-0.11061396181755247</v>
      </c>
      <c r="O20" s="18">
        <v>4.6343124327700387E-2</v>
      </c>
      <c r="P20" s="18">
        <v>0.12198943961846367</v>
      </c>
    </row>
    <row r="21" spans="1:41" ht="16.5">
      <c r="A21" s="6" t="s">
        <v>90</v>
      </c>
      <c r="B21" s="6">
        <v>0</v>
      </c>
      <c r="C21" s="11"/>
      <c r="D21" s="6">
        <v>0</v>
      </c>
      <c r="E21" s="11">
        <f t="shared" si="1"/>
        <v>-1</v>
      </c>
      <c r="F21" s="6">
        <v>-132.11000000000001</v>
      </c>
      <c r="G21" s="11"/>
      <c r="H21" s="6">
        <v>0</v>
      </c>
      <c r="I21" s="11">
        <f t="shared" si="3"/>
        <v>-1</v>
      </c>
      <c r="J21" s="6">
        <v>412.9</v>
      </c>
      <c r="M21" s="18"/>
      <c r="N21" s="18">
        <v>-1</v>
      </c>
      <c r="O21" s="18"/>
      <c r="P21" s="18">
        <v>-1</v>
      </c>
    </row>
    <row r="22" spans="1:41" ht="16.5">
      <c r="A22" s="8" t="s">
        <v>91</v>
      </c>
      <c r="B22" s="9">
        <v>19829.53</v>
      </c>
      <c r="C22" s="11">
        <f t="shared" si="0"/>
        <v>0.15528492751478518</v>
      </c>
      <c r="D22" s="9">
        <v>17164.189999999999</v>
      </c>
      <c r="E22" s="11">
        <f t="shared" si="1"/>
        <v>-0.10448374038246336</v>
      </c>
      <c r="F22" s="9">
        <v>19166.810000000001</v>
      </c>
      <c r="G22" s="11">
        <f t="shared" si="2"/>
        <v>3.9180423505326425E-2</v>
      </c>
      <c r="H22" s="9">
        <v>18444.16</v>
      </c>
      <c r="I22" s="11">
        <f t="shared" si="3"/>
        <v>9.4498477898372221E-2</v>
      </c>
      <c r="J22" s="9">
        <v>16851.7</v>
      </c>
      <c r="M22" s="18">
        <v>0.15528492751478518</v>
      </c>
      <c r="N22" s="18">
        <v>-0.10448374038246336</v>
      </c>
      <c r="O22" s="18">
        <v>3.9180423505326425E-2</v>
      </c>
      <c r="P22" s="18">
        <v>9.4498477898372221E-2</v>
      </c>
    </row>
    <row r="23" spans="1:41" ht="16.5">
      <c r="A23" s="7" t="s">
        <v>92</v>
      </c>
      <c r="B23" s="7"/>
      <c r="C23" s="11"/>
      <c r="D23" s="7"/>
      <c r="E23" s="11"/>
      <c r="F23" s="7"/>
      <c r="G23" s="11"/>
      <c r="H23" s="7"/>
      <c r="I23" s="11"/>
      <c r="J23" s="7"/>
      <c r="M23" s="18"/>
      <c r="N23" s="18"/>
      <c r="O23" s="18"/>
      <c r="P23" s="18"/>
    </row>
    <row r="24" spans="1:41" ht="16.5">
      <c r="A24" s="6" t="s">
        <v>93</v>
      </c>
      <c r="B24" s="10">
        <v>4833.88</v>
      </c>
      <c r="C24" s="11">
        <f t="shared" si="0"/>
        <v>0.19788073430871098</v>
      </c>
      <c r="D24" s="10">
        <v>4035.36</v>
      </c>
      <c r="E24" s="11">
        <f t="shared" si="1"/>
        <v>-9.153821390058918E-2</v>
      </c>
      <c r="F24" s="10">
        <v>4441.97</v>
      </c>
      <c r="G24" s="11">
        <f t="shared" si="2"/>
        <v>-0.24059023052567505</v>
      </c>
      <c r="H24" s="10">
        <v>5849.24</v>
      </c>
      <c r="I24" s="11">
        <f t="shared" si="3"/>
        <v>4.4538852072295028E-2</v>
      </c>
      <c r="J24" s="10">
        <v>5599.83</v>
      </c>
      <c r="M24" s="18">
        <v>0.19788073430871098</v>
      </c>
      <c r="N24" s="18">
        <v>-9.153821390058918E-2</v>
      </c>
      <c r="O24" s="18">
        <v>-0.24059023052567505</v>
      </c>
      <c r="P24" s="18">
        <v>4.4538852072295028E-2</v>
      </c>
    </row>
    <row r="25" spans="1:41" ht="16.5">
      <c r="A25" s="6" t="s">
        <v>94</v>
      </c>
      <c r="B25" s="6">
        <v>0</v>
      </c>
      <c r="C25" s="11"/>
      <c r="D25" s="6">
        <v>0</v>
      </c>
      <c r="E25" s="11"/>
      <c r="F25" s="6">
        <v>0</v>
      </c>
      <c r="G25" s="11"/>
      <c r="H25" s="6">
        <v>0</v>
      </c>
      <c r="I25" s="11"/>
      <c r="J25" s="6">
        <v>0</v>
      </c>
      <c r="M25" s="18"/>
      <c r="N25" s="18"/>
      <c r="O25" s="18"/>
      <c r="P25" s="18"/>
    </row>
    <row r="26" spans="1:41" ht="16.5">
      <c r="A26" s="6" t="s">
        <v>95</v>
      </c>
      <c r="B26" s="6">
        <v>-62.18</v>
      </c>
      <c r="C26" s="11">
        <f t="shared" si="0"/>
        <v>-1.6400411734431293</v>
      </c>
      <c r="D26" s="6">
        <v>97.15</v>
      </c>
      <c r="E26" s="11">
        <f t="shared" si="1"/>
        <v>-1.2362539821502396</v>
      </c>
      <c r="F26" s="6">
        <v>-411.21</v>
      </c>
      <c r="G26" s="11">
        <f t="shared" si="2"/>
        <v>-4.1486217457886676</v>
      </c>
      <c r="H26" s="6">
        <v>130.6</v>
      </c>
      <c r="I26" s="11">
        <f t="shared" si="3"/>
        <v>3.5632424877707893</v>
      </c>
      <c r="J26" s="6">
        <v>28.62</v>
      </c>
      <c r="M26" s="18">
        <v>-1.6400411734431293</v>
      </c>
      <c r="N26" s="18">
        <v>-1.2362539821502396</v>
      </c>
      <c r="O26" s="18">
        <v>-4.1486217457886676</v>
      </c>
      <c r="P26" s="18">
        <v>3.5632424877707893</v>
      </c>
    </row>
    <row r="27" spans="1:41" ht="16.5">
      <c r="A27" s="6" t="s">
        <v>96</v>
      </c>
      <c r="B27" s="6">
        <v>0</v>
      </c>
      <c r="C27" s="11"/>
      <c r="D27" s="6">
        <v>0</v>
      </c>
      <c r="E27" s="11"/>
      <c r="F27" s="6">
        <v>0</v>
      </c>
      <c r="G27" s="11"/>
      <c r="H27" s="6">
        <v>0</v>
      </c>
      <c r="I27" s="11"/>
      <c r="J27" s="6">
        <v>0</v>
      </c>
      <c r="M27" s="18"/>
      <c r="N27" s="18"/>
      <c r="O27" s="18"/>
      <c r="P27" s="18"/>
    </row>
    <row r="28" spans="1:41" ht="16.5">
      <c r="A28" s="8" t="s">
        <v>97</v>
      </c>
      <c r="B28" s="9">
        <v>4771.7</v>
      </c>
      <c r="C28" s="11">
        <f t="shared" si="0"/>
        <v>0.15467355190913018</v>
      </c>
      <c r="D28" s="9">
        <v>4132.51</v>
      </c>
      <c r="E28" s="11">
        <f t="shared" si="1"/>
        <v>2.5243378419950578E-2</v>
      </c>
      <c r="F28" s="9">
        <v>4030.76</v>
      </c>
      <c r="G28" s="11">
        <f t="shared" si="2"/>
        <v>-0.32594183121956438</v>
      </c>
      <c r="H28" s="9">
        <v>5979.84</v>
      </c>
      <c r="I28" s="11">
        <f t="shared" si="3"/>
        <v>6.2431042294059706E-2</v>
      </c>
      <c r="J28" s="9">
        <v>5628.45</v>
      </c>
      <c r="M28" s="18">
        <v>0.15467355190913018</v>
      </c>
      <c r="N28" s="18">
        <v>2.5243378419950578E-2</v>
      </c>
      <c r="O28" s="18">
        <v>-0.32594183121956438</v>
      </c>
      <c r="P28" s="18">
        <v>6.2431042294059706E-2</v>
      </c>
    </row>
    <row r="29" spans="1:41" ht="33">
      <c r="A29" s="8" t="s">
        <v>98</v>
      </c>
      <c r="B29" s="9">
        <v>15057.83</v>
      </c>
      <c r="C29" s="11">
        <f t="shared" si="0"/>
        <v>0.15547880242608778</v>
      </c>
      <c r="D29" s="9">
        <v>13031.68</v>
      </c>
      <c r="E29" s="11">
        <f t="shared" si="1"/>
        <v>-0.13903032825605088</v>
      </c>
      <c r="F29" s="9">
        <v>15136.05</v>
      </c>
      <c r="G29" s="11">
        <f t="shared" si="2"/>
        <v>0.21435024132884903</v>
      </c>
      <c r="H29" s="9">
        <v>12464.32</v>
      </c>
      <c r="I29" s="11">
        <f t="shared" si="3"/>
        <v>0.11058026863876326</v>
      </c>
      <c r="J29" s="9">
        <v>11223.25</v>
      </c>
      <c r="M29" s="18">
        <v>0.15547880242608778</v>
      </c>
      <c r="N29" s="18">
        <v>-0.13903032825605088</v>
      </c>
      <c r="O29" s="18">
        <v>0.21435024132884903</v>
      </c>
      <c r="P29" s="18">
        <v>0.11058026863876326</v>
      </c>
    </row>
    <row r="30" spans="1:41" ht="33">
      <c r="A30" s="8" t="s">
        <v>99</v>
      </c>
      <c r="B30" s="9">
        <v>15057.83</v>
      </c>
      <c r="C30" s="11">
        <f t="shared" si="0"/>
        <v>0.15547880242608778</v>
      </c>
      <c r="D30" s="9">
        <v>13031.68</v>
      </c>
      <c r="E30" s="11">
        <f t="shared" si="1"/>
        <v>-0.13903032825605088</v>
      </c>
      <c r="F30" s="9">
        <v>15136.05</v>
      </c>
      <c r="G30" s="11">
        <f t="shared" si="2"/>
        <v>0.21435024132884903</v>
      </c>
      <c r="H30" s="9">
        <v>12464.32</v>
      </c>
      <c r="I30" s="11">
        <f t="shared" si="3"/>
        <v>0.11058026863876326</v>
      </c>
      <c r="J30" s="9">
        <v>11223.25</v>
      </c>
      <c r="M30" s="18">
        <v>0.15547880242608778</v>
      </c>
      <c r="N30" s="18">
        <v>-0.13903032825605088</v>
      </c>
      <c r="O30" s="18">
        <v>0.21435024132884903</v>
      </c>
      <c r="P30" s="18">
        <v>0.11058026863876326</v>
      </c>
    </row>
    <row r="31" spans="1:41" ht="16.5">
      <c r="A31" s="8" t="s">
        <v>100</v>
      </c>
      <c r="B31" s="9">
        <v>15057.83</v>
      </c>
      <c r="C31" s="11">
        <f t="shared" si="0"/>
        <v>0.15547880242608778</v>
      </c>
      <c r="D31" s="9">
        <v>13031.68</v>
      </c>
      <c r="E31" s="11">
        <f t="shared" si="1"/>
        <v>-0.13903032825605088</v>
      </c>
      <c r="F31" s="9">
        <v>15136.05</v>
      </c>
      <c r="G31" s="11">
        <f t="shared" si="2"/>
        <v>0.21435024132884903</v>
      </c>
      <c r="H31" s="9">
        <v>12464.32</v>
      </c>
      <c r="I31" s="11">
        <f t="shared" si="3"/>
        <v>0.11058026863876326</v>
      </c>
      <c r="J31" s="9">
        <v>11223.25</v>
      </c>
      <c r="M31" s="18">
        <v>0.15547880242608778</v>
      </c>
      <c r="N31" s="18">
        <v>-0.13903032825605088</v>
      </c>
      <c r="O31" s="18">
        <v>0.21435024132884903</v>
      </c>
      <c r="P31" s="18">
        <v>0.11058026863876326</v>
      </c>
      <c r="S31" s="69" t="s">
        <v>101</v>
      </c>
      <c r="T31" s="68"/>
      <c r="U31" s="68"/>
      <c r="V31" s="68"/>
      <c r="W31" s="68"/>
      <c r="X31" s="68"/>
      <c r="Y31" s="68"/>
      <c r="AA31" s="70" t="s">
        <v>102</v>
      </c>
      <c r="AB31" s="71"/>
      <c r="AC31" s="71"/>
      <c r="AD31" s="71"/>
      <c r="AE31" s="71"/>
      <c r="AF31" s="71"/>
      <c r="AG31" s="71"/>
      <c r="AI31" s="70" t="s">
        <v>103</v>
      </c>
      <c r="AJ31" s="70"/>
      <c r="AK31" s="70"/>
      <c r="AL31" s="70"/>
      <c r="AM31" s="70"/>
      <c r="AN31" s="70"/>
      <c r="AO31" s="70"/>
    </row>
    <row r="32" spans="1:41" ht="16.5">
      <c r="A32" s="7" t="s">
        <v>104</v>
      </c>
      <c r="B32" s="7"/>
      <c r="C32" s="11"/>
      <c r="D32" s="7"/>
      <c r="E32" s="11"/>
      <c r="F32" s="7"/>
      <c r="G32" s="11"/>
      <c r="H32" s="7"/>
      <c r="I32" s="11"/>
      <c r="J32" s="7"/>
      <c r="M32" s="18"/>
      <c r="N32" s="18"/>
      <c r="O32" s="18"/>
      <c r="P32" s="18"/>
      <c r="S32" s="68"/>
      <c r="T32" s="68"/>
      <c r="U32" s="68"/>
      <c r="V32" s="68"/>
      <c r="W32" s="68"/>
      <c r="X32" s="68"/>
      <c r="Y32" s="68"/>
      <c r="AA32" s="71"/>
      <c r="AB32" s="71"/>
      <c r="AC32" s="71"/>
      <c r="AD32" s="71"/>
      <c r="AE32" s="71"/>
      <c r="AF32" s="71"/>
      <c r="AG32" s="71"/>
      <c r="AI32" s="70"/>
      <c r="AJ32" s="70"/>
      <c r="AK32" s="70"/>
      <c r="AL32" s="70"/>
      <c r="AM32" s="70"/>
      <c r="AN32" s="70"/>
      <c r="AO32" s="70"/>
    </row>
    <row r="33" spans="1:41" ht="16.5">
      <c r="A33" s="7" t="s">
        <v>105</v>
      </c>
      <c r="B33" s="7"/>
      <c r="C33" s="11"/>
      <c r="D33" s="7"/>
      <c r="E33" s="11"/>
      <c r="F33" s="7"/>
      <c r="G33" s="11"/>
      <c r="H33" s="7"/>
      <c r="I33" s="11"/>
      <c r="J33" s="7"/>
      <c r="M33" s="18"/>
      <c r="N33" s="18"/>
      <c r="O33" s="18"/>
      <c r="P33" s="18"/>
      <c r="S33" s="68"/>
      <c r="T33" s="68"/>
      <c r="U33" s="68"/>
      <c r="V33" s="68"/>
      <c r="W33" s="68"/>
      <c r="X33" s="68"/>
      <c r="Y33" s="68"/>
      <c r="AA33" s="71"/>
      <c r="AB33" s="71"/>
      <c r="AC33" s="71"/>
      <c r="AD33" s="71"/>
      <c r="AE33" s="71"/>
      <c r="AF33" s="71"/>
      <c r="AG33" s="71"/>
      <c r="AI33" s="70"/>
      <c r="AJ33" s="70"/>
      <c r="AK33" s="70"/>
      <c r="AL33" s="70"/>
      <c r="AM33" s="70"/>
      <c r="AN33" s="70"/>
      <c r="AO33" s="70"/>
    </row>
    <row r="34" spans="1:41" ht="16.5">
      <c r="A34" s="6" t="s">
        <v>106</v>
      </c>
      <c r="B34" s="6">
        <v>12.22</v>
      </c>
      <c r="C34" s="11">
        <f t="shared" si="0"/>
        <v>0.15391879131255909</v>
      </c>
      <c r="D34" s="6">
        <v>10.59</v>
      </c>
      <c r="E34" s="11">
        <f t="shared" si="1"/>
        <v>-0.14111922141119224</v>
      </c>
      <c r="F34" s="6">
        <v>12.33</v>
      </c>
      <c r="G34" s="11">
        <f t="shared" si="2"/>
        <v>0.21000981354268897</v>
      </c>
      <c r="H34" s="6">
        <v>10.19</v>
      </c>
      <c r="I34" s="11">
        <f t="shared" si="3"/>
        <v>0.10520607375271136</v>
      </c>
      <c r="J34" s="6">
        <v>9.2200000000000006</v>
      </c>
      <c r="M34" s="18">
        <v>0.15391879131255909</v>
      </c>
      <c r="N34" s="18">
        <v>-0.14111922141119224</v>
      </c>
      <c r="O34" s="18">
        <v>0.21000981354268897</v>
      </c>
      <c r="P34" s="18">
        <v>0.10520607375271136</v>
      </c>
      <c r="S34" s="68"/>
      <c r="T34" s="68"/>
      <c r="U34" s="68"/>
      <c r="V34" s="68"/>
      <c r="W34" s="68"/>
      <c r="X34" s="68"/>
      <c r="Y34" s="68"/>
      <c r="AA34" s="71"/>
      <c r="AB34" s="71"/>
      <c r="AC34" s="71"/>
      <c r="AD34" s="71"/>
      <c r="AE34" s="71"/>
      <c r="AF34" s="71"/>
      <c r="AG34" s="71"/>
      <c r="AI34" s="70"/>
      <c r="AJ34" s="70"/>
      <c r="AK34" s="70"/>
      <c r="AL34" s="70"/>
      <c r="AM34" s="70"/>
      <c r="AN34" s="70"/>
      <c r="AO34" s="70"/>
    </row>
    <row r="35" spans="1:41" ht="16.5">
      <c r="A35" s="6" t="s">
        <v>107</v>
      </c>
      <c r="B35" s="6">
        <v>12.22</v>
      </c>
      <c r="C35" s="11">
        <f t="shared" si="0"/>
        <v>0.15391879131255909</v>
      </c>
      <c r="D35" s="6">
        <v>10.59</v>
      </c>
      <c r="E35" s="11">
        <f t="shared" si="1"/>
        <v>-0.13972380178716495</v>
      </c>
      <c r="F35" s="6">
        <v>12.31</v>
      </c>
      <c r="G35" s="11">
        <f t="shared" si="2"/>
        <v>0.21520236920039482</v>
      </c>
      <c r="H35" s="6">
        <v>10.130000000000001</v>
      </c>
      <c r="I35" s="11">
        <f t="shared" si="3"/>
        <v>0.10589519650655028</v>
      </c>
      <c r="J35" s="6">
        <v>9.16</v>
      </c>
      <c r="M35" s="18">
        <v>0.15391879131255909</v>
      </c>
      <c r="N35" s="18">
        <v>-0.13972380178716495</v>
      </c>
      <c r="O35" s="18">
        <v>0.21520236920039482</v>
      </c>
      <c r="P35" s="18">
        <v>0.10589519650655028</v>
      </c>
    </row>
    <row r="36" spans="1:41" ht="50.25">
      <c r="A36" s="7" t="s">
        <v>108</v>
      </c>
      <c r="B36" s="7"/>
      <c r="C36" s="11"/>
      <c r="D36" s="7"/>
      <c r="E36" s="11"/>
      <c r="F36" s="7"/>
      <c r="G36" s="11"/>
      <c r="H36" s="7"/>
      <c r="I36" s="11"/>
      <c r="J36" s="7"/>
      <c r="M36" s="18"/>
      <c r="N36" s="18"/>
      <c r="O36" s="18"/>
      <c r="P36" s="18"/>
    </row>
    <row r="37" spans="1:41" ht="16.5">
      <c r="A37" s="6" t="s">
        <v>109</v>
      </c>
      <c r="B37" s="6">
        <v>0</v>
      </c>
      <c r="C37" s="11"/>
      <c r="D37" s="6">
        <v>0</v>
      </c>
      <c r="E37" s="11"/>
      <c r="F37" s="6">
        <v>0</v>
      </c>
      <c r="G37" s="11"/>
      <c r="H37" s="6">
        <v>0</v>
      </c>
      <c r="I37" s="11"/>
      <c r="J37" s="6">
        <v>0</v>
      </c>
      <c r="M37" s="18"/>
      <c r="N37" s="18"/>
      <c r="O37" s="18"/>
      <c r="P37" s="18"/>
    </row>
    <row r="38" spans="1:41" ht="16.5">
      <c r="A38" s="6" t="s">
        <v>110</v>
      </c>
      <c r="B38" s="6">
        <v>0</v>
      </c>
      <c r="C38" s="11"/>
      <c r="D38" s="6">
        <v>0</v>
      </c>
      <c r="E38" s="11"/>
      <c r="F38" s="6">
        <v>0</v>
      </c>
      <c r="G38" s="11"/>
      <c r="H38" s="6">
        <v>0</v>
      </c>
      <c r="I38" s="11"/>
      <c r="J38" s="6">
        <v>0</v>
      </c>
      <c r="M38" s="18"/>
      <c r="N38" s="18"/>
      <c r="O38" s="18"/>
      <c r="P38" s="18"/>
    </row>
    <row r="39" spans="1:41" ht="16.5">
      <c r="A39" s="7" t="s">
        <v>111</v>
      </c>
      <c r="B39" s="7"/>
      <c r="C39" s="11"/>
      <c r="D39" s="7"/>
      <c r="E39" s="11"/>
      <c r="F39" s="7"/>
      <c r="G39" s="11"/>
      <c r="H39" s="7"/>
      <c r="I39" s="11"/>
      <c r="J39" s="7"/>
      <c r="M39" s="18"/>
      <c r="N39" s="18"/>
      <c r="O39" s="18"/>
      <c r="P39" s="18"/>
    </row>
    <row r="40" spans="1:41" ht="16.5">
      <c r="A40" s="6" t="s">
        <v>112</v>
      </c>
      <c r="B40" s="6">
        <v>0</v>
      </c>
      <c r="C40" s="11"/>
      <c r="D40" s="6">
        <v>0</v>
      </c>
      <c r="E40" s="11"/>
      <c r="F40" s="6">
        <v>0</v>
      </c>
      <c r="G40" s="11"/>
      <c r="H40" s="6">
        <v>0</v>
      </c>
      <c r="I40" s="11"/>
      <c r="J40" s="6">
        <v>0</v>
      </c>
      <c r="M40" s="18"/>
      <c r="N40" s="18"/>
      <c r="O40" s="18"/>
      <c r="P40" s="18"/>
    </row>
    <row r="41" spans="1:41" ht="16.5">
      <c r="A41" s="6" t="s">
        <v>113</v>
      </c>
      <c r="B41" s="6">
        <v>0</v>
      </c>
      <c r="C41" s="11"/>
      <c r="D41" s="6">
        <v>0</v>
      </c>
      <c r="E41" s="11"/>
      <c r="F41" s="6">
        <v>0</v>
      </c>
      <c r="G41" s="11"/>
      <c r="H41" s="6">
        <v>0</v>
      </c>
      <c r="I41" s="11"/>
      <c r="J41" s="6">
        <v>0</v>
      </c>
      <c r="M41" s="18"/>
      <c r="N41" s="18"/>
      <c r="O41" s="18"/>
      <c r="P41" s="18"/>
    </row>
    <row r="42" spans="1:41" ht="16.5">
      <c r="A42" s="7" t="s">
        <v>114</v>
      </c>
      <c r="B42" s="7"/>
      <c r="C42" s="11"/>
      <c r="D42" s="7"/>
      <c r="E42" s="11"/>
      <c r="F42" s="7"/>
      <c r="G42" s="11"/>
      <c r="H42" s="7"/>
      <c r="I42" s="11"/>
      <c r="J42" s="7"/>
      <c r="M42" s="18"/>
      <c r="N42" s="18"/>
      <c r="O42" s="18"/>
      <c r="P42" s="18"/>
    </row>
    <row r="43" spans="1:41" ht="16.5">
      <c r="A43" s="6" t="s">
        <v>115</v>
      </c>
      <c r="B43" s="10">
        <v>6469.48</v>
      </c>
      <c r="C43" s="11">
        <f t="shared" si="0"/>
        <v>5.148975730900994E-2</v>
      </c>
      <c r="D43" s="10">
        <v>6152.68</v>
      </c>
      <c r="E43" s="11">
        <f t="shared" si="1"/>
        <v>-0.12711971410371539</v>
      </c>
      <c r="F43" s="10">
        <v>7048.71</v>
      </c>
      <c r="G43" s="11">
        <f t="shared" si="2"/>
        <v>0.12147565475139255</v>
      </c>
      <c r="H43" s="10">
        <v>6285.21</v>
      </c>
      <c r="I43" s="11">
        <f t="shared" si="3"/>
        <v>8.9289273328815685E-2</v>
      </c>
      <c r="J43" s="10">
        <v>5770.01</v>
      </c>
      <c r="M43" s="18">
        <v>5.148975730900994E-2</v>
      </c>
      <c r="N43" s="18">
        <v>-0.12711971410371539</v>
      </c>
      <c r="O43" s="18">
        <v>0.12147565475139255</v>
      </c>
      <c r="P43" s="18">
        <v>8.9289273328815685E-2</v>
      </c>
    </row>
    <row r="44" spans="1:41" ht="16.5">
      <c r="A44" s="6" t="s">
        <v>116</v>
      </c>
      <c r="B44" s="6">
        <v>0</v>
      </c>
      <c r="C44" s="11"/>
      <c r="D44" s="6">
        <v>0</v>
      </c>
      <c r="E44" s="11">
        <f t="shared" si="1"/>
        <v>-1</v>
      </c>
      <c r="F44" s="10">
        <v>1373.52</v>
      </c>
      <c r="G44" s="11">
        <f t="shared" si="2"/>
        <v>0.14299028867678013</v>
      </c>
      <c r="H44" s="10">
        <v>1201.69</v>
      </c>
      <c r="I44" s="11">
        <f t="shared" si="3"/>
        <v>8.2369577748955217E-2</v>
      </c>
      <c r="J44" s="10">
        <v>1110.24</v>
      </c>
      <c r="M44" s="18"/>
      <c r="N44" s="18">
        <v>-1</v>
      </c>
      <c r="O44" s="18">
        <v>0.14299028867678013</v>
      </c>
      <c r="P44" s="18">
        <v>8.2369577748955217E-2</v>
      </c>
    </row>
    <row r="45" spans="1:41" ht="16.5">
      <c r="A45" s="6" t="s">
        <v>117</v>
      </c>
      <c r="B45" s="10">
        <v>1150</v>
      </c>
      <c r="C45" s="11">
        <f t="shared" si="0"/>
        <v>6.9767441860465115E-2</v>
      </c>
      <c r="D45" s="10">
        <v>1075</v>
      </c>
      <c r="E45" s="11">
        <f t="shared" si="1"/>
        <v>5.9113300492610835E-2</v>
      </c>
      <c r="F45" s="10">
        <v>1015</v>
      </c>
      <c r="G45" s="11">
        <f t="shared" si="2"/>
        <v>0.76521739130434785</v>
      </c>
      <c r="H45" s="6">
        <v>575</v>
      </c>
      <c r="I45" s="11">
        <f t="shared" si="3"/>
        <v>0.11650485436893204</v>
      </c>
      <c r="J45" s="6">
        <v>515</v>
      </c>
      <c r="M45" s="18">
        <v>6.9767441860465115E-2</v>
      </c>
      <c r="N45" s="18">
        <v>5.9113300492610835E-2</v>
      </c>
      <c r="O45" s="18">
        <v>0.76521739130434785</v>
      </c>
      <c r="P45" s="18">
        <v>0.11650485436893204</v>
      </c>
    </row>
    <row r="49" spans="19:41">
      <c r="S49" s="69" t="s">
        <v>118</v>
      </c>
      <c r="T49" s="68"/>
      <c r="U49" s="68"/>
      <c r="V49" s="68"/>
      <c r="W49" s="68"/>
      <c r="X49" s="68"/>
      <c r="Y49" s="68"/>
      <c r="AA49" s="69" t="s">
        <v>119</v>
      </c>
      <c r="AB49" s="68"/>
      <c r="AC49" s="68"/>
      <c r="AD49" s="68"/>
      <c r="AE49" s="68"/>
      <c r="AF49" s="68"/>
      <c r="AG49" s="68"/>
      <c r="AI49" s="69" t="s">
        <v>120</v>
      </c>
      <c r="AJ49" s="68"/>
      <c r="AK49" s="68"/>
      <c r="AL49" s="68"/>
      <c r="AM49" s="68"/>
      <c r="AN49" s="68"/>
      <c r="AO49" s="68"/>
    </row>
    <row r="50" spans="19:41">
      <c r="S50" s="68"/>
      <c r="T50" s="68"/>
      <c r="U50" s="68"/>
      <c r="V50" s="68"/>
      <c r="W50" s="68"/>
      <c r="X50" s="68"/>
      <c r="Y50" s="68"/>
      <c r="AA50" s="68"/>
      <c r="AB50" s="68"/>
      <c r="AC50" s="68"/>
      <c r="AD50" s="68"/>
      <c r="AE50" s="68"/>
      <c r="AF50" s="68"/>
      <c r="AG50" s="68"/>
      <c r="AI50" s="68"/>
      <c r="AJ50" s="68"/>
      <c r="AK50" s="68"/>
      <c r="AL50" s="68"/>
      <c r="AM50" s="68"/>
      <c r="AN50" s="68"/>
      <c r="AO50" s="68"/>
    </row>
    <row r="51" spans="19:41">
      <c r="S51" s="68"/>
      <c r="T51" s="68"/>
      <c r="U51" s="68"/>
      <c r="V51" s="68"/>
      <c r="W51" s="68"/>
      <c r="X51" s="68"/>
      <c r="Y51" s="68"/>
      <c r="AA51" s="68"/>
      <c r="AB51" s="68"/>
      <c r="AC51" s="68"/>
      <c r="AD51" s="68"/>
      <c r="AE51" s="68"/>
      <c r="AF51" s="68"/>
      <c r="AG51" s="68"/>
      <c r="AI51" s="68"/>
      <c r="AJ51" s="68"/>
      <c r="AK51" s="68"/>
      <c r="AL51" s="68"/>
      <c r="AM51" s="68"/>
      <c r="AN51" s="68"/>
      <c r="AO51" s="68"/>
    </row>
    <row r="52" spans="19:41">
      <c r="S52" s="68"/>
      <c r="T52" s="68"/>
      <c r="U52" s="68"/>
      <c r="V52" s="68"/>
      <c r="W52" s="68"/>
      <c r="X52" s="68"/>
      <c r="Y52" s="68"/>
      <c r="AA52" s="68"/>
      <c r="AB52" s="68"/>
      <c r="AC52" s="68"/>
      <c r="AD52" s="68"/>
      <c r="AE52" s="68"/>
      <c r="AF52" s="68"/>
      <c r="AG52" s="68"/>
      <c r="AI52" s="68"/>
      <c r="AJ52" s="68"/>
      <c r="AK52" s="68"/>
      <c r="AL52" s="68"/>
      <c r="AM52" s="68"/>
      <c r="AN52" s="68"/>
      <c r="AO52" s="68"/>
    </row>
  </sheetData>
  <mergeCells count="9">
    <mergeCell ref="S49:Y52"/>
    <mergeCell ref="AA49:AG52"/>
    <mergeCell ref="AI49:AO52"/>
    <mergeCell ref="S14:Y17"/>
    <mergeCell ref="AA14:AG17"/>
    <mergeCell ref="AI14:AO17"/>
    <mergeCell ref="S31:Y34"/>
    <mergeCell ref="AA31:AG34"/>
    <mergeCell ref="AI31:AO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2023-04-03T04:57:22Z</dcterms:created>
  <dcterms:modified xsi:type="dcterms:W3CDTF">2023-04-04T17:59:41Z</dcterms:modified>
  <cp:category/>
  <cp:contentStatus/>
</cp:coreProperties>
</file>