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Cyclodial Propeller\TEST\0012\V1 Normal PLA\"/>
    </mc:Choice>
  </mc:AlternateContent>
  <xr:revisionPtr revIDLastSave="0" documentId="13_ncr:1_{28FFF1E3-4AD8-4B72-87F8-A27BFA8AD329}" xr6:coauthVersionLast="47" xr6:coauthVersionMax="47" xr10:uidLastSave="{00000000-0000-0000-0000-000000000000}"/>
  <bookViews>
    <workbookView xWindow="-98" yWindow="-98" windowWidth="19396" windowHeight="10395" firstSheet="1" activeTab="4" xr2:uid="{A557710F-A987-4962-B565-8A92C0402869}"/>
  </bookViews>
  <sheets>
    <sheet name="Sheet1" sheetId="1" r:id="rId1"/>
    <sheet name="6mm" sheetId="3" r:id="rId2"/>
    <sheet name="8mm" sheetId="4" r:id="rId3"/>
    <sheet name="11mm" sheetId="5" r:id="rId4"/>
    <sheet name="13mm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4" l="1"/>
  <c r="C26" i="4"/>
  <c r="N10" i="5"/>
  <c r="N10" i="8"/>
  <c r="N9" i="8"/>
  <c r="N10" i="4"/>
  <c r="N10" i="3"/>
  <c r="J22" i="5"/>
  <c r="J23" i="5"/>
  <c r="J21" i="8"/>
  <c r="I21" i="8"/>
  <c r="H21" i="8"/>
  <c r="J20" i="8"/>
  <c r="I20" i="8"/>
  <c r="H20" i="8"/>
  <c r="J19" i="8"/>
  <c r="I19" i="8"/>
  <c r="H19" i="8"/>
  <c r="J18" i="8"/>
  <c r="I18" i="8"/>
  <c r="H18" i="8"/>
  <c r="J17" i="8"/>
  <c r="I17" i="8"/>
  <c r="H17" i="8"/>
  <c r="J16" i="8"/>
  <c r="I16" i="8"/>
  <c r="H16" i="8"/>
  <c r="J15" i="8"/>
  <c r="I15" i="8"/>
  <c r="H15" i="8"/>
  <c r="J14" i="8"/>
  <c r="I14" i="8"/>
  <c r="H14" i="8"/>
  <c r="J13" i="8"/>
  <c r="I13" i="8"/>
  <c r="H13" i="8"/>
  <c r="J12" i="8"/>
  <c r="I12" i="8"/>
  <c r="H12" i="8"/>
  <c r="J11" i="8"/>
  <c r="I11" i="8"/>
  <c r="H11" i="8"/>
  <c r="J10" i="8"/>
  <c r="I10" i="8"/>
  <c r="H10" i="8"/>
  <c r="J9" i="8"/>
  <c r="I9" i="8"/>
  <c r="H9" i="8"/>
  <c r="J8" i="8"/>
  <c r="I8" i="8"/>
  <c r="H8" i="8"/>
  <c r="N7" i="8"/>
  <c r="J7" i="8"/>
  <c r="I7" i="8"/>
  <c r="H7" i="8"/>
  <c r="N6" i="8"/>
  <c r="J6" i="8"/>
  <c r="I6" i="8"/>
  <c r="H6" i="8"/>
  <c r="N5" i="8"/>
  <c r="J5" i="8"/>
  <c r="I5" i="8"/>
  <c r="H5" i="8"/>
  <c r="N4" i="8"/>
  <c r="J4" i="8"/>
  <c r="I4" i="8"/>
  <c r="H4" i="8"/>
  <c r="N3" i="8"/>
  <c r="J3" i="8"/>
  <c r="I3" i="8"/>
  <c r="N11" i="8" s="1"/>
  <c r="H3" i="8"/>
  <c r="J21" i="5"/>
  <c r="I21" i="5"/>
  <c r="H21" i="5"/>
  <c r="J20" i="5"/>
  <c r="I20" i="5"/>
  <c r="H20" i="5"/>
  <c r="J19" i="5"/>
  <c r="I19" i="5"/>
  <c r="H19" i="5"/>
  <c r="J18" i="5"/>
  <c r="I18" i="5"/>
  <c r="H18" i="5"/>
  <c r="J17" i="5"/>
  <c r="I17" i="5"/>
  <c r="H17" i="5"/>
  <c r="J16" i="5"/>
  <c r="I16" i="5"/>
  <c r="H16" i="5"/>
  <c r="J15" i="5"/>
  <c r="I15" i="5"/>
  <c r="H15" i="5"/>
  <c r="J14" i="5"/>
  <c r="I14" i="5"/>
  <c r="H14" i="5"/>
  <c r="J13" i="5"/>
  <c r="I13" i="5"/>
  <c r="H13" i="5"/>
  <c r="J12" i="5"/>
  <c r="I12" i="5"/>
  <c r="H12" i="5"/>
  <c r="J11" i="5"/>
  <c r="I11" i="5"/>
  <c r="H11" i="5"/>
  <c r="J10" i="5"/>
  <c r="I10" i="5"/>
  <c r="H10" i="5"/>
  <c r="J9" i="5"/>
  <c r="I9" i="5"/>
  <c r="H9" i="5"/>
  <c r="J8" i="5"/>
  <c r="I8" i="5"/>
  <c r="H8" i="5"/>
  <c r="N7" i="5"/>
  <c r="N9" i="5" s="1"/>
  <c r="J7" i="5"/>
  <c r="I7" i="5"/>
  <c r="H7" i="5"/>
  <c r="N6" i="5"/>
  <c r="J6" i="5"/>
  <c r="I6" i="5"/>
  <c r="H6" i="5"/>
  <c r="N5" i="5"/>
  <c r="J5" i="5"/>
  <c r="I5" i="5"/>
  <c r="H5" i="5"/>
  <c r="N4" i="5"/>
  <c r="J4" i="5"/>
  <c r="I4" i="5"/>
  <c r="H4" i="5"/>
  <c r="N3" i="5"/>
  <c r="J3" i="5"/>
  <c r="I3" i="5"/>
  <c r="N11" i="5" s="1"/>
  <c r="H3" i="5"/>
  <c r="J21" i="4"/>
  <c r="I21" i="4"/>
  <c r="H21" i="4"/>
  <c r="J20" i="4"/>
  <c r="I20" i="4"/>
  <c r="H20" i="4"/>
  <c r="J19" i="4"/>
  <c r="I19" i="4"/>
  <c r="H19" i="4"/>
  <c r="J18" i="4"/>
  <c r="I18" i="4"/>
  <c r="H18" i="4"/>
  <c r="J17" i="4"/>
  <c r="I17" i="4"/>
  <c r="H17" i="4"/>
  <c r="J16" i="4"/>
  <c r="I16" i="4"/>
  <c r="H16" i="4"/>
  <c r="J15" i="4"/>
  <c r="I15" i="4"/>
  <c r="H15" i="4"/>
  <c r="J14" i="4"/>
  <c r="I14" i="4"/>
  <c r="H14" i="4"/>
  <c r="J13" i="4"/>
  <c r="I13" i="4"/>
  <c r="H13" i="4"/>
  <c r="J12" i="4"/>
  <c r="I12" i="4"/>
  <c r="H12" i="4"/>
  <c r="N11" i="4"/>
  <c r="J11" i="4"/>
  <c r="I11" i="4"/>
  <c r="H11" i="4"/>
  <c r="J10" i="4"/>
  <c r="I10" i="4"/>
  <c r="H10" i="4"/>
  <c r="J9" i="4"/>
  <c r="I9" i="4"/>
  <c r="H9" i="4"/>
  <c r="J8" i="4"/>
  <c r="I8" i="4"/>
  <c r="H8" i="4"/>
  <c r="N7" i="4"/>
  <c r="N9" i="4" s="1"/>
  <c r="J7" i="4"/>
  <c r="I7" i="4"/>
  <c r="H7" i="4"/>
  <c r="N6" i="4"/>
  <c r="J6" i="4"/>
  <c r="I6" i="4"/>
  <c r="H6" i="4"/>
  <c r="N5" i="4"/>
  <c r="J5" i="4"/>
  <c r="I5" i="4"/>
  <c r="H5" i="4"/>
  <c r="N4" i="4"/>
  <c r="J4" i="4"/>
  <c r="I4" i="4"/>
  <c r="H4" i="4"/>
  <c r="N3" i="4"/>
  <c r="J3" i="4"/>
  <c r="I3" i="4"/>
  <c r="H3" i="4"/>
  <c r="J19" i="3"/>
  <c r="I19" i="3"/>
  <c r="H19" i="3"/>
  <c r="J18" i="3"/>
  <c r="I18" i="3"/>
  <c r="H18" i="3"/>
  <c r="J17" i="3"/>
  <c r="I17" i="3"/>
  <c r="H17" i="3"/>
  <c r="J16" i="3"/>
  <c r="I16" i="3"/>
  <c r="H16" i="3"/>
  <c r="J15" i="3"/>
  <c r="I15" i="3"/>
  <c r="H15" i="3"/>
  <c r="J14" i="3"/>
  <c r="I14" i="3"/>
  <c r="H14" i="3"/>
  <c r="J13" i="3"/>
  <c r="I13" i="3"/>
  <c r="H13" i="3"/>
  <c r="J12" i="3"/>
  <c r="I12" i="3"/>
  <c r="H12" i="3"/>
  <c r="J11" i="3"/>
  <c r="I11" i="3"/>
  <c r="H11" i="3"/>
  <c r="J10" i="3"/>
  <c r="I10" i="3"/>
  <c r="H10" i="3"/>
  <c r="J9" i="3"/>
  <c r="I9" i="3"/>
  <c r="H9" i="3"/>
  <c r="J8" i="3"/>
  <c r="I8" i="3"/>
  <c r="H8" i="3"/>
  <c r="N7" i="3"/>
  <c r="N9" i="3" s="1"/>
  <c r="J7" i="3"/>
  <c r="I7" i="3"/>
  <c r="H7" i="3"/>
  <c r="N6" i="3"/>
  <c r="J6" i="3"/>
  <c r="I6" i="3"/>
  <c r="H6" i="3"/>
  <c r="N5" i="3"/>
  <c r="J5" i="3"/>
  <c r="I5" i="3"/>
  <c r="H5" i="3"/>
  <c r="N4" i="3"/>
  <c r="J4" i="3"/>
  <c r="I4" i="3"/>
  <c r="H4" i="3"/>
  <c r="N3" i="3"/>
  <c r="J3" i="3"/>
  <c r="I3" i="3"/>
  <c r="N11" i="3" s="1"/>
  <c r="H3" i="3"/>
  <c r="N8" i="8" l="1"/>
  <c r="N8" i="5"/>
  <c r="N8" i="4"/>
  <c r="N8" i="3"/>
  <c r="I23" i="5"/>
  <c r="H23" i="5"/>
  <c r="I22" i="5"/>
  <c r="H22" i="5"/>
</calcChain>
</file>

<file path=xl/sharedStrings.xml><?xml version="1.0" encoding="utf-8"?>
<sst xmlns="http://schemas.openxmlformats.org/spreadsheetml/2006/main" count="88" uniqueCount="20">
  <si>
    <t>NACA</t>
    <phoneticPr fontId="1" type="noConversion"/>
  </si>
  <si>
    <t>rpm</t>
    <phoneticPr fontId="1" type="noConversion"/>
  </si>
  <si>
    <t>data num</t>
    <phoneticPr fontId="1" type="noConversion"/>
  </si>
  <si>
    <t>Thrust</t>
    <phoneticPr fontId="1" type="noConversion"/>
  </si>
  <si>
    <t>g/W</t>
    <phoneticPr fontId="1" type="noConversion"/>
  </si>
  <si>
    <t>W</t>
    <phoneticPr fontId="1" type="noConversion"/>
  </si>
  <si>
    <t>Not Curved</t>
    <phoneticPr fontId="1" type="noConversion"/>
  </si>
  <si>
    <t>No WF</t>
    <phoneticPr fontId="1" type="noConversion"/>
  </si>
  <si>
    <t>Power</t>
    <phoneticPr fontId="1" type="noConversion"/>
  </si>
  <si>
    <t>DB</t>
    <phoneticPr fontId="1" type="noConversion"/>
  </si>
  <si>
    <t>thrust / rpm^2</t>
    <phoneticPr fontId="1" type="noConversion"/>
  </si>
  <si>
    <t>dB</t>
    <phoneticPr fontId="1" type="noConversion"/>
  </si>
  <si>
    <t>W/RPM^2</t>
    <phoneticPr fontId="1" type="noConversion"/>
  </si>
  <si>
    <t>Max Thrust</t>
  </si>
  <si>
    <t>Max Thrust</t>
    <phoneticPr fontId="1" type="noConversion"/>
  </si>
  <si>
    <t>CD</t>
    <phoneticPr fontId="1" type="noConversion"/>
  </si>
  <si>
    <t>Max Efficiency</t>
  </si>
  <si>
    <t>Max g/W</t>
    <phoneticPr fontId="1" type="noConversion"/>
  </si>
  <si>
    <t>Max CL</t>
    <phoneticPr fontId="1" type="noConversion"/>
  </si>
  <si>
    <t>5배의 차이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</si>
</sst>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7DD9-E8F7-4607-B484-78A89523EC52}">
  <dimension ref="A1:B3"/>
  <sheetViews>
    <sheetView workbookViewId="0">
      <selection activeCell="C4" sqref="C4"/>
    </sheetView>
  </sheetViews>
  <sheetFormatPr defaultRowHeight="16.899999999999999" x14ac:dyDescent="0.6"/>
  <sheetData>
    <row r="1" spans="1:2" x14ac:dyDescent="0.6">
      <c r="A1" t="s">
        <v>0</v>
      </c>
      <c r="B1">
        <v>12</v>
      </c>
    </row>
    <row r="2" spans="1:2" x14ac:dyDescent="0.6">
      <c r="B2" t="s">
        <v>6</v>
      </c>
    </row>
    <row r="3" spans="1:2" x14ac:dyDescent="0.6">
      <c r="B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E066-7EAE-4CA5-819D-A10334A01100}">
  <dimension ref="A2:N19"/>
  <sheetViews>
    <sheetView zoomScale="58" workbookViewId="0">
      <selection activeCell="N3" sqref="N3:N11"/>
    </sheetView>
  </sheetViews>
  <sheetFormatPr defaultRowHeight="16.899999999999999" x14ac:dyDescent="0.6"/>
  <cols>
    <col min="5" max="5" width="9.25" bestFit="1" customWidth="1"/>
  </cols>
  <sheetData>
    <row r="2" spans="1:14" x14ac:dyDescent="0.6">
      <c r="A2" t="s">
        <v>2</v>
      </c>
      <c r="B2" t="s">
        <v>8</v>
      </c>
      <c r="C2" t="s">
        <v>1</v>
      </c>
      <c r="D2" t="s">
        <v>3</v>
      </c>
      <c r="E2" t="s">
        <v>5</v>
      </c>
      <c r="F2" t="s">
        <v>9</v>
      </c>
      <c r="H2" t="s">
        <v>4</v>
      </c>
      <c r="I2" t="s">
        <v>10</v>
      </c>
      <c r="J2" t="s">
        <v>12</v>
      </c>
    </row>
    <row r="3" spans="1:14" x14ac:dyDescent="0.6">
      <c r="B3">
        <v>55</v>
      </c>
      <c r="C3">
        <v>408</v>
      </c>
      <c r="D3">
        <v>3</v>
      </c>
      <c r="E3">
        <v>3.3</v>
      </c>
      <c r="F3">
        <v>63.1</v>
      </c>
      <c r="H3">
        <f>D3/E3</f>
        <v>0.90909090909090917</v>
      </c>
      <c r="I3">
        <f t="shared" ref="I3:I19" si="0">D3/POWER(C3, 2)</f>
        <v>1.8021914648212227E-5</v>
      </c>
      <c r="J3">
        <f>E3/POWER(C3, 2)</f>
        <v>1.9824106113033449E-5</v>
      </c>
      <c r="L3" s="3" t="s">
        <v>13</v>
      </c>
      <c r="M3" t="s">
        <v>14</v>
      </c>
      <c r="N3">
        <f>MAX(D3:D1000)</f>
        <v>30</v>
      </c>
    </row>
    <row r="4" spans="1:14" x14ac:dyDescent="0.6">
      <c r="B4">
        <v>58</v>
      </c>
      <c r="C4">
        <v>542</v>
      </c>
      <c r="D4">
        <v>4</v>
      </c>
      <c r="E4" s="1">
        <v>4.2</v>
      </c>
      <c r="F4">
        <v>66.2</v>
      </c>
      <c r="H4">
        <f t="shared" ref="H4:H19" si="1">D4/E4</f>
        <v>0.95238095238095233</v>
      </c>
      <c r="I4">
        <f t="shared" si="0"/>
        <v>1.3616372326084885E-5</v>
      </c>
      <c r="J4">
        <f t="shared" ref="J4:J19" si="2">E4/POWER(C4, 2)</f>
        <v>1.429719094238913E-5</v>
      </c>
      <c r="M4" t="s">
        <v>4</v>
      </c>
      <c r="N4">
        <f>_xlfn.XLOOKUP(MAX(D3:D1048576),D3:D1048576, H3:H1048576, 0, 0)</f>
        <v>2.1428571428571428</v>
      </c>
    </row>
    <row r="5" spans="1:14" x14ac:dyDescent="0.6">
      <c r="B5">
        <v>60</v>
      </c>
      <c r="C5">
        <v>630</v>
      </c>
      <c r="D5">
        <v>6</v>
      </c>
      <c r="E5">
        <v>4.9000000000000004</v>
      </c>
      <c r="F5">
        <v>68.3</v>
      </c>
      <c r="H5">
        <f t="shared" si="1"/>
        <v>1.2244897959183672</v>
      </c>
      <c r="I5">
        <f t="shared" si="0"/>
        <v>1.5117157974300831E-5</v>
      </c>
      <c r="J5">
        <f t="shared" si="2"/>
        <v>1.234567901234568E-5</v>
      </c>
      <c r="L5" s="3"/>
      <c r="M5" t="s">
        <v>15</v>
      </c>
      <c r="N5">
        <f>_xlfn.XLOOKUP(MAX(D3:D1048576),D3:D1048576, J3:J1048576, 0, 0)</f>
        <v>7.7620423929489615E-6</v>
      </c>
    </row>
    <row r="6" spans="1:14" x14ac:dyDescent="0.6">
      <c r="B6">
        <v>63</v>
      </c>
      <c r="C6">
        <v>742</v>
      </c>
      <c r="D6">
        <v>9</v>
      </c>
      <c r="E6">
        <v>5.6</v>
      </c>
      <c r="F6">
        <v>72.400000000000006</v>
      </c>
      <c r="H6">
        <f t="shared" si="1"/>
        <v>1.6071428571428572</v>
      </c>
      <c r="I6">
        <f t="shared" si="0"/>
        <v>1.6346873388016652E-5</v>
      </c>
      <c r="J6">
        <f t="shared" si="2"/>
        <v>1.0171387885877028E-5</v>
      </c>
      <c r="M6" t="s">
        <v>11</v>
      </c>
      <c r="N6">
        <f>_xlfn.XLOOKUP(MAX(D3:D1048576),D3:D1048576, F3:F1048576, 0, 0)</f>
        <v>76.8</v>
      </c>
    </row>
    <row r="7" spans="1:14" x14ac:dyDescent="0.6">
      <c r="B7">
        <v>65</v>
      </c>
      <c r="C7">
        <v>808</v>
      </c>
      <c r="D7">
        <v>12</v>
      </c>
      <c r="E7">
        <v>6.2</v>
      </c>
      <c r="F7">
        <v>74.3</v>
      </c>
      <c r="H7">
        <f t="shared" si="1"/>
        <v>1.9354838709677418</v>
      </c>
      <c r="I7">
        <f t="shared" si="0"/>
        <v>1.8380550926379766E-5</v>
      </c>
      <c r="J7">
        <f t="shared" si="2"/>
        <v>9.4966179786295459E-6</v>
      </c>
      <c r="L7" s="3" t="s">
        <v>16</v>
      </c>
      <c r="M7" t="s">
        <v>17</v>
      </c>
      <c r="N7">
        <f>MAX(H3:H1048576)</f>
        <v>2.4166666666666665</v>
      </c>
    </row>
    <row r="8" spans="1:14" x14ac:dyDescent="0.6">
      <c r="B8">
        <v>68</v>
      </c>
      <c r="C8">
        <v>890</v>
      </c>
      <c r="D8">
        <v>14</v>
      </c>
      <c r="E8">
        <v>7</v>
      </c>
      <c r="F8">
        <v>75.099999999999994</v>
      </c>
      <c r="H8">
        <f t="shared" si="1"/>
        <v>2</v>
      </c>
      <c r="I8">
        <f t="shared" si="0"/>
        <v>1.767453604342886E-5</v>
      </c>
      <c r="J8">
        <f t="shared" si="2"/>
        <v>8.8372680217144299E-6</v>
      </c>
      <c r="M8" t="s">
        <v>3</v>
      </c>
      <c r="N8">
        <f>_xlfn.XLOOKUP(N7, H3:H1048576, D3:D1048576,0,0)</f>
        <v>29</v>
      </c>
    </row>
    <row r="9" spans="1:14" x14ac:dyDescent="0.6">
      <c r="B9">
        <v>70</v>
      </c>
      <c r="C9">
        <v>954</v>
      </c>
      <c r="D9">
        <v>15</v>
      </c>
      <c r="E9">
        <v>7.8</v>
      </c>
      <c r="F9">
        <v>76.7</v>
      </c>
      <c r="H9">
        <f t="shared" si="1"/>
        <v>1.9230769230769231</v>
      </c>
      <c r="I9">
        <f t="shared" si="0"/>
        <v>1.6481415555819258E-5</v>
      </c>
      <c r="J9">
        <f t="shared" si="2"/>
        <v>8.5703360890260139E-6</v>
      </c>
      <c r="M9" t="s">
        <v>15</v>
      </c>
      <c r="N9">
        <f>_xlfn.XLOOKUP(N7, H3:H1048576, J3:J1048576,0,0)</f>
        <v>7.7667439673434308E-6</v>
      </c>
    </row>
    <row r="10" spans="1:14" x14ac:dyDescent="0.6">
      <c r="B10">
        <v>73</v>
      </c>
      <c r="C10">
        <v>1015</v>
      </c>
      <c r="D10">
        <v>18</v>
      </c>
      <c r="E10">
        <v>8.5</v>
      </c>
      <c r="F10">
        <v>76.099999999999994</v>
      </c>
      <c r="H10">
        <f t="shared" si="1"/>
        <v>2.1176470588235294</v>
      </c>
      <c r="I10">
        <f t="shared" si="0"/>
        <v>1.7471911475648524E-5</v>
      </c>
      <c r="J10">
        <f t="shared" si="2"/>
        <v>8.2506248635006917E-6</v>
      </c>
      <c r="M10" t="s">
        <v>11</v>
      </c>
      <c r="N10">
        <f>_xlfn.XLOOKUP(N7, H3:H1048576, F3:F1048576, 0, 0)</f>
        <v>75.099999999999994</v>
      </c>
    </row>
    <row r="11" spans="1:14" x14ac:dyDescent="0.6">
      <c r="B11">
        <v>75</v>
      </c>
      <c r="C11">
        <v>1071</v>
      </c>
      <c r="D11">
        <v>20</v>
      </c>
      <c r="E11">
        <v>9.3000000000000007</v>
      </c>
      <c r="F11">
        <v>75</v>
      </c>
      <c r="H11">
        <f t="shared" si="1"/>
        <v>2.150537634408602</v>
      </c>
      <c r="I11">
        <f t="shared" si="0"/>
        <v>1.7436168367128985E-5</v>
      </c>
      <c r="J11">
        <f t="shared" si="2"/>
        <v>8.1078182907149803E-6</v>
      </c>
      <c r="L11" s="3" t="s">
        <v>18</v>
      </c>
      <c r="M11" t="s">
        <v>18</v>
      </c>
      <c r="N11">
        <f>MAX(I3:I1048576)</f>
        <v>1.876963125441329E-5</v>
      </c>
    </row>
    <row r="12" spans="1:14" x14ac:dyDescent="0.6">
      <c r="B12">
        <v>78</v>
      </c>
      <c r="C12">
        <v>1142</v>
      </c>
      <c r="D12">
        <v>23</v>
      </c>
      <c r="E12">
        <v>10.4</v>
      </c>
      <c r="F12">
        <v>74.5</v>
      </c>
      <c r="H12">
        <f t="shared" si="1"/>
        <v>2.2115384615384617</v>
      </c>
      <c r="I12">
        <f t="shared" si="0"/>
        <v>1.7635818808064018E-5</v>
      </c>
      <c r="J12">
        <f t="shared" si="2"/>
        <v>7.974457200168077E-6</v>
      </c>
    </row>
    <row r="13" spans="1:14" x14ac:dyDescent="0.6">
      <c r="B13">
        <v>80</v>
      </c>
      <c r="C13">
        <v>1170</v>
      </c>
      <c r="D13">
        <v>23</v>
      </c>
      <c r="E13">
        <v>11.2</v>
      </c>
      <c r="F13">
        <v>75.599999999999994</v>
      </c>
      <c r="H13" s="2">
        <f>D13/E13</f>
        <v>2.0535714285714288</v>
      </c>
      <c r="I13">
        <f t="shared" si="0"/>
        <v>1.6801811673606545E-5</v>
      </c>
      <c r="J13">
        <f t="shared" si="2"/>
        <v>8.1817517714953599E-6</v>
      </c>
    </row>
    <row r="14" spans="1:14" x14ac:dyDescent="0.6">
      <c r="B14">
        <v>83</v>
      </c>
      <c r="C14">
        <v>1243</v>
      </c>
      <c r="D14">
        <v>29</v>
      </c>
      <c r="E14">
        <v>12</v>
      </c>
      <c r="F14">
        <v>75.099999999999994</v>
      </c>
      <c r="H14">
        <f t="shared" si="1"/>
        <v>2.4166666666666665</v>
      </c>
      <c r="I14">
        <f t="shared" si="0"/>
        <v>1.876963125441329E-5</v>
      </c>
      <c r="J14">
        <f t="shared" si="2"/>
        <v>7.7667439673434308E-6</v>
      </c>
    </row>
    <row r="15" spans="1:14" x14ac:dyDescent="0.6">
      <c r="B15">
        <v>85</v>
      </c>
      <c r="C15">
        <v>1277</v>
      </c>
      <c r="D15">
        <v>27</v>
      </c>
      <c r="E15">
        <v>12.9</v>
      </c>
      <c r="F15">
        <v>75.900000000000006</v>
      </c>
      <c r="H15">
        <f t="shared" si="1"/>
        <v>2.0930232558139532</v>
      </c>
      <c r="I15">
        <f t="shared" si="0"/>
        <v>1.6557012231952702E-5</v>
      </c>
      <c r="J15">
        <f t="shared" si="2"/>
        <v>7.910572510821847E-6</v>
      </c>
    </row>
    <row r="16" spans="1:14" x14ac:dyDescent="0.6">
      <c r="B16">
        <v>88</v>
      </c>
      <c r="C16">
        <v>1314</v>
      </c>
      <c r="D16">
        <v>29</v>
      </c>
      <c r="E16">
        <v>13.6</v>
      </c>
      <c r="F16">
        <v>76.599999999999994</v>
      </c>
      <c r="H16">
        <f t="shared" si="1"/>
        <v>2.1323529411764706</v>
      </c>
      <c r="I16">
        <f t="shared" si="0"/>
        <v>1.6796054201446082E-5</v>
      </c>
      <c r="J16">
        <f t="shared" si="2"/>
        <v>7.8767702461954033E-6</v>
      </c>
    </row>
    <row r="17" spans="2:10" x14ac:dyDescent="0.6">
      <c r="B17">
        <v>90</v>
      </c>
      <c r="C17">
        <v>1343</v>
      </c>
      <c r="D17">
        <v>30</v>
      </c>
      <c r="E17">
        <v>14</v>
      </c>
      <c r="F17">
        <v>76.8</v>
      </c>
      <c r="H17">
        <f t="shared" si="1"/>
        <v>2.1428571428571428</v>
      </c>
      <c r="I17">
        <f t="shared" si="0"/>
        <v>1.6632947984890629E-5</v>
      </c>
      <c r="J17">
        <f t="shared" si="2"/>
        <v>7.7620423929489615E-6</v>
      </c>
    </row>
    <row r="18" spans="2:10" x14ac:dyDescent="0.6">
      <c r="B18">
        <v>93</v>
      </c>
      <c r="C18">
        <v>1380</v>
      </c>
      <c r="D18">
        <v>30</v>
      </c>
      <c r="E18">
        <v>15.3</v>
      </c>
      <c r="F18">
        <v>77.7</v>
      </c>
      <c r="H18">
        <f t="shared" si="1"/>
        <v>1.9607843137254901</v>
      </c>
      <c r="I18">
        <f t="shared" si="0"/>
        <v>1.575299306868305E-5</v>
      </c>
      <c r="J18">
        <f t="shared" si="2"/>
        <v>8.0340264650283564E-6</v>
      </c>
    </row>
    <row r="19" spans="2:10" x14ac:dyDescent="0.6">
      <c r="B19">
        <v>95</v>
      </c>
      <c r="C19">
        <v>1405</v>
      </c>
      <c r="D19">
        <v>30</v>
      </c>
      <c r="E19">
        <v>15.4</v>
      </c>
      <c r="F19">
        <v>77.599999999999994</v>
      </c>
      <c r="H19">
        <f t="shared" si="1"/>
        <v>1.948051948051948</v>
      </c>
      <c r="I19">
        <f t="shared" si="0"/>
        <v>1.5197375919757856E-5</v>
      </c>
      <c r="J19">
        <f t="shared" si="2"/>
        <v>7.801319638809033E-6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278-A517-40F9-B2A3-32D128B9CAB4}">
  <dimension ref="A2:N30"/>
  <sheetViews>
    <sheetView zoomScale="63" zoomScaleNormal="100" workbookViewId="0">
      <selection activeCell="G8" sqref="G8"/>
    </sheetView>
  </sheetViews>
  <sheetFormatPr defaultRowHeight="16.899999999999999" x14ac:dyDescent="0.6"/>
  <cols>
    <col min="2" max="4" width="9.0625" bestFit="1" customWidth="1"/>
    <col min="5" max="5" width="9.3125" bestFit="1" customWidth="1"/>
    <col min="6" max="6" width="9.0625" bestFit="1" customWidth="1"/>
    <col min="8" max="8" width="9.0625" bestFit="1" customWidth="1"/>
    <col min="9" max="10" width="12.75" bestFit="1" customWidth="1"/>
    <col min="14" max="14" width="12.75" bestFit="1" customWidth="1"/>
  </cols>
  <sheetData>
    <row r="2" spans="1:14" x14ac:dyDescent="0.6">
      <c r="A2" t="s">
        <v>2</v>
      </c>
      <c r="B2" t="s">
        <v>8</v>
      </c>
      <c r="C2" t="s">
        <v>1</v>
      </c>
      <c r="D2" t="s">
        <v>3</v>
      </c>
      <c r="E2" t="s">
        <v>5</v>
      </c>
      <c r="F2" t="s">
        <v>9</v>
      </c>
      <c r="H2" t="s">
        <v>4</v>
      </c>
      <c r="I2" t="s">
        <v>10</v>
      </c>
      <c r="J2" t="s">
        <v>12</v>
      </c>
    </row>
    <row r="3" spans="1:14" x14ac:dyDescent="0.6">
      <c r="B3">
        <v>55</v>
      </c>
      <c r="C3">
        <v>418</v>
      </c>
      <c r="D3">
        <v>6</v>
      </c>
      <c r="E3">
        <v>3.4</v>
      </c>
      <c r="F3">
        <v>62.9</v>
      </c>
      <c r="H3">
        <f>D3/E3</f>
        <v>1.7647058823529411</v>
      </c>
      <c r="I3">
        <f t="shared" ref="I3:I21" si="0">D3/POWER(C3, 2)</f>
        <v>3.4339873171401751E-5</v>
      </c>
      <c r="J3">
        <f>E3/POWER(C3, 2)</f>
        <v>1.9459261463794325E-5</v>
      </c>
      <c r="L3" s="3" t="s">
        <v>13</v>
      </c>
      <c r="M3" t="s">
        <v>14</v>
      </c>
      <c r="N3">
        <f>MAX(D3:D1000)</f>
        <v>343</v>
      </c>
    </row>
    <row r="4" spans="1:14" x14ac:dyDescent="0.6">
      <c r="B4">
        <v>58</v>
      </c>
      <c r="C4">
        <v>540</v>
      </c>
      <c r="D4">
        <v>11</v>
      </c>
      <c r="E4" s="1">
        <v>4.3</v>
      </c>
      <c r="F4">
        <v>65.8</v>
      </c>
      <c r="H4">
        <f t="shared" ref="H4:H21" si="1">D4/E4</f>
        <v>2.558139534883721</v>
      </c>
      <c r="I4">
        <f t="shared" si="0"/>
        <v>3.7722908093278466E-5</v>
      </c>
      <c r="J4">
        <f t="shared" ref="J4:J21" si="2">E4/POWER(C4, 2)</f>
        <v>1.4746227709190671E-5</v>
      </c>
      <c r="M4" t="s">
        <v>4</v>
      </c>
      <c r="N4">
        <f>_xlfn.XLOOKUP(MAX(D3:D1048576),D3:D1048576, H3:H1048576, 0, 0)</f>
        <v>0</v>
      </c>
    </row>
    <row r="5" spans="1:14" x14ac:dyDescent="0.6">
      <c r="B5">
        <v>60</v>
      </c>
      <c r="C5">
        <v>613</v>
      </c>
      <c r="D5">
        <v>14</v>
      </c>
      <c r="E5">
        <v>4.9000000000000004</v>
      </c>
      <c r="F5">
        <v>66.599999999999994</v>
      </c>
      <c r="H5">
        <f t="shared" si="1"/>
        <v>2.8571428571428568</v>
      </c>
      <c r="I5">
        <f t="shared" si="0"/>
        <v>3.7256931785219109E-5</v>
      </c>
      <c r="J5">
        <f t="shared" si="2"/>
        <v>1.303992612482669E-5</v>
      </c>
      <c r="L5" s="3"/>
      <c r="M5" t="s">
        <v>15</v>
      </c>
      <c r="N5">
        <f>_xlfn.XLOOKUP(MAX(D3:D1048576),D3:D1048576, J3:J1048576, 0, 0)</f>
        <v>0</v>
      </c>
    </row>
    <row r="6" spans="1:14" x14ac:dyDescent="0.6">
      <c r="B6">
        <v>63</v>
      </c>
      <c r="C6">
        <v>704</v>
      </c>
      <c r="D6">
        <v>19</v>
      </c>
      <c r="E6">
        <v>5.6</v>
      </c>
      <c r="F6">
        <v>68.400000000000006</v>
      </c>
      <c r="H6">
        <f t="shared" si="1"/>
        <v>3.3928571428571432</v>
      </c>
      <c r="I6">
        <f t="shared" si="0"/>
        <v>3.8336131198347109E-5</v>
      </c>
      <c r="J6">
        <f t="shared" si="2"/>
        <v>1.1299070247933884E-5</v>
      </c>
      <c r="M6" t="s">
        <v>11</v>
      </c>
      <c r="N6">
        <f>_xlfn.XLOOKUP(MAX(D3:D1048576),D3:D1048576, F3:F1048576, 0, 0)</f>
        <v>0</v>
      </c>
    </row>
    <row r="7" spans="1:14" x14ac:dyDescent="0.6">
      <c r="B7">
        <v>65</v>
      </c>
      <c r="C7">
        <v>773</v>
      </c>
      <c r="D7">
        <v>24</v>
      </c>
      <c r="E7">
        <v>6.3</v>
      </c>
      <c r="F7">
        <v>68.900000000000006</v>
      </c>
      <c r="H7">
        <f t="shared" si="1"/>
        <v>3.8095238095238098</v>
      </c>
      <c r="I7">
        <f t="shared" si="0"/>
        <v>4.0165414565652883E-5</v>
      </c>
      <c r="J7">
        <f t="shared" si="2"/>
        <v>1.054342132348388E-5</v>
      </c>
      <c r="L7" s="3" t="s">
        <v>16</v>
      </c>
      <c r="M7" t="s">
        <v>17</v>
      </c>
      <c r="N7">
        <f>MAX(H3:H1048576)</f>
        <v>4.4444444444444446</v>
      </c>
    </row>
    <row r="8" spans="1:14" x14ac:dyDescent="0.6">
      <c r="B8">
        <v>68</v>
      </c>
      <c r="C8">
        <v>855</v>
      </c>
      <c r="D8">
        <v>30</v>
      </c>
      <c r="E8">
        <v>7.4</v>
      </c>
      <c r="F8">
        <v>70.3</v>
      </c>
      <c r="H8">
        <f t="shared" si="1"/>
        <v>4.0540540540540535</v>
      </c>
      <c r="I8">
        <f t="shared" si="0"/>
        <v>4.103826818508259E-5</v>
      </c>
      <c r="J8">
        <f t="shared" si="2"/>
        <v>1.012277281898704E-5</v>
      </c>
      <c r="M8" t="s">
        <v>3</v>
      </c>
      <c r="N8">
        <f>_xlfn.XLOOKUP(N7, H3:H1048576, D3:D1048576,0,0)</f>
        <v>60</v>
      </c>
    </row>
    <row r="9" spans="1:14" x14ac:dyDescent="0.6">
      <c r="B9">
        <v>70</v>
      </c>
      <c r="C9">
        <v>897</v>
      </c>
      <c r="D9">
        <v>33</v>
      </c>
      <c r="E9">
        <v>8.3000000000000007</v>
      </c>
      <c r="F9">
        <v>71.099999999999994</v>
      </c>
      <c r="H9">
        <f t="shared" si="1"/>
        <v>3.975903614457831</v>
      </c>
      <c r="I9">
        <f t="shared" si="0"/>
        <v>4.1013709764618594E-5</v>
      </c>
      <c r="J9">
        <f t="shared" si="2"/>
        <v>1.0315569425646496E-5</v>
      </c>
      <c r="M9" t="s">
        <v>15</v>
      </c>
      <c r="N9">
        <f>_xlfn.XLOOKUP(N7, H3:H1048576, J3:J1048576,0,0)</f>
        <v>1.003269916765755E-5</v>
      </c>
    </row>
    <row r="10" spans="1:14" x14ac:dyDescent="0.6">
      <c r="B10">
        <v>73</v>
      </c>
      <c r="C10">
        <v>959</v>
      </c>
      <c r="D10">
        <v>39</v>
      </c>
      <c r="E10">
        <v>9.5</v>
      </c>
      <c r="F10">
        <v>71.5</v>
      </c>
      <c r="H10">
        <f t="shared" si="1"/>
        <v>4.1052631578947372</v>
      </c>
      <c r="I10">
        <f t="shared" si="0"/>
        <v>4.2406008170224243E-5</v>
      </c>
      <c r="J10">
        <f t="shared" si="2"/>
        <v>1.0329668656849495E-5</v>
      </c>
      <c r="M10" t="s">
        <v>11</v>
      </c>
      <c r="N10">
        <f>_xlfn.XLOOKUP(N7, H3:H1048576, F3:F1048576, 0, 0)</f>
        <v>73.3</v>
      </c>
    </row>
    <row r="11" spans="1:14" x14ac:dyDescent="0.6">
      <c r="B11">
        <v>75</v>
      </c>
      <c r="C11">
        <v>999</v>
      </c>
      <c r="D11">
        <v>42</v>
      </c>
      <c r="E11">
        <v>10.1</v>
      </c>
      <c r="F11">
        <v>72.5</v>
      </c>
      <c r="H11">
        <f t="shared" si="1"/>
        <v>4.1584158415841586</v>
      </c>
      <c r="I11">
        <f t="shared" si="0"/>
        <v>4.2084126168210251E-5</v>
      </c>
      <c r="J11">
        <f t="shared" si="2"/>
        <v>1.012023034045056E-5</v>
      </c>
      <c r="L11" s="3" t="s">
        <v>18</v>
      </c>
      <c r="M11" t="s">
        <v>18</v>
      </c>
      <c r="N11">
        <f>MAX(I3:I1048576)</f>
        <v>4.4589774078478002E-5</v>
      </c>
    </row>
    <row r="12" spans="1:14" x14ac:dyDescent="0.6">
      <c r="B12">
        <v>78</v>
      </c>
      <c r="C12">
        <v>1052</v>
      </c>
      <c r="D12">
        <v>48</v>
      </c>
      <c r="E12">
        <v>11.5</v>
      </c>
      <c r="F12">
        <v>74.400000000000006</v>
      </c>
      <c r="H12">
        <f t="shared" si="1"/>
        <v>4.1739130434782608</v>
      </c>
      <c r="I12">
        <f t="shared" si="0"/>
        <v>4.3372030823056575E-5</v>
      </c>
      <c r="J12">
        <f t="shared" si="2"/>
        <v>1.039121571802397E-5</v>
      </c>
    </row>
    <row r="13" spans="1:14" x14ac:dyDescent="0.6">
      <c r="B13">
        <v>80</v>
      </c>
      <c r="C13">
        <v>1090</v>
      </c>
      <c r="D13">
        <v>50</v>
      </c>
      <c r="E13">
        <v>12.1</v>
      </c>
      <c r="F13">
        <v>73.8</v>
      </c>
      <c r="H13" s="2">
        <f>D13/E13</f>
        <v>4.1322314049586781</v>
      </c>
      <c r="I13">
        <f t="shared" si="0"/>
        <v>4.2083999663328004E-5</v>
      </c>
      <c r="J13">
        <f t="shared" si="2"/>
        <v>1.0184327918525376E-5</v>
      </c>
    </row>
    <row r="14" spans="1:14" x14ac:dyDescent="0.6">
      <c r="B14">
        <v>83</v>
      </c>
      <c r="C14">
        <v>1132</v>
      </c>
      <c r="D14">
        <v>55</v>
      </c>
      <c r="E14">
        <v>12.5</v>
      </c>
      <c r="F14">
        <v>73.2</v>
      </c>
      <c r="H14">
        <f t="shared" si="1"/>
        <v>4.4000000000000004</v>
      </c>
      <c r="I14">
        <f t="shared" si="0"/>
        <v>4.2921000387069382E-5</v>
      </c>
      <c r="J14">
        <f t="shared" si="2"/>
        <v>9.7547728152430421E-6</v>
      </c>
    </row>
    <row r="15" spans="1:14" x14ac:dyDescent="0.6">
      <c r="B15">
        <v>85</v>
      </c>
      <c r="C15">
        <v>1160</v>
      </c>
      <c r="D15">
        <v>60</v>
      </c>
      <c r="E15">
        <v>13.5</v>
      </c>
      <c r="F15">
        <v>73.3</v>
      </c>
      <c r="H15">
        <f t="shared" si="1"/>
        <v>4.4444444444444446</v>
      </c>
      <c r="I15">
        <f t="shared" si="0"/>
        <v>4.4589774078478002E-5</v>
      </c>
      <c r="J15">
        <f t="shared" si="2"/>
        <v>1.003269916765755E-5</v>
      </c>
    </row>
    <row r="16" spans="1:14" x14ac:dyDescent="0.6">
      <c r="B16">
        <v>88</v>
      </c>
      <c r="C16">
        <v>1209</v>
      </c>
      <c r="D16">
        <v>62</v>
      </c>
      <c r="E16">
        <v>14.8</v>
      </c>
      <c r="F16">
        <v>72.8</v>
      </c>
      <c r="H16">
        <f t="shared" si="1"/>
        <v>4.1891891891891886</v>
      </c>
      <c r="I16">
        <f t="shared" si="0"/>
        <v>4.2416915866047378E-5</v>
      </c>
      <c r="J16">
        <f t="shared" si="2"/>
        <v>1.0125328303508084E-5</v>
      </c>
    </row>
    <row r="17" spans="2:10" x14ac:dyDescent="0.6">
      <c r="B17">
        <v>90</v>
      </c>
      <c r="C17">
        <v>1235</v>
      </c>
      <c r="D17">
        <v>66</v>
      </c>
      <c r="E17">
        <v>15.5</v>
      </c>
      <c r="F17">
        <v>72.8</v>
      </c>
      <c r="H17">
        <f t="shared" si="1"/>
        <v>4.258064516129032</v>
      </c>
      <c r="I17">
        <f t="shared" si="0"/>
        <v>4.3272304086282354E-5</v>
      </c>
      <c r="J17">
        <f t="shared" si="2"/>
        <v>1.016243505056631E-5</v>
      </c>
    </row>
    <row r="18" spans="2:10" x14ac:dyDescent="0.6">
      <c r="B18">
        <v>93</v>
      </c>
      <c r="C18">
        <v>1268</v>
      </c>
      <c r="D18">
        <v>71</v>
      </c>
      <c r="E18">
        <v>16.7</v>
      </c>
      <c r="F18">
        <v>73.400000000000006</v>
      </c>
      <c r="H18">
        <f t="shared" si="1"/>
        <v>4.2514970059880239</v>
      </c>
      <c r="I18">
        <f t="shared" si="0"/>
        <v>4.4159062185910896E-5</v>
      </c>
      <c r="J18">
        <f t="shared" si="2"/>
        <v>1.0386708993024112E-5</v>
      </c>
    </row>
    <row r="19" spans="2:10" x14ac:dyDescent="0.6">
      <c r="B19">
        <v>95</v>
      </c>
      <c r="C19">
        <v>1293</v>
      </c>
      <c r="D19">
        <v>73</v>
      </c>
      <c r="E19">
        <v>17.5</v>
      </c>
      <c r="F19">
        <v>73.900000000000006</v>
      </c>
      <c r="H19">
        <f t="shared" si="1"/>
        <v>4.1714285714285717</v>
      </c>
      <c r="I19">
        <f t="shared" si="0"/>
        <v>4.3664230441864071E-5</v>
      </c>
      <c r="J19">
        <f t="shared" si="2"/>
        <v>1.0467452503186592E-5</v>
      </c>
    </row>
    <row r="20" spans="2:10" x14ac:dyDescent="0.6">
      <c r="B20">
        <v>98</v>
      </c>
      <c r="C20">
        <v>1329</v>
      </c>
      <c r="D20">
        <v>76</v>
      </c>
      <c r="E20">
        <v>18.5</v>
      </c>
      <c r="F20">
        <v>74.5</v>
      </c>
      <c r="H20">
        <f t="shared" si="1"/>
        <v>4.1081081081081079</v>
      </c>
      <c r="I20">
        <f t="shared" si="0"/>
        <v>4.3029235534675054E-5</v>
      </c>
      <c r="J20">
        <f t="shared" si="2"/>
        <v>1.0474221807782743E-5</v>
      </c>
    </row>
    <row r="21" spans="2:10" x14ac:dyDescent="0.6">
      <c r="B21">
        <v>100</v>
      </c>
      <c r="C21">
        <v>1349</v>
      </c>
      <c r="D21">
        <v>79</v>
      </c>
      <c r="E21">
        <v>19.100000000000001</v>
      </c>
      <c r="F21">
        <v>75.599999999999994</v>
      </c>
      <c r="H21">
        <f t="shared" si="1"/>
        <v>4.1361256544502618</v>
      </c>
      <c r="I21">
        <f t="shared" si="0"/>
        <v>4.3411340031135269E-5</v>
      </c>
      <c r="J21">
        <f t="shared" si="2"/>
        <v>1.0495653096135238E-5</v>
      </c>
    </row>
    <row r="24" spans="2:10" x14ac:dyDescent="0.6">
      <c r="C24">
        <v>7.5</v>
      </c>
    </row>
    <row r="26" spans="2:10" x14ac:dyDescent="0.6">
      <c r="C26">
        <f>C21*C24/100/60*2*3.14</f>
        <v>10.589650000000001</v>
      </c>
    </row>
    <row r="28" spans="2:10" x14ac:dyDescent="0.6">
      <c r="C28">
        <f>2.54*5*4000/60/100*2*3.14</f>
        <v>53.170666666666669</v>
      </c>
    </row>
    <row r="29" spans="2:10" x14ac:dyDescent="0.6">
      <c r="D29">
        <v>343</v>
      </c>
    </row>
    <row r="30" spans="2:10" x14ac:dyDescent="0.6">
      <c r="E30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AD51-37CF-4F27-8BDC-F86EF9FEF12F}">
  <dimension ref="A2:N23"/>
  <sheetViews>
    <sheetView zoomScale="75" zoomScaleNormal="55" workbookViewId="0">
      <selection activeCell="N3" sqref="N3:N11"/>
    </sheetView>
  </sheetViews>
  <sheetFormatPr defaultRowHeight="16.899999999999999" x14ac:dyDescent="0.6"/>
  <cols>
    <col min="5" max="5" width="9.25" bestFit="1" customWidth="1"/>
    <col min="6" max="6" width="9.0625" bestFit="1" customWidth="1"/>
    <col min="8" max="8" width="9.0625" bestFit="1" customWidth="1"/>
    <col min="9" max="9" width="13.0625" bestFit="1" customWidth="1"/>
    <col min="10" max="10" width="12.5" bestFit="1" customWidth="1"/>
    <col min="14" max="14" width="12.5" bestFit="1" customWidth="1"/>
  </cols>
  <sheetData>
    <row r="2" spans="1:14" x14ac:dyDescent="0.6">
      <c r="A2" t="s">
        <v>2</v>
      </c>
      <c r="B2" t="s">
        <v>8</v>
      </c>
      <c r="C2" t="s">
        <v>1</v>
      </c>
      <c r="D2" t="s">
        <v>3</v>
      </c>
      <c r="E2" t="s">
        <v>5</v>
      </c>
      <c r="F2" t="s">
        <v>9</v>
      </c>
      <c r="H2" t="s">
        <v>4</v>
      </c>
      <c r="I2" t="s">
        <v>10</v>
      </c>
      <c r="J2" t="s">
        <v>12</v>
      </c>
    </row>
    <row r="3" spans="1:14" x14ac:dyDescent="0.6">
      <c r="B3">
        <v>55</v>
      </c>
      <c r="C3">
        <v>390</v>
      </c>
      <c r="D3">
        <v>9</v>
      </c>
      <c r="E3">
        <v>3.5</v>
      </c>
      <c r="F3">
        <v>60.5</v>
      </c>
      <c r="H3">
        <f>D3/E3</f>
        <v>2.5714285714285716</v>
      </c>
      <c r="I3">
        <f t="shared" ref="I3:I21" si="0">D3/POWER(C3, 2)</f>
        <v>5.9171597633136094E-5</v>
      </c>
      <c r="J3">
        <f>E3/POWER(C3, 2)</f>
        <v>2.3011176857330705E-5</v>
      </c>
      <c r="L3" s="3" t="s">
        <v>13</v>
      </c>
      <c r="M3" t="s">
        <v>14</v>
      </c>
      <c r="N3">
        <f>MAX(D3:D1000)</f>
        <v>100</v>
      </c>
    </row>
    <row r="4" spans="1:14" x14ac:dyDescent="0.6">
      <c r="B4">
        <v>58</v>
      </c>
      <c r="C4">
        <v>504</v>
      </c>
      <c r="D4">
        <v>14</v>
      </c>
      <c r="E4" s="1">
        <v>4.3</v>
      </c>
      <c r="F4">
        <v>63.1</v>
      </c>
      <c r="H4">
        <f t="shared" ref="H4:H21" si="1">D4/E4</f>
        <v>3.2558139534883721</v>
      </c>
      <c r="I4">
        <f t="shared" si="0"/>
        <v>5.5114638447971778E-5</v>
      </c>
      <c r="J4">
        <f t="shared" ref="J4:J23" si="2">E4/POWER(C4, 2)</f>
        <v>1.6928067523305619E-5</v>
      </c>
      <c r="M4" t="s">
        <v>4</v>
      </c>
      <c r="N4">
        <f>_xlfn.XLOOKUP(MAX(D3:D1048576),D3:D1048576, H3:H1048576, 0, 0)</f>
        <v>4.716981132075472</v>
      </c>
    </row>
    <row r="5" spans="1:14" x14ac:dyDescent="0.6">
      <c r="B5">
        <v>60</v>
      </c>
      <c r="C5">
        <v>570</v>
      </c>
      <c r="D5">
        <v>17</v>
      </c>
      <c r="E5">
        <v>4.8</v>
      </c>
      <c r="F5">
        <v>64.599999999999994</v>
      </c>
      <c r="H5">
        <f t="shared" si="1"/>
        <v>3.541666666666667</v>
      </c>
      <c r="I5">
        <f t="shared" si="0"/>
        <v>5.2323791935980301E-5</v>
      </c>
      <c r="J5">
        <f t="shared" si="2"/>
        <v>1.4773776546629731E-5</v>
      </c>
      <c r="L5" s="3"/>
      <c r="M5" t="s">
        <v>15</v>
      </c>
      <c r="N5">
        <f>_xlfn.XLOOKUP(MAX(D3:D1048576),D3:D1048576, J3:J1048576, 0, 0)</f>
        <v>1.3765509736176213E-5</v>
      </c>
    </row>
    <row r="6" spans="1:14" x14ac:dyDescent="0.6">
      <c r="B6">
        <v>63</v>
      </c>
      <c r="C6">
        <v>658</v>
      </c>
      <c r="D6">
        <v>24</v>
      </c>
      <c r="E6">
        <v>6</v>
      </c>
      <c r="F6">
        <v>64.7</v>
      </c>
      <c r="H6">
        <f t="shared" si="1"/>
        <v>4</v>
      </c>
      <c r="I6">
        <f t="shared" si="0"/>
        <v>5.5431860385620976E-5</v>
      </c>
      <c r="J6">
        <f t="shared" si="2"/>
        <v>1.3857965096405244E-5</v>
      </c>
      <c r="M6" t="s">
        <v>11</v>
      </c>
      <c r="N6">
        <f>_xlfn.XLOOKUP(MAX(D3:D1048576),D3:D1048576, F3:F1048576, 0, 0)</f>
        <v>77.599999999999994</v>
      </c>
    </row>
    <row r="7" spans="1:14" x14ac:dyDescent="0.6">
      <c r="B7">
        <v>65</v>
      </c>
      <c r="C7">
        <v>711</v>
      </c>
      <c r="D7">
        <v>29</v>
      </c>
      <c r="E7">
        <v>6.6</v>
      </c>
      <c r="F7">
        <v>65.599999999999994</v>
      </c>
      <c r="H7">
        <f t="shared" si="1"/>
        <v>4.3939393939393945</v>
      </c>
      <c r="I7">
        <f t="shared" si="0"/>
        <v>5.7366558461468468E-5</v>
      </c>
      <c r="J7">
        <f t="shared" si="2"/>
        <v>1.3055837442954891E-5</v>
      </c>
      <c r="L7" s="3" t="s">
        <v>16</v>
      </c>
      <c r="M7" t="s">
        <v>17</v>
      </c>
      <c r="N7">
        <f>MAX(H3:H1048576)</f>
        <v>4.9411764705882355</v>
      </c>
    </row>
    <row r="8" spans="1:14" x14ac:dyDescent="0.6">
      <c r="B8">
        <v>68</v>
      </c>
      <c r="C8">
        <v>791</v>
      </c>
      <c r="D8">
        <v>38</v>
      </c>
      <c r="E8">
        <v>7.7</v>
      </c>
      <c r="F8">
        <v>67.8</v>
      </c>
      <c r="H8">
        <f t="shared" si="1"/>
        <v>4.9350649350649354</v>
      </c>
      <c r="I8">
        <f t="shared" si="0"/>
        <v>6.0733824424906621E-5</v>
      </c>
      <c r="J8">
        <f t="shared" si="2"/>
        <v>1.2306590738731078E-5</v>
      </c>
      <c r="M8" t="s">
        <v>3</v>
      </c>
      <c r="N8">
        <f>_xlfn.XLOOKUP(N7, H3:H1048576, D3:D1048576,0,0)</f>
        <v>42</v>
      </c>
    </row>
    <row r="9" spans="1:14" x14ac:dyDescent="0.6">
      <c r="B9">
        <v>70</v>
      </c>
      <c r="C9">
        <v>826</v>
      </c>
      <c r="D9">
        <v>42</v>
      </c>
      <c r="E9">
        <v>8.5</v>
      </c>
      <c r="F9">
        <v>68.599999999999994</v>
      </c>
      <c r="H9">
        <f t="shared" si="1"/>
        <v>4.9411764705882355</v>
      </c>
      <c r="I9">
        <f t="shared" si="0"/>
        <v>6.1558665408133957E-5</v>
      </c>
      <c r="J9">
        <f t="shared" si="2"/>
        <v>1.2458301332598537E-5</v>
      </c>
      <c r="M9" t="s">
        <v>15</v>
      </c>
      <c r="N9">
        <f>_xlfn.XLOOKUP(N7, H3:H1048576, J3:J1048576,0,0)</f>
        <v>1.2458301332598537E-5</v>
      </c>
    </row>
    <row r="10" spans="1:14" x14ac:dyDescent="0.6">
      <c r="B10">
        <v>73</v>
      </c>
      <c r="C10">
        <v>882</v>
      </c>
      <c r="D10">
        <v>48</v>
      </c>
      <c r="E10">
        <v>10</v>
      </c>
      <c r="F10">
        <v>68.2</v>
      </c>
      <c r="H10">
        <f t="shared" si="1"/>
        <v>4.8</v>
      </c>
      <c r="I10">
        <f t="shared" si="0"/>
        <v>6.1702685609391146E-5</v>
      </c>
      <c r="J10">
        <f t="shared" si="2"/>
        <v>1.2854726168623155E-5</v>
      </c>
      <c r="M10" t="s">
        <v>11</v>
      </c>
      <c r="N10">
        <f>_xlfn.XLOOKUP(N7, H3:H1048576, F3:F1048576, 0, 0)</f>
        <v>68.599999999999994</v>
      </c>
    </row>
    <row r="11" spans="1:14" x14ac:dyDescent="0.6">
      <c r="B11">
        <v>75</v>
      </c>
      <c r="C11">
        <v>920</v>
      </c>
      <c r="D11">
        <v>52</v>
      </c>
      <c r="E11">
        <v>10.8</v>
      </c>
      <c r="F11">
        <v>68.3</v>
      </c>
      <c r="H11">
        <f t="shared" si="1"/>
        <v>4.8148148148148149</v>
      </c>
      <c r="I11">
        <f t="shared" si="0"/>
        <v>6.1436672967863889E-5</v>
      </c>
      <c r="J11">
        <f t="shared" si="2"/>
        <v>1.2759924385633271E-5</v>
      </c>
      <c r="L11" s="3" t="s">
        <v>18</v>
      </c>
      <c r="M11" t="s">
        <v>18</v>
      </c>
      <c r="N11">
        <f>MAX(I3:I1048576)</f>
        <v>6.5119197731483948E-5</v>
      </c>
    </row>
    <row r="12" spans="1:14" x14ac:dyDescent="0.6">
      <c r="B12">
        <v>78</v>
      </c>
      <c r="C12">
        <v>950</v>
      </c>
      <c r="D12">
        <v>58</v>
      </c>
      <c r="E12">
        <v>12.2</v>
      </c>
      <c r="F12">
        <v>70.2</v>
      </c>
      <c r="H12">
        <f t="shared" si="1"/>
        <v>4.7540983606557381</v>
      </c>
      <c r="I12">
        <f t="shared" si="0"/>
        <v>6.4265927977839328E-5</v>
      </c>
      <c r="J12">
        <f t="shared" si="2"/>
        <v>1.3518005540166204E-5</v>
      </c>
    </row>
    <row r="13" spans="1:14" x14ac:dyDescent="0.6">
      <c r="B13">
        <v>80</v>
      </c>
      <c r="C13">
        <v>995</v>
      </c>
      <c r="D13">
        <v>61</v>
      </c>
      <c r="E13">
        <v>12.7</v>
      </c>
      <c r="F13">
        <v>71.2</v>
      </c>
      <c r="H13" s="2">
        <f>D13/E13</f>
        <v>4.8031496062992129</v>
      </c>
      <c r="I13">
        <f t="shared" si="0"/>
        <v>6.1614605691775459E-5</v>
      </c>
      <c r="J13">
        <f t="shared" si="2"/>
        <v>1.2827958889927021E-5</v>
      </c>
    </row>
    <row r="14" spans="1:14" x14ac:dyDescent="0.6">
      <c r="B14">
        <v>83</v>
      </c>
      <c r="C14">
        <v>1038</v>
      </c>
      <c r="D14">
        <v>69</v>
      </c>
      <c r="E14">
        <v>14.2</v>
      </c>
      <c r="F14">
        <v>73.3</v>
      </c>
      <c r="H14">
        <f t="shared" si="1"/>
        <v>4.859154929577465</v>
      </c>
      <c r="I14">
        <f t="shared" si="0"/>
        <v>6.4040451290275877E-5</v>
      </c>
      <c r="J14">
        <f t="shared" si="2"/>
        <v>1.3179339251042281E-5</v>
      </c>
    </row>
    <row r="15" spans="1:14" x14ac:dyDescent="0.6">
      <c r="B15">
        <v>85</v>
      </c>
      <c r="C15">
        <v>1065</v>
      </c>
      <c r="D15">
        <v>72</v>
      </c>
      <c r="E15">
        <v>14.7</v>
      </c>
      <c r="F15">
        <v>73.900000000000006</v>
      </c>
      <c r="H15">
        <f t="shared" si="1"/>
        <v>4.8979591836734695</v>
      </c>
      <c r="I15">
        <f t="shared" si="0"/>
        <v>6.3479468359452492E-5</v>
      </c>
      <c r="J15">
        <f t="shared" si="2"/>
        <v>1.296039145672155E-5</v>
      </c>
    </row>
    <row r="16" spans="1:14" x14ac:dyDescent="0.6">
      <c r="B16">
        <v>88</v>
      </c>
      <c r="C16">
        <v>1113</v>
      </c>
      <c r="D16">
        <v>78</v>
      </c>
      <c r="E16">
        <v>16.100000000000001</v>
      </c>
      <c r="F16">
        <v>74</v>
      </c>
      <c r="H16">
        <f t="shared" si="1"/>
        <v>4.8447204968944098</v>
      </c>
      <c r="I16">
        <f t="shared" si="0"/>
        <v>6.2965734531619696E-5</v>
      </c>
      <c r="J16">
        <f t="shared" si="2"/>
        <v>1.299677340973176E-5</v>
      </c>
    </row>
    <row r="17" spans="2:10" x14ac:dyDescent="0.6">
      <c r="B17">
        <v>90</v>
      </c>
      <c r="C17">
        <v>1131</v>
      </c>
      <c r="D17">
        <v>82</v>
      </c>
      <c r="E17">
        <v>17.100000000000001</v>
      </c>
      <c r="F17">
        <v>74.5</v>
      </c>
      <c r="H17">
        <f t="shared" si="1"/>
        <v>4.7953216374269001</v>
      </c>
      <c r="I17">
        <f t="shared" si="0"/>
        <v>6.4104518508616192E-5</v>
      </c>
      <c r="J17">
        <f t="shared" si="2"/>
        <v>1.3368137396308989E-5</v>
      </c>
    </row>
    <row r="18" spans="2:10" x14ac:dyDescent="0.6">
      <c r="B18">
        <v>93</v>
      </c>
      <c r="C18">
        <v>1160</v>
      </c>
      <c r="D18">
        <v>85</v>
      </c>
      <c r="E18">
        <v>18.5</v>
      </c>
      <c r="F18">
        <v>75.099999999999994</v>
      </c>
      <c r="H18">
        <f t="shared" si="1"/>
        <v>4.5945945945945947</v>
      </c>
      <c r="I18">
        <f t="shared" si="0"/>
        <v>6.3168846611177175E-5</v>
      </c>
      <c r="J18">
        <f t="shared" si="2"/>
        <v>1.3748513674197383E-5</v>
      </c>
    </row>
    <row r="19" spans="2:10" x14ac:dyDescent="0.6">
      <c r="B19">
        <v>95</v>
      </c>
      <c r="C19">
        <v>1191</v>
      </c>
      <c r="D19">
        <v>91</v>
      </c>
      <c r="E19">
        <v>19.5</v>
      </c>
      <c r="F19">
        <v>76.599999999999994</v>
      </c>
      <c r="H19">
        <f t="shared" si="1"/>
        <v>4.666666666666667</v>
      </c>
      <c r="I19">
        <f t="shared" si="0"/>
        <v>6.4153132823069187E-5</v>
      </c>
      <c r="J19">
        <f t="shared" si="2"/>
        <v>1.3747099890657682E-5</v>
      </c>
    </row>
    <row r="20" spans="2:10" x14ac:dyDescent="0.6">
      <c r="B20">
        <v>97</v>
      </c>
      <c r="C20">
        <v>1211</v>
      </c>
      <c r="D20">
        <v>94</v>
      </c>
      <c r="E20">
        <v>20.100000000000001</v>
      </c>
      <c r="F20">
        <v>76.400000000000006</v>
      </c>
      <c r="H20">
        <f t="shared" si="1"/>
        <v>4.6766169154228852</v>
      </c>
      <c r="I20">
        <f t="shared" si="0"/>
        <v>6.4097275115733085E-5</v>
      </c>
      <c r="J20">
        <f t="shared" si="2"/>
        <v>1.3705906700279097E-5</v>
      </c>
    </row>
    <row r="21" spans="2:10" x14ac:dyDescent="0.6">
      <c r="B21">
        <v>98</v>
      </c>
      <c r="C21">
        <v>1224</v>
      </c>
      <c r="D21">
        <v>97</v>
      </c>
      <c r="E21">
        <v>20.3</v>
      </c>
      <c r="F21">
        <v>76.3</v>
      </c>
      <c r="H21">
        <f t="shared" si="1"/>
        <v>4.7783251231527091</v>
      </c>
      <c r="I21">
        <f t="shared" si="0"/>
        <v>6.4745397069503177E-5</v>
      </c>
      <c r="J21">
        <f t="shared" si="2"/>
        <v>1.3549809902174379E-5</v>
      </c>
    </row>
    <row r="22" spans="2:10" x14ac:dyDescent="0.6">
      <c r="B22">
        <v>99</v>
      </c>
      <c r="C22">
        <v>1233</v>
      </c>
      <c r="D22">
        <v>99</v>
      </c>
      <c r="E22">
        <v>20.7</v>
      </c>
      <c r="F22">
        <v>76.400000000000006</v>
      </c>
      <c r="H22">
        <f t="shared" ref="H22:H23" si="3">D22/E22</f>
        <v>4.7826086956521738</v>
      </c>
      <c r="I22">
        <f t="shared" ref="I22:I23" si="4">D22/POWER(C22, 2)</f>
        <v>6.5119197731483948E-5</v>
      </c>
      <c r="J22">
        <f t="shared" si="2"/>
        <v>1.3615832252946644E-5</v>
      </c>
    </row>
    <row r="23" spans="2:10" x14ac:dyDescent="0.6">
      <c r="B23">
        <v>100</v>
      </c>
      <c r="C23">
        <v>1241</v>
      </c>
      <c r="D23">
        <v>100</v>
      </c>
      <c r="E23">
        <v>21.2</v>
      </c>
      <c r="F23">
        <v>77.599999999999994</v>
      </c>
      <c r="H23">
        <f t="shared" si="3"/>
        <v>4.716981132075472</v>
      </c>
      <c r="I23">
        <f t="shared" si="4"/>
        <v>6.4931649698944403E-5</v>
      </c>
      <c r="J23">
        <f t="shared" si="2"/>
        <v>1.3765509736176213E-5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7998-AF51-4236-A87F-47CCADAEC452}">
  <dimension ref="A2:N21"/>
  <sheetViews>
    <sheetView tabSelected="1" zoomScale="54" workbookViewId="0">
      <selection activeCell="S25" sqref="S25"/>
    </sheetView>
  </sheetViews>
  <sheetFormatPr defaultRowHeight="16.899999999999999" x14ac:dyDescent="0.6"/>
  <cols>
    <col min="2" max="4" width="9.0625" bestFit="1" customWidth="1"/>
    <col min="5" max="5" width="9.3125" bestFit="1" customWidth="1"/>
    <col min="6" max="6" width="9.0625" bestFit="1" customWidth="1"/>
    <col min="8" max="8" width="9.0625" bestFit="1" customWidth="1"/>
    <col min="9" max="9" width="13.875" bestFit="1" customWidth="1"/>
    <col min="10" max="10" width="13.375" bestFit="1" customWidth="1"/>
    <col min="12" max="12" width="14.875" bestFit="1" customWidth="1"/>
    <col min="13" max="13" width="11.0625" bestFit="1" customWidth="1"/>
    <col min="14" max="14" width="13.375" bestFit="1" customWidth="1"/>
  </cols>
  <sheetData>
    <row r="2" spans="1:14" x14ac:dyDescent="0.6">
      <c r="A2" t="s">
        <v>2</v>
      </c>
      <c r="B2" t="s">
        <v>8</v>
      </c>
      <c r="C2" t="s">
        <v>1</v>
      </c>
      <c r="D2" t="s">
        <v>3</v>
      </c>
      <c r="E2" t="s">
        <v>5</v>
      </c>
      <c r="F2" t="s">
        <v>9</v>
      </c>
      <c r="H2" t="s">
        <v>4</v>
      </c>
      <c r="I2" t="s">
        <v>10</v>
      </c>
      <c r="J2" t="s">
        <v>12</v>
      </c>
    </row>
    <row r="3" spans="1:14" x14ac:dyDescent="0.6">
      <c r="B3">
        <v>55</v>
      </c>
      <c r="C3">
        <v>368</v>
      </c>
      <c r="D3">
        <v>9</v>
      </c>
      <c r="E3">
        <v>3.3</v>
      </c>
      <c r="F3">
        <v>57.4</v>
      </c>
      <c r="H3">
        <f>D3/E3</f>
        <v>2.7272727272727275</v>
      </c>
      <c r="I3">
        <f t="shared" ref="I3:I21" si="0">D3/POWER(C3, 2)</f>
        <v>6.6457939508506614E-5</v>
      </c>
      <c r="J3">
        <f>E3/POWER(C3, 2)</f>
        <v>2.4367911153119092E-5</v>
      </c>
      <c r="L3" s="3" t="s">
        <v>13</v>
      </c>
      <c r="M3" t="s">
        <v>14</v>
      </c>
      <c r="N3">
        <f>MAX(D3:D1000)</f>
        <v>98</v>
      </c>
    </row>
    <row r="4" spans="1:14" x14ac:dyDescent="0.6">
      <c r="B4">
        <v>58</v>
      </c>
      <c r="C4">
        <v>470</v>
      </c>
      <c r="D4">
        <v>15</v>
      </c>
      <c r="E4" s="1">
        <v>4.5</v>
      </c>
      <c r="F4">
        <v>59.2</v>
      </c>
      <c r="H4">
        <f t="shared" ref="H4:H21" si="1">D4/E4</f>
        <v>3.3333333333333335</v>
      </c>
      <c r="I4">
        <f t="shared" si="0"/>
        <v>6.7904028972385694E-5</v>
      </c>
      <c r="J4">
        <f t="shared" ref="J4:J21" si="2">E4/POWER(C4, 2)</f>
        <v>2.0371208691715708E-5</v>
      </c>
      <c r="M4" t="s">
        <v>4</v>
      </c>
      <c r="N4">
        <f>_xlfn.XLOOKUP(MAX(D3:D1048576),D3:D1048576, H3:H1048576, 0, 0)</f>
        <v>4.2608695652173916</v>
      </c>
    </row>
    <row r="5" spans="1:14" x14ac:dyDescent="0.6">
      <c r="B5">
        <v>60</v>
      </c>
      <c r="C5">
        <v>526</v>
      </c>
      <c r="D5">
        <v>18</v>
      </c>
      <c r="E5">
        <v>5</v>
      </c>
      <c r="F5">
        <v>61.1</v>
      </c>
      <c r="H5">
        <f t="shared" si="1"/>
        <v>3.6</v>
      </c>
      <c r="I5">
        <f t="shared" si="0"/>
        <v>6.5058046234584859E-5</v>
      </c>
      <c r="J5">
        <f t="shared" si="2"/>
        <v>1.8071679509606904E-5</v>
      </c>
      <c r="L5" s="3"/>
      <c r="M5" t="s">
        <v>15</v>
      </c>
      <c r="N5">
        <f>_xlfn.XLOOKUP(MAX(D3:D1048576),D3:D1048576, J3:J1048576, 0, 0)</f>
        <v>1.7391304347826085E-5</v>
      </c>
    </row>
    <row r="6" spans="1:14" x14ac:dyDescent="0.6">
      <c r="B6">
        <v>63</v>
      </c>
      <c r="C6">
        <v>614</v>
      </c>
      <c r="D6">
        <v>25</v>
      </c>
      <c r="E6">
        <v>5.9</v>
      </c>
      <c r="F6">
        <v>63.1</v>
      </c>
      <c r="H6">
        <f t="shared" si="1"/>
        <v>4.2372881355932197</v>
      </c>
      <c r="I6">
        <f t="shared" si="0"/>
        <v>6.6313700941124045E-5</v>
      </c>
      <c r="J6">
        <f t="shared" si="2"/>
        <v>1.5650033422105274E-5</v>
      </c>
      <c r="M6" t="s">
        <v>11</v>
      </c>
      <c r="N6">
        <f>_xlfn.XLOOKUP(MAX(D3:D1048576),D3:D1048576, F3:F1048576, 0, 0)</f>
        <v>80.099999999999994</v>
      </c>
    </row>
    <row r="7" spans="1:14" x14ac:dyDescent="0.6">
      <c r="B7">
        <v>65</v>
      </c>
      <c r="C7">
        <v>657</v>
      </c>
      <c r="D7">
        <v>30</v>
      </c>
      <c r="E7">
        <v>6.8</v>
      </c>
      <c r="F7">
        <v>64.400000000000006</v>
      </c>
      <c r="H7">
        <f t="shared" si="1"/>
        <v>4.4117647058823533</v>
      </c>
      <c r="I7">
        <f t="shared" si="0"/>
        <v>6.9500913937018278E-5</v>
      </c>
      <c r="J7">
        <f t="shared" si="2"/>
        <v>1.5753540492390807E-5</v>
      </c>
      <c r="L7" s="3" t="s">
        <v>16</v>
      </c>
      <c r="M7" t="s">
        <v>17</v>
      </c>
      <c r="N7">
        <f>MAX(H3:H1048576)</f>
        <v>4.7727272727272725</v>
      </c>
    </row>
    <row r="8" spans="1:14" x14ac:dyDescent="0.6">
      <c r="B8">
        <v>68</v>
      </c>
      <c r="C8">
        <v>711</v>
      </c>
      <c r="D8">
        <v>37</v>
      </c>
      <c r="E8">
        <v>8.1</v>
      </c>
      <c r="F8">
        <v>68.599999999999994</v>
      </c>
      <c r="H8">
        <f t="shared" si="1"/>
        <v>4.5679012345679011</v>
      </c>
      <c r="I8">
        <f t="shared" si="0"/>
        <v>7.3191815968080454E-5</v>
      </c>
      <c r="J8">
        <f t="shared" si="2"/>
        <v>1.6023073225444641E-5</v>
      </c>
      <c r="M8" t="s">
        <v>3</v>
      </c>
      <c r="N8">
        <f>_xlfn.XLOOKUP(N7, H3:H1048576, D3:D1048576,0,0)</f>
        <v>42</v>
      </c>
    </row>
    <row r="9" spans="1:14" x14ac:dyDescent="0.6">
      <c r="B9">
        <v>70</v>
      </c>
      <c r="C9">
        <v>764</v>
      </c>
      <c r="D9">
        <v>42</v>
      </c>
      <c r="E9">
        <v>8.8000000000000007</v>
      </c>
      <c r="F9">
        <v>71.3</v>
      </c>
      <c r="H9">
        <f t="shared" si="1"/>
        <v>4.7727272727272725</v>
      </c>
      <c r="I9">
        <f t="shared" si="0"/>
        <v>7.1955264384199996E-5</v>
      </c>
      <c r="J9">
        <f t="shared" si="2"/>
        <v>1.5076341109070476E-5</v>
      </c>
      <c r="M9" t="s">
        <v>15</v>
      </c>
      <c r="N9">
        <f>_xlfn.XLOOKUP(N7, H3:H1048576, J3:J1048576,0,0)</f>
        <v>1.5076341109070476E-5</v>
      </c>
    </row>
    <row r="10" spans="1:14" x14ac:dyDescent="0.6">
      <c r="B10">
        <v>73</v>
      </c>
      <c r="C10">
        <v>815</v>
      </c>
      <c r="D10">
        <v>48</v>
      </c>
      <c r="E10">
        <v>10.199999999999999</v>
      </c>
      <c r="F10">
        <v>69</v>
      </c>
      <c r="H10">
        <f t="shared" si="1"/>
        <v>4.7058823529411766</v>
      </c>
      <c r="I10">
        <f t="shared" si="0"/>
        <v>7.226466935149987E-5</v>
      </c>
      <c r="J10">
        <f t="shared" si="2"/>
        <v>1.535624223719372E-5</v>
      </c>
      <c r="M10" t="s">
        <v>11</v>
      </c>
      <c r="N10">
        <f>_xlfn.XLOOKUP(N7, H3:H1048576, F3:F1048576, 0, 0)</f>
        <v>71.3</v>
      </c>
    </row>
    <row r="11" spans="1:14" x14ac:dyDescent="0.6">
      <c r="B11">
        <v>75</v>
      </c>
      <c r="C11">
        <v>848</v>
      </c>
      <c r="D11">
        <v>51</v>
      </c>
      <c r="E11">
        <v>11.2</v>
      </c>
      <c r="F11">
        <v>73</v>
      </c>
      <c r="H11">
        <f t="shared" si="1"/>
        <v>4.5535714285714288</v>
      </c>
      <c r="I11">
        <f t="shared" si="0"/>
        <v>7.0921591313634742E-5</v>
      </c>
      <c r="J11">
        <f t="shared" si="2"/>
        <v>1.5574937700249198E-5</v>
      </c>
      <c r="L11" s="3" t="s">
        <v>18</v>
      </c>
      <c r="M11" t="s">
        <v>18</v>
      </c>
      <c r="N11">
        <f>MAX(I3:I1048576)</f>
        <v>7.410207939508506E-5</v>
      </c>
    </row>
    <row r="12" spans="1:14" x14ac:dyDescent="0.6">
      <c r="B12">
        <v>78</v>
      </c>
      <c r="C12">
        <v>877</v>
      </c>
      <c r="D12">
        <v>56</v>
      </c>
      <c r="E12">
        <v>12.5</v>
      </c>
      <c r="F12">
        <v>74.8</v>
      </c>
      <c r="H12">
        <f t="shared" si="1"/>
        <v>4.4800000000000004</v>
      </c>
      <c r="I12">
        <f t="shared" si="0"/>
        <v>7.2809632714408116E-5</v>
      </c>
      <c r="J12">
        <f t="shared" si="2"/>
        <v>1.6252150159466099E-5</v>
      </c>
    </row>
    <row r="13" spans="1:14" x14ac:dyDescent="0.6">
      <c r="B13">
        <v>80</v>
      </c>
      <c r="C13">
        <v>916</v>
      </c>
      <c r="D13">
        <v>59</v>
      </c>
      <c r="E13">
        <v>13.5</v>
      </c>
      <c r="F13">
        <v>74.8</v>
      </c>
      <c r="H13" s="2">
        <f>D13/E13</f>
        <v>4.3703703703703702</v>
      </c>
      <c r="I13">
        <f t="shared" si="0"/>
        <v>7.0317118285311109E-5</v>
      </c>
      <c r="J13">
        <f t="shared" si="2"/>
        <v>1.6089510116130507E-5</v>
      </c>
    </row>
    <row r="14" spans="1:14" x14ac:dyDescent="0.6">
      <c r="B14">
        <v>83</v>
      </c>
      <c r="C14">
        <v>949</v>
      </c>
      <c r="D14">
        <v>64</v>
      </c>
      <c r="E14">
        <v>15</v>
      </c>
      <c r="F14">
        <v>78.3</v>
      </c>
      <c r="H14">
        <f t="shared" si="1"/>
        <v>4.2666666666666666</v>
      </c>
      <c r="I14">
        <f t="shared" si="0"/>
        <v>7.1063656380572528E-5</v>
      </c>
      <c r="J14">
        <f t="shared" si="2"/>
        <v>1.6655544464196685E-5</v>
      </c>
    </row>
    <row r="15" spans="1:14" x14ac:dyDescent="0.6">
      <c r="B15">
        <v>85</v>
      </c>
      <c r="C15">
        <v>972</v>
      </c>
      <c r="D15">
        <v>67</v>
      </c>
      <c r="E15">
        <v>16</v>
      </c>
      <c r="F15">
        <v>79.5</v>
      </c>
      <c r="H15">
        <f t="shared" si="1"/>
        <v>4.1875</v>
      </c>
      <c r="I15">
        <f t="shared" si="0"/>
        <v>7.0915680197801832E-5</v>
      </c>
      <c r="J15">
        <f t="shared" si="2"/>
        <v>1.6935087808430286E-5</v>
      </c>
    </row>
    <row r="16" spans="1:14" x14ac:dyDescent="0.6">
      <c r="B16">
        <v>88</v>
      </c>
      <c r="C16">
        <v>1010</v>
      </c>
      <c r="D16">
        <v>72</v>
      </c>
      <c r="E16">
        <v>17.8</v>
      </c>
      <c r="F16">
        <v>79.5</v>
      </c>
      <c r="H16">
        <f t="shared" si="1"/>
        <v>4.0449438202247192</v>
      </c>
      <c r="I16">
        <f t="shared" si="0"/>
        <v>7.0581315557298303E-5</v>
      </c>
      <c r="J16">
        <f t="shared" si="2"/>
        <v>1.7449269679443194E-5</v>
      </c>
    </row>
    <row r="17" spans="2:10" x14ac:dyDescent="0.6">
      <c r="B17">
        <v>90</v>
      </c>
      <c r="C17">
        <v>1040</v>
      </c>
      <c r="D17">
        <v>78</v>
      </c>
      <c r="E17">
        <v>18.3</v>
      </c>
      <c r="F17">
        <v>79</v>
      </c>
      <c r="H17">
        <f t="shared" si="1"/>
        <v>4.2622950819672125</v>
      </c>
      <c r="I17">
        <f t="shared" si="0"/>
        <v>7.2115384615384622E-5</v>
      </c>
      <c r="J17">
        <f t="shared" si="2"/>
        <v>1.6919378698224853E-5</v>
      </c>
    </row>
    <row r="18" spans="2:10" x14ac:dyDescent="0.6">
      <c r="B18">
        <v>93</v>
      </c>
      <c r="C18">
        <v>1083</v>
      </c>
      <c r="D18">
        <v>85</v>
      </c>
      <c r="E18">
        <v>19.5</v>
      </c>
      <c r="F18">
        <v>78.599999999999994</v>
      </c>
      <c r="H18">
        <f t="shared" si="1"/>
        <v>4.3589743589743586</v>
      </c>
      <c r="I18">
        <f t="shared" si="0"/>
        <v>7.2470625950111218E-5</v>
      </c>
      <c r="J18">
        <f t="shared" si="2"/>
        <v>1.6625614188554928E-5</v>
      </c>
    </row>
    <row r="19" spans="2:10" x14ac:dyDescent="0.6">
      <c r="B19">
        <v>95</v>
      </c>
      <c r="C19">
        <v>1103</v>
      </c>
      <c r="D19">
        <v>89</v>
      </c>
      <c r="E19">
        <v>20.5</v>
      </c>
      <c r="F19">
        <v>78.3</v>
      </c>
      <c r="H19">
        <f t="shared" si="1"/>
        <v>4.3414634146341466</v>
      </c>
      <c r="I19">
        <f t="shared" si="0"/>
        <v>7.3154152237900588E-5</v>
      </c>
      <c r="J19">
        <f t="shared" si="2"/>
        <v>1.6850113717718676E-5</v>
      </c>
    </row>
    <row r="20" spans="2:10" x14ac:dyDescent="0.6">
      <c r="B20">
        <v>98</v>
      </c>
      <c r="C20">
        <v>1135</v>
      </c>
      <c r="D20">
        <v>94</v>
      </c>
      <c r="E20">
        <v>22</v>
      </c>
      <c r="F20">
        <v>78.5</v>
      </c>
      <c r="H20">
        <f t="shared" si="1"/>
        <v>4.2727272727272725</v>
      </c>
      <c r="I20">
        <f t="shared" si="0"/>
        <v>7.2968619612257169E-5</v>
      </c>
      <c r="J20">
        <f t="shared" si="2"/>
        <v>1.7077762036911253E-5</v>
      </c>
    </row>
    <row r="21" spans="2:10" x14ac:dyDescent="0.6">
      <c r="B21">
        <v>100</v>
      </c>
      <c r="C21">
        <v>1150</v>
      </c>
      <c r="D21">
        <v>98</v>
      </c>
      <c r="E21">
        <v>23</v>
      </c>
      <c r="F21">
        <v>80.099999999999994</v>
      </c>
      <c r="H21">
        <f t="shared" si="1"/>
        <v>4.2608695652173916</v>
      </c>
      <c r="I21">
        <f t="shared" si="0"/>
        <v>7.410207939508506E-5</v>
      </c>
      <c r="J21">
        <f t="shared" si="2"/>
        <v>1.7391304347826085E-5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6mm</vt:lpstr>
      <vt:lpstr>8mm</vt:lpstr>
      <vt:lpstr>11mm</vt:lpstr>
      <vt:lpstr>13mm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Cho</dc:creator>
  <cp:lastModifiedBy>YW Cho</cp:lastModifiedBy>
  <dcterms:created xsi:type="dcterms:W3CDTF">2023-11-18T15:52:04Z</dcterms:created>
  <dcterms:modified xsi:type="dcterms:W3CDTF">2024-01-12T07:30:16Z</dcterms:modified>
</cp:coreProperties>
</file>