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Cyclodial Propeller\TEST\0012\V2 SuperLightWeight\"/>
    </mc:Choice>
  </mc:AlternateContent>
  <xr:revisionPtr revIDLastSave="0" documentId="13_ncr:1_{3AAFDB19-FD1D-4006-A919-ECE160822D69}" xr6:coauthVersionLast="47" xr6:coauthVersionMax="47" xr10:uidLastSave="{00000000-0000-0000-0000-000000000000}"/>
  <bookViews>
    <workbookView xWindow="-98" yWindow="-98" windowWidth="19396" windowHeight="10395" activeTab="1" xr2:uid="{A557710F-A987-4962-B565-8A92C0402869}"/>
  </bookViews>
  <sheets>
    <sheet name="Sheet1" sheetId="1" r:id="rId1"/>
    <sheet name="6mm" sheetId="3" r:id="rId2"/>
    <sheet name="8m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4" l="1"/>
  <c r="N10" i="3"/>
  <c r="N11" i="3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N6" i="4"/>
  <c r="J6" i="4"/>
  <c r="I6" i="4"/>
  <c r="H6" i="4"/>
  <c r="N5" i="4"/>
  <c r="J5" i="4"/>
  <c r="I5" i="4"/>
  <c r="H5" i="4"/>
  <c r="N4" i="4"/>
  <c r="J4" i="4"/>
  <c r="I4" i="4"/>
  <c r="H4" i="4"/>
  <c r="N3" i="4"/>
  <c r="J3" i="4"/>
  <c r="I3" i="4"/>
  <c r="N11" i="4" s="1"/>
  <c r="H3" i="4"/>
  <c r="N7" i="4" s="1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N6" i="3"/>
  <c r="J6" i="3"/>
  <c r="I6" i="3"/>
  <c r="H6" i="3"/>
  <c r="N5" i="3"/>
  <c r="J5" i="3"/>
  <c r="I5" i="3"/>
  <c r="H5" i="3"/>
  <c r="N4" i="3"/>
  <c r="J4" i="3"/>
  <c r="I4" i="3"/>
  <c r="H4" i="3"/>
  <c r="N3" i="3"/>
  <c r="J3" i="3"/>
  <c r="I3" i="3"/>
  <c r="H3" i="3"/>
  <c r="N7" i="3" s="1"/>
  <c r="N9" i="4" l="1"/>
  <c r="N8" i="4"/>
  <c r="N8" i="3"/>
  <c r="N9" i="3"/>
</calcChain>
</file>

<file path=xl/sharedStrings.xml><?xml version="1.0" encoding="utf-8"?>
<sst xmlns="http://schemas.openxmlformats.org/spreadsheetml/2006/main" count="46" uniqueCount="20">
  <si>
    <t>NACA</t>
    <phoneticPr fontId="1" type="noConversion"/>
  </si>
  <si>
    <t>rpm</t>
    <phoneticPr fontId="1" type="noConversion"/>
  </si>
  <si>
    <t>data num</t>
    <phoneticPr fontId="1" type="noConversion"/>
  </si>
  <si>
    <t>Thrust</t>
    <phoneticPr fontId="1" type="noConversion"/>
  </si>
  <si>
    <t>g/W</t>
    <phoneticPr fontId="1" type="noConversion"/>
  </si>
  <si>
    <t>W</t>
    <phoneticPr fontId="1" type="noConversion"/>
  </si>
  <si>
    <t>Not Curved</t>
    <phoneticPr fontId="1" type="noConversion"/>
  </si>
  <si>
    <t>No WF</t>
    <phoneticPr fontId="1" type="noConversion"/>
  </si>
  <si>
    <t>Power</t>
    <phoneticPr fontId="1" type="noConversion"/>
  </si>
  <si>
    <t>DB</t>
    <phoneticPr fontId="1" type="noConversion"/>
  </si>
  <si>
    <t>Significant Deformation of Flap</t>
    <phoneticPr fontId="1" type="noConversion"/>
  </si>
  <si>
    <t>thrust / rpm^2</t>
    <phoneticPr fontId="1" type="noConversion"/>
  </si>
  <si>
    <t>dB</t>
    <phoneticPr fontId="1" type="noConversion"/>
  </si>
  <si>
    <t>W/RPM^2</t>
    <phoneticPr fontId="1" type="noConversion"/>
  </si>
  <si>
    <t>Max Thrust</t>
  </si>
  <si>
    <t>Max Thrust</t>
    <phoneticPr fontId="1" type="noConversion"/>
  </si>
  <si>
    <t>CD</t>
    <phoneticPr fontId="1" type="noConversion"/>
  </si>
  <si>
    <t>Max Efficiency</t>
  </si>
  <si>
    <t>Max g/W</t>
    <phoneticPr fontId="1" type="noConversion"/>
  </si>
  <si>
    <t>Max CL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</si>
</sst>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7DD9-E8F7-4607-B484-78A89523EC52}">
  <dimension ref="A1:B3"/>
  <sheetViews>
    <sheetView workbookViewId="0">
      <selection activeCell="C4" sqref="C4"/>
    </sheetView>
  </sheetViews>
  <sheetFormatPr defaultRowHeight="16.899999999999999" x14ac:dyDescent="0.6"/>
  <sheetData>
    <row r="1" spans="1:2" x14ac:dyDescent="0.6">
      <c r="A1" t="s">
        <v>0</v>
      </c>
      <c r="B1">
        <v>12</v>
      </c>
    </row>
    <row r="2" spans="1:2" x14ac:dyDescent="0.6">
      <c r="B2" t="s">
        <v>6</v>
      </c>
    </row>
    <row r="3" spans="1:2" x14ac:dyDescent="0.6">
      <c r="B3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AE066-7EAE-4CA5-819D-A10334A01100}">
  <dimension ref="A2:N19"/>
  <sheetViews>
    <sheetView tabSelected="1" topLeftCell="G1" zoomScale="75" workbookViewId="0">
      <selection activeCell="N3" sqref="N3:N11"/>
    </sheetView>
  </sheetViews>
  <sheetFormatPr defaultRowHeight="16.899999999999999" x14ac:dyDescent="0.6"/>
  <cols>
    <col min="2" max="4" width="9.0625" bestFit="1" customWidth="1"/>
    <col min="5" max="5" width="9.3125" bestFit="1" customWidth="1"/>
    <col min="6" max="6" width="9.0625" bestFit="1" customWidth="1"/>
    <col min="8" max="8" width="9.0625" bestFit="1" customWidth="1"/>
    <col min="9" max="9" width="12.5" bestFit="1" customWidth="1"/>
    <col min="10" max="10" width="9.0625" bestFit="1" customWidth="1"/>
    <col min="12" max="19" width="9.0625" bestFit="1" customWidth="1"/>
  </cols>
  <sheetData>
    <row r="2" spans="1:14" x14ac:dyDescent="0.6">
      <c r="A2" t="s">
        <v>2</v>
      </c>
      <c r="B2" t="s">
        <v>8</v>
      </c>
      <c r="C2" t="s">
        <v>1</v>
      </c>
      <c r="D2" t="s">
        <v>3</v>
      </c>
      <c r="E2" t="s">
        <v>5</v>
      </c>
      <c r="F2" t="s">
        <v>9</v>
      </c>
      <c r="H2" t="s">
        <v>4</v>
      </c>
      <c r="I2" t="s">
        <v>11</v>
      </c>
      <c r="J2" t="s">
        <v>13</v>
      </c>
    </row>
    <row r="3" spans="1:14" x14ac:dyDescent="0.6">
      <c r="B3">
        <v>55</v>
      </c>
      <c r="C3">
        <v>424</v>
      </c>
      <c r="D3">
        <v>2</v>
      </c>
      <c r="E3">
        <v>3.4</v>
      </c>
      <c r="F3">
        <v>58.3</v>
      </c>
      <c r="H3">
        <f>D3/E3</f>
        <v>0.58823529411764708</v>
      </c>
      <c r="I3">
        <f t="shared" ref="I3:I12" si="0">D3/POWER(C3, 2)</f>
        <v>1.1124955500178E-5</v>
      </c>
      <c r="J3">
        <f>E3/POWER(C3, 2)</f>
        <v>1.8912424350302599E-5</v>
      </c>
      <c r="L3" s="3" t="s">
        <v>14</v>
      </c>
      <c r="M3" t="s">
        <v>15</v>
      </c>
      <c r="N3">
        <f>MAX(D3:D1000)</f>
        <v>17</v>
      </c>
    </row>
    <row r="4" spans="1:14" x14ac:dyDescent="0.6">
      <c r="B4">
        <v>58</v>
      </c>
      <c r="C4">
        <v>560</v>
      </c>
      <c r="D4">
        <v>5</v>
      </c>
      <c r="E4" s="1">
        <v>4.2</v>
      </c>
      <c r="F4">
        <v>59.7</v>
      </c>
      <c r="H4">
        <f t="shared" ref="H4:H12" si="1">D4/E4</f>
        <v>1.1904761904761905</v>
      </c>
      <c r="I4">
        <f t="shared" si="0"/>
        <v>1.594387755102041E-5</v>
      </c>
      <c r="J4">
        <f t="shared" ref="J4:J12" si="2">E4/POWER(C4, 2)</f>
        <v>1.3392857142857144E-5</v>
      </c>
      <c r="M4" t="s">
        <v>4</v>
      </c>
      <c r="N4">
        <f>_xlfn.XLOOKUP(MAX(D3:D1048576),D3:D1048576, H3:H1048576, 0, 0)</f>
        <v>1.7</v>
      </c>
    </row>
    <row r="5" spans="1:14" x14ac:dyDescent="0.6">
      <c r="B5">
        <v>60</v>
      </c>
      <c r="C5">
        <v>640</v>
      </c>
      <c r="D5">
        <v>6</v>
      </c>
      <c r="E5">
        <v>4.7</v>
      </c>
      <c r="F5">
        <v>60.3</v>
      </c>
      <c r="H5">
        <f t="shared" si="1"/>
        <v>1.2765957446808509</v>
      </c>
      <c r="I5">
        <f t="shared" si="0"/>
        <v>1.4648437499999999E-5</v>
      </c>
      <c r="J5">
        <f t="shared" si="2"/>
        <v>1.1474609375E-5</v>
      </c>
      <c r="L5" s="3"/>
      <c r="M5" t="s">
        <v>16</v>
      </c>
      <c r="N5">
        <f>_xlfn.XLOOKUP(MAX(D3:D1048576),D3:D1048576, J3:J1048576, 0, 0)</f>
        <v>8.8999644001423989E-6</v>
      </c>
    </row>
    <row r="6" spans="1:14" x14ac:dyDescent="0.6">
      <c r="B6">
        <v>63</v>
      </c>
      <c r="C6">
        <v>747</v>
      </c>
      <c r="D6">
        <v>9</v>
      </c>
      <c r="E6">
        <v>5.5</v>
      </c>
      <c r="F6">
        <v>61.6</v>
      </c>
      <c r="H6">
        <f t="shared" si="1"/>
        <v>1.6363636363636365</v>
      </c>
      <c r="I6">
        <f t="shared" si="0"/>
        <v>1.6128772116578765E-5</v>
      </c>
      <c r="J6">
        <f t="shared" si="2"/>
        <v>9.8564718490203562E-6</v>
      </c>
      <c r="M6" t="s">
        <v>12</v>
      </c>
      <c r="N6">
        <f>_xlfn.XLOOKUP(MAX(D3:D1048576),D3:D1048576, F3:F1048576, 0, 0)</f>
        <v>70</v>
      </c>
    </row>
    <row r="7" spans="1:14" x14ac:dyDescent="0.6">
      <c r="B7">
        <v>65</v>
      </c>
      <c r="C7">
        <v>811</v>
      </c>
      <c r="D7">
        <v>10</v>
      </c>
      <c r="E7">
        <v>6.1</v>
      </c>
      <c r="F7">
        <v>64</v>
      </c>
      <c r="H7">
        <f t="shared" si="1"/>
        <v>1.639344262295082</v>
      </c>
      <c r="I7">
        <f t="shared" si="0"/>
        <v>1.5204015076301349E-5</v>
      </c>
      <c r="J7">
        <f t="shared" si="2"/>
        <v>9.2744491965438221E-6</v>
      </c>
      <c r="L7" s="3" t="s">
        <v>17</v>
      </c>
      <c r="M7" t="s">
        <v>18</v>
      </c>
      <c r="N7">
        <f>MAX(H3:H1048576)</f>
        <v>2.0289855072463765</v>
      </c>
    </row>
    <row r="8" spans="1:14" x14ac:dyDescent="0.6">
      <c r="B8">
        <v>68</v>
      </c>
      <c r="C8">
        <v>886</v>
      </c>
      <c r="D8">
        <v>14</v>
      </c>
      <c r="E8">
        <v>6.9</v>
      </c>
      <c r="F8">
        <v>62.6</v>
      </c>
      <c r="H8">
        <f t="shared" si="1"/>
        <v>2.0289855072463765</v>
      </c>
      <c r="I8">
        <f t="shared" si="0"/>
        <v>1.7834485780819266E-5</v>
      </c>
      <c r="J8">
        <f t="shared" si="2"/>
        <v>8.7898537062609233E-6</v>
      </c>
      <c r="M8" t="s">
        <v>3</v>
      </c>
      <c r="N8">
        <f>_xlfn.XLOOKUP(N7, H3:H1048576, D3:D1048576,0,0)</f>
        <v>14</v>
      </c>
    </row>
    <row r="9" spans="1:14" x14ac:dyDescent="0.6">
      <c r="B9">
        <v>70</v>
      </c>
      <c r="C9">
        <v>923</v>
      </c>
      <c r="D9">
        <v>14</v>
      </c>
      <c r="E9">
        <v>7.3</v>
      </c>
      <c r="F9">
        <v>63.3</v>
      </c>
      <c r="H9">
        <f t="shared" si="1"/>
        <v>1.9178082191780823</v>
      </c>
      <c r="I9">
        <f t="shared" si="0"/>
        <v>1.643329432382276E-5</v>
      </c>
      <c r="J9">
        <f t="shared" si="2"/>
        <v>8.5687891831361532E-6</v>
      </c>
      <c r="M9" t="s">
        <v>16</v>
      </c>
      <c r="N9">
        <f>_xlfn.XLOOKUP(N7, H3:H1048576, J3:J1048576,0,0)</f>
        <v>8.7898537062609233E-6</v>
      </c>
    </row>
    <row r="10" spans="1:14" x14ac:dyDescent="0.6">
      <c r="B10">
        <v>73</v>
      </c>
      <c r="C10">
        <v>980</v>
      </c>
      <c r="D10">
        <v>15</v>
      </c>
      <c r="E10">
        <v>8.4</v>
      </c>
      <c r="F10">
        <v>64.3</v>
      </c>
      <c r="H10">
        <f t="shared" si="1"/>
        <v>1.7857142857142856</v>
      </c>
      <c r="I10">
        <f t="shared" si="0"/>
        <v>1.5618492294877134E-5</v>
      </c>
      <c r="J10">
        <f t="shared" si="2"/>
        <v>8.7463556851311951E-6</v>
      </c>
      <c r="M10" t="s">
        <v>12</v>
      </c>
      <c r="N10">
        <f>_xlfn.XLOOKUP(N7, H3:H1048576, F3:F1048576, 0, 0)</f>
        <v>62.6</v>
      </c>
    </row>
    <row r="11" spans="1:14" x14ac:dyDescent="0.6">
      <c r="B11">
        <v>75</v>
      </c>
      <c r="C11">
        <v>1019</v>
      </c>
      <c r="D11">
        <v>15</v>
      </c>
      <c r="E11">
        <v>8.9</v>
      </c>
      <c r="F11">
        <v>65</v>
      </c>
      <c r="H11">
        <f t="shared" si="1"/>
        <v>1.6853932584269662</v>
      </c>
      <c r="I11">
        <f t="shared" si="0"/>
        <v>1.4445843016060889E-5</v>
      </c>
      <c r="J11">
        <f t="shared" si="2"/>
        <v>8.5712001895294599E-6</v>
      </c>
      <c r="L11" s="3" t="s">
        <v>19</v>
      </c>
      <c r="M11" t="s">
        <v>19</v>
      </c>
      <c r="N11">
        <f>MAX(I3:I1048576)</f>
        <v>1.7834485780819266E-5</v>
      </c>
    </row>
    <row r="12" spans="1:14" x14ac:dyDescent="0.6">
      <c r="B12">
        <v>78</v>
      </c>
      <c r="C12">
        <v>1060</v>
      </c>
      <c r="D12">
        <v>17</v>
      </c>
      <c r="E12">
        <v>10</v>
      </c>
      <c r="F12">
        <v>70</v>
      </c>
      <c r="H12">
        <f t="shared" si="1"/>
        <v>1.7</v>
      </c>
      <c r="I12">
        <f t="shared" si="0"/>
        <v>1.5129939480242079E-5</v>
      </c>
      <c r="J12">
        <f t="shared" si="2"/>
        <v>8.8999644001423989E-6</v>
      </c>
    </row>
    <row r="13" spans="1:14" x14ac:dyDescent="0.6">
      <c r="B13">
        <v>80</v>
      </c>
      <c r="H13" s="2"/>
    </row>
    <row r="14" spans="1:14" x14ac:dyDescent="0.6">
      <c r="B14">
        <v>83</v>
      </c>
    </row>
    <row r="15" spans="1:14" x14ac:dyDescent="0.6">
      <c r="B15">
        <v>85</v>
      </c>
    </row>
    <row r="16" spans="1:14" x14ac:dyDescent="0.6">
      <c r="B16">
        <v>88</v>
      </c>
    </row>
    <row r="17" spans="2:2" x14ac:dyDescent="0.6">
      <c r="B17">
        <v>90</v>
      </c>
    </row>
    <row r="18" spans="2:2" x14ac:dyDescent="0.6">
      <c r="B18">
        <v>93</v>
      </c>
    </row>
    <row r="19" spans="2:2" x14ac:dyDescent="0.6">
      <c r="B19">
        <v>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1278-A517-40F9-B2A3-32D128B9CAB4}">
  <dimension ref="A2:N21"/>
  <sheetViews>
    <sheetView zoomScale="54" zoomScaleNormal="100" workbookViewId="0">
      <selection activeCell="H27" sqref="H27"/>
    </sheetView>
  </sheetViews>
  <sheetFormatPr defaultRowHeight="16.899999999999999" x14ac:dyDescent="0.6"/>
  <cols>
    <col min="2" max="4" width="9.0625" bestFit="1" customWidth="1"/>
    <col min="5" max="5" width="9.3125" bestFit="1" customWidth="1"/>
    <col min="6" max="6" width="9.0625" bestFit="1" customWidth="1"/>
    <col min="8" max="8" width="9.0625" bestFit="1" customWidth="1"/>
    <col min="9" max="9" width="13.375" bestFit="1" customWidth="1"/>
    <col min="10" max="10" width="9.0625" bestFit="1" customWidth="1"/>
  </cols>
  <sheetData>
    <row r="2" spans="1:14" x14ac:dyDescent="0.6">
      <c r="A2" t="s">
        <v>2</v>
      </c>
      <c r="B2" t="s">
        <v>8</v>
      </c>
      <c r="C2" t="s">
        <v>1</v>
      </c>
      <c r="D2" t="s">
        <v>3</v>
      </c>
      <c r="E2" t="s">
        <v>5</v>
      </c>
      <c r="F2" t="s">
        <v>9</v>
      </c>
      <c r="H2" t="s">
        <v>4</v>
      </c>
      <c r="I2" t="s">
        <v>11</v>
      </c>
      <c r="J2" t="s">
        <v>13</v>
      </c>
    </row>
    <row r="3" spans="1:14" x14ac:dyDescent="0.6">
      <c r="B3">
        <v>55</v>
      </c>
      <c r="C3">
        <v>420</v>
      </c>
      <c r="D3">
        <v>5</v>
      </c>
      <c r="E3">
        <v>2.8</v>
      </c>
      <c r="F3">
        <v>54.5</v>
      </c>
      <c r="H3">
        <f>D3/E3</f>
        <v>1.7857142857142858</v>
      </c>
      <c r="I3">
        <f t="shared" ref="I3:I17" si="0">D3/POWER(C3, 2)</f>
        <v>2.834467120181406E-5</v>
      </c>
      <c r="J3">
        <f>E3/POWER(C3, 2)</f>
        <v>1.5873015873015872E-5</v>
      </c>
      <c r="L3" s="3" t="s">
        <v>14</v>
      </c>
      <c r="M3" t="s">
        <v>15</v>
      </c>
      <c r="N3">
        <f>MAX(D3:D1000)</f>
        <v>35</v>
      </c>
    </row>
    <row r="4" spans="1:14" x14ac:dyDescent="0.6">
      <c r="B4">
        <v>58</v>
      </c>
      <c r="C4">
        <v>541</v>
      </c>
      <c r="D4">
        <v>10</v>
      </c>
      <c r="E4" s="1">
        <v>3.6</v>
      </c>
      <c r="F4">
        <v>56.7</v>
      </c>
      <c r="H4">
        <f t="shared" ref="H4:H17" si="1">D4/E4</f>
        <v>2.7777777777777777</v>
      </c>
      <c r="I4">
        <f t="shared" si="0"/>
        <v>3.4166891598703028E-5</v>
      </c>
      <c r="J4">
        <f t="shared" ref="J4:J17" si="2">E4/POWER(C4, 2)</f>
        <v>1.230008097553309E-5</v>
      </c>
      <c r="M4" t="s">
        <v>4</v>
      </c>
      <c r="N4">
        <f>_xlfn.XLOOKUP(MAX(D3:D1048576),D3:D1048576, H3:H1048576, 0, 0)</f>
        <v>2.8925619834710745</v>
      </c>
    </row>
    <row r="5" spans="1:14" x14ac:dyDescent="0.6">
      <c r="B5">
        <v>60</v>
      </c>
      <c r="C5">
        <v>616</v>
      </c>
      <c r="D5">
        <v>12</v>
      </c>
      <c r="E5">
        <v>4.3</v>
      </c>
      <c r="F5">
        <v>57.8</v>
      </c>
      <c r="H5">
        <f t="shared" si="1"/>
        <v>2.7906976744186047</v>
      </c>
      <c r="I5">
        <f t="shared" si="0"/>
        <v>3.1624219935908245E-5</v>
      </c>
      <c r="J5">
        <f t="shared" si="2"/>
        <v>1.1332012143700455E-5</v>
      </c>
      <c r="L5" s="3"/>
      <c r="M5" t="s">
        <v>16</v>
      </c>
      <c r="N5">
        <f>_xlfn.XLOOKUP(MAX(D3:D1048576),D3:D1048576, J3:J1048576, 0, 0)</f>
        <v>1.0221804714532871E-5</v>
      </c>
    </row>
    <row r="6" spans="1:14" x14ac:dyDescent="0.6">
      <c r="B6">
        <v>63</v>
      </c>
      <c r="C6">
        <v>717</v>
      </c>
      <c r="D6">
        <v>16</v>
      </c>
      <c r="E6">
        <v>5.6</v>
      </c>
      <c r="F6">
        <v>58.7</v>
      </c>
      <c r="H6">
        <f t="shared" si="1"/>
        <v>2.8571428571428572</v>
      </c>
      <c r="I6">
        <f t="shared" si="0"/>
        <v>3.1123015664602821E-5</v>
      </c>
      <c r="J6">
        <f t="shared" si="2"/>
        <v>1.0893055482610987E-5</v>
      </c>
      <c r="M6" t="s">
        <v>12</v>
      </c>
      <c r="N6">
        <f>_xlfn.XLOOKUP(MAX(D3:D1048576),D3:D1048576, F3:F1048576, 0, 0)</f>
        <v>71.7</v>
      </c>
    </row>
    <row r="7" spans="1:14" x14ac:dyDescent="0.6">
      <c r="B7">
        <v>65</v>
      </c>
      <c r="C7">
        <v>768</v>
      </c>
      <c r="D7">
        <v>20</v>
      </c>
      <c r="E7">
        <v>6</v>
      </c>
      <c r="F7">
        <v>60.6</v>
      </c>
      <c r="H7">
        <f t="shared" si="1"/>
        <v>3.3333333333333335</v>
      </c>
      <c r="I7">
        <f t="shared" si="0"/>
        <v>3.390842013888889E-5</v>
      </c>
      <c r="J7">
        <f t="shared" si="2"/>
        <v>1.0172526041666666E-5</v>
      </c>
      <c r="L7" s="3" t="s">
        <v>17</v>
      </c>
      <c r="M7" t="s">
        <v>18</v>
      </c>
      <c r="N7">
        <f>MAX(H3:H1048576)</f>
        <v>3.3333333333333335</v>
      </c>
    </row>
    <row r="8" spans="1:14" x14ac:dyDescent="0.6">
      <c r="B8">
        <v>68</v>
      </c>
      <c r="C8">
        <v>834</v>
      </c>
      <c r="D8">
        <v>23</v>
      </c>
      <c r="E8">
        <v>7.1</v>
      </c>
      <c r="F8">
        <v>61.3</v>
      </c>
      <c r="H8">
        <f t="shared" si="1"/>
        <v>3.23943661971831</v>
      </c>
      <c r="I8">
        <f t="shared" si="0"/>
        <v>3.3067071522638005E-5</v>
      </c>
      <c r="J8">
        <f t="shared" si="2"/>
        <v>1.0207661209162166E-5</v>
      </c>
      <c r="M8" t="s">
        <v>3</v>
      </c>
      <c r="N8">
        <f>_xlfn.XLOOKUP(N7, H3:H1048576, D3:D1048576,0,0)</f>
        <v>20</v>
      </c>
    </row>
    <row r="9" spans="1:14" x14ac:dyDescent="0.6">
      <c r="B9">
        <v>70</v>
      </c>
      <c r="C9">
        <v>886</v>
      </c>
      <c r="D9">
        <v>26</v>
      </c>
      <c r="E9">
        <v>8</v>
      </c>
      <c r="F9">
        <v>60</v>
      </c>
      <c r="H9">
        <f t="shared" si="1"/>
        <v>3.25</v>
      </c>
      <c r="I9">
        <f t="shared" si="0"/>
        <v>3.3121187878664351E-5</v>
      </c>
      <c r="J9">
        <f t="shared" si="2"/>
        <v>1.0191134731896724E-5</v>
      </c>
      <c r="M9" t="s">
        <v>16</v>
      </c>
      <c r="N9">
        <f>_xlfn.XLOOKUP(N7, H3:H1048576, J3:J1048576,0,0)</f>
        <v>1.0172526041666666E-5</v>
      </c>
    </row>
    <row r="10" spans="1:14" x14ac:dyDescent="0.6">
      <c r="B10">
        <v>73</v>
      </c>
      <c r="C10">
        <v>945</v>
      </c>
      <c r="D10">
        <v>28</v>
      </c>
      <c r="E10">
        <v>8.6</v>
      </c>
      <c r="F10">
        <v>60.3</v>
      </c>
      <c r="H10">
        <f t="shared" si="1"/>
        <v>3.2558139534883721</v>
      </c>
      <c r="I10">
        <f t="shared" si="0"/>
        <v>3.1354105428179504E-5</v>
      </c>
      <c r="J10">
        <f t="shared" si="2"/>
        <v>9.6301895243694184E-6</v>
      </c>
      <c r="M10" t="s">
        <v>12</v>
      </c>
      <c r="N10">
        <f>_xlfn.XLOOKUP(N7, H3:H1048576, F3:F1048576, 0, 0)</f>
        <v>60.6</v>
      </c>
    </row>
    <row r="11" spans="1:14" x14ac:dyDescent="0.6">
      <c r="B11">
        <v>75</v>
      </c>
      <c r="C11">
        <v>979</v>
      </c>
      <c r="D11">
        <v>29</v>
      </c>
      <c r="E11">
        <v>9.3000000000000007</v>
      </c>
      <c r="F11">
        <v>63.6</v>
      </c>
      <c r="H11">
        <f t="shared" si="1"/>
        <v>3.118279569892473</v>
      </c>
      <c r="I11">
        <f t="shared" si="0"/>
        <v>3.0257470204217056E-5</v>
      </c>
      <c r="J11">
        <f t="shared" si="2"/>
        <v>9.7032576861799538E-6</v>
      </c>
      <c r="L11" s="3" t="s">
        <v>19</v>
      </c>
      <c r="M11" t="s">
        <v>19</v>
      </c>
      <c r="N11">
        <f>MAX(I3:I1048576)</f>
        <v>3.4166891598703028E-5</v>
      </c>
    </row>
    <row r="12" spans="1:14" x14ac:dyDescent="0.6">
      <c r="B12">
        <v>78</v>
      </c>
      <c r="C12">
        <v>1030</v>
      </c>
      <c r="D12">
        <v>31</v>
      </c>
      <c r="E12">
        <v>10.199999999999999</v>
      </c>
      <c r="F12">
        <v>67.099999999999994</v>
      </c>
      <c r="H12">
        <f t="shared" si="1"/>
        <v>3.0392156862745101</v>
      </c>
      <c r="I12">
        <f t="shared" si="0"/>
        <v>2.9220473183146384E-5</v>
      </c>
      <c r="J12">
        <f t="shared" si="2"/>
        <v>9.6144782731642942E-6</v>
      </c>
    </row>
    <row r="13" spans="1:14" x14ac:dyDescent="0.6">
      <c r="B13">
        <v>80</v>
      </c>
      <c r="C13">
        <v>1040</v>
      </c>
      <c r="D13">
        <v>32</v>
      </c>
      <c r="E13">
        <v>11.2</v>
      </c>
      <c r="F13">
        <v>70.400000000000006</v>
      </c>
      <c r="H13" s="2">
        <f>D13/E13</f>
        <v>2.8571428571428572</v>
      </c>
      <c r="I13">
        <f t="shared" si="0"/>
        <v>2.9585798816568047E-5</v>
      </c>
      <c r="J13">
        <f t="shared" si="2"/>
        <v>1.0355029585798816E-5</v>
      </c>
    </row>
    <row r="14" spans="1:14" x14ac:dyDescent="0.6">
      <c r="B14">
        <v>83</v>
      </c>
      <c r="C14">
        <v>1088</v>
      </c>
      <c r="D14">
        <v>35</v>
      </c>
      <c r="E14">
        <v>12.1</v>
      </c>
      <c r="F14">
        <v>71.7</v>
      </c>
      <c r="H14">
        <f t="shared" si="1"/>
        <v>2.8925619834710745</v>
      </c>
      <c r="I14">
        <f t="shared" si="0"/>
        <v>2.9567203719723182E-5</v>
      </c>
      <c r="J14">
        <f t="shared" si="2"/>
        <v>1.0221804714532871E-5</v>
      </c>
    </row>
    <row r="15" spans="1:14" x14ac:dyDescent="0.6">
      <c r="B15">
        <v>85</v>
      </c>
      <c r="C15">
        <v>1110</v>
      </c>
      <c r="D15">
        <v>35</v>
      </c>
      <c r="E15">
        <v>12.7</v>
      </c>
      <c r="F15">
        <v>71.5</v>
      </c>
      <c r="H15">
        <f t="shared" si="1"/>
        <v>2.7559055118110236</v>
      </c>
      <c r="I15">
        <f t="shared" si="0"/>
        <v>2.8406785163541919E-5</v>
      </c>
      <c r="J15">
        <f t="shared" si="2"/>
        <v>1.0307604902199497E-5</v>
      </c>
    </row>
    <row r="16" spans="1:14" x14ac:dyDescent="0.6">
      <c r="B16">
        <v>88</v>
      </c>
      <c r="C16">
        <v>1157</v>
      </c>
      <c r="D16">
        <v>33</v>
      </c>
      <c r="E16">
        <v>14</v>
      </c>
      <c r="F16">
        <v>70.3</v>
      </c>
      <c r="H16">
        <f t="shared" si="1"/>
        <v>2.3571428571428572</v>
      </c>
      <c r="I16">
        <f t="shared" si="0"/>
        <v>2.4651719756261724E-5</v>
      </c>
      <c r="J16">
        <f t="shared" si="2"/>
        <v>1.0458305351141337E-5</v>
      </c>
    </row>
    <row r="17" spans="2:10" x14ac:dyDescent="0.6">
      <c r="B17">
        <v>90</v>
      </c>
      <c r="C17">
        <v>1169</v>
      </c>
      <c r="D17">
        <v>33</v>
      </c>
      <c r="E17">
        <v>14.6</v>
      </c>
      <c r="F17">
        <v>70.3</v>
      </c>
      <c r="H17">
        <f t="shared" si="1"/>
        <v>2.2602739726027399</v>
      </c>
      <c r="I17">
        <f t="shared" si="0"/>
        <v>2.4148208532220663E-5</v>
      </c>
      <c r="J17">
        <f t="shared" si="2"/>
        <v>1.0683752865770352E-5</v>
      </c>
    </row>
    <row r="18" spans="2:10" x14ac:dyDescent="0.6">
      <c r="B18">
        <v>93</v>
      </c>
      <c r="C18" t="s">
        <v>10</v>
      </c>
    </row>
    <row r="19" spans="2:10" x14ac:dyDescent="0.6">
      <c r="B19">
        <v>95</v>
      </c>
    </row>
    <row r="20" spans="2:10" x14ac:dyDescent="0.6">
      <c r="B20">
        <v>98</v>
      </c>
    </row>
    <row r="21" spans="2:10" x14ac:dyDescent="0.6">
      <c r="B21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6mm</vt:lpstr>
      <vt:lpstr>8mm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Cho</dc:creator>
  <cp:lastModifiedBy>YW Cho</cp:lastModifiedBy>
  <dcterms:created xsi:type="dcterms:W3CDTF">2023-11-18T15:52:04Z</dcterms:created>
  <dcterms:modified xsi:type="dcterms:W3CDTF">2024-01-11T07:21:05Z</dcterms:modified>
</cp:coreProperties>
</file>