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selfimba\imba\excels\"/>
    </mc:Choice>
  </mc:AlternateContent>
  <xr:revisionPtr revIDLastSave="0" documentId="13_ncr:1_{87C4234E-82BB-48AA-9EC1-55AC13D2BEAB}" xr6:coauthVersionLast="47" xr6:coauthVersionMax="47" xr10:uidLastSave="{00000000-0000-0000-0000-000000000000}"/>
  <bookViews>
    <workbookView xWindow="4545" yWindow="4545" windowWidth="28800" windowHeight="15345" tabRatio="3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F3" i="5" s="1"/>
  <c r="BC4" i="5"/>
  <c r="BB4" i="5"/>
  <c r="AN4" i="5"/>
  <c r="B4" i="5"/>
  <c r="C4" i="5" l="1"/>
  <c r="BF4" i="5" s="1"/>
  <c r="AH3" i="5"/>
  <c r="AP3" i="5"/>
  <c r="Z3" i="5"/>
  <c r="BF3" i="5"/>
  <c r="AL3" i="5"/>
  <c r="BE3" i="5"/>
  <c r="AO3" i="5"/>
  <c r="AG3" i="5"/>
  <c r="AK3" i="5"/>
  <c r="Y3" i="5"/>
  <c r="BJ3" i="5"/>
  <c r="AS3" i="5"/>
  <c r="AJ3" i="5"/>
  <c r="X3" i="5"/>
  <c r="H3" i="5"/>
  <c r="BI3" i="5"/>
  <c r="AQ3" i="5"/>
  <c r="AI3" i="5"/>
  <c r="W3" i="5"/>
  <c r="Y4" i="5"/>
  <c r="AK4" i="5"/>
  <c r="X4" i="5"/>
  <c r="AL4" i="5"/>
  <c r="F4" i="5"/>
  <c r="AO4" i="5"/>
  <c r="BE4" i="5"/>
  <c r="AH4" i="5"/>
  <c r="AQ4" i="5"/>
  <c r="AP4" i="5"/>
  <c r="W4" i="5"/>
  <c r="BJ4" i="5"/>
  <c r="AG4" i="5"/>
  <c r="AJ4" i="5"/>
  <c r="AS4" i="5"/>
  <c r="BI4" i="5" l="1"/>
  <c r="AI4" i="5"/>
  <c r="Z4" i="5"/>
</calcChain>
</file>

<file path=xl/sharedStrings.xml><?xml version="1.0" encoding="utf-8"?>
<sst xmlns="http://schemas.openxmlformats.org/spreadsheetml/2006/main" count="2454" uniqueCount="1487">
  <si>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</si>
  <si>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</si>
  <si>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</si>
  <si>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</si>
  <si>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</si>
  <si>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</si>
  <si>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</si>
  <si>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</si>
  <si>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</si>
  <si>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</si>
  <si>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</si>
  <si>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</si>
  <si>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</si>
  <si>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</si>
  <si>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</si>
  <si>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</si>
  <si>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</si>
  <si>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</si>
  <si>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</si>
  <si>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</si>
  <si>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</si>
  <si>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</si>
  <si>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</si>
  <si>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</si>
  <si>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</si>
  <si>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</si>
  <si>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</si>
  <si>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</si>
  <si>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</si>
  <si>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</si>
  <si>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</si>
  <si>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</si>
  <si>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</si>
  <si>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</si>
  <si>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</si>
  <si>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</si>
  <si>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</si>
  <si>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</si>
  <si>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</si>
  <si>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</si>
  <si>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</si>
  <si>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</si>
  <si>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</si>
  <si>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</si>
  <si>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</si>
  <si>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</si>
  <si>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</si>
  <si>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</si>
  <si>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</si>
  <si>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</si>
  <si>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</si>
  <si>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</si>
  <si>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</si>
  <si>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</si>
  <si>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</si>
  <si>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</si>
  <si>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</si>
  <si>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</si>
  <si>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</si>
  <si>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</si>
  <si>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</si>
  <si>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</si>
  <si>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</si>
  <si>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</si>
  <si>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</si>
  <si>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</si>
  <si>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</si>
  <si>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</si>
  <si>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</si>
  <si>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</si>
  <si>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</si>
  <si>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</si>
  <si>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</si>
  <si>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</si>
  <si>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</si>
  <si>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</si>
  <si>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</si>
  <si>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</si>
  <si>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</si>
  <si>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</si>
  <si>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</si>
  <si>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</si>
  <si>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</si>
  <si>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</si>
  <si>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</si>
  <si>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</si>
  <si>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</si>
  <si>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</si>
  <si>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</si>
  <si>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</si>
  <si>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</si>
  <si>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</si>
  <si>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</si>
  <si>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</si>
  <si>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</si>
  <si>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</si>
  <si>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</si>
  <si>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</si>
  <si>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</si>
  <si>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</si>
  <si>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</si>
  <si>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</si>
  <si>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</si>
  <si>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</si>
  <si>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</si>
  <si>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</si>
  <si>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</si>
  <si>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</si>
  <si>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</si>
  <si>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</si>
  <si>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</si>
  <si>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</si>
  <si>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</si>
  <si>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</si>
  <si>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</si>
  <si>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</si>
  <si>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</si>
  <si>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</si>
  <si>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</si>
  <si>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</si>
  <si>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</si>
  <si>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</si>
  <si>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</si>
  <si>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</si>
  <si>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</si>
  <si>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</si>
  <si>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</si>
  <si>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</si>
  <si>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</si>
  <si>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</si>
  <si>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</si>
  <si>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</si>
  <si>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</si>
  <si>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</si>
  <si>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</si>
  <si>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</si>
  <si>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</si>
  <si>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</si>
  <si>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</si>
  <si>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</si>
  <si>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</si>
  <si>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</si>
  <si>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</si>
  <si>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</si>
  <si>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</si>
  <si>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</si>
  <si>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</si>
  <si>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</si>
  <si>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</si>
  <si>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</si>
  <si>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</si>
  <si>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</si>
  <si>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</si>
  <si>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</si>
  <si>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</si>
  <si>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</si>
  <si>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</si>
  <si>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</si>
  <si>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</si>
  <si>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</si>
  <si>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</si>
  <si>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</si>
  <si>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</si>
  <si>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</si>
  <si>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</si>
  <si>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</si>
  <si>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</si>
  <si>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</si>
  <si>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</si>
  <si>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</si>
  <si>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</si>
  <si>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</si>
  <si>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</si>
  <si>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</si>
  <si>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</si>
  <si>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</si>
  <si>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</si>
  <si>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</si>
  <si>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</si>
  <si>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</si>
  <si>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</si>
  <si>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</si>
  <si>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</si>
  <si>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</si>
  <si>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</si>
  <si>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</si>
  <si>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</si>
  <si>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</si>
  <si>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</si>
  <si>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</si>
  <si>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</si>
  <si>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</si>
  <si>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</si>
  <si>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</si>
  <si>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</si>
  <si>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</si>
  <si>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</si>
  <si>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</si>
  <si>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</si>
  <si>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</si>
  <si>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</si>
  <si>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</si>
  <si>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</si>
  <si>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</si>
  <si>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</si>
  <si>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</si>
  <si>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</si>
  <si>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</si>
  <si>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</si>
  <si>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</si>
  <si>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</si>
  <si>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</si>
  <si>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</si>
  <si>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</si>
  <si>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</si>
  <si>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</si>
  <si>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</si>
  <si>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</si>
  <si>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</si>
  <si>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</si>
  <si>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</si>
  <si>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</si>
  <si>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</si>
  <si>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</si>
  <si>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</si>
  <si>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</si>
  <si>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</si>
  <si>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</si>
  <si>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</si>
  <si>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</si>
  <si>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</si>
  <si>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</si>
  <si>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</si>
  <si>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</si>
  <si>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</si>
  <si>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</si>
  <si>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</si>
  <si>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</si>
  <si>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</si>
  <si>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</si>
  <si>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</si>
  <si>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</si>
  <si>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</si>
  <si>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</si>
  <si>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</si>
  <si>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</si>
  <si>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</si>
  <si>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</si>
  <si>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</si>
  <si>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</si>
  <si>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</si>
  <si>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</si>
  <si>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</si>
  <si>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</si>
  <si>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</si>
  <si>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</si>
  <si>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</si>
  <si>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</si>
  <si>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</si>
  <si>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</si>
  <si>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</si>
  <si>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</si>
  <si>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</si>
  <si>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</si>
  <si>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</si>
  <si>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</si>
  <si>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</si>
  <si>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</si>
  <si>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</si>
  <si>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</si>
  <si>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</si>
  <si>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</si>
  <si>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</si>
  <si>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</si>
  <si>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</si>
  <si>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</si>
  <si>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</si>
  <si>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</si>
  <si>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</si>
  <si>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</si>
  <si>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</si>
  <si>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</si>
  <si>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</si>
  <si>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</si>
  <si>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</si>
  <si>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</si>
  <si>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</si>
  <si>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</si>
  <si>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</si>
  <si>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</si>
  <si>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</si>
  <si>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</si>
  <si>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</si>
  <si>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</si>
  <si>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</si>
  <si>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</si>
  <si>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</si>
  <si>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</si>
  <si>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</si>
  <si>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</si>
  <si>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</si>
  <si>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</si>
  <si>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</si>
  <si>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</si>
  <si>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</si>
  <si>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</si>
  <si>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</si>
  <si>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</si>
  <si>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</si>
  <si>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</si>
  <si>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</si>
  <si>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</si>
  <si>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</si>
  <si>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</si>
  <si>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</si>
  <si>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</si>
  <si>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</si>
  <si>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</si>
  <si>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</si>
  <si>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</si>
  <si>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</si>
  <si>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</si>
  <si>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</si>
  <si>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</si>
  <si>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</si>
  <si>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</si>
  <si>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</si>
  <si>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</si>
  <si>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</si>
  <si>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</si>
  <si>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</si>
  <si>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</si>
  <si>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</si>
  <si>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</si>
  <si>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</si>
  <si>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</si>
  <si>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</si>
  <si>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</si>
  <si>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</si>
  <si>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</si>
  <si>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</si>
  <si>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</si>
  <si>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</si>
  <si>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</si>
  <si>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</si>
  <si>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</si>
  <si>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</si>
  <si>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</si>
  <si>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</si>
  <si>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</si>
  <si>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</si>
  <si>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</si>
  <si>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</si>
  <si>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</si>
  <si>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</si>
  <si>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</si>
  <si>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</si>
  <si>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</si>
  <si>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</si>
  <si>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</si>
  <si>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</si>
  <si>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</si>
  <si>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</si>
  <si>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</si>
  <si>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</si>
  <si>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</si>
  <si>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</si>
  <si>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</si>
  <si>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</si>
  <si>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</si>
  <si>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</si>
  <si>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</si>
  <si>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</si>
  <si>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</si>
  <si>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</si>
  <si>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</si>
  <si>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</si>
  <si>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</si>
  <si>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</si>
  <si>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</si>
  <si>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</si>
  <si>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</si>
  <si>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</si>
  <si>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</si>
  <si>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</si>
  <si>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</si>
  <si>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</si>
  <si>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</si>
  <si>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</si>
  <si>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</si>
  <si>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</si>
  <si>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</si>
  <si>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</si>
  <si>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</si>
  <si>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</si>
  <si>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</si>
  <si>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</si>
  <si>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</si>
  <si>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</si>
  <si>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</si>
  <si>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</si>
  <si>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</si>
  <si>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</si>
  <si>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</si>
  <si>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</si>
  <si>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</si>
  <si>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</si>
  <si>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</si>
  <si>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</si>
  <si>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</si>
  <si>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</si>
  <si>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</si>
  <si>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</si>
  <si>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</si>
  <si>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</si>
  <si>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</si>
  <si>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</si>
  <si>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</si>
  <si>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</si>
  <si>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</si>
  <si>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</si>
  <si>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</si>
  <si>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</si>
  <si>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</si>
  <si>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</si>
  <si>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</si>
  <si>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</si>
  <si>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</si>
  <si>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</si>
  <si>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</si>
  <si>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</si>
  <si>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</si>
  <si>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</si>
  <si>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</si>
  <si>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</si>
  <si>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</si>
  <si>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</si>
  <si>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</si>
  <si>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</si>
  <si>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</si>
  <si>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</si>
  <si>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</si>
  <si>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</si>
  <si>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</si>
  <si>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</si>
  <si>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</si>
  <si>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</si>
  <si>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</si>
  <si>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</si>
  <si>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</si>
  <si>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</si>
  <si>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</si>
  <si>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</si>
  <si>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</si>
  <si>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</si>
  <si>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</si>
  <si>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</si>
  <si>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</si>
  <si>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</si>
  <si>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</si>
  <si>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</si>
  <si>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</si>
  <si>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</si>
  <si>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</si>
  <si>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</si>
  <si>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</si>
  <si>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</si>
  <si>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</si>
  <si>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</si>
  <si>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</si>
  <si>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</si>
  <si>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</si>
  <si>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</si>
  <si>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</si>
  <si>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</si>
  <si>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</si>
  <si>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</si>
  <si>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</si>
  <si>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</si>
  <si>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</si>
  <si>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</si>
  <si>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</si>
  <si>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</si>
  <si>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</si>
  <si>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</si>
  <si>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</si>
  <si>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</si>
  <si>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</si>
  <si>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</si>
  <si>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</si>
  <si>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</si>
  <si>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</si>
  <si>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</si>
  <si>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</si>
  <si>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</si>
  <si>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</si>
  <si>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</si>
  <si>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</si>
  <si>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</si>
  <si>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</si>
  <si>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</si>
  <si>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</si>
  <si>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</si>
  <si>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</si>
  <si>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</si>
  <si>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</si>
  <si>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</si>
  <si>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</si>
  <si>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</si>
  <si>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</si>
  <si>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</si>
  <si>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</si>
  <si>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</si>
  <si>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</si>
  <si>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</si>
  <si>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</si>
  <si>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</si>
  <si>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</si>
  <si>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</si>
  <si>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</si>
  <si>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</si>
  <si>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</si>
  <si>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</si>
  <si>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</si>
  <si>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</si>
  <si>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</si>
  <si>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</si>
  <si>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</si>
  <si>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</si>
  <si>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</si>
  <si>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</si>
  <si>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</si>
  <si>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</si>
  <si>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</si>
  <si>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</si>
  <si>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</si>
  <si>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</si>
  <si>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</si>
  <si>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</si>
  <si>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</si>
  <si>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</si>
  <si>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</si>
  <si>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</si>
  <si>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</si>
  <si>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</si>
  <si>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</si>
  <si>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</si>
  <si>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</si>
  <si>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</si>
  <si>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</si>
  <si>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</si>
  <si>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</si>
  <si>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</si>
  <si>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</si>
  <si>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</si>
  <si>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</si>
  <si>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</si>
  <si>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</si>
  <si>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</si>
  <si>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</si>
  <si>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</si>
  <si>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</si>
  <si>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</si>
  <si>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</si>
  <si>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</si>
  <si>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</si>
  <si>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</si>
  <si>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</si>
  <si>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</si>
  <si>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</si>
  <si>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</si>
  <si>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</si>
  <si>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</si>
  <si>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</si>
  <si>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</si>
  <si>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</si>
  <si>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</si>
  <si>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</si>
  <si>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</si>
  <si>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</si>
  <si>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</si>
  <si>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</si>
  <si>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</si>
  <si>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</si>
  <si>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</si>
  <si>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</si>
  <si>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</si>
  <si>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</si>
  <si>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</si>
  <si>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</si>
  <si>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</si>
  <si>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</si>
  <si>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</si>
  <si>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</si>
  <si>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</si>
  <si>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</si>
  <si>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</si>
  <si>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</si>
  <si>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</si>
  <si>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</si>
  <si>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</si>
  <si>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</si>
  <si>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</si>
  <si>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</si>
  <si>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</si>
  <si>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</si>
  <si>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</si>
  <si>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</si>
  <si>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</si>
  <si>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</si>
  <si>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</si>
  <si>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</si>
  <si>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</si>
  <si>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</si>
  <si>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</si>
  <si>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</si>
  <si>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</si>
  <si>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</si>
  <si>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</si>
  <si>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</si>
  <si>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</si>
  <si>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</si>
  <si>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</si>
  <si>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</si>
  <si>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</si>
  <si>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</si>
  <si>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</si>
  <si>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</si>
  <si>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</si>
  <si>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</si>
  <si>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</si>
  <si>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</si>
  <si>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</si>
  <si>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</si>
  <si>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</si>
  <si>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</si>
  <si>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</si>
  <si>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</si>
  <si>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</si>
  <si>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</si>
  <si>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</si>
  <si>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</si>
  <si>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</si>
  <si>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</si>
  <si>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</si>
  <si>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</si>
  <si>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</si>
  <si>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</si>
  <si>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</si>
  <si>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</si>
  <si>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</si>
  <si>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</si>
  <si>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</si>
  <si>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</si>
  <si>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</si>
  <si>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</si>
  <si>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</si>
  <si>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</si>
  <si>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</si>
  <si>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</si>
  <si>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</si>
  <si>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</si>
  <si>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</si>
  <si>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</si>
  <si>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</si>
  <si>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</si>
  <si>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</si>
  <si>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</si>
  <si>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</si>
  <si>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</si>
  <si>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</si>
  <si>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</si>
  <si>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</si>
  <si>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</si>
  <si>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</si>
  <si>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</si>
  <si>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</si>
  <si>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</si>
  <si>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</si>
  <si>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</si>
  <si>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</si>
  <si>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</si>
  <si>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</si>
  <si>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</si>
  <si>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</si>
  <si>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</si>
  <si>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</si>
  <si>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</si>
  <si>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</si>
  <si>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</si>
  <si>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</si>
  <si>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</si>
  <si>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</si>
  <si>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</si>
  <si>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</si>
  <si>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</si>
  <si>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</si>
  <si>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</si>
  <si>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</si>
  <si>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</si>
  <si>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</si>
  <si>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</si>
  <si>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</si>
  <si>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</si>
  <si>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</si>
  <si>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</si>
  <si>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</si>
  <si>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</si>
  <si>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</si>
  <si>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</si>
  <si>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</si>
  <si>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</si>
  <si>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</si>
  <si>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</si>
  <si>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</si>
  <si>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</si>
  <si>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</si>
  <si>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</si>
  <si>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</si>
  <si>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</si>
  <si>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</si>
  <si>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</si>
  <si>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</si>
  <si>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</si>
  <si>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</si>
  <si>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</si>
  <si>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</si>
  <si>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</si>
  <si>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</si>
  <si>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</si>
  <si>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</si>
  <si>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</si>
  <si>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</si>
  <si>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</si>
  <si>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</si>
  <si>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</si>
  <si>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</si>
  <si>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</si>
  <si>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</si>
  <si>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</si>
  <si>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</si>
  <si>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</si>
  <si>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</si>
  <si>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</si>
  <si>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</si>
  <si>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</si>
  <si>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</si>
  <si>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</si>
  <si>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</si>
  <si>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</si>
  <si>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</si>
  <si>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</si>
  <si>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</si>
  <si>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</si>
  <si>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</si>
  <si>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</si>
  <si>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</si>
  <si>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</si>
  <si>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</si>
  <si>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</si>
  <si>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</si>
  <si>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</si>
  <si>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</si>
  <si>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</si>
  <si>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</si>
  <si>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</si>
  <si>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</si>
  <si>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</si>
  <si>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</si>
  <si>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</si>
  <si>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</si>
  <si>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</si>
  <si>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</si>
  <si>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</si>
  <si>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</si>
  <si>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</si>
  <si>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</si>
  <si>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</si>
  <si>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</si>
  <si>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</si>
  <si>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</si>
  <si>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</si>
  <si>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</si>
  <si>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</si>
  <si>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</si>
  <si>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</si>
  <si>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</si>
  <si>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</si>
  <si>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</si>
  <si>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</si>
  <si>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</si>
  <si>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</si>
  <si>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</si>
  <si>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</si>
  <si>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</si>
  <si>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</si>
  <si>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</si>
  <si>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</si>
  <si>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</si>
  <si>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</si>
  <si>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</si>
  <si>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</si>
  <si>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</si>
  <si>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</si>
  <si>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</si>
  <si>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</si>
  <si>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</si>
  <si>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</si>
  <si>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</si>
  <si>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</si>
  <si>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</si>
  <si>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</si>
  <si>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</si>
  <si>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</si>
  <si>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</si>
  <si>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</si>
  <si>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</si>
  <si>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</si>
  <si>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</si>
  <si>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</si>
  <si>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</si>
  <si>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</si>
  <si>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</si>
  <si>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</si>
  <si>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</si>
  <si>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</si>
  <si>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</si>
  <si>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</si>
  <si>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</si>
  <si>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</si>
  <si>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</si>
  <si>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</si>
  <si>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</si>
  <si>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</si>
  <si>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</si>
  <si>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</si>
  <si>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</si>
  <si>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</si>
  <si>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</si>
  <si>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</si>
  <si>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</si>
  <si>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</si>
  <si>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</si>
  <si>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</si>
  <si>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</si>
  <si>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</si>
  <si>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</si>
  <si>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</si>
  <si>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</si>
  <si>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</si>
  <si>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</si>
  <si>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</si>
  <si>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</si>
  <si>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</si>
  <si>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</si>
  <si>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</si>
  <si>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</si>
  <si>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</si>
  <si>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</si>
  <si>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</si>
  <si>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</si>
  <si>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</si>
  <si>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</si>
  <si>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</si>
  <si>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</si>
  <si>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</si>
  <si>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</si>
  <si>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</si>
  <si>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</si>
  <si>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</si>
  <si>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</si>
  <si>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</si>
  <si>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</si>
  <si>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</si>
  <si>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</si>
  <si>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</si>
  <si>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</si>
  <si>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</si>
  <si>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</si>
  <si>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</si>
  <si>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</si>
  <si>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</si>
  <si>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</si>
  <si>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</si>
  <si>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</si>
  <si>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</si>
  <si>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</si>
  <si>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</si>
  <si>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</si>
  <si>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</si>
  <si>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</si>
  <si>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</si>
  <si>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</si>
  <si>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</si>
  <si>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</si>
  <si>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</si>
  <si>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</si>
  <si>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</si>
  <si>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</si>
  <si>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</si>
  <si>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</si>
  <si>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</si>
  <si>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</si>
  <si>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</si>
  <si>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</si>
  <si>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</si>
  <si>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</si>
  <si>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</si>
  <si>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</si>
  <si>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</si>
  <si>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</si>
  <si>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</si>
  <si>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</si>
  <si>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</si>
  <si>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</si>
  <si>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</si>
  <si>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</si>
  <si>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</si>
  <si>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</si>
  <si>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</si>
  <si>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</si>
  <si>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</si>
  <si>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</si>
  <si>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</si>
  <si>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</si>
  <si>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</si>
  <si>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</si>
  <si>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</si>
  <si>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</si>
  <si>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</si>
  <si>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</si>
  <si>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</si>
  <si>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</si>
  <si>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</si>
  <si>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</si>
  <si>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</si>
  <si>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</si>
  <si>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</si>
  <si>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</si>
  <si>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</si>
  <si>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</si>
  <si>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</si>
  <si>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</si>
  <si>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</si>
  <si>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</si>
  <si>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</si>
  <si>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</si>
  <si>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</si>
  <si>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</si>
  <si>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</si>
  <si>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</si>
  <si>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</si>
  <si>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</si>
  <si>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</si>
  <si>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</si>
  <si>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</si>
  <si>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</si>
  <si>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</si>
  <si>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</si>
  <si>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</si>
  <si>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</si>
  <si>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</si>
  <si>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</si>
  <si>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</si>
  <si>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</si>
  <si>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</si>
  <si>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</si>
  <si>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</si>
  <si>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</si>
  <si>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</si>
  <si>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</si>
  <si>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</si>
  <si>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</si>
  <si>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</si>
  <si>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</si>
  <si>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</si>
  <si>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</si>
  <si>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</si>
  <si>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</si>
  <si>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</si>
  <si>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</si>
  <si>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</si>
  <si>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</si>
  <si>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</si>
  <si>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</si>
  <si>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</si>
  <si>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</si>
  <si>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</si>
  <si>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</si>
  <si>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</si>
  <si>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</si>
  <si>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</si>
  <si>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</si>
  <si>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</si>
  <si>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</si>
  <si>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</si>
  <si>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</si>
  <si>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</si>
  <si>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</si>
  <si>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</si>
  <si>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</si>
  <si>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</si>
  <si>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</si>
  <si>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</si>
  <si>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</si>
  <si>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</si>
  <si>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</si>
  <si>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</si>
  <si>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</si>
  <si>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</si>
  <si>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</si>
  <si>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</si>
  <si>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</si>
  <si>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</si>
  <si>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</si>
  <si>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</si>
  <si>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</si>
  <si>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</si>
  <si>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</si>
  <si>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</si>
  <si>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</si>
  <si>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</si>
  <si>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</si>
  <si>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</si>
  <si>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</si>
  <si>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</si>
  <si>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</si>
  <si>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</si>
  <si>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</si>
  <si>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</si>
  <si>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</si>
  <si>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</si>
  <si>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</si>
  <si>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</si>
  <si>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</si>
  <si>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</si>
  <si>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</si>
  <si>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</si>
  <si>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</si>
  <si>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</si>
  <si>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</si>
  <si>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</si>
  <si>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</si>
  <si>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</si>
  <si>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</si>
  <si>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</si>
  <si>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</si>
  <si>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</si>
  <si>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</si>
  <si>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</si>
  <si>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</si>
  <si>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</si>
  <si>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</si>
  <si>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</si>
  <si>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</si>
  <si>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</si>
  <si>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</si>
  <si>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</si>
  <si>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</si>
  <si>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</si>
  <si>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</si>
  <si>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</si>
  <si>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</si>
  <si>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</si>
  <si>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</si>
  <si>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</si>
  <si>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</si>
  <si>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</si>
  <si>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</si>
  <si>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</si>
  <si>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</si>
  <si>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</si>
  <si>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</si>
  <si>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</si>
  <si>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</si>
  <si>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</si>
  <si>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</si>
  <si>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</si>
  <si>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</si>
  <si>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</si>
  <si>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</si>
  <si>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</si>
  <si>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</si>
  <si>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</si>
  <si>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</si>
  <si>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</si>
  <si>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</si>
  <si>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</si>
  <si>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</si>
  <si>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</si>
  <si>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</si>
  <si>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</si>
  <si>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</si>
  <si>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</si>
  <si>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</si>
  <si>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</si>
  <si>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</si>
  <si>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</si>
  <si>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</si>
  <si>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</si>
  <si>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</si>
  <si>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</si>
  <si>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</si>
  <si>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</si>
  <si>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</si>
  <si>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</si>
  <si>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</si>
  <si>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</si>
  <si>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</si>
  <si>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</si>
  <si>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</si>
  <si>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</si>
  <si>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</si>
  <si>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</si>
  <si>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</si>
  <si>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</si>
  <si>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</si>
  <si>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</si>
  <si>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</si>
  <si>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</si>
  <si>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</si>
  <si>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</si>
  <si>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</si>
  <si>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</si>
  <si>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</si>
  <si>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</si>
  <si>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</si>
  <si>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</si>
  <si>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</si>
  <si>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</si>
  <si>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</si>
  <si>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</si>
  <si>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</si>
  <si>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</si>
  <si>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</si>
  <si>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</si>
  <si>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</si>
  <si>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</si>
  <si>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</si>
  <si>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</si>
  <si>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</si>
  <si>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</si>
  <si>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</si>
  <si>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</si>
  <si>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</si>
  <si>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</si>
  <si>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</si>
  <si>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</si>
  <si>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</si>
  <si>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</si>
  <si>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</si>
  <si>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</si>
  <si>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</si>
  <si>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</si>
  <si>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</si>
  <si>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</si>
  <si>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</si>
  <si>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</si>
  <si>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</si>
  <si>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</si>
  <si>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</si>
  <si>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</si>
  <si>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</si>
  <si>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</si>
  <si>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</si>
  <si>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</si>
  <si>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</si>
  <si>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</si>
  <si>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</si>
  <si>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</si>
  <si>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</si>
  <si>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</si>
  <si>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</si>
  <si>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</si>
  <si>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</si>
  <si>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</si>
  <si>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</si>
  <si>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</si>
  <si>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</si>
  <si>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</si>
  <si>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</si>
  <si>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</si>
  <si>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</si>
  <si>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</si>
  <si>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</si>
  <si>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</si>
  <si>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</si>
  <si>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</si>
  <si>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</si>
  <si>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</si>
  <si>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</si>
  <si>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</si>
  <si>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</si>
  <si>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</si>
  <si>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</si>
  <si>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</si>
  <si>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</si>
  <si>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</si>
  <si>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</si>
  <si>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</si>
  <si>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</si>
  <si>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</si>
  <si>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</si>
  <si>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</si>
  <si>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</si>
  <si>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</si>
  <si>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</si>
  <si>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</si>
  <si>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</si>
  <si>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</si>
  <si>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</si>
  <si>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</si>
  <si>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</si>
  <si>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</si>
  <si>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</si>
  <si>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</si>
  <si>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</si>
  <si>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</si>
  <si>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</si>
  <si>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</si>
  <si>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</si>
  <si>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</si>
  <si>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</si>
  <si>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</si>
  <si>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</si>
  <si>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</si>
  <si>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</si>
  <si>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</si>
  <si>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</si>
  <si>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</si>
  <si>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</si>
  <si>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</si>
  <si>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</si>
  <si>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</si>
  <si>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</si>
  <si>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</si>
  <si>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</si>
  <si>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</si>
  <si>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</si>
  <si>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</si>
  <si>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</si>
  <si>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</si>
  <si>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</si>
  <si>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</si>
  <si>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</si>
  <si>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</si>
  <si>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</si>
  <si>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</si>
  <si>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</si>
  <si>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</si>
  <si>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</si>
  <si>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</si>
  <si>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</si>
  <si>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</si>
  <si>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</si>
  <si>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</si>
  <si>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</si>
  <si>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</si>
  <si>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</si>
  <si>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</si>
  <si>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</si>
  <si>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</si>
  <si>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</si>
  <si>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</si>
  <si>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</si>
  <si>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</si>
  <si>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</si>
  <si>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</si>
  <si>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</si>
  <si>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</si>
  <si>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</si>
  <si>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</si>
  <si>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</si>
  <si>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</si>
  <si>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</si>
  <si>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</si>
  <si>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</si>
  <si>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</si>
  <si>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</si>
  <si>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</si>
  <si>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</si>
  <si>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</si>
  <si>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</si>
  <si>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</si>
  <si>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</si>
  <si>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</si>
  <si>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</si>
  <si>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</si>
  <si>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</si>
  <si>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</si>
  <si>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</si>
  <si>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</si>
  <si>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</si>
  <si>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</si>
  <si>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</si>
  <si>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</si>
  <si>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</si>
  <si>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</si>
  <si>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</si>
  <si>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</si>
  <si>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</si>
  <si>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</si>
  <si>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</si>
  <si>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</si>
  <si>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</si>
  <si>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</si>
  <si>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</si>
  <si>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</si>
  <si>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</si>
  <si>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</si>
  <si>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</si>
  <si>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</si>
  <si>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</si>
  <si>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</si>
  <si>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</si>
  <si>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</si>
  <si>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</si>
  <si>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</si>
  <si>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</si>
  <si>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</si>
  <si>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</si>
  <si>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</si>
  <si>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</si>
  <si>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</si>
  <si>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</si>
  <si>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</si>
  <si>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</si>
  <si>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</si>
  <si>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</si>
  <si>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</si>
  <si>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</si>
  <si>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</si>
  <si>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</si>
  <si>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</si>
  <si>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</si>
  <si>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</si>
  <si>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</si>
  <si>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</si>
  <si>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</si>
  <si>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</si>
  <si>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</si>
  <si>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</si>
  <si>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</si>
  <si>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</si>
  <si>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</si>
  <si>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</si>
  <si>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</si>
  <si>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</si>
  <si>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</si>
  <si>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</si>
  <si>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</si>
  <si>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</si>
  <si>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</si>
  <si>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</si>
  <si>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</si>
  <si>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</si>
  <si>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</si>
  <si>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</si>
  <si>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</si>
  <si>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</si>
  <si>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</si>
  <si>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</si>
  <si>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</si>
  <si>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</si>
  <si>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</si>
  <si>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</si>
  <si>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</si>
  <si>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</si>
  <si>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</si>
  <si>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</si>
  <si>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</si>
  <si>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</si>
  <si>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</si>
  <si>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</si>
  <si>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</si>
  <si>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</si>
  <si>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</si>
  <si>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</si>
  <si>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</si>
  <si>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</si>
  <si>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</si>
  <si>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</si>
  <si>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</si>
  <si>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</si>
  <si>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</si>
  <si>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</si>
  <si>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</si>
  <si>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</si>
  <si>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</si>
  <si>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</si>
  <si>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</si>
  <si>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</si>
  <si>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</si>
  <si>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</si>
  <si>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</si>
  <si>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</si>
  <si>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</si>
  <si>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</si>
  <si>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</si>
  <si>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4" type="noConversion"/>
  </si>
  <si>
    <t>BountyGoldMax</t>
    <phoneticPr fontId="14" type="noConversion"/>
  </si>
  <si>
    <t>Creature[{]</t>
    <phoneticPr fontId="14" type="noConversion"/>
  </si>
  <si>
    <t>npc_kv_generator_test</t>
    <phoneticPr fontId="14" type="noConversion"/>
  </si>
  <si>
    <t>1 1 1 1</t>
    <phoneticPr fontId="14" type="noConversion"/>
  </si>
  <si>
    <t>1000 2000 30000 40000</t>
    <phoneticPr fontId="14" type="noConversion"/>
  </si>
  <si>
    <t>1 1 2 3 4</t>
    <phoneticPr fontId="14" type="noConversion"/>
  </si>
  <si>
    <t>damage 0.1 0.2 0.3 0.4</t>
    <phoneticPr fontId="14" type="noConversion"/>
  </si>
  <si>
    <t>item_lua</t>
    <phoneticPr fontId="14" type="noConversion"/>
  </si>
  <si>
    <t>item_kv_generator_test1</t>
    <phoneticPr fontId="1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</si>
  <si>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</si>
  <si>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</si>
  <si>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</si>
  <si>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</si>
  <si>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</si>
  <si>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</si>
  <si>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</si>
  <si>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</si>
  <si>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</si>
  <si>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4" type="noConversion"/>
  </si>
  <si>
    <t>Model</t>
    <phoneticPr fontId="14" type="noConversion"/>
  </si>
  <si>
    <t>ItemStackable</t>
    <phoneticPr fontId="14" type="noConversion"/>
  </si>
  <si>
    <t>ItemInitialCharges</t>
    <phoneticPr fontId="14" type="noConversion"/>
  </si>
  <si>
    <t>ItemPermanent</t>
    <phoneticPr fontId="14" type="noConversion"/>
  </si>
  <si>
    <t>ItemPurchasable</t>
    <phoneticPr fontId="14" type="noConversion"/>
  </si>
  <si>
    <t>ItemShareability</t>
    <phoneticPr fontId="14" type="noConversion"/>
  </si>
  <si>
    <t>ItemCost</t>
    <phoneticPr fontId="14" type="noConversion"/>
  </si>
  <si>
    <t>[}]</t>
    <phoneticPr fontId="14" type="noConversion"/>
  </si>
  <si>
    <t>9</t>
  </si>
  <si>
    <t>8</t>
  </si>
  <si>
    <t>7</t>
  </si>
  <si>
    <t>6</t>
  </si>
  <si>
    <t>5</t>
  </si>
  <si>
    <t>4</t>
  </si>
  <si>
    <t>3</t>
  </si>
  <si>
    <t>2</t>
    <phoneticPr fontId="14" type="noConversion"/>
  </si>
  <si>
    <t>1</t>
    <phoneticPr fontId="14" type="noConversion"/>
  </si>
  <si>
    <t>AbilityValues[{]</t>
    <phoneticPr fontId="14" type="noConversion"/>
  </si>
  <si>
    <t>ScriptFile</t>
    <phoneticPr fontId="14" type="noConversion"/>
  </si>
  <si>
    <t>BaseClass</t>
    <phoneticPr fontId="14" type="noConversion"/>
  </si>
  <si>
    <t>name</t>
    <phoneticPr fontId="14" type="noConversion"/>
  </si>
  <si>
    <t>其他键需要自己加了</t>
    <phoneticPr fontId="14" type="noConversion"/>
  </si>
  <si>
    <t>无视魔免</t>
    <phoneticPr fontId="14" type="noConversion"/>
  </si>
  <si>
    <t>目标标签</t>
    <phoneticPr fontId="14" type="noConversion"/>
  </si>
  <si>
    <t>目标类型</t>
    <phoneticPr fontId="14" type="noConversion"/>
  </si>
  <si>
    <t>队伍</t>
    <phoneticPr fontId="14" type="noConversion"/>
  </si>
  <si>
    <t>类型</t>
    <phoneticPr fontId="14" type="noConversion"/>
  </si>
  <si>
    <t>图标</t>
    <phoneticPr fontId="14" type="noConversion"/>
  </si>
  <si>
    <t>魔法消耗</t>
    <phoneticPr fontId="14" type="noConversion"/>
  </si>
  <si>
    <t>冷却时间</t>
    <phoneticPr fontId="14" type="noConversion"/>
  </si>
  <si>
    <t>最大等级</t>
    <phoneticPr fontId="14" type="noConversion"/>
  </si>
  <si>
    <t>特效</t>
    <phoneticPr fontId="14" type="noConversion"/>
  </si>
  <si>
    <t>模型</t>
    <phoneticPr fontId="14" type="noConversion"/>
  </si>
  <si>
    <t>可否叠加</t>
    <phoneticPr fontId="14" type="noConversion"/>
  </si>
  <si>
    <t>初始点数</t>
    <phoneticPr fontId="14" type="noConversion"/>
  </si>
  <si>
    <t>永久物品</t>
    <phoneticPr fontId="14" type="noConversion"/>
  </si>
  <si>
    <t>可否购买</t>
    <phoneticPr fontId="14" type="noConversion"/>
  </si>
  <si>
    <t>共享</t>
    <phoneticPr fontId="14" type="noConversion"/>
  </si>
  <si>
    <t>价格</t>
    <phoneticPr fontId="14" type="noConversion"/>
  </si>
  <si>
    <t>技能键值</t>
    <phoneticPr fontId="14" type="noConversion"/>
  </si>
  <si>
    <t>脚本路径</t>
    <phoneticPr fontId="14" type="noConversion"/>
  </si>
  <si>
    <t>基类</t>
    <phoneticPr fontId="14" type="noConversion"/>
  </si>
  <si>
    <t>名字</t>
    <phoneticPr fontId="14" type="noConversion"/>
  </si>
  <si>
    <t>item_kv_generator_test2</t>
    <phoneticPr fontId="14" type="noConversion"/>
  </si>
  <si>
    <t>npc_dota_hero_lycan</t>
  </si>
  <si>
    <t>是否激活</t>
    <phoneticPr fontId="14" type="noConversion"/>
  </si>
  <si>
    <t>英雄名字</t>
    <phoneticPr fontId="14" type="noConversion"/>
  </si>
  <si>
    <t>another_test 10.5 2.3 3.3 1.1</t>
    <phoneticPr fontId="14" type="noConversion"/>
  </si>
  <si>
    <t>test 1</t>
    <phoneticPr fontId="14" type="noConversion"/>
  </si>
  <si>
    <t>radius 1 2 3 4</t>
    <phoneticPr fontId="14" type="noConversion"/>
  </si>
  <si>
    <t>ability_lua</t>
    <phoneticPr fontId="14" type="noConversion"/>
  </si>
  <si>
    <t>value</t>
    <phoneticPr fontId="16" type="noConversion"/>
  </si>
  <si>
    <t>HeroNames</t>
    <phoneticPr fontId="14" type="noConversion"/>
  </si>
  <si>
    <t>npc_dota_hero_ancient_apparition</t>
    <phoneticPr fontId="16" type="noConversion"/>
  </si>
  <si>
    <t>这种只有两列的表，会直接转成 "npc_dota_hero_ancient_apparition" "1"的形式</t>
    <phoneticPr fontId="16" type="noConversion"/>
  </si>
  <si>
    <t>target_damage {
"value" "110 120 130"
"special_bonus_unique_abaddon_2" "+30"
}</t>
    <phoneticPr fontId="14" type="noConversion"/>
  </si>
  <si>
    <t>PlainKV</t>
    <phoneticPr fontId="14" type="noConversion"/>
  </si>
  <si>
    <t>{
"test" "this is test of plain kv"
}</t>
    <phoneticPr fontId="14" type="noConversion"/>
  </si>
  <si>
    <t>#Loc{}</t>
    <phoneticPr fontId="14" type="noConversion"/>
  </si>
  <si>
    <t>#Loc{}_Description</t>
    <phoneticPr fontId="14" type="noConversion"/>
  </si>
  <si>
    <t>测试技能的描述</t>
    <phoneticPr fontId="14" type="noConversion"/>
  </si>
  <si>
    <t>1 2 3 4</t>
    <phoneticPr fontId="14" type="noConversion"/>
  </si>
  <si>
    <t>注释</t>
    <phoneticPr fontId="14" type="noConversion"/>
  </si>
  <si>
    <t>因为第二行的key没有写东西，因此这一行的内容不会被输出到kv文件中，可以自己任意写其他内容</t>
    <phoneticPr fontId="14" type="noConversion"/>
  </si>
  <si>
    <t>base_attack_ability</t>
    <phoneticPr fontId="14" type="noConversion"/>
  </si>
  <si>
    <t>attr_damage</t>
    <phoneticPr fontId="14" type="noConversion"/>
  </si>
  <si>
    <t>普通攻击</t>
    <phoneticPr fontId="14" type="noConversion"/>
  </si>
  <si>
    <t xml:space="preserve">DOTA_ABILITY_BEHAVIOR_HIDDEN + DOTA_ABILITY_BEHAVIOR_PASSIVE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</si>
</sst>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8" fillId="0" borderId="0"/>
    <xf numFmtId="0" fontId="7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9" fillId="0" borderId="1" xfId="0" applyFont="1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2" fillId="8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8" fillId="0" borderId="0" xfId="2"/>
    <xf numFmtId="49" fontId="8" fillId="0" borderId="0" xfId="2" applyNumberFormat="1"/>
    <xf numFmtId="0" fontId="7" fillId="0" borderId="0" xfId="3"/>
    <xf numFmtId="49" fontId="7" fillId="0" borderId="0" xfId="3" applyNumberFormat="1"/>
    <xf numFmtId="0" fontId="6" fillId="0" borderId="0" xfId="2" applyFont="1"/>
    <xf numFmtId="0" fontId="5" fillId="0" borderId="0" xfId="3" applyFont="1"/>
    <xf numFmtId="0" fontId="5" fillId="0" borderId="0" xfId="3" applyFont="1" applyAlignment="1">
      <alignment wrapText="1"/>
    </xf>
    <xf numFmtId="0" fontId="4" fillId="0" borderId="0" xfId="3" applyFont="1"/>
    <xf numFmtId="0" fontId="3" fillId="0" borderId="0" xfId="3" applyFont="1"/>
    <xf numFmtId="0" fontId="2" fillId="0" borderId="0" xfId="2" applyFont="1"/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1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5" defaultRowHeight="14.25"/>
  <cols>
    <col min="1" max="1" width="33" style="38" bestFit="1" customWidth="1"/>
    <col min="2" max="16384" width="8.75" style="38"/>
  </cols>
  <sheetData>
    <row r="1" spans="1:3">
      <c r="A1" s="38" t="s">
        <v>1465</v>
      </c>
      <c r="B1" s="38" t="s">
        <v>1464</v>
      </c>
      <c r="C1" s="42" t="s">
        <v>1473</v>
      </c>
    </row>
    <row r="2" spans="1:3">
      <c r="A2" s="42" t="s">
        <v>1471</v>
      </c>
      <c r="B2" s="42" t="s">
        <v>1470</v>
      </c>
    </row>
    <row r="3" spans="1:3">
      <c r="A3" s="42" t="s">
        <v>1472</v>
      </c>
      <c r="B3" s="38">
        <v>1</v>
      </c>
    </row>
    <row r="4" spans="1:3">
      <c r="A4" s="38" t="s">
        <v>152</v>
      </c>
      <c r="B4" s="38">
        <v>1</v>
      </c>
    </row>
    <row r="5" spans="1:3">
      <c r="A5" s="38" t="s">
        <v>162</v>
      </c>
      <c r="B5" s="38">
        <v>1</v>
      </c>
    </row>
    <row r="6" spans="1:3">
      <c r="A6" s="38" t="s">
        <v>158</v>
      </c>
      <c r="B6" s="38">
        <v>1</v>
      </c>
    </row>
    <row r="7" spans="1:3">
      <c r="A7" s="38" t="s">
        <v>122</v>
      </c>
      <c r="B7" s="38">
        <v>1</v>
      </c>
    </row>
    <row r="8" spans="1:3">
      <c r="A8" s="38" t="s">
        <v>163</v>
      </c>
      <c r="B8" s="38">
        <v>1</v>
      </c>
    </row>
    <row r="9" spans="1:3">
      <c r="A9" s="38" t="s">
        <v>185</v>
      </c>
      <c r="B9" s="38">
        <v>1</v>
      </c>
    </row>
    <row r="10" spans="1:3">
      <c r="A10" s="38" t="s">
        <v>103</v>
      </c>
      <c r="B10" s="38">
        <v>1</v>
      </c>
    </row>
    <row r="11" spans="1:3">
      <c r="A11" s="38" t="s">
        <v>180</v>
      </c>
      <c r="B11" s="38">
        <v>1</v>
      </c>
    </row>
    <row r="12" spans="1:3">
      <c r="A12" s="38" t="s">
        <v>177</v>
      </c>
      <c r="B12" s="38">
        <v>1</v>
      </c>
    </row>
    <row r="13" spans="1:3">
      <c r="A13" s="38" t="s">
        <v>129</v>
      </c>
      <c r="B13" s="38">
        <v>1</v>
      </c>
    </row>
    <row r="14" spans="1:3">
      <c r="A14" s="38" t="s">
        <v>139</v>
      </c>
      <c r="B14" s="38">
        <v>1</v>
      </c>
    </row>
    <row r="15" spans="1:3">
      <c r="A15" s="38" t="s">
        <v>161</v>
      </c>
      <c r="B15" s="38">
        <v>1</v>
      </c>
    </row>
    <row r="16" spans="1:3">
      <c r="A16" s="38" t="s">
        <v>88</v>
      </c>
      <c r="B16" s="38">
        <v>1</v>
      </c>
    </row>
    <row r="17" spans="1:2">
      <c r="A17" s="38" t="s">
        <v>143</v>
      </c>
      <c r="B17" s="38">
        <v>1</v>
      </c>
    </row>
    <row r="18" spans="1:2">
      <c r="A18" s="38" t="s">
        <v>127</v>
      </c>
      <c r="B18" s="38">
        <v>1</v>
      </c>
    </row>
    <row r="19" spans="1:2">
      <c r="A19" s="38" t="s">
        <v>172</v>
      </c>
      <c r="B19" s="38">
        <v>1</v>
      </c>
    </row>
    <row r="20" spans="1:2">
      <c r="A20" s="38" t="s">
        <v>107</v>
      </c>
      <c r="B20" s="38">
        <v>1</v>
      </c>
    </row>
    <row r="21" spans="1:2">
      <c r="A21" s="38" t="s">
        <v>145</v>
      </c>
      <c r="B21" s="38">
        <v>1</v>
      </c>
    </row>
    <row r="22" spans="1:2">
      <c r="A22" s="38" t="s">
        <v>141</v>
      </c>
      <c r="B22" s="38">
        <v>1</v>
      </c>
    </row>
    <row r="23" spans="1:2">
      <c r="A23" s="38" t="s">
        <v>178</v>
      </c>
      <c r="B23" s="38">
        <v>1</v>
      </c>
    </row>
    <row r="24" spans="1:2">
      <c r="A24" s="38" t="s">
        <v>166</v>
      </c>
      <c r="B24" s="38">
        <v>1</v>
      </c>
    </row>
    <row r="25" spans="1:2">
      <c r="A25" s="38" t="s">
        <v>179</v>
      </c>
      <c r="B25" s="38">
        <v>1</v>
      </c>
    </row>
    <row r="26" spans="1:2">
      <c r="A26" s="38" t="s">
        <v>95</v>
      </c>
      <c r="B26" s="38">
        <v>1</v>
      </c>
    </row>
    <row r="27" spans="1:2">
      <c r="A27" s="38" t="s">
        <v>154</v>
      </c>
      <c r="B27" s="38">
        <v>1</v>
      </c>
    </row>
    <row r="28" spans="1:2">
      <c r="A28" s="38" t="s">
        <v>153</v>
      </c>
      <c r="B28" s="38">
        <v>1</v>
      </c>
    </row>
    <row r="29" spans="1:2">
      <c r="A29" s="38" t="s">
        <v>132</v>
      </c>
      <c r="B29" s="38">
        <v>1</v>
      </c>
    </row>
    <row r="30" spans="1:2">
      <c r="A30" s="38" t="s">
        <v>170</v>
      </c>
      <c r="B30" s="38">
        <v>1</v>
      </c>
    </row>
    <row r="31" spans="1:2">
      <c r="A31" s="38" t="s">
        <v>114</v>
      </c>
      <c r="B31" s="38">
        <v>1</v>
      </c>
    </row>
    <row r="32" spans="1:2">
      <c r="A32" s="38" t="s">
        <v>183</v>
      </c>
      <c r="B32" s="38">
        <v>1</v>
      </c>
    </row>
    <row r="33" spans="1:2">
      <c r="A33" s="38" t="s">
        <v>181</v>
      </c>
      <c r="B33" s="38">
        <v>1</v>
      </c>
    </row>
    <row r="34" spans="1:2">
      <c r="A34" s="38" t="s">
        <v>165</v>
      </c>
      <c r="B34" s="38">
        <v>1</v>
      </c>
    </row>
    <row r="35" spans="1:2">
      <c r="A35" s="38" t="s">
        <v>148</v>
      </c>
      <c r="B35" s="38">
        <v>1</v>
      </c>
    </row>
    <row r="36" spans="1:2">
      <c r="A36" s="38" t="s">
        <v>174</v>
      </c>
      <c r="B36" s="38">
        <v>1</v>
      </c>
    </row>
    <row r="37" spans="1:2">
      <c r="A37" s="38" t="s">
        <v>100</v>
      </c>
      <c r="B37" s="38">
        <v>1</v>
      </c>
    </row>
    <row r="38" spans="1:2">
      <c r="A38" s="38" t="s">
        <v>116</v>
      </c>
      <c r="B38" s="38">
        <v>1</v>
      </c>
    </row>
    <row r="39" spans="1:2">
      <c r="A39" s="38" t="s">
        <v>168</v>
      </c>
      <c r="B39" s="38">
        <v>1</v>
      </c>
    </row>
    <row r="40" spans="1:2">
      <c r="A40" s="38" t="s">
        <v>92</v>
      </c>
      <c r="B40" s="38">
        <v>1</v>
      </c>
    </row>
    <row r="41" spans="1:2">
      <c r="A41" s="38" t="s">
        <v>167</v>
      </c>
      <c r="B41" s="38">
        <v>1</v>
      </c>
    </row>
    <row r="42" spans="1:2">
      <c r="A42" s="38" t="s">
        <v>142</v>
      </c>
      <c r="B42" s="38">
        <v>1</v>
      </c>
    </row>
    <row r="43" spans="1:2">
      <c r="A43" s="38" t="s">
        <v>169</v>
      </c>
      <c r="B43" s="38">
        <v>1</v>
      </c>
    </row>
    <row r="44" spans="1:2">
      <c r="A44" s="38" t="s">
        <v>186</v>
      </c>
      <c r="B44" s="38">
        <v>1</v>
      </c>
    </row>
    <row r="45" spans="1:2">
      <c r="A45" s="38" t="s">
        <v>160</v>
      </c>
      <c r="B45" s="38">
        <v>1</v>
      </c>
    </row>
    <row r="46" spans="1:2">
      <c r="A46" s="38" t="s">
        <v>130</v>
      </c>
      <c r="B46" s="38">
        <v>1</v>
      </c>
    </row>
    <row r="47" spans="1:2">
      <c r="A47" s="38" t="s">
        <v>119</v>
      </c>
      <c r="B47" s="38">
        <v>1</v>
      </c>
    </row>
    <row r="48" spans="1:2">
      <c r="A48" s="38" t="s">
        <v>99</v>
      </c>
      <c r="B48" s="38">
        <v>1</v>
      </c>
    </row>
    <row r="49" spans="1:2">
      <c r="A49" s="38" t="s">
        <v>155</v>
      </c>
      <c r="B49" s="38">
        <v>1</v>
      </c>
    </row>
    <row r="50" spans="1:2">
      <c r="A50" s="38" t="s">
        <v>157</v>
      </c>
      <c r="B50" s="38">
        <v>1</v>
      </c>
    </row>
    <row r="51" spans="1:2">
      <c r="A51" s="38" t="s">
        <v>171</v>
      </c>
      <c r="B51" s="38">
        <v>1</v>
      </c>
    </row>
    <row r="52" spans="1:2">
      <c r="A52" s="38" t="s">
        <v>176</v>
      </c>
      <c r="B52" s="38">
        <v>1</v>
      </c>
    </row>
    <row r="53" spans="1:2">
      <c r="A53" s="38" t="s">
        <v>123</v>
      </c>
      <c r="B53" s="38">
        <v>1</v>
      </c>
    </row>
    <row r="54" spans="1:2">
      <c r="A54" s="38" t="s">
        <v>146</v>
      </c>
      <c r="B54" s="38">
        <v>1</v>
      </c>
    </row>
    <row r="55" spans="1:2">
      <c r="A55" s="38" t="s">
        <v>156</v>
      </c>
      <c r="B55" s="38">
        <v>1</v>
      </c>
    </row>
    <row r="56" spans="1:2">
      <c r="A56" s="38" t="s">
        <v>131</v>
      </c>
      <c r="B56" s="38">
        <v>1</v>
      </c>
    </row>
    <row r="57" spans="1:2">
      <c r="A57" s="38" t="s">
        <v>144</v>
      </c>
      <c r="B57" s="38">
        <v>1</v>
      </c>
    </row>
    <row r="58" spans="1:2">
      <c r="A58" s="38" t="s">
        <v>159</v>
      </c>
      <c r="B58" s="38">
        <v>1</v>
      </c>
    </row>
    <row r="59" spans="1:2">
      <c r="A59" s="38" t="s">
        <v>151</v>
      </c>
      <c r="B59" s="38">
        <v>1</v>
      </c>
    </row>
    <row r="60" spans="1:2">
      <c r="A60" s="38" t="s">
        <v>182</v>
      </c>
      <c r="B60" s="38">
        <v>1</v>
      </c>
    </row>
    <row r="61" spans="1:2">
      <c r="A61" s="38" t="s">
        <v>184</v>
      </c>
      <c r="B61" s="38">
        <v>1</v>
      </c>
    </row>
    <row r="62" spans="1:2">
      <c r="A62" s="38" t="s">
        <v>97</v>
      </c>
      <c r="B62" s="38">
        <v>1</v>
      </c>
    </row>
    <row r="63" spans="1:2">
      <c r="A63" s="38" t="s">
        <v>138</v>
      </c>
      <c r="B63" s="38">
        <v>1</v>
      </c>
    </row>
    <row r="64" spans="1:2">
      <c r="A64" s="38" t="s">
        <v>102</v>
      </c>
      <c r="B64" s="38">
        <v>1</v>
      </c>
    </row>
    <row r="65" spans="1:2">
      <c r="A65" s="38" t="s">
        <v>173</v>
      </c>
      <c r="B65" s="38">
        <v>1</v>
      </c>
    </row>
    <row r="66" spans="1:2">
      <c r="A66" s="38" t="s">
        <v>135</v>
      </c>
      <c r="B66" s="38">
        <v>1</v>
      </c>
    </row>
    <row r="67" spans="1:2">
      <c r="A67" s="38" t="s">
        <v>101</v>
      </c>
      <c r="B67" s="38">
        <v>1</v>
      </c>
    </row>
    <row r="68" spans="1:2">
      <c r="A68" s="38" t="s">
        <v>189</v>
      </c>
      <c r="B68" s="38">
        <v>1</v>
      </c>
    </row>
    <row r="69" spans="1:2">
      <c r="A69" s="38" t="s">
        <v>187</v>
      </c>
      <c r="B69" s="38">
        <v>1</v>
      </c>
    </row>
    <row r="70" spans="1:2">
      <c r="A70" s="38" t="s">
        <v>188</v>
      </c>
      <c r="B70" s="38">
        <v>1</v>
      </c>
    </row>
    <row r="71" spans="1:2">
      <c r="A71" s="38" t="s">
        <v>96</v>
      </c>
      <c r="B71" s="38">
        <v>1</v>
      </c>
    </row>
    <row r="72" spans="1:2">
      <c r="A72" s="38" t="s">
        <v>190</v>
      </c>
      <c r="B72" s="38">
        <v>1</v>
      </c>
    </row>
    <row r="73" spans="1:2">
      <c r="A73" s="38" t="s">
        <v>191</v>
      </c>
      <c r="B73" s="38">
        <v>1</v>
      </c>
    </row>
    <row r="74" spans="1:2">
      <c r="A74" s="38" t="s">
        <v>1463</v>
      </c>
      <c r="B74" s="38">
        <v>1</v>
      </c>
    </row>
    <row r="75" spans="1:2">
      <c r="A75" s="38" t="s">
        <v>124</v>
      </c>
      <c r="B75" s="38">
        <v>1</v>
      </c>
    </row>
    <row r="76" spans="1:2">
      <c r="A76" s="38" t="s">
        <v>111</v>
      </c>
      <c r="B76" s="38">
        <v>1</v>
      </c>
    </row>
    <row r="77" spans="1:2">
      <c r="A77" s="38" t="s">
        <v>164</v>
      </c>
      <c r="B77" s="38">
        <v>1</v>
      </c>
    </row>
    <row r="78" spans="1:2">
      <c r="A78" s="38" t="s">
        <v>110</v>
      </c>
      <c r="B78" s="38">
        <v>1</v>
      </c>
    </row>
    <row r="79" spans="1:2">
      <c r="A79" s="38" t="s">
        <v>98</v>
      </c>
      <c r="B79" s="38">
        <v>1</v>
      </c>
    </row>
    <row r="80" spans="1:2">
      <c r="A80" s="38" t="s">
        <v>115</v>
      </c>
      <c r="B80" s="38">
        <v>1</v>
      </c>
    </row>
    <row r="81" spans="1:2">
      <c r="A81" s="38" t="s">
        <v>147</v>
      </c>
      <c r="B81" s="38">
        <v>1</v>
      </c>
    </row>
    <row r="82" spans="1:2">
      <c r="A82" s="38" t="s">
        <v>117</v>
      </c>
      <c r="B82" s="38">
        <v>1</v>
      </c>
    </row>
    <row r="83" spans="1:2">
      <c r="A83" s="38" t="s">
        <v>193</v>
      </c>
      <c r="B83" s="38">
        <v>1</v>
      </c>
    </row>
    <row r="84" spans="1:2">
      <c r="A84" s="38" t="s">
        <v>150</v>
      </c>
      <c r="B84" s="38">
        <v>1</v>
      </c>
    </row>
    <row r="85" spans="1:2">
      <c r="A85" s="38" t="s">
        <v>197</v>
      </c>
      <c r="B85" s="38">
        <v>1</v>
      </c>
    </row>
    <row r="86" spans="1:2">
      <c r="A86" s="38" t="s">
        <v>194</v>
      </c>
      <c r="B86" s="38">
        <v>1</v>
      </c>
    </row>
    <row r="87" spans="1:2">
      <c r="A87" s="38" t="s">
        <v>192</v>
      </c>
      <c r="B87" s="38">
        <v>1</v>
      </c>
    </row>
    <row r="88" spans="1:2">
      <c r="A88" s="38" t="s">
        <v>175</v>
      </c>
      <c r="B88" s="38">
        <v>1</v>
      </c>
    </row>
    <row r="89" spans="1:2">
      <c r="A89" s="38" t="s">
        <v>120</v>
      </c>
      <c r="B89" s="38">
        <v>1</v>
      </c>
    </row>
    <row r="90" spans="1:2">
      <c r="A90" s="38" t="s">
        <v>136</v>
      </c>
      <c r="B90" s="38">
        <v>1</v>
      </c>
    </row>
    <row r="91" spans="1:2">
      <c r="A91" s="38" t="s">
        <v>195</v>
      </c>
      <c r="B91" s="38">
        <v>1</v>
      </c>
    </row>
    <row r="92" spans="1:2">
      <c r="A92" s="38" t="s">
        <v>196</v>
      </c>
      <c r="B92" s="38">
        <v>1</v>
      </c>
    </row>
    <row r="93" spans="1:2">
      <c r="A93" s="38" t="s">
        <v>128</v>
      </c>
      <c r="B93" s="38">
        <v>1</v>
      </c>
    </row>
    <row r="94" spans="1:2">
      <c r="A94" s="38" t="s">
        <v>137</v>
      </c>
      <c r="B94" s="38">
        <v>1</v>
      </c>
    </row>
    <row r="95" spans="1:2">
      <c r="A95" s="38" t="s">
        <v>112</v>
      </c>
      <c r="B95" s="38">
        <v>1</v>
      </c>
    </row>
    <row r="96" spans="1:2">
      <c r="A96" s="38" t="s">
        <v>134</v>
      </c>
      <c r="B96" s="38">
        <v>1</v>
      </c>
    </row>
    <row r="97" spans="1:2">
      <c r="A97" s="38" t="s">
        <v>118</v>
      </c>
      <c r="B97" s="38">
        <v>1</v>
      </c>
    </row>
    <row r="98" spans="1:2">
      <c r="A98" s="38" t="s">
        <v>121</v>
      </c>
      <c r="B98" s="38">
        <v>1</v>
      </c>
    </row>
    <row r="99" spans="1:2">
      <c r="A99" s="38" t="s">
        <v>198</v>
      </c>
      <c r="B99" s="38">
        <v>1</v>
      </c>
    </row>
    <row r="100" spans="1:2">
      <c r="A100" s="38" t="s">
        <v>106</v>
      </c>
      <c r="B100" s="38">
        <v>1</v>
      </c>
    </row>
    <row r="101" spans="1:2">
      <c r="A101" s="38" t="s">
        <v>108</v>
      </c>
      <c r="B101" s="38">
        <v>1</v>
      </c>
    </row>
    <row r="102" spans="1:2">
      <c r="A102" s="38" t="s">
        <v>199</v>
      </c>
      <c r="B102" s="38">
        <v>1</v>
      </c>
    </row>
    <row r="103" spans="1:2">
      <c r="A103" s="38" t="s">
        <v>113</v>
      </c>
      <c r="B103" s="38">
        <v>1</v>
      </c>
    </row>
    <row r="104" spans="1:2">
      <c r="A104" s="38" t="s">
        <v>200</v>
      </c>
      <c r="B104" s="38">
        <v>1</v>
      </c>
    </row>
    <row r="105" spans="1:2">
      <c r="A105" s="38" t="s">
        <v>93</v>
      </c>
      <c r="B105" s="38">
        <v>1</v>
      </c>
    </row>
    <row r="106" spans="1:2">
      <c r="A106" s="38" t="s">
        <v>149</v>
      </c>
      <c r="B106" s="38">
        <v>1</v>
      </c>
    </row>
    <row r="107" spans="1:2">
      <c r="A107" s="38" t="s">
        <v>201</v>
      </c>
      <c r="B107" s="38">
        <v>1</v>
      </c>
    </row>
    <row r="108" spans="1:2">
      <c r="A108" s="38" t="s">
        <v>126</v>
      </c>
      <c r="B108" s="38">
        <v>1</v>
      </c>
    </row>
    <row r="109" spans="1:2">
      <c r="A109" s="38" t="s">
        <v>140</v>
      </c>
      <c r="B109" s="38">
        <v>1</v>
      </c>
    </row>
    <row r="110" spans="1:2">
      <c r="A110" s="38" t="s">
        <v>203</v>
      </c>
      <c r="B110" s="38">
        <v>1</v>
      </c>
    </row>
    <row r="111" spans="1:2">
      <c r="A111" s="38" t="s">
        <v>202</v>
      </c>
      <c r="B111" s="38">
        <v>1</v>
      </c>
    </row>
    <row r="112" spans="1:2">
      <c r="A112" s="38" t="s">
        <v>105</v>
      </c>
      <c r="B112" s="38">
        <v>1</v>
      </c>
    </row>
    <row r="113" spans="1:2">
      <c r="A113" s="38" t="s">
        <v>204</v>
      </c>
      <c r="B113" s="38">
        <v>1</v>
      </c>
    </row>
    <row r="114" spans="1:2">
      <c r="A114" s="38" t="s">
        <v>125</v>
      </c>
      <c r="B114" s="38">
        <v>1</v>
      </c>
    </row>
    <row r="115" spans="1:2">
      <c r="A115" s="38" t="s">
        <v>205</v>
      </c>
      <c r="B115" s="38">
        <v>1</v>
      </c>
    </row>
    <row r="116" spans="1:2">
      <c r="A116" s="38" t="s">
        <v>109</v>
      </c>
      <c r="B116" s="38">
        <v>1</v>
      </c>
    </row>
    <row r="117" spans="1:2">
      <c r="A117" s="38" t="s">
        <v>94</v>
      </c>
      <c r="B117" s="38">
        <v>1</v>
      </c>
    </row>
    <row r="118" spans="1:2">
      <c r="A118" s="38" t="s">
        <v>206</v>
      </c>
      <c r="B118" s="38">
        <v>1</v>
      </c>
    </row>
    <row r="119" spans="1:2">
      <c r="A119" s="38" t="s">
        <v>207</v>
      </c>
      <c r="B119" s="38">
        <v>1</v>
      </c>
    </row>
    <row r="120" spans="1:2">
      <c r="A120" s="38" t="s">
        <v>387</v>
      </c>
      <c r="B120" s="38">
        <v>1</v>
      </c>
    </row>
    <row r="121" spans="1:2">
      <c r="A121" s="38" t="s">
        <v>437</v>
      </c>
      <c r="B121" s="38">
        <v>1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tabSelected="1" topLeftCell="B1" workbookViewId="0">
      <selection activeCell="V3" sqref="V3"/>
    </sheetView>
  </sheetViews>
  <sheetFormatPr defaultColWidth="8.75" defaultRowHeight="14.25"/>
  <cols>
    <col min="1" max="16384" width="8.75" style="40"/>
  </cols>
  <sheetData>
    <row r="1" spans="1:27">
      <c r="A1" s="40" t="s">
        <v>1461</v>
      </c>
      <c r="D1" s="40" t="s">
        <v>1460</v>
      </c>
      <c r="E1" s="48" t="s">
        <v>1481</v>
      </c>
      <c r="F1" s="40" t="s">
        <v>1459</v>
      </c>
      <c r="G1" s="40" t="s">
        <v>1458</v>
      </c>
      <c r="R1" s="40" t="s">
        <v>1449</v>
      </c>
      <c r="S1" s="40" t="s">
        <v>1448</v>
      </c>
      <c r="T1" s="40" t="s">
        <v>1447</v>
      </c>
      <c r="U1" s="40" t="s">
        <v>1446</v>
      </c>
      <c r="V1" s="40" t="s">
        <v>1445</v>
      </c>
      <c r="W1" s="40" t="s">
        <v>1444</v>
      </c>
      <c r="X1" s="40" t="s">
        <v>1443</v>
      </c>
      <c r="Y1" s="40" t="s">
        <v>1442</v>
      </c>
      <c r="Z1" s="40" t="s">
        <v>1441</v>
      </c>
      <c r="AA1" s="40" t="s">
        <v>1440</v>
      </c>
    </row>
    <row r="2" spans="1:27">
      <c r="A2" s="40" t="s">
        <v>1439</v>
      </c>
      <c r="B2" s="45" t="s">
        <v>1477</v>
      </c>
      <c r="C2" s="45" t="s">
        <v>1478</v>
      </c>
      <c r="D2" s="40" t="s">
        <v>1438</v>
      </c>
      <c r="F2" s="40" t="s">
        <v>1437</v>
      </c>
      <c r="G2" s="40" t="s">
        <v>1436</v>
      </c>
      <c r="H2" s="41" t="s">
        <v>1435</v>
      </c>
      <c r="I2" s="41" t="s">
        <v>1434</v>
      </c>
      <c r="J2" s="41" t="s">
        <v>1433</v>
      </c>
      <c r="K2" s="41" t="s">
        <v>1432</v>
      </c>
      <c r="L2" s="41" t="s">
        <v>1431</v>
      </c>
      <c r="M2" s="41" t="s">
        <v>1430</v>
      </c>
      <c r="N2" s="41" t="s">
        <v>1429</v>
      </c>
      <c r="O2" s="41" t="s">
        <v>1428</v>
      </c>
      <c r="P2" s="41" t="s">
        <v>1427</v>
      </c>
      <c r="Q2" s="40" t="s">
        <v>1426</v>
      </c>
      <c r="R2" s="40" t="s">
        <v>1417</v>
      </c>
      <c r="S2" s="40" t="s">
        <v>1416</v>
      </c>
      <c r="T2" s="40" t="s">
        <v>1415</v>
      </c>
      <c r="U2" s="40" t="s">
        <v>1414</v>
      </c>
      <c r="V2" s="40" t="s">
        <v>1413</v>
      </c>
      <c r="W2" s="40" t="s">
        <v>1412</v>
      </c>
      <c r="X2" s="40" t="s">
        <v>1411</v>
      </c>
      <c r="Y2" s="40" t="s">
        <v>1410</v>
      </c>
      <c r="Z2" s="40" t="s">
        <v>1409</v>
      </c>
      <c r="AA2" s="43" t="s">
        <v>1475</v>
      </c>
    </row>
    <row r="3" spans="1:27" ht="29.25" customHeight="1">
      <c r="A3" s="48" t="s">
        <v>1483</v>
      </c>
      <c r="B3" s="48" t="s">
        <v>1485</v>
      </c>
      <c r="C3" s="45" t="s">
        <v>1479</v>
      </c>
      <c r="D3" s="46" t="s">
        <v>1469</v>
      </c>
      <c r="E3" s="48" t="s">
        <v>1482</v>
      </c>
      <c r="H3" s="40" t="s">
        <v>1406</v>
      </c>
      <c r="I3" s="46" t="s">
        <v>1468</v>
      </c>
      <c r="J3" s="46" t="s">
        <v>1467</v>
      </c>
      <c r="K3" s="40" t="s">
        <v>1466</v>
      </c>
      <c r="N3" s="44" t="s">
        <v>1474</v>
      </c>
      <c r="R3" s="40">
        <v>1</v>
      </c>
      <c r="S3" s="46">
        <v>0</v>
      </c>
      <c r="T3" s="40">
        <v>0</v>
      </c>
      <c r="U3" s="48" t="s">
        <v>1484</v>
      </c>
      <c r="V3" s="48" t="s">
        <v>1486</v>
      </c>
      <c r="AA3" s="44" t="s">
        <v>1476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5" defaultRowHeight="14.25"/>
  <cols>
    <col min="1" max="4" width="8.75" style="38"/>
    <col min="5" max="5" width="11.125" style="38" customWidth="1"/>
    <col min="6" max="16384" width="8.75" style="38"/>
  </cols>
  <sheetData>
    <row r="1" spans="1:32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>
      <c r="A3" s="38" t="s">
        <v>1408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1480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.25"/>
  <cols>
    <col min="1" max="4" width="8.75" style="38"/>
    <col min="5" max="5" width="11.125" style="38" customWidth="1"/>
    <col min="6" max="16384" width="8.75" style="38"/>
  </cols>
  <sheetData>
    <row r="1" spans="1:32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>
      <c r="A3" s="38" t="s">
        <v>1462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1480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"/>
  <sheetViews>
    <sheetView zoomScale="115" zoomScaleNormal="115" workbookViewId="0">
      <pane xSplit="1" ySplit="2" topLeftCell="B3" activePane="bottomRight" state="frozen"/>
      <selection pane="topRight"/>
      <selection pane="bottomLeft"/>
      <selection pane="bottomRight" activeCell="B15" sqref="B15"/>
    </sheetView>
  </sheetViews>
  <sheetFormatPr defaultColWidth="9" defaultRowHeight="14.25"/>
  <cols>
    <col min="1" max="1" width="31.125" style="6" customWidth="1"/>
    <col min="2" max="2" width="33.125" style="6" customWidth="1"/>
    <col min="3" max="3" width="17.125" style="6" customWidth="1"/>
    <col min="4" max="4" width="21.875" style="7" customWidth="1"/>
    <col min="5" max="5" width="22.125" customWidth="1"/>
    <col min="6" max="6" width="51.125" style="6" customWidth="1"/>
    <col min="7" max="7" width="5.125" style="6" customWidth="1"/>
    <col min="8" max="8" width="5.875" style="7" customWidth="1"/>
    <col min="9" max="9" width="5.375" customWidth="1"/>
    <col min="10" max="10" width="7.375" customWidth="1"/>
    <col min="11" max="22" width="5.375" customWidth="1"/>
    <col min="23" max="23" width="10.125" customWidth="1"/>
    <col min="24" max="24" width="40.375" customWidth="1"/>
    <col min="25" max="25" width="20.125" style="8" customWidth="1"/>
    <col min="26" max="26" width="13.875" customWidth="1"/>
    <col min="27" max="27" width="29.875" customWidth="1"/>
    <col min="28" max="28" width="25.125" customWidth="1"/>
    <col min="29" max="29" width="23" customWidth="1"/>
    <col min="30" max="30" width="27.125" customWidth="1"/>
    <col min="31" max="31" width="29.625" customWidth="1"/>
    <col min="32" max="32" width="28.375" customWidth="1"/>
    <col min="33" max="33" width="19.875" customWidth="1"/>
    <col min="34" max="34" width="16.375" customWidth="1"/>
    <col min="35" max="37" width="19.875" customWidth="1"/>
    <col min="38" max="38" width="28.625" customWidth="1"/>
    <col min="39" max="39" width="10.375" style="7" customWidth="1"/>
    <col min="40" max="40" width="6.875" style="26" customWidth="1"/>
    <col min="41" max="41" width="6.875" style="7" customWidth="1"/>
    <col min="42" max="42" width="6.875" style="36" customWidth="1"/>
    <col min="43" max="43" width="21" style="7" customWidth="1"/>
    <col min="44" max="44" width="20.375" style="7" customWidth="1"/>
    <col min="45" max="45" width="30.875" style="7" customWidth="1"/>
    <col min="46" max="53" width="6.875" style="7" customWidth="1"/>
    <col min="54" max="54" width="5.125" style="7" customWidth="1"/>
    <col min="55" max="55" width="5.875" style="7" customWidth="1"/>
    <col min="56" max="58" width="6.875" style="7" customWidth="1"/>
    <col min="59" max="59" width="22.875" style="7" customWidth="1"/>
    <col min="60" max="60" width="6.875" style="7" customWidth="1"/>
    <col min="61" max="61" width="24.125" customWidth="1"/>
    <col min="62" max="62" width="12.125" customWidth="1"/>
    <col min="63" max="63" width="20.875" customWidth="1"/>
    <col min="64" max="64" width="13" customWidth="1"/>
  </cols>
  <sheetData>
    <row r="1" spans="1:64" s="2" customFormat="1" ht="31.5" customHeight="1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7" t="s">
        <v>7</v>
      </c>
      <c r="I1" s="17" t="s">
        <v>8</v>
      </c>
      <c r="J1" s="17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 t="s">
        <v>10</v>
      </c>
      <c r="X1" s="17" t="s">
        <v>11</v>
      </c>
      <c r="Y1" s="18" t="s">
        <v>12</v>
      </c>
      <c r="Z1" s="17" t="s">
        <v>13</v>
      </c>
      <c r="AA1" s="20"/>
      <c r="AB1" s="20"/>
      <c r="AC1" s="20"/>
      <c r="AD1" s="20"/>
      <c r="AE1" s="20"/>
      <c r="AF1" s="20"/>
      <c r="AG1" s="20" t="s">
        <v>14</v>
      </c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9" t="s">
        <v>21</v>
      </c>
      <c r="AO1" s="11" t="s">
        <v>22</v>
      </c>
      <c r="AP1" s="33" t="s">
        <v>23</v>
      </c>
      <c r="AQ1" s="21" t="s">
        <v>24</v>
      </c>
      <c r="AR1" s="11" t="s">
        <v>25</v>
      </c>
      <c r="AS1" s="10" t="s">
        <v>26</v>
      </c>
      <c r="AT1" s="11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0" t="s">
        <v>35</v>
      </c>
      <c r="BC1" s="10" t="s">
        <v>36</v>
      </c>
      <c r="BD1" s="10" t="s">
        <v>37</v>
      </c>
      <c r="BE1" s="23" t="s">
        <v>38</v>
      </c>
      <c r="BF1" s="10" t="s">
        <v>39</v>
      </c>
      <c r="BG1" s="10" t="s">
        <v>40</v>
      </c>
      <c r="BH1" s="10" t="s">
        <v>41</v>
      </c>
      <c r="BI1" s="24" t="s">
        <v>42</v>
      </c>
      <c r="BJ1" s="24" t="s">
        <v>43</v>
      </c>
      <c r="BK1" s="2" t="s">
        <v>44</v>
      </c>
      <c r="BL1" s="2" t="s">
        <v>45</v>
      </c>
    </row>
    <row r="2" spans="1:64" s="2" customFormat="1" ht="36.75" customHeight="1" thickBot="1">
      <c r="A2" s="9" t="s">
        <v>46</v>
      </c>
      <c r="B2" s="9"/>
      <c r="C2" s="9"/>
      <c r="D2" s="10" t="s">
        <v>47</v>
      </c>
      <c r="E2" s="11" t="s">
        <v>48</v>
      </c>
      <c r="F2" s="12" t="s">
        <v>49</v>
      </c>
      <c r="G2" s="12" t="s">
        <v>50</v>
      </c>
      <c r="H2" s="17" t="s">
        <v>51</v>
      </c>
      <c r="I2" s="17" t="s">
        <v>1401</v>
      </c>
      <c r="J2" s="17" t="s">
        <v>52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17">
        <v>10</v>
      </c>
      <c r="U2" s="17" t="s">
        <v>53</v>
      </c>
      <c r="V2" s="17" t="s">
        <v>53</v>
      </c>
      <c r="W2" s="17" t="s">
        <v>54</v>
      </c>
      <c r="X2" s="17" t="s">
        <v>55</v>
      </c>
      <c r="Y2" s="18" t="s">
        <v>56</v>
      </c>
      <c r="Z2" s="17" t="s">
        <v>57</v>
      </c>
      <c r="AA2" s="20" t="s">
        <v>58</v>
      </c>
      <c r="AB2" s="20" t="s">
        <v>59</v>
      </c>
      <c r="AC2" s="20" t="s">
        <v>60</v>
      </c>
      <c r="AD2" s="20" t="s">
        <v>61</v>
      </c>
      <c r="AE2" s="20" t="s">
        <v>62</v>
      </c>
      <c r="AF2" s="20" t="s">
        <v>63</v>
      </c>
      <c r="AG2" s="20"/>
      <c r="AH2" s="20"/>
      <c r="AI2" s="20"/>
      <c r="AJ2" s="20"/>
      <c r="AK2" s="20"/>
      <c r="AL2" s="20"/>
      <c r="AM2" s="20" t="s">
        <v>64</v>
      </c>
      <c r="AN2" s="29" t="s">
        <v>65</v>
      </c>
      <c r="AO2" s="11" t="s">
        <v>66</v>
      </c>
      <c r="AP2" s="33" t="s">
        <v>67</v>
      </c>
      <c r="AQ2" s="21" t="s">
        <v>68</v>
      </c>
      <c r="AR2" s="11" t="s">
        <v>69</v>
      </c>
      <c r="AS2" s="10" t="s">
        <v>70</v>
      </c>
      <c r="AT2" s="11" t="s">
        <v>71</v>
      </c>
      <c r="AU2" s="22" t="s">
        <v>72</v>
      </c>
      <c r="AV2" s="11" t="s">
        <v>73</v>
      </c>
      <c r="AW2" s="11" t="s">
        <v>74</v>
      </c>
      <c r="AX2" s="11" t="s">
        <v>75</v>
      </c>
      <c r="AY2" s="11" t="s">
        <v>76</v>
      </c>
      <c r="AZ2" s="37" t="s">
        <v>1399</v>
      </c>
      <c r="BA2" s="37" t="s">
        <v>1400</v>
      </c>
      <c r="BB2" s="10" t="s">
        <v>77</v>
      </c>
      <c r="BC2" s="10" t="s">
        <v>78</v>
      </c>
      <c r="BD2" s="10" t="s">
        <v>79</v>
      </c>
      <c r="BE2" s="23" t="s">
        <v>80</v>
      </c>
      <c r="BF2" s="10" t="s">
        <v>81</v>
      </c>
      <c r="BG2" s="10" t="s">
        <v>82</v>
      </c>
      <c r="BH2" s="10" t="s">
        <v>83</v>
      </c>
      <c r="BI2" s="24" t="s">
        <v>84</v>
      </c>
      <c r="BJ2" s="24" t="s">
        <v>85</v>
      </c>
      <c r="BK2" s="2" t="s">
        <v>86</v>
      </c>
      <c r="BL2" s="2" t="s">
        <v>87</v>
      </c>
    </row>
    <row r="3" spans="1:64" s="3" customFormat="1" ht="15" thickBot="1">
      <c r="A3" s="13"/>
      <c r="B3" s="13" t="s">
        <v>88</v>
      </c>
      <c r="C3" s="13" t="str">
        <f>SUBSTITUTE(B3,"npc_dota_hero_","")</f>
        <v>earthshaker</v>
      </c>
      <c r="D3" s="14">
        <v>1</v>
      </c>
      <c r="E3" s="14" t="s">
        <v>89</v>
      </c>
      <c r="F3" s="14" t="str">
        <f>VLOOKUP("npc_dota_hero_"&amp;$C3,__OriginalData!$A$2:$W$122,2,FALSE)</f>
        <v>models/heroes/earthshaker/earthshaker.vmdl</v>
      </c>
      <c r="G3" s="13"/>
      <c r="H3" s="14">
        <f>VLOOKUP("npc_dota_hero_"&amp;$C3,__OriginalData!$A$2:$W$122,3,FALSE)</f>
        <v>0.93000000715256004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 t="str">
        <f>VLOOKUP("npc_dota_hero_"&amp;$C3,__OriginalData!$A$2:$W$122,4,FALSE)</f>
        <v>Hero_Earthshaker</v>
      </c>
      <c r="X3" s="14" t="str">
        <f>VLOOKUP("npc_dota_hero_"&amp;$C3,__OriginalData!$A$2:$W$122,5,FALSE)</f>
        <v>particles/units/heroes/hero_earthshaker</v>
      </c>
      <c r="Y3" s="19" t="str">
        <f>VLOOKUP("npc_dota_hero_"&amp;$C3,__OriginalData!$A$2:$W$122,6,FALSE)</f>
        <v>soundevents/game_sounds_heroes/game_sounds_earthshaker.vsndevts</v>
      </c>
      <c r="Z3" s="19" t="str">
        <f>VLOOKUP("npc_dota_hero_"&amp;$C3,__OriginalData!$A$2:$W$122,7,FALSE)</f>
        <v>soundevents/voscripts/game_sounds_vo_earthshaker.vsndevts</v>
      </c>
      <c r="AA3" s="27"/>
      <c r="AB3" s="19"/>
      <c r="AC3" s="19"/>
      <c r="AD3" s="28"/>
      <c r="AE3" s="19"/>
      <c r="AF3" s="19"/>
      <c r="AG3" s="19" t="str">
        <f>VLOOKUP("npc_dota_hero_"&amp;$C3,__OriginalData!$A$2:$W$122,8,FALSE)</f>
        <v>earthshaker_fissure</v>
      </c>
      <c r="AH3" s="19" t="str">
        <f>VLOOKUP("npc_dota_hero_"&amp;$C3,__OriginalData!$A$2:$W$122,9,FALSE)</f>
        <v>earthshaker_enchant_totem</v>
      </c>
      <c r="AI3" s="19" t="str">
        <f>VLOOKUP("npc_dota_hero_"&amp;$C3,__OriginalData!$A$2:$W$122,10,FALSE)</f>
        <v>earthshaker_aftershock</v>
      </c>
      <c r="AJ3" s="19" t="str">
        <f>VLOOKUP("npc_dota_hero_"&amp;$C3,__OriginalData!$A$2:$W$122,11,FALSE)</f>
        <v>generic_hidden</v>
      </c>
      <c r="AK3" s="19" t="str">
        <f>VLOOKUP("npc_dota_hero_"&amp;$C3,__OriginalData!$A$2:$W$122,12,FALSE)</f>
        <v>generic_hidden</v>
      </c>
      <c r="AL3" s="19" t="str">
        <f>VLOOKUP("npc_dota_hero_"&amp;$C3,__OriginalData!$A$2:$W$122,13,FALSE)</f>
        <v>earthshaker_echo_slam</v>
      </c>
      <c r="AM3" s="14">
        <v>1</v>
      </c>
      <c r="AN3" s="30">
        <v>200</v>
      </c>
      <c r="AO3" s="19">
        <f>VLOOKUP("npc_dota_hero_"&amp;$C3,__OriginalData!$A$2:$W$122,15,FALSE)</f>
        <v>310</v>
      </c>
      <c r="AP3" s="34">
        <f>VLOOKUP("npc_dota_hero_"&amp;$C3,__OriginalData!$A$2:$W$122,16,FALSE)</f>
        <v>0.89999997615813998</v>
      </c>
      <c r="AQ3" s="19" t="str">
        <f>IF(VLOOKUP("npc_dota_hero_"&amp;$C3,__OriginalData!$A$2:$W$122,17,FALSE)="nil","",VLOOKUP("npc_dota_hero_"&amp;$C3,__OriginalData!$A$2:$W$122,17,FALSE))</f>
        <v/>
      </c>
      <c r="AR3" s="19" t="s">
        <v>90</v>
      </c>
      <c r="AS3" s="19" t="str">
        <f>VLOOKUP("npc_dota_hero_"&amp;$C3,__OriginalData!$A$2:$W$122,19,FALSE)</f>
        <v>DOTA_UNIT_CAP_MELEE_ATTACK</v>
      </c>
      <c r="AT3" s="14">
        <v>5</v>
      </c>
      <c r="AU3" s="14">
        <v>0</v>
      </c>
      <c r="AV3" s="14">
        <v>500</v>
      </c>
      <c r="AW3" s="14">
        <v>0</v>
      </c>
      <c r="AX3" s="14">
        <v>100</v>
      </c>
      <c r="AY3" s="14">
        <v>0</v>
      </c>
      <c r="AZ3" s="14">
        <v>0</v>
      </c>
      <c r="BA3" s="14">
        <v>0</v>
      </c>
      <c r="BB3" s="14">
        <v>50</v>
      </c>
      <c r="BC3" s="14">
        <v>60</v>
      </c>
      <c r="BD3" s="19">
        <v>1.5</v>
      </c>
      <c r="BE3" s="19">
        <f>VLOOKUP("npc_dota_hero_"&amp;$C3,__OriginalData!$A$2:$W$122,20,FALSE)</f>
        <v>0.46700000762938998</v>
      </c>
      <c r="BF3" s="19">
        <f>VLOOKUP("npc_dota_hero_"&amp;$C3,__OriginalData!$A$2:$W$122,21,FALSE)</f>
        <v>150</v>
      </c>
      <c r="BG3" s="19" t="s">
        <v>91</v>
      </c>
      <c r="BH3" s="14">
        <v>70</v>
      </c>
      <c r="BI3" s="19" t="str">
        <f>IF(VLOOKUP("npc_dota_hero_"&amp;$C3,__OriginalData!$A$2:$W$122,22,FALSE)="nil","",VLOOKUP("npc_dota_hero_"&amp;$C3,__OriginalData!$A$2:$W$122,22,FALSE))</f>
        <v/>
      </c>
      <c r="BJ3" s="19">
        <f>IF(VLOOKUP("npc_dota_hero_"&amp;$C3,__OriginalData!$A$2:$W$122,23,FALSE)="nil","",VLOOKUP("npc_dota_hero_"&amp;$C3,__OriginalData!$A$2:$W$122,23,FALSE))</f>
        <v>0</v>
      </c>
      <c r="BL3" s="3">
        <v>1</v>
      </c>
    </row>
    <row r="4" spans="1:64" s="4" customFormat="1">
      <c r="A4" s="13" t="s">
        <v>1402</v>
      </c>
      <c r="B4" s="13" t="str">
        <f>B3&amp;"_1"</f>
        <v>npc_dota_hero_earthshaker_1</v>
      </c>
      <c r="C4" s="13" t="str">
        <f>C3</f>
        <v>earthshaker</v>
      </c>
      <c r="D4" s="14">
        <v>1</v>
      </c>
      <c r="E4" s="14" t="s">
        <v>89</v>
      </c>
      <c r="F4" s="14" t="str">
        <f>VLOOKUP("npc_dota_hero_"&amp;$C4,__OriginalData!$A$2:$W$122,2,FALSE)</f>
        <v>models/heroes/earthshaker/earthshaker.vmdl</v>
      </c>
      <c r="G4" s="13"/>
      <c r="H4" s="14">
        <v>0.85</v>
      </c>
      <c r="I4" s="14"/>
      <c r="J4" s="14"/>
      <c r="K4" s="5">
        <v>123</v>
      </c>
      <c r="L4" s="5">
        <v>223</v>
      </c>
      <c r="M4" s="5"/>
      <c r="N4" s="5"/>
      <c r="O4" s="5"/>
      <c r="P4" s="14"/>
      <c r="Q4" s="14"/>
      <c r="R4" s="14"/>
      <c r="S4" s="14"/>
      <c r="T4" s="14"/>
      <c r="U4" s="14"/>
      <c r="V4" s="14"/>
      <c r="W4" s="14" t="str">
        <f>VLOOKUP("npc_dota_hero_"&amp;$C4,__OriginalData!$A$2:$W$122,4,FALSE)</f>
        <v>Hero_Earthshaker</v>
      </c>
      <c r="X4" s="14" t="str">
        <f>VLOOKUP("npc_dota_hero_"&amp;$C4,__OriginalData!$A$2:$W$122,5,FALSE)</f>
        <v>particles/units/heroes/hero_earthshaker</v>
      </c>
      <c r="Y4" s="19" t="str">
        <f>VLOOKUP("npc_dota_hero_"&amp;$C4,__OriginalData!$A$2:$W$122,6,FALSE)</f>
        <v>soundevents/game_sounds_heroes/game_sounds_earthshaker.vsndevts</v>
      </c>
      <c r="Z4" s="19" t="str">
        <f>VLOOKUP("npc_dota_hero_"&amp;$C4,__OriginalData!$A$2:$W$122,7,FALSE)</f>
        <v>soundevents/voscripts/game_sounds_vo_earthshaker.vsndevts</v>
      </c>
      <c r="AA4" s="14"/>
      <c r="AB4" s="19"/>
      <c r="AC4" s="19"/>
      <c r="AD4" s="28"/>
      <c r="AE4" s="19"/>
      <c r="AF4" s="19"/>
      <c r="AG4" s="19" t="str">
        <f>VLOOKUP("npc_dota_hero_"&amp;$C4,__OriginalData!$A$2:$W$122,8,FALSE)</f>
        <v>earthshaker_fissure</v>
      </c>
      <c r="AH4" s="19" t="str">
        <f>VLOOKUP("npc_dota_hero_"&amp;$C4,__OriginalData!$A$2:$W$122,9,FALSE)</f>
        <v>earthshaker_enchant_totem</v>
      </c>
      <c r="AI4" s="19" t="str">
        <f>VLOOKUP("npc_dota_hero_"&amp;$C4,__OriginalData!$A$2:$W$122,10,FALSE)</f>
        <v>earthshaker_aftershock</v>
      </c>
      <c r="AJ4" s="19" t="str">
        <f>VLOOKUP("npc_dota_hero_"&amp;$C4,__OriginalData!$A$2:$W$122,11,FALSE)</f>
        <v>generic_hidden</v>
      </c>
      <c r="AK4" s="19" t="str">
        <f>VLOOKUP("npc_dota_hero_"&amp;$C4,__OriginalData!$A$2:$W$122,12,FALSE)</f>
        <v>generic_hidden</v>
      </c>
      <c r="AL4" s="19" t="str">
        <f>VLOOKUP("npc_dota_hero_"&amp;$C4,__OriginalData!$A$2:$W$122,13,FALSE)</f>
        <v>earthshaker_echo_slam</v>
      </c>
      <c r="AM4" s="14">
        <v>1</v>
      </c>
      <c r="AN4" s="31">
        <f>AN3</f>
        <v>200</v>
      </c>
      <c r="AO4" s="19">
        <f>VLOOKUP("npc_dota_hero_"&amp;$C4,__OriginalData!$A$2:$W$122,15,FALSE)</f>
        <v>310</v>
      </c>
      <c r="AP4" s="34">
        <f>VLOOKUP("npc_dota_hero_"&amp;$C4,__OriginalData!$A$2:$W$122,16,FALSE)</f>
        <v>0.89999997615813998</v>
      </c>
      <c r="AQ4" s="19" t="str">
        <f>IF(VLOOKUP("npc_dota_hero_"&amp;$C4,__OriginalData!$A$2:$W$122,17,FALSE)="nil","",VLOOKUP("npc_dota_hero_"&amp;$C4,__OriginalData!$A$2:$W$122,17,FALSE))</f>
        <v/>
      </c>
      <c r="AR4" s="19" t="s">
        <v>90</v>
      </c>
      <c r="AS4" s="19" t="str">
        <f>VLOOKUP("npc_dota_hero_"&amp;$C4,__OriginalData!$A$2:$W$122,19,FALSE)</f>
        <v>DOTA_UNIT_CAP_MELEE_ATTACK</v>
      </c>
      <c r="AT4" s="14">
        <v>5</v>
      </c>
      <c r="AU4" s="14">
        <v>0</v>
      </c>
      <c r="AV4" s="14">
        <v>500</v>
      </c>
      <c r="AW4" s="14">
        <v>0</v>
      </c>
      <c r="AX4" s="14">
        <v>100</v>
      </c>
      <c r="AY4" s="14">
        <v>0</v>
      </c>
      <c r="AZ4" s="14">
        <v>0</v>
      </c>
      <c r="BA4" s="14">
        <v>0</v>
      </c>
      <c r="BB4" s="14">
        <f>BB3</f>
        <v>50</v>
      </c>
      <c r="BC4" s="14">
        <f>BC3</f>
        <v>60</v>
      </c>
      <c r="BD4" s="19">
        <v>1.5</v>
      </c>
      <c r="BE4" s="19">
        <f>VLOOKUP("npc_dota_hero_"&amp;$C4,__OriginalData!$A$2:$W$122,20,FALSE)</f>
        <v>0.46700000762938998</v>
      </c>
      <c r="BF4" s="19">
        <f>VLOOKUP("npc_dota_hero_"&amp;$C4,__OriginalData!$A$2:$W$122,21,FALSE)</f>
        <v>150</v>
      </c>
      <c r="BG4" s="19" t="s">
        <v>91</v>
      </c>
      <c r="BH4" s="14">
        <v>70</v>
      </c>
      <c r="BI4" s="19" t="str">
        <f>IF(VLOOKUP("npc_dota_hero_"&amp;$C4,__OriginalData!$A$2:$W$122,22,FALSE)="nil","",VLOOKUP("npc_dota_hero_"&amp;$C4,__OriginalData!$A$2:$W$122,22,FALSE))</f>
        <v/>
      </c>
      <c r="BJ4" s="19">
        <f>IF(VLOOKUP("npc_dota_hero_"&amp;$C4,__OriginalData!$A$2:$W$122,23,FALSE)="nil","",VLOOKUP("npc_dota_hero_"&amp;$C4,__OriginalData!$A$2:$W$122,23,FALSE))</f>
        <v>0</v>
      </c>
      <c r="BK4" s="3"/>
      <c r="BL4" s="4">
        <v>1</v>
      </c>
    </row>
    <row r="5" spans="1:64" s="5" customFormat="1">
      <c r="A5" s="15"/>
      <c r="B5" s="15"/>
      <c r="C5" s="15"/>
      <c r="D5" s="16"/>
      <c r="F5" s="15"/>
      <c r="G5" s="15"/>
      <c r="H5" s="16"/>
      <c r="Y5" s="25"/>
      <c r="AM5" s="16"/>
      <c r="AN5" s="32"/>
      <c r="AO5" s="16"/>
      <c r="AP5" s="35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r="6" spans="1:64" s="5" customFormat="1">
      <c r="A6" s="15"/>
      <c r="B6" s="15"/>
      <c r="C6" s="15"/>
      <c r="D6" s="16"/>
      <c r="F6" s="15"/>
      <c r="G6" s="15"/>
      <c r="H6" s="16"/>
      <c r="Y6" s="25"/>
      <c r="AM6" s="16"/>
      <c r="AN6" s="32"/>
      <c r="AO6" s="16"/>
      <c r="AP6" s="35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spans="1:64" s="5" customFormat="1">
      <c r="A7" s="15"/>
      <c r="B7" s="15"/>
      <c r="C7" s="15"/>
      <c r="D7" s="16"/>
      <c r="F7" s="15"/>
      <c r="G7" s="15"/>
      <c r="H7" s="16"/>
      <c r="Y7" s="25"/>
      <c r="AM7" s="16"/>
      <c r="AN7" s="32"/>
      <c r="AO7" s="16"/>
      <c r="AP7" s="35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spans="1:64" s="5" customFormat="1">
      <c r="A8" s="15"/>
      <c r="B8" s="15"/>
      <c r="C8" s="15"/>
      <c r="D8" s="16"/>
      <c r="F8" s="15"/>
      <c r="G8" s="15"/>
      <c r="H8" s="16"/>
      <c r="Y8" s="25"/>
      <c r="AM8" s="16"/>
      <c r="AN8" s="32"/>
      <c r="AO8" s="16"/>
      <c r="AP8" s="35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r="9" spans="1:64" s="5" customFormat="1">
      <c r="A9" s="15"/>
      <c r="B9" s="15"/>
      <c r="C9" s="15"/>
      <c r="D9" s="16"/>
      <c r="F9" s="15"/>
      <c r="G9" s="15"/>
      <c r="H9" s="16"/>
      <c r="Y9" s="25"/>
      <c r="AM9" s="16"/>
      <c r="AN9" s="32"/>
      <c r="AO9" s="16"/>
      <c r="AP9" s="3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0" spans="1:64" s="5" customFormat="1">
      <c r="A10" s="15"/>
      <c r="B10" s="15"/>
      <c r="C10" s="15"/>
      <c r="D10" s="16"/>
      <c r="F10" s="15"/>
      <c r="G10" s="15"/>
      <c r="H10" s="16"/>
      <c r="Y10" s="25"/>
      <c r="AM10" s="16"/>
      <c r="AN10" s="32"/>
      <c r="AO10" s="16"/>
      <c r="AP10" s="35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r="11" spans="1:64" s="5" customFormat="1">
      <c r="A11" s="15"/>
      <c r="B11" s="15"/>
      <c r="C11" s="15"/>
      <c r="D11" s="16"/>
      <c r="F11" s="15"/>
      <c r="G11" s="15"/>
      <c r="H11" s="16"/>
      <c r="Y11" s="25"/>
      <c r="AM11" s="16"/>
      <c r="AN11" s="32"/>
      <c r="AO11" s="16"/>
      <c r="AP11" s="35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r="12" spans="1:64" s="5" customFormat="1">
      <c r="A12" s="15"/>
      <c r="B12" s="15"/>
      <c r="C12" s="15"/>
      <c r="D12" s="16"/>
      <c r="F12" s="15"/>
      <c r="G12" s="15"/>
      <c r="H12" s="16"/>
      <c r="Y12" s="25"/>
      <c r="AM12" s="16"/>
      <c r="AN12" s="32"/>
      <c r="AO12" s="16"/>
      <c r="AP12" s="35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r="13" spans="1:64" s="5" customFormat="1">
      <c r="A13" s="15"/>
      <c r="B13" s="15"/>
      <c r="C13" s="15"/>
      <c r="D13" s="16"/>
      <c r="F13" s="15"/>
      <c r="G13" s="15"/>
      <c r="H13" s="16"/>
      <c r="Y13" s="25"/>
      <c r="AM13" s="16"/>
      <c r="AN13" s="32"/>
      <c r="AO13" s="16"/>
      <c r="AP13" s="35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r="14" spans="1:64" s="5" customFormat="1">
      <c r="A14" s="15"/>
      <c r="B14" s="15"/>
      <c r="C14" s="15"/>
      <c r="D14" s="16"/>
      <c r="F14" s="15"/>
      <c r="G14" s="15"/>
      <c r="H14" s="16"/>
      <c r="Y14" s="25"/>
      <c r="AM14" s="16"/>
      <c r="AN14" s="32"/>
      <c r="AO14" s="16"/>
      <c r="AP14" s="35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</row>
    <row r="15" spans="1:64" s="5" customFormat="1">
      <c r="A15" s="15"/>
      <c r="B15" s="15"/>
      <c r="C15" s="15"/>
      <c r="D15" s="16"/>
      <c r="F15" s="15"/>
      <c r="G15" s="15"/>
      <c r="H15" s="16"/>
      <c r="Y15" s="25"/>
      <c r="AM15" s="16"/>
      <c r="AN15" s="32"/>
      <c r="AO15" s="16"/>
      <c r="AP15" s="3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r="16" spans="1:64" s="5" customFormat="1">
      <c r="A16" s="15"/>
      <c r="B16" s="15"/>
      <c r="C16" s="15"/>
      <c r="D16" s="16"/>
      <c r="F16" s="15"/>
      <c r="G16" s="15"/>
      <c r="H16" s="16"/>
      <c r="Y16" s="25"/>
      <c r="AM16" s="16"/>
      <c r="AN16" s="32"/>
      <c r="AO16" s="16"/>
      <c r="AP16" s="35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r="17" spans="1:60" s="5" customFormat="1">
      <c r="A17" s="15"/>
      <c r="B17" s="15"/>
      <c r="C17" s="15"/>
      <c r="D17" s="16"/>
      <c r="F17" s="15"/>
      <c r="G17" s="15"/>
      <c r="H17" s="16"/>
      <c r="Y17" s="25"/>
      <c r="AM17" s="16"/>
      <c r="AN17" s="32"/>
      <c r="AO17" s="16"/>
      <c r="AP17" s="35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r="18" spans="1:60" s="5" customFormat="1">
      <c r="A18" s="15"/>
      <c r="B18" s="15"/>
      <c r="C18" s="15"/>
      <c r="D18" s="16"/>
      <c r="F18" s="15"/>
      <c r="G18" s="15"/>
      <c r="H18" s="16"/>
      <c r="Y18" s="25"/>
      <c r="AM18" s="16"/>
      <c r="AN18" s="32"/>
      <c r="AO18" s="16"/>
      <c r="AP18" s="35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r="19" spans="1:60" s="5" customFormat="1">
      <c r="A19" s="15"/>
      <c r="B19" s="15"/>
      <c r="C19" s="15"/>
      <c r="D19" s="16"/>
      <c r="F19" s="15"/>
      <c r="G19" s="15"/>
      <c r="H19" s="16"/>
      <c r="Y19" s="25"/>
      <c r="AM19" s="16"/>
      <c r="AN19" s="32"/>
      <c r="AO19" s="16"/>
      <c r="AP19" s="35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r="20" spans="1:60" s="5" customFormat="1">
      <c r="A20" s="15"/>
      <c r="B20" s="15"/>
      <c r="C20" s="15"/>
      <c r="D20" s="16"/>
      <c r="F20" s="15"/>
      <c r="G20" s="15"/>
      <c r="H20" s="16"/>
      <c r="Y20" s="25"/>
      <c r="AM20" s="16"/>
      <c r="AN20" s="32"/>
      <c r="AO20" s="16"/>
      <c r="AP20" s="35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</sheetData>
  <autoFilter ref="A1:BJ4" xr:uid="{00000000-0009-0000-0000-000000000000}"/>
  <phoneticPr fontId="14" type="noConversion"/>
  <conditionalFormatting sqref="A3:C4">
    <cfRule type="containsText" dxfId="30" priority="1663" operator="containsText" text="_custom">
      <formula>NOT(ISERROR(SEARCH("_custom",A3)))</formula>
    </cfRule>
  </conditionalFormatting>
  <conditionalFormatting sqref="D3:D4">
    <cfRule type="cellIs" dxfId="29" priority="1787" operator="equal">
      <formula>"metal"</formula>
    </cfRule>
    <cfRule type="cellIs" dxfId="28" priority="1788" operator="equal">
      <formula>"earth"</formula>
    </cfRule>
    <cfRule type="cellIs" dxfId="27" priority="1789" operator="equal">
      <formula>"fire"</formula>
    </cfRule>
    <cfRule type="cellIs" dxfId="26" priority="1790" operator="equal">
      <formula>"wood"</formula>
    </cfRule>
    <cfRule type="cellIs" dxfId="25" priority="1791" operator="equal">
      <formula>"water"</formula>
    </cfRule>
  </conditionalFormatting>
  <conditionalFormatting sqref="D5:D21">
    <cfRule type="cellIs" dxfId="24" priority="1398" operator="equal">
      <formula>"metal"</formula>
    </cfRule>
    <cfRule type="cellIs" dxfId="23" priority="1399" operator="equal">
      <formula>"earth"</formula>
    </cfRule>
    <cfRule type="cellIs" dxfId="22" priority="1400" operator="equal">
      <formula>"fire"</formula>
    </cfRule>
    <cfRule type="cellIs" dxfId="21" priority="1401" operator="equal">
      <formula>"wood"</formula>
    </cfRule>
    <cfRule type="cellIs" dxfId="20" priority="1402" operator="equal">
      <formula>"water"</formula>
    </cfRule>
  </conditionalFormatting>
  <conditionalFormatting sqref="F3:F4">
    <cfRule type="containsText" dxfId="19" priority="1793" operator="containsText" text="_custom">
      <formula>NOT(ISERROR(SEARCH("_custom",F3)))</formula>
    </cfRule>
  </conditionalFormatting>
  <conditionalFormatting sqref="I3:AC3 P4:AC4 A3:H4 I4:J4 BF5:BJ1048576">
    <cfRule type="expression" dxfId="18" priority="1547">
      <formula>$AS3="DOTA_UNIT_CAP_RANGED_ATTACK"</formula>
    </cfRule>
  </conditionalFormatting>
  <conditionalFormatting sqref="W3:AB4">
    <cfRule type="containsText" dxfId="17" priority="1662" operator="containsText" text="_custom">
      <formula>NOT(ISERROR(SEARCH("_custom",W3)))</formula>
    </cfRule>
  </conditionalFormatting>
  <conditionalFormatting sqref="AB3:AC4">
    <cfRule type="containsText" dxfId="16" priority="563" operator="containsText" text="_custom">
      <formula>NOT(ISERROR(SEARCH("_custom",AB3)))</formula>
    </cfRule>
  </conditionalFormatting>
  <conditionalFormatting sqref="AE3:AF4">
    <cfRule type="containsText" dxfId="15" priority="196" operator="containsText" text="_custom">
      <formula>NOT(ISERROR(SEARCH("_custom",AE3)))</formula>
    </cfRule>
  </conditionalFormatting>
  <conditionalFormatting sqref="AE3:BF4">
    <cfRule type="expression" dxfId="14" priority="318">
      <formula>$AS3="DOTA_UNIT_CAP_RANGED_ATTACK"</formula>
    </cfRule>
  </conditionalFormatting>
  <conditionalFormatting sqref="AG3:AL4">
    <cfRule type="containsText" dxfId="13" priority="1659" operator="containsText" text="_custom">
      <formula>NOT(ISERROR(SEARCH("_custom",AG3)))</formula>
    </cfRule>
  </conditionalFormatting>
  <conditionalFormatting sqref="AN3:AS4">
    <cfRule type="containsText" dxfId="12" priority="1647" operator="containsText" text="_custom">
      <formula>NOT(ISERROR(SEARCH("_custom",AN3)))</formula>
    </cfRule>
  </conditionalFormatting>
  <conditionalFormatting sqref="AS1:AS1048576">
    <cfRule type="containsText" dxfId="11" priority="1457" operator="containsText" text="DOTA_UNIT_CAP_MELEE_ATTACK">
      <formula>NOT(ISERROR(SEARCH("DOTA_UNIT_CAP_MELEE_ATTACK",AS1)))</formula>
    </cfRule>
    <cfRule type="containsText" dxfId="10" priority="1458" operator="containsText" text="DOTA_UNIT_CAP_RANGED_ATTACK">
      <formula>NOT(ISERROR(SEARCH("DOTA_UNIT_CAP_RANGED_ATTACK",AS1)))</formula>
    </cfRule>
  </conditionalFormatting>
  <conditionalFormatting sqref="BD3:BD4">
    <cfRule type="containsBlanks" dxfId="9" priority="1792">
      <formula>LEN(TRIM(BD3))=0</formula>
    </cfRule>
  </conditionalFormatting>
  <conditionalFormatting sqref="BD3:BF4">
    <cfRule type="containsText" dxfId="8" priority="1618" operator="containsText" text="_custom">
      <formula>NOT(ISERROR(SEARCH("_custom",BD3)))</formula>
    </cfRule>
  </conditionalFormatting>
  <conditionalFormatting sqref="BD3:BG4">
    <cfRule type="containsText" dxfId="7" priority="7" operator="containsText" text="DOTA_UNIT_CAP_MELEE_ATTACK">
      <formula>NOT(ISERROR(SEARCH("DOTA_UNIT_CAP_MELEE_ATTACK",BD3)))</formula>
    </cfRule>
    <cfRule type="containsText" dxfId="6" priority="8" operator="containsText" text="DOTA_UNIT_CAP_RANGED_ATTACK">
      <formula>NOT(ISERROR(SEARCH("DOTA_UNIT_CAP_RANGED_ATTACK",BD3)))</formula>
    </cfRule>
  </conditionalFormatting>
  <conditionalFormatting sqref="BF1:BJ2">
    <cfRule type="expression" dxfId="5" priority="1796">
      <formula>$AS1="DOTA_UNIT_CAP_RANGED_ATTACK"</formula>
    </cfRule>
  </conditionalFormatting>
  <conditionalFormatting sqref="BG3:BG4">
    <cfRule type="containsText" dxfId="4" priority="6" operator="containsText" text="_custom">
      <formula>NOT(ISERROR(SEARCH("_custom",BG3)))</formula>
    </cfRule>
  </conditionalFormatting>
  <conditionalFormatting sqref="BG3:XFD4">
    <cfRule type="expression" dxfId="3" priority="9">
      <formula>$AS3="DOTA_UNIT_CAP_RANGED_ATTACK"</formula>
    </cfRule>
  </conditionalFormatting>
  <conditionalFormatting sqref="BI3:BJ4">
    <cfRule type="containsText" dxfId="2" priority="1625" operator="containsText" text="_custom">
      <formula>NOT(ISERROR(SEARCH("_custom",BI3)))</formula>
    </cfRule>
    <cfRule type="containsText" dxfId="1" priority="1630" operator="containsText" text="DOTA_UNIT_CAP_MELEE_ATTACK">
      <formula>NOT(ISERROR(SEARCH("DOTA_UNIT_CAP_MELEE_ATTACK",BI3)))</formula>
    </cfRule>
    <cfRule type="containsText" dxfId="0" priority="1631" operator="containsText" text="DOTA_UNIT_CAP_RANGED_ATTACK">
      <formula>NOT(ISERROR(SEARCH("DOTA_UNIT_CAP_RANGED_ATTACK",BI3)))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125" customWidth="1"/>
    <col min="2" max="2" width="42.875" customWidth="1"/>
    <col min="3" max="3" width="9" style="1"/>
    <col min="4" max="4" width="16.375" customWidth="1"/>
    <col min="8" max="8" width="20.875" customWidth="1"/>
    <col min="9" max="9" width="22.125" customWidth="1"/>
    <col min="10" max="10" width="18.125" customWidth="1"/>
    <col min="11" max="11" width="17.875" customWidth="1"/>
    <col min="12" max="12" width="15" customWidth="1"/>
    <col min="13" max="13" width="15.125" customWidth="1"/>
  </cols>
  <sheetData>
    <row r="1" spans="1:24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>
      <c r="A12" t="s">
        <v>146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>
      <c r="A13" t="s">
        <v>155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尧 刘</cp:lastModifiedBy>
  <dcterms:created xsi:type="dcterms:W3CDTF">2019-04-13T05:40:00Z</dcterms:created>
  <dcterms:modified xsi:type="dcterms:W3CDTF">2024-07-08T08:07:50Z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