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0" yWindow="0" windowWidth="4294959360" windowHeight="26715"/>
  </bookViews>
  <sheets>
    <sheet name="予約可能数一覧（３会場）" sheetId="2" r:id="rId1"/>
    <sheet name="予約可能数一覧（巽）" sheetId="3" r:id="rId2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<sst xmlns="http://schemas.openxmlformats.org/spreadsheetml/2006/main" xmlns:r="http://schemas.openxmlformats.org/officeDocument/2006/relationships" count="48" uniqueCount="48">
  <si>
    <t>11:10</t>
  </si>
  <si>
    <t>曜日</t>
    <rPh sb="0" eb="2">
      <t>ようび</t>
    </rPh>
    <phoneticPr fontId="1" type="Hiragana"/>
  </si>
  <si>
    <t>日</t>
    <rPh sb="0" eb="1">
      <t>にち</t>
    </rPh>
    <phoneticPr fontId="1" type="Hiragana"/>
  </si>
  <si>
    <t>合計</t>
    <rPh sb="0" eb="2">
      <t>ごうけい</t>
    </rPh>
    <phoneticPr fontId="1" type="Hiragana"/>
  </si>
  <si>
    <t>Web枠数</t>
    <rPh sb="3" eb="4">
      <t>わく</t>
    </rPh>
    <rPh sb="4" eb="5">
      <t>すう</t>
    </rPh>
    <phoneticPr fontId="1" type="Hiragana"/>
  </si>
  <si>
    <t>火水金</t>
    <rPh sb="0" eb="1">
      <t>か</t>
    </rPh>
    <rPh sb="1" eb="2">
      <t>すい</t>
    </rPh>
    <rPh sb="2" eb="3">
      <t>きん</t>
    </rPh>
    <phoneticPr fontId="1" type="Hiragana"/>
  </si>
  <si>
    <t>金</t>
    <rPh sb="0" eb="1">
      <t>きん</t>
    </rPh>
    <phoneticPr fontId="1" type="Hiragana"/>
  </si>
  <si>
    <t>水・木</t>
    <rPh sb="0" eb="1">
      <t>すい</t>
    </rPh>
    <rPh sb="2" eb="3">
      <t>もく</t>
    </rPh>
    <phoneticPr fontId="1" type="Hiragana"/>
  </si>
  <si>
    <t>市３会場　３回目接種　曜日別　枠一覧</t>
    <rPh sb="0" eb="1">
      <t>し</t>
    </rPh>
    <rPh sb="2" eb="4">
      <t>かいじょう</t>
    </rPh>
    <rPh sb="6" eb="8">
      <t>かいめ</t>
    </rPh>
    <rPh sb="8" eb="10">
      <t>せっしゅ</t>
    </rPh>
    <rPh sb="11" eb="13">
      <t>ようび</t>
    </rPh>
    <rPh sb="13" eb="14">
      <t>べつ</t>
    </rPh>
    <rPh sb="15" eb="16">
      <t>わく</t>
    </rPh>
    <rPh sb="16" eb="18">
      <t>いちらん</t>
    </rPh>
    <phoneticPr fontId="1" type="Hiragana"/>
  </si>
  <si>
    <t>14:50</t>
  </si>
  <si>
    <t>10:40</t>
  </si>
  <si>
    <t>箱数</t>
    <rPh sb="0" eb="2">
      <t>はこすう</t>
    </rPh>
    <phoneticPr fontId="1" type="Hiragana"/>
  </si>
  <si>
    <t>受付時刻</t>
    <rPh sb="0" eb="2">
      <t>うけつけ</t>
    </rPh>
    <rPh sb="2" eb="4">
      <t>じこく</t>
    </rPh>
    <phoneticPr fontId="1" type="Hiragana"/>
  </si>
  <si>
    <t>14:10</t>
  </si>
  <si>
    <t>No</t>
  </si>
  <si>
    <t>土</t>
    <rPh sb="0" eb="1">
      <t>ど</t>
    </rPh>
    <phoneticPr fontId="1" type="Hiragana"/>
  </si>
  <si>
    <r>
      <t>コール枠</t>
    </r>
    <r>
      <rPr>
        <b/>
        <sz val="12"/>
        <color rgb="FF56585B"/>
        <rFont val="ＭＳ ゴシック"/>
      </rPr>
      <t>数</t>
    </r>
    <rPh sb="3" eb="4">
      <t>わく</t>
    </rPh>
    <phoneticPr fontId="1" type="Hiragana"/>
  </si>
  <si>
    <t>14:00</t>
  </si>
  <si>
    <t>巽今宮　３回目接種　曜日別　枠一覧</t>
    <rPh sb="0" eb="1">
      <t>たつみ</t>
    </rPh>
    <rPh sb="1" eb="3">
      <t>いまみや</t>
    </rPh>
    <rPh sb="5" eb="7">
      <t>かいめ</t>
    </rPh>
    <rPh sb="7" eb="9">
      <t>せっしゅ</t>
    </rPh>
    <rPh sb="10" eb="12">
      <t>ようび</t>
    </rPh>
    <rPh sb="12" eb="13">
      <t>べつ</t>
    </rPh>
    <rPh sb="14" eb="15">
      <t>わく</t>
    </rPh>
    <rPh sb="15" eb="17">
      <t>いちらん</t>
    </rPh>
    <phoneticPr fontId="1" type="Hiragana"/>
  </si>
  <si>
    <t>15:30</t>
  </si>
  <si>
    <t>13:30</t>
  </si>
  <si>
    <t>13:40</t>
  </si>
  <si>
    <t>14:20</t>
  </si>
  <si>
    <t>13:50</t>
  </si>
  <si>
    <t>16:00</t>
  </si>
  <si>
    <t>14:30</t>
  </si>
  <si>
    <t>14:40</t>
  </si>
  <si>
    <t>15:00</t>
  </si>
  <si>
    <t>15:20</t>
  </si>
  <si>
    <t>15:10</t>
  </si>
  <si>
    <t>15:40</t>
  </si>
  <si>
    <t>11:00</t>
  </si>
  <si>
    <t>火</t>
    <rPh sb="0" eb="1">
      <t>か</t>
    </rPh>
    <phoneticPr fontId="1" type="Hiragana"/>
  </si>
  <si>
    <t>15:50</t>
  </si>
  <si>
    <t>週計</t>
    <rPh sb="0" eb="2">
      <t>しゅうけい</t>
    </rPh>
    <phoneticPr fontId="1" type="Hiragana"/>
  </si>
  <si>
    <t>10:30</t>
  </si>
  <si>
    <t>10:50</t>
  </si>
  <si>
    <t>11:20</t>
  </si>
  <si>
    <t>11:30</t>
  </si>
  <si>
    <t>水</t>
    <rPh sb="0" eb="1">
      <t>すい</t>
    </rPh>
    <phoneticPr fontId="1" type="Hiragana"/>
  </si>
  <si>
    <t>木</t>
    <rPh sb="0" eb="1">
      <t>もく</t>
    </rPh>
    <phoneticPr fontId="1" type="Hiragana"/>
  </si>
  <si>
    <t>月</t>
    <rPh sb="0" eb="1">
      <t>げつ</t>
    </rPh>
    <phoneticPr fontId="1" type="Hiragana"/>
  </si>
  <si>
    <t>２月</t>
    <rPh sb="1" eb="2">
      <t>がつ</t>
    </rPh>
    <phoneticPr fontId="1" type="Hiragana"/>
  </si>
  <si>
    <t>計</t>
    <rPh sb="0" eb="1">
      <t>けい</t>
    </rPh>
    <phoneticPr fontId="1" type="Hiragana"/>
  </si>
  <si>
    <t>３月</t>
    <rPh sb="1" eb="2">
      <t>がつ</t>
    </rPh>
    <phoneticPr fontId="1" type="Hiragana"/>
  </si>
  <si>
    <t>４月</t>
    <rPh sb="1" eb="2">
      <t>がつ</t>
    </rPh>
    <phoneticPr fontId="1" type="Hiragana"/>
  </si>
  <si>
    <t>５月</t>
    <rPh sb="1" eb="2">
      <t>がつ</t>
    </rPh>
    <phoneticPr fontId="1" type="Hiragana"/>
  </si>
  <si>
    <t>累計</t>
    <rPh sb="0" eb="2">
      <t>るいけい</t>
    </rPh>
    <phoneticPr fontId="1" type="Hiragana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</si>
</sst>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2">
    <numFmt numFmtId="176" formatCode="#,##0_ "/>
    <numFmt numFmtId="177" formatCode="0.00_ "/>
  </numFmts>
  <fonts count="9">
    <font>
      <sz val="11"/>
      <color indexed="8"/>
      <name val="Calibri"/>
      <family val="2"/>
    </font>
    <font>
      <sz val="6"/>
      <color auto="1"/>
      <name val="游ゴシック"/>
      <family val="3"/>
    </font>
    <font>
      <sz val="11"/>
      <color indexed="8"/>
      <name val="ＭＳ ゴシック"/>
      <family val="3"/>
    </font>
    <font>
      <sz val="11"/>
      <color indexed="8"/>
      <name val="ＭＳ Ｐゴシック"/>
      <family val="3"/>
    </font>
    <font>
      <b/>
      <sz val="12"/>
      <color rgb="FF56585B"/>
      <name val="ＭＳ Ｐゴシック"/>
      <family val="3"/>
    </font>
    <font>
      <sz val="12"/>
      <color rgb="FF000000"/>
      <name val="ＭＳ Ｐゴシック"/>
      <family val="3"/>
    </font>
    <font>
      <sz val="12"/>
      <color rgb="FF000000"/>
      <name val="Calibri"/>
      <family val="2"/>
    </font>
    <font>
      <b/>
      <sz val="12"/>
      <color rgb="FF56585B"/>
      <name val="ＭＳ ゴシック"/>
      <family val="3"/>
    </font>
    <font>
      <sz val="12"/>
      <color rgb="FF000000"/>
      <name val="ＭＳ ゴシック"/>
      <family val="3"/>
    </font>
  </fonts>
  <fills count="11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9F9F7"/>
      </patternFill>
    </fill>
    <fill>
      <patternFill patternType="solid">
        <fgColor theme="0" tint="-0.14000000000000001"/>
        <bgColor indexed="65"/>
      </patternFill>
    </fill>
    <fill>
      <patternFill patternType="solid">
        <fgColor rgb="FFFFFFFF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1" xfId="0" applyFont="1" applyFill="1" applyBorder="1" applyAlignment="1">
      <alignment vertical="center"/>
    </xf>
    <xf numFmtId="0" fontId="8" fillId="3" borderId="12" xfId="0" applyNumberFormat="1" applyFont="1" applyFill="1" applyBorder="1" applyAlignment="1">
      <alignment vertical="center" wrapText="1"/>
    </xf>
    <xf numFmtId="0" fontId="8" fillId="3" borderId="13" xfId="0" applyNumberFormat="1" applyFont="1" applyFill="1" applyBorder="1" applyAlignment="1">
      <alignment vertical="center" wrapText="1"/>
    </xf>
    <xf numFmtId="0" fontId="8" fillId="0" borderId="13" xfId="0" applyNumberFormat="1" applyFont="1" applyFill="1" applyBorder="1" applyAlignment="1">
      <alignment vertical="center" wrapText="1"/>
    </xf>
    <xf numFmtId="0" fontId="8" fillId="0" borderId="14" xfId="0" applyNumberFormat="1" applyFont="1" applyFill="1" applyBorder="1" applyAlignment="1">
      <alignment vertical="center" wrapText="1"/>
    </xf>
    <xf numFmtId="0" fontId="8" fillId="4" borderId="15" xfId="0" applyNumberFormat="1" applyFont="1" applyFill="1" applyBorder="1" applyAlignment="1">
      <alignment vertical="center" wrapText="1"/>
    </xf>
    <xf numFmtId="0" fontId="8" fillId="0" borderId="16" xfId="0" applyNumberFormat="1" applyFont="1" applyFill="1" applyBorder="1" applyAlignment="1">
      <alignment vertical="center" wrapText="1"/>
    </xf>
    <xf numFmtId="0" fontId="8" fillId="0" borderId="17" xfId="0" applyNumberFormat="1" applyFont="1" applyFill="1" applyBorder="1" applyAlignment="1">
      <alignment vertical="center" wrapText="1"/>
    </xf>
    <xf numFmtId="0" fontId="8" fillId="3" borderId="17" xfId="0" applyNumberFormat="1" applyFont="1" applyFill="1" applyBorder="1" applyAlignment="1">
      <alignment vertical="center" wrapText="1"/>
    </xf>
    <xf numFmtId="0" fontId="8" fillId="3" borderId="18" xfId="0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vertical="center"/>
    </xf>
    <xf numFmtId="0" fontId="8" fillId="3" borderId="17" xfId="0" applyNumberFormat="1" applyFont="1" applyFill="1" applyBorder="1" applyAlignment="1">
      <alignment vertical="center"/>
    </xf>
    <xf numFmtId="0" fontId="8" fillId="3" borderId="20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vertical="center"/>
    </xf>
    <xf numFmtId="0" fontId="8" fillId="4" borderId="15" xfId="0" applyNumberFormat="1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20" fontId="8" fillId="5" borderId="12" xfId="0" applyNumberFormat="1" applyFont="1" applyFill="1" applyBorder="1" applyAlignment="1">
      <alignment horizontal="right"/>
    </xf>
    <xf numFmtId="20" fontId="8" fillId="5" borderId="13" xfId="0" applyNumberFormat="1" applyFont="1" applyFill="1" applyBorder="1" applyAlignment="1">
      <alignment horizontal="right"/>
    </xf>
    <xf numFmtId="0" fontId="8" fillId="5" borderId="13" xfId="0" applyNumberFormat="1" applyFont="1" applyFill="1" applyBorder="1" applyAlignment="1">
      <alignment horizontal="right"/>
    </xf>
    <xf numFmtId="0" fontId="8" fillId="4" borderId="15" xfId="0" applyNumberFormat="1" applyFont="1" applyFill="1" applyBorder="1" applyAlignment="1">
      <alignment horizontal="right"/>
    </xf>
    <xf numFmtId="20" fontId="8" fillId="5" borderId="22" xfId="0" applyNumberFormat="1" applyFont="1" applyFill="1" applyBorder="1" applyAlignment="1">
      <alignment horizontal="right"/>
    </xf>
    <xf numFmtId="20" fontId="8" fillId="0" borderId="13" xfId="0" applyNumberFormat="1" applyFont="1" applyFill="1" applyBorder="1" applyAlignment="1">
      <alignment horizontal="right"/>
    </xf>
    <xf numFmtId="20" fontId="8" fillId="0" borderId="14" xfId="0" applyNumberFormat="1" applyFont="1" applyFill="1" applyBorder="1" applyAlignment="1">
      <alignment horizontal="right"/>
    </xf>
    <xf numFmtId="20" fontId="8" fillId="0" borderId="22" xfId="0" applyNumberFormat="1" applyFont="1" applyFill="1" applyBorder="1" applyAlignment="1">
      <alignment horizontal="right"/>
    </xf>
    <xf numFmtId="20" fontId="8" fillId="5" borderId="23" xfId="0" applyNumberFormat="1" applyFont="1" applyFill="1" applyBorder="1" applyAlignment="1">
      <alignment horizontal="right"/>
    </xf>
    <xf numFmtId="0" fontId="8" fillId="5" borderId="22" xfId="0" applyNumberFormat="1" applyFont="1" applyFill="1" applyBorder="1" applyAlignment="1">
      <alignment horizontal="right"/>
    </xf>
    <xf numFmtId="0" fontId="8" fillId="5" borderId="12" xfId="0" applyNumberFormat="1" applyFont="1" applyFill="1" applyBorder="1" applyAlignment="1">
      <alignment horizontal="right"/>
    </xf>
    <xf numFmtId="0" fontId="8" fillId="0" borderId="13" xfId="0" applyNumberFormat="1" applyFont="1" applyFill="1" applyBorder="1" applyAlignment="1">
      <alignment horizontal="right"/>
    </xf>
    <xf numFmtId="0" fontId="8" fillId="0" borderId="14" xfId="0" applyNumberFormat="1" applyFont="1" applyFill="1" applyBorder="1" applyAlignment="1">
      <alignment horizontal="right"/>
    </xf>
    <xf numFmtId="0" fontId="8" fillId="0" borderId="22" xfId="0" applyNumberFormat="1" applyFont="1" applyFill="1" applyBorder="1" applyAlignment="1">
      <alignment horizontal="right"/>
    </xf>
    <xf numFmtId="0" fontId="8" fillId="5" borderId="23" xfId="0" applyNumberFormat="1" applyFont="1" applyFill="1" applyBorder="1" applyAlignment="1">
      <alignment horizontal="right"/>
    </xf>
    <xf numFmtId="0" fontId="7" fillId="2" borderId="24" xfId="0" applyFont="1" applyFill="1" applyBorder="1" applyAlignment="1">
      <alignment horizontal="center" vertical="center"/>
    </xf>
    <xf numFmtId="0" fontId="8" fillId="5" borderId="25" xfId="0" applyNumberFormat="1" applyFont="1" applyFill="1" applyBorder="1" applyAlignment="1">
      <alignment horizontal="right"/>
    </xf>
    <xf numFmtId="0" fontId="8" fillId="5" borderId="26" xfId="0" applyNumberFormat="1" applyFont="1" applyFill="1" applyBorder="1" applyAlignment="1">
      <alignment horizontal="right"/>
    </xf>
    <xf numFmtId="0" fontId="8" fillId="0" borderId="26" xfId="0" applyNumberFormat="1" applyFont="1" applyFill="1" applyBorder="1" applyAlignment="1">
      <alignment horizontal="right"/>
    </xf>
    <xf numFmtId="0" fontId="8" fillId="0" borderId="27" xfId="0" applyNumberFormat="1" applyFont="1" applyFill="1" applyBorder="1" applyAlignment="1">
      <alignment horizontal="right"/>
    </xf>
    <xf numFmtId="0" fontId="8" fillId="5" borderId="28" xfId="0" applyNumberFormat="1" applyFont="1" applyFill="1" applyBorder="1" applyAlignment="1">
      <alignment horizontal="right"/>
    </xf>
    <xf numFmtId="0" fontId="8" fillId="0" borderId="28" xfId="0" applyNumberFormat="1" applyFont="1" applyFill="1" applyBorder="1" applyAlignment="1">
      <alignment horizontal="right"/>
    </xf>
    <xf numFmtId="0" fontId="8" fillId="5" borderId="29" xfId="0" applyNumberFormat="1" applyFont="1" applyFill="1" applyBorder="1" applyAlignment="1">
      <alignment horizontal="right"/>
    </xf>
    <xf numFmtId="0" fontId="7" fillId="2" borderId="30" xfId="0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right"/>
    </xf>
    <xf numFmtId="0" fontId="8" fillId="5" borderId="32" xfId="0" applyNumberFormat="1" applyFont="1" applyFill="1" applyBorder="1" applyAlignment="1">
      <alignment horizontal="right"/>
    </xf>
    <xf numFmtId="0" fontId="8" fillId="0" borderId="32" xfId="0" applyNumberFormat="1" applyFont="1" applyFill="1" applyBorder="1" applyAlignment="1">
      <alignment horizontal="right"/>
    </xf>
    <xf numFmtId="0" fontId="8" fillId="0" borderId="33" xfId="0" applyNumberFormat="1" applyFont="1" applyFill="1" applyBorder="1" applyAlignment="1">
      <alignment horizontal="right"/>
    </xf>
    <xf numFmtId="0" fontId="8" fillId="4" borderId="34" xfId="0" applyNumberFormat="1" applyFont="1" applyFill="1" applyBorder="1" applyAlignment="1">
      <alignment horizontal="right"/>
    </xf>
    <xf numFmtId="0" fontId="8" fillId="5" borderId="35" xfId="0" applyNumberFormat="1" applyFont="1" applyFill="1" applyBorder="1" applyAlignment="1">
      <alignment horizontal="right"/>
    </xf>
    <xf numFmtId="0" fontId="8" fillId="0" borderId="35" xfId="0" applyNumberFormat="1" applyFont="1" applyFill="1" applyBorder="1" applyAlignment="1">
      <alignment horizontal="right"/>
    </xf>
    <xf numFmtId="0" fontId="8" fillId="5" borderId="36" xfId="0" applyNumberFormat="1" applyFont="1" applyFill="1" applyBorder="1" applyAlignment="1">
      <alignment horizontal="right"/>
    </xf>
    <xf numFmtId="0" fontId="2" fillId="6" borderId="13" xfId="0" applyFont="1" applyFill="1" applyBorder="1" applyAlignment="1">
      <alignment horizontal="center" vertical="center"/>
    </xf>
    <xf numFmtId="56" fontId="2" fillId="0" borderId="13" xfId="0" applyNumberFormat="1" applyFont="1" applyBorder="1"/>
    <xf numFmtId="56" fontId="2" fillId="0" borderId="26" xfId="0" applyNumberFormat="1" applyFont="1" applyBorder="1"/>
    <xf numFmtId="56" fontId="2" fillId="0" borderId="27" xfId="0" applyNumberFormat="1" applyFont="1" applyBorder="1"/>
    <xf numFmtId="0" fontId="2" fillId="0" borderId="13" xfId="0" applyFont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176" fontId="0" fillId="0" borderId="14" xfId="0" applyNumberFormat="1" applyBorder="1"/>
    <xf numFmtId="176" fontId="0" fillId="7" borderId="6" xfId="0" applyNumberFormat="1" applyFill="1" applyBorder="1"/>
    <xf numFmtId="176" fontId="0" fillId="7" borderId="8" xfId="0" applyNumberFormat="1" applyFill="1" applyBorder="1"/>
    <xf numFmtId="176" fontId="0" fillId="7" borderId="10" xfId="0" applyNumberFormat="1" applyFill="1" applyBorder="1"/>
    <xf numFmtId="176" fontId="0" fillId="0" borderId="22" xfId="0" applyNumberFormat="1" applyBorder="1"/>
    <xf numFmtId="176" fontId="0" fillId="0" borderId="0" xfId="0" applyNumberFormat="1"/>
    <xf numFmtId="0" fontId="3" fillId="0" borderId="14" xfId="0" applyFont="1" applyBorder="1" applyAlignment="1">
      <alignment horizontal="center" vertical="center"/>
    </xf>
    <xf numFmtId="176" fontId="0" fillId="0" borderId="27" xfId="0" applyNumberFormat="1" applyFill="1" applyBorder="1"/>
    <xf numFmtId="176" fontId="0" fillId="8" borderId="12" xfId="0" applyNumberFormat="1" applyFill="1" applyBorder="1"/>
    <xf numFmtId="176" fontId="0" fillId="8" borderId="13" xfId="0" applyNumberFormat="1" applyFill="1" applyBorder="1"/>
    <xf numFmtId="176" fontId="0" fillId="8" borderId="36" xfId="0" applyNumberFormat="1" applyFill="1" applyBorder="1"/>
    <xf numFmtId="176" fontId="0" fillId="9" borderId="13" xfId="0" applyNumberFormat="1" applyFill="1" applyBorder="1"/>
    <xf numFmtId="176" fontId="0" fillId="8" borderId="23" xfId="0" applyNumberFormat="1" applyFill="1" applyBorder="1"/>
    <xf numFmtId="176" fontId="0" fillId="8" borderId="6" xfId="0" applyNumberFormat="1" applyFill="1" applyBorder="1"/>
    <xf numFmtId="176" fontId="0" fillId="0" borderId="37" xfId="0" applyNumberFormat="1" applyFill="1" applyBorder="1"/>
    <xf numFmtId="176" fontId="0" fillId="0" borderId="13" xfId="0" applyNumberFormat="1" applyFill="1" applyBorder="1"/>
    <xf numFmtId="176" fontId="0" fillId="9" borderId="12" xfId="0" applyNumberFormat="1" applyFill="1" applyBorder="1"/>
    <xf numFmtId="176" fontId="0" fillId="8" borderId="38" xfId="0" applyNumberFormat="1" applyFill="1" applyBorder="1"/>
    <xf numFmtId="176" fontId="0" fillId="9" borderId="23" xfId="0" applyNumberFormat="1" applyFill="1" applyBorder="1"/>
    <xf numFmtId="176" fontId="0" fillId="0" borderId="39" xfId="0" applyNumberFormat="1" applyFill="1" applyBorder="1"/>
    <xf numFmtId="176" fontId="0" fillId="0" borderId="17" xfId="0" applyNumberFormat="1" applyFill="1" applyBorder="1"/>
    <xf numFmtId="176" fontId="0" fillId="10" borderId="31" xfId="0" applyNumberFormat="1" applyFill="1" applyBorder="1"/>
    <xf numFmtId="176" fontId="0" fillId="10" borderId="32" xfId="0" applyNumberFormat="1" applyFill="1" applyBorder="1"/>
    <xf numFmtId="176" fontId="0" fillId="10" borderId="36" xfId="0" applyNumberFormat="1" applyFill="1" applyBorder="1"/>
    <xf numFmtId="176" fontId="0" fillId="0" borderId="26" xfId="0" applyNumberFormat="1" applyBorder="1"/>
    <xf numFmtId="176" fontId="3" fillId="0" borderId="13" xfId="0" applyNumberFormat="1" applyFont="1" applyBorder="1" applyAlignment="1">
      <alignment horizontal="right"/>
    </xf>
    <xf numFmtId="176" fontId="0" fillId="0" borderId="28" xfId="0" applyNumberFormat="1" applyBorder="1"/>
    <xf numFmtId="176" fontId="0" fillId="0" borderId="18" xfId="0" applyNumberFormat="1" applyBorder="1"/>
    <xf numFmtId="176" fontId="0" fillId="6" borderId="2" xfId="0" applyNumberFormat="1" applyFill="1" applyBorder="1"/>
    <xf numFmtId="176" fontId="0" fillId="0" borderId="20" xfId="0" applyNumberFormat="1" applyBorder="1"/>
    <xf numFmtId="177" fontId="0" fillId="0" borderId="13" xfId="0" applyNumberFormat="1" applyBorder="1" applyAlignment="1">
      <alignment horizontal="right"/>
    </xf>
    <xf numFmtId="177" fontId="0" fillId="0" borderId="14" xfId="0" applyNumberFormat="1" applyBorder="1" applyAlignment="1">
      <alignment horizontal="right"/>
    </xf>
    <xf numFmtId="177" fontId="0" fillId="6" borderId="30" xfId="0" applyNumberFormat="1" applyFill="1" applyBorder="1" applyAlignment="1">
      <alignment horizontal="right"/>
    </xf>
    <xf numFmtId="0" fontId="0" fillId="0" borderId="22" xfId="0" applyBorder="1"/>
    <xf numFmtId="0" fontId="0" fillId="0" borderId="0" xfId="0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3" borderId="12" xfId="0" applyNumberFormat="1" applyFont="1" applyFill="1" applyBorder="1" applyAlignment="1">
      <alignment vertical="center" wrapText="1"/>
    </xf>
    <xf numFmtId="0" fontId="5" fillId="3" borderId="13" xfId="0" applyNumberFormat="1" applyFont="1" applyFill="1" applyBorder="1" applyAlignment="1">
      <alignment vertical="center" wrapText="1"/>
    </xf>
    <xf numFmtId="0" fontId="5" fillId="4" borderId="15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/>
    </xf>
    <xf numFmtId="20" fontId="6" fillId="5" borderId="12" xfId="0" applyNumberFormat="1" applyFont="1" applyFill="1" applyBorder="1" applyAlignment="1">
      <alignment horizontal="right"/>
    </xf>
    <xf numFmtId="20" fontId="6" fillId="5" borderId="13" xfId="0" applyNumberFormat="1" applyFont="1" applyFill="1" applyBorder="1" applyAlignment="1">
      <alignment horizontal="right"/>
    </xf>
    <xf numFmtId="0" fontId="5" fillId="4" borderId="15" xfId="0" applyNumberFormat="1" applyFont="1" applyFill="1" applyBorder="1" applyAlignment="1">
      <alignment horizontal="right"/>
    </xf>
    <xf numFmtId="0" fontId="6" fillId="5" borderId="12" xfId="0" applyNumberFormat="1" applyFont="1" applyFill="1" applyBorder="1" applyAlignment="1">
      <alignment horizontal="right"/>
    </xf>
    <xf numFmtId="0" fontId="6" fillId="5" borderId="13" xfId="0" applyNumberFormat="1" applyFont="1" applyFill="1" applyBorder="1" applyAlignment="1">
      <alignment horizontal="right"/>
    </xf>
    <xf numFmtId="0" fontId="6" fillId="4" borderId="15" xfId="0" applyNumberFormat="1" applyFont="1" applyFill="1" applyBorder="1" applyAlignment="1">
      <alignment horizontal="right"/>
    </xf>
    <xf numFmtId="0" fontId="6" fillId="5" borderId="25" xfId="0" applyNumberFormat="1" applyFont="1" applyFill="1" applyBorder="1" applyAlignment="1">
      <alignment horizontal="right"/>
    </xf>
    <xf numFmtId="0" fontId="6" fillId="5" borderId="26" xfId="0" applyNumberFormat="1" applyFont="1" applyFill="1" applyBorder="1" applyAlignment="1">
      <alignment horizontal="right"/>
    </xf>
    <xf numFmtId="0" fontId="6" fillId="5" borderId="31" xfId="0" applyNumberFormat="1" applyFont="1" applyFill="1" applyBorder="1" applyAlignment="1">
      <alignment horizontal="right"/>
    </xf>
    <xf numFmtId="0" fontId="6" fillId="5" borderId="32" xfId="0" applyNumberFormat="1" applyFont="1" applyFill="1" applyBorder="1" applyAlignment="1">
      <alignment horizontal="right"/>
    </xf>
    <xf numFmtId="0" fontId="6" fillId="4" borderId="34" xfId="0" applyNumberFormat="1" applyFont="1" applyFill="1" applyBorder="1" applyAlignment="1">
      <alignment horizontal="right"/>
    </xf>
  </cellXfs>
  <cellStyles count="1">
    <cellStyle name="標準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Q63"/>
  <sheetViews>
    <sheetView tabSelected="1" workbookViewId="0">
      <selection activeCell="Z7" sqref="Z7"/>
    </sheetView>
  </sheetViews>
  <sheetFormatPr defaultRowHeight="15"/>
  <cols>
    <col min="1" max="1" width="12" customWidth="1"/>
    <col min="2" max="2" width="5" style="1" bestFit="1" customWidth="1"/>
    <col min="3" max="3" width="12" style="2" bestFit="1" customWidth="1"/>
    <col min="4" max="4" width="6.85546875" style="2" bestFit="1" customWidth="1"/>
    <col min="5" max="5" width="10.7109375" style="2" bestFit="1" customWidth="1"/>
    <col min="6" max="6" width="14.5703125" style="2" bestFit="1" customWidth="1"/>
    <col min="7" max="7" width="2.5703125" customWidth="1"/>
    <col min="8" max="8" width="9.7109375" style="2" bestFit="1" customWidth="1"/>
    <col min="9" max="9" width="6.7109375" bestFit="1" customWidth="1"/>
    <col min="10" max="11" width="3.85546875" bestFit="1" customWidth="1"/>
    <col min="12" max="13" width="6.7109375" bestFit="1" customWidth="1"/>
    <col min="14" max="14" width="3.85546875" bestFit="1" customWidth="1"/>
    <col min="15" max="15" width="6.7109375" bestFit="1" customWidth="1"/>
    <col min="16" max="16" width="7.7109375" bestFit="1" customWidth="1"/>
    <col min="17" max="17" width="7.5703125" bestFit="1" customWidth="1"/>
  </cols>
  <sheetData>
    <row r="1" spans="1:17" ht="15.75">
      <c r="A1" s="3" t="s">
        <v>8</v>
      </c>
      <c r="B1" s="13"/>
      <c r="C1" s="13"/>
      <c r="D1" s="13"/>
      <c r="E1" s="13"/>
      <c r="F1" s="13"/>
    </row>
    <row r="2" spans="1:17" ht="15.75">
      <c r="A2" s="4" t="s">
        <v>1</v>
      </c>
      <c r="B2" s="14" t="s">
        <v>14</v>
      </c>
      <c r="C2" s="30" t="s">
        <v>12</v>
      </c>
      <c r="D2" s="30" t="s">
        <v>3</v>
      </c>
      <c r="E2" s="46" t="s">
        <v>4</v>
      </c>
      <c r="F2" s="54" t="s">
        <v>16</v>
      </c>
      <c r="H2" s="63" t="s">
        <v>42</v>
      </c>
      <c r="I2" s="68" t="s">
        <v>2</v>
      </c>
      <c r="J2" s="68" t="s">
        <v>41</v>
      </c>
      <c r="K2" s="75" t="s">
        <v>32</v>
      </c>
      <c r="L2" s="75" t="s">
        <v>39</v>
      </c>
      <c r="M2" s="75" t="s">
        <v>40</v>
      </c>
      <c r="N2" s="75" t="s">
        <v>6</v>
      </c>
      <c r="O2" s="75" t="s">
        <v>15</v>
      </c>
      <c r="P2" s="68" t="s">
        <v>34</v>
      </c>
      <c r="Q2" s="68" t="s">
        <v>11</v>
      </c>
    </row>
    <row r="3" spans="1:17" ht="15.75">
      <c r="A3" s="5" t="s">
        <v>7</v>
      </c>
      <c r="B3" s="15">
        <v>1</v>
      </c>
      <c r="C3" s="31">
        <v>0.55555555555555558</v>
      </c>
      <c r="D3" s="41">
        <f t="shared" ref="D3:D12" si="0">SUM(E3:F3)</f>
        <v>8</v>
      </c>
      <c r="E3" s="47">
        <v>5</v>
      </c>
      <c r="F3" s="55">
        <v>3</v>
      </c>
      <c r="H3" s="64">
        <v>44591</v>
      </c>
      <c r="I3" s="69"/>
      <c r="J3" s="76"/>
      <c r="K3" s="82"/>
      <c r="L3" s="77">
        <f t="shared" ref="L3:M6" si="1">$D$13*3</f>
        <v>225</v>
      </c>
      <c r="M3" s="77">
        <f t="shared" si="1"/>
        <v>225</v>
      </c>
      <c r="N3" s="77"/>
      <c r="O3" s="90">
        <f>$D$38*3</f>
        <v>720</v>
      </c>
      <c r="P3" s="96">
        <f>SUM(I3:O3)</f>
        <v>1170</v>
      </c>
      <c r="Q3" s="99" t="str">
        <f t="shared" ref="Q3:Q9" si="2">P3/150&amp;"箱"</f>
        <v>7.8箱</v>
      </c>
    </row>
    <row r="4" spans="1:17">
      <c r="A4" s="6"/>
      <c r="B4" s="16">
        <v>2</v>
      </c>
      <c r="C4" s="32">
        <v>0.5625</v>
      </c>
      <c r="D4" s="33">
        <f t="shared" si="0"/>
        <v>8</v>
      </c>
      <c r="E4" s="48">
        <v>5</v>
      </c>
      <c r="F4" s="56">
        <v>3</v>
      </c>
      <c r="H4" s="65">
        <v>44598</v>
      </c>
      <c r="I4" s="70">
        <f>$D$63*3</f>
        <v>720</v>
      </c>
      <c r="J4" s="77"/>
      <c r="K4" s="78"/>
      <c r="L4" s="78">
        <f t="shared" si="1"/>
        <v>225</v>
      </c>
      <c r="M4" s="78">
        <f t="shared" si="1"/>
        <v>225</v>
      </c>
      <c r="N4" s="80"/>
      <c r="O4" s="91">
        <f>$D$38*3</f>
        <v>720</v>
      </c>
      <c r="P4" s="96">
        <f>SUM(I4:O4)</f>
        <v>1890</v>
      </c>
      <c r="Q4" s="99" t="str">
        <f t="shared" si="2"/>
        <v>12.6箱</v>
      </c>
    </row>
    <row r="5" spans="1:17">
      <c r="A5" s="6"/>
      <c r="B5" s="16">
        <v>3</v>
      </c>
      <c r="C5" s="33" t="s">
        <v>21</v>
      </c>
      <c r="D5" s="33">
        <f t="shared" si="0"/>
        <v>8</v>
      </c>
      <c r="E5" s="48">
        <v>5</v>
      </c>
      <c r="F5" s="56">
        <v>3</v>
      </c>
      <c r="H5" s="65">
        <v>44605</v>
      </c>
      <c r="I5" s="71">
        <f>$D$63*3</f>
        <v>720</v>
      </c>
      <c r="J5" s="78"/>
      <c r="K5" s="78"/>
      <c r="L5" s="78">
        <f t="shared" si="1"/>
        <v>225</v>
      </c>
      <c r="M5" s="78">
        <f t="shared" si="1"/>
        <v>225</v>
      </c>
      <c r="N5" s="78"/>
      <c r="O5" s="91">
        <f>$D$38*3</f>
        <v>720</v>
      </c>
      <c r="P5" s="96">
        <f>SUM(I5:O5)</f>
        <v>1890</v>
      </c>
      <c r="Q5" s="99" t="str">
        <f t="shared" si="2"/>
        <v>12.6箱</v>
      </c>
    </row>
    <row r="6" spans="1:17" ht="15.75">
      <c r="A6" s="6"/>
      <c r="B6" s="16">
        <v>4</v>
      </c>
      <c r="C6" s="33" t="s">
        <v>23</v>
      </c>
      <c r="D6" s="33">
        <f t="shared" si="0"/>
        <v>8</v>
      </c>
      <c r="E6" s="48">
        <v>5</v>
      </c>
      <c r="F6" s="56">
        <v>3</v>
      </c>
      <c r="H6" s="65">
        <v>44612</v>
      </c>
      <c r="I6" s="71">
        <f>$D$63*3</f>
        <v>720</v>
      </c>
      <c r="J6" s="78"/>
      <c r="K6" s="81"/>
      <c r="L6" s="87">
        <f t="shared" si="1"/>
        <v>225</v>
      </c>
      <c r="M6" s="81">
        <f t="shared" si="1"/>
        <v>225</v>
      </c>
      <c r="N6" s="81"/>
      <c r="O6" s="92">
        <f>$D$38*3</f>
        <v>720</v>
      </c>
      <c r="P6" s="96">
        <f>SUM(I6:O6)</f>
        <v>1890</v>
      </c>
      <c r="Q6" s="99" t="str">
        <f t="shared" si="2"/>
        <v>12.6箱</v>
      </c>
    </row>
    <row r="7" spans="1:17" ht="15.75">
      <c r="A7" s="6"/>
      <c r="B7" s="16">
        <v>5</v>
      </c>
      <c r="C7" s="33" t="s">
        <v>17</v>
      </c>
      <c r="D7" s="33">
        <f t="shared" si="0"/>
        <v>8</v>
      </c>
      <c r="E7" s="48">
        <v>5</v>
      </c>
      <c r="F7" s="56">
        <v>3</v>
      </c>
      <c r="H7" s="66">
        <v>44619</v>
      </c>
      <c r="I7" s="72">
        <f>$D$63*3</f>
        <v>720</v>
      </c>
      <c r="J7" s="79"/>
      <c r="K7" s="83"/>
      <c r="L7" s="88"/>
      <c r="M7" s="88"/>
      <c r="N7" s="88"/>
      <c r="O7" s="88"/>
      <c r="P7" s="69">
        <f>SUM(I7:O7)</f>
        <v>720</v>
      </c>
      <c r="Q7" s="100" t="str">
        <f t="shared" si="2"/>
        <v>4.8箱</v>
      </c>
    </row>
    <row r="8" spans="1:17" ht="15.75">
      <c r="A8" s="6"/>
      <c r="B8" s="16">
        <v>6</v>
      </c>
      <c r="C8" s="32">
        <v>0.59027777777777801</v>
      </c>
      <c r="D8" s="33">
        <f t="shared" si="0"/>
        <v>8</v>
      </c>
      <c r="E8" s="48">
        <v>5</v>
      </c>
      <c r="F8" s="56">
        <v>3</v>
      </c>
      <c r="H8" s="67" t="s">
        <v>43</v>
      </c>
      <c r="I8" s="73">
        <f>SUM(I3:I7)</f>
        <v>2880</v>
      </c>
      <c r="J8" s="73"/>
      <c r="K8" s="84"/>
      <c r="L8" s="84">
        <f>SUM(L3:L7)</f>
        <v>900</v>
      </c>
      <c r="M8" s="84">
        <f>SUM(M3:M7)</f>
        <v>900</v>
      </c>
      <c r="N8" s="84"/>
      <c r="O8" s="93">
        <f>SUM(O3:O7)</f>
        <v>2880</v>
      </c>
      <c r="P8" s="97">
        <f>SUM(P3:P7)</f>
        <v>7560</v>
      </c>
      <c r="Q8" s="101" t="str">
        <f t="shared" si="2"/>
        <v>50.4箱</v>
      </c>
    </row>
    <row r="9" spans="1:17">
      <c r="A9" s="6"/>
      <c r="B9" s="16">
        <v>7</v>
      </c>
      <c r="C9" s="32">
        <v>0.59722222222222199</v>
      </c>
      <c r="D9" s="33">
        <f t="shared" si="0"/>
        <v>8</v>
      </c>
      <c r="E9" s="48">
        <v>5</v>
      </c>
      <c r="F9" s="56">
        <v>3</v>
      </c>
      <c r="I9" s="74"/>
      <c r="J9" s="74"/>
      <c r="K9" s="74"/>
      <c r="L9" s="74"/>
      <c r="M9" s="74"/>
      <c r="N9" s="74"/>
      <c r="O9" s="94" t="s">
        <v>47</v>
      </c>
      <c r="P9" s="73">
        <f>P8</f>
        <v>7560</v>
      </c>
      <c r="Q9" s="102" t="str">
        <f t="shared" si="2"/>
        <v>50.4箱</v>
      </c>
    </row>
    <row r="10" spans="1:17">
      <c r="A10" s="6"/>
      <c r="B10" s="16">
        <v>8</v>
      </c>
      <c r="C10" s="32">
        <v>0.60416666666666696</v>
      </c>
      <c r="D10" s="33">
        <f t="shared" si="0"/>
        <v>8</v>
      </c>
      <c r="E10" s="48">
        <v>5</v>
      </c>
      <c r="F10" s="56">
        <v>3</v>
      </c>
      <c r="I10" s="74"/>
      <c r="J10" s="74"/>
      <c r="K10" s="74"/>
      <c r="L10" s="74"/>
      <c r="M10" s="74"/>
      <c r="N10" s="74"/>
      <c r="O10" s="74"/>
    </row>
    <row r="11" spans="1:17">
      <c r="A11" s="6"/>
      <c r="B11" s="17">
        <v>9</v>
      </c>
      <c r="C11" s="32">
        <v>0.61111111111111116</v>
      </c>
      <c r="D11" s="42">
        <f t="shared" si="0"/>
        <v>6</v>
      </c>
      <c r="E11" s="49">
        <v>5</v>
      </c>
      <c r="F11" s="57">
        <v>1</v>
      </c>
      <c r="I11" s="74"/>
      <c r="J11" s="74"/>
      <c r="K11" s="74"/>
      <c r="L11" s="74"/>
      <c r="M11" s="74"/>
      <c r="N11" s="74"/>
      <c r="O11" s="74"/>
    </row>
    <row r="12" spans="1:17" ht="15.75">
      <c r="A12" s="6"/>
      <c r="B12" s="18">
        <v>10</v>
      </c>
      <c r="C12" s="32">
        <v>0.61805555555555602</v>
      </c>
      <c r="D12" s="43">
        <f t="shared" si="0"/>
        <v>5</v>
      </c>
      <c r="E12" s="50">
        <v>5</v>
      </c>
      <c r="F12" s="58">
        <v>0</v>
      </c>
      <c r="H12" s="63" t="s">
        <v>44</v>
      </c>
      <c r="I12" s="68" t="s">
        <v>2</v>
      </c>
      <c r="J12" s="68" t="s">
        <v>41</v>
      </c>
      <c r="K12" s="75" t="s">
        <v>32</v>
      </c>
      <c r="L12" s="75" t="s">
        <v>39</v>
      </c>
      <c r="M12" s="75" t="s">
        <v>40</v>
      </c>
      <c r="N12" s="75" t="s">
        <v>6</v>
      </c>
      <c r="O12" s="75" t="s">
        <v>15</v>
      </c>
      <c r="P12" s="68" t="s">
        <v>34</v>
      </c>
      <c r="Q12" s="68" t="s">
        <v>11</v>
      </c>
    </row>
    <row r="13" spans="1:17" ht="16.5">
      <c r="A13" s="7"/>
      <c r="B13" s="19"/>
      <c r="C13" s="34" t="s">
        <v>3</v>
      </c>
      <c r="D13" s="34">
        <f>SUM(D3:D12)</f>
        <v>75</v>
      </c>
      <c r="E13" s="34">
        <f>SUM(E3:E12)</f>
        <v>50</v>
      </c>
      <c r="F13" s="59">
        <f>SUM(F3:F12)</f>
        <v>25</v>
      </c>
      <c r="H13" s="64">
        <v>44619</v>
      </c>
      <c r="I13" s="69"/>
      <c r="J13" s="76"/>
      <c r="K13" s="82"/>
      <c r="L13" s="77">
        <f t="shared" ref="L13:M17" si="3">$D$13*3</f>
        <v>225</v>
      </c>
      <c r="M13" s="77">
        <f t="shared" si="3"/>
        <v>225</v>
      </c>
      <c r="N13" s="77"/>
      <c r="O13" s="90">
        <f>$D$38*3</f>
        <v>720</v>
      </c>
      <c r="P13" s="96">
        <f>SUM(I13:O13)</f>
        <v>1170</v>
      </c>
      <c r="Q13" s="99" t="str">
        <f t="shared" ref="Q13:Q19" si="4">P13/150&amp;"箱"</f>
        <v>7.8箱</v>
      </c>
    </row>
    <row r="14" spans="1:17">
      <c r="A14" s="5" t="s">
        <v>15</v>
      </c>
      <c r="B14" s="15">
        <v>1</v>
      </c>
      <c r="C14" s="35">
        <v>0.55555555555555558</v>
      </c>
      <c r="D14" s="40">
        <f t="shared" ref="D14:D37" si="5">SUM(E14:F14)</f>
        <v>10</v>
      </c>
      <c r="E14" s="51">
        <v>6</v>
      </c>
      <c r="F14" s="60">
        <v>4</v>
      </c>
      <c r="H14" s="65">
        <v>44626</v>
      </c>
      <c r="I14" s="70">
        <f>$D$63*3</f>
        <v>720</v>
      </c>
      <c r="J14" s="77"/>
      <c r="K14" s="78"/>
      <c r="L14" s="78">
        <f t="shared" si="3"/>
        <v>225</v>
      </c>
      <c r="M14" s="78">
        <f t="shared" si="3"/>
        <v>225</v>
      </c>
      <c r="N14" s="78"/>
      <c r="O14" s="91">
        <f>$D$38*3</f>
        <v>720</v>
      </c>
      <c r="P14" s="96">
        <f>SUM(I14:O14)</f>
        <v>1890</v>
      </c>
      <c r="Q14" s="99" t="str">
        <f t="shared" si="4"/>
        <v>12.6箱</v>
      </c>
    </row>
    <row r="15" spans="1:17">
      <c r="A15" s="6"/>
      <c r="B15" s="16">
        <v>2</v>
      </c>
      <c r="C15" s="33" t="s">
        <v>20</v>
      </c>
      <c r="D15" s="33">
        <f t="shared" si="5"/>
        <v>10</v>
      </c>
      <c r="E15" s="48">
        <v>6</v>
      </c>
      <c r="F15" s="56">
        <v>4</v>
      </c>
      <c r="H15" s="65">
        <v>44633</v>
      </c>
      <c r="I15" s="71">
        <f>$D$63*3</f>
        <v>720</v>
      </c>
      <c r="J15" s="78"/>
      <c r="K15" s="78"/>
      <c r="L15" s="78">
        <f t="shared" si="3"/>
        <v>225</v>
      </c>
      <c r="M15" s="78">
        <f t="shared" si="3"/>
        <v>225</v>
      </c>
      <c r="N15" s="78"/>
      <c r="O15" s="91">
        <f>$D$38*3</f>
        <v>720</v>
      </c>
      <c r="P15" s="96">
        <f>SUM(I15:O15)</f>
        <v>1890</v>
      </c>
      <c r="Q15" s="99" t="str">
        <f t="shared" si="4"/>
        <v>12.6箱</v>
      </c>
    </row>
    <row r="16" spans="1:17" ht="15.75">
      <c r="A16" s="6"/>
      <c r="B16" s="16">
        <v>3</v>
      </c>
      <c r="C16" s="33" t="s">
        <v>21</v>
      </c>
      <c r="D16" s="33">
        <f t="shared" si="5"/>
        <v>10</v>
      </c>
      <c r="E16" s="48">
        <v>6</v>
      </c>
      <c r="F16" s="56">
        <v>4</v>
      </c>
      <c r="H16" s="65">
        <v>44640</v>
      </c>
      <c r="I16" s="71">
        <f>$D$63*3</f>
        <v>720</v>
      </c>
      <c r="J16" s="80"/>
      <c r="K16" s="78"/>
      <c r="L16" s="78">
        <f t="shared" si="3"/>
        <v>225</v>
      </c>
      <c r="M16" s="78">
        <f t="shared" si="3"/>
        <v>225</v>
      </c>
      <c r="N16" s="81"/>
      <c r="O16" s="92">
        <f>$D$38*3</f>
        <v>720</v>
      </c>
      <c r="P16" s="96">
        <f>SUM(I16:O16)</f>
        <v>1890</v>
      </c>
      <c r="Q16" s="99" t="str">
        <f t="shared" si="4"/>
        <v>12.6箱</v>
      </c>
    </row>
    <row r="17" spans="1:17" ht="15.75">
      <c r="A17" s="6"/>
      <c r="B17" s="16">
        <v>4</v>
      </c>
      <c r="C17" s="33" t="s">
        <v>23</v>
      </c>
      <c r="D17" s="33">
        <f t="shared" si="5"/>
        <v>10</v>
      </c>
      <c r="E17" s="48">
        <v>6</v>
      </c>
      <c r="F17" s="56">
        <v>4</v>
      </c>
      <c r="H17" s="66">
        <v>44647</v>
      </c>
      <c r="I17" s="72">
        <f>$D$63*3</f>
        <v>720</v>
      </c>
      <c r="J17" s="81"/>
      <c r="K17" s="81"/>
      <c r="L17" s="81">
        <f t="shared" si="3"/>
        <v>225</v>
      </c>
      <c r="M17" s="79">
        <f t="shared" si="3"/>
        <v>225</v>
      </c>
      <c r="N17" s="83"/>
      <c r="O17" s="88"/>
      <c r="P17" s="69">
        <f>SUM(I17:O17)</f>
        <v>1170</v>
      </c>
      <c r="Q17" s="100" t="str">
        <f t="shared" si="4"/>
        <v>7.8箱</v>
      </c>
    </row>
    <row r="18" spans="1:17" ht="15.75">
      <c r="A18" s="6"/>
      <c r="B18" s="16">
        <v>5</v>
      </c>
      <c r="C18" s="33" t="s">
        <v>17</v>
      </c>
      <c r="D18" s="33">
        <f t="shared" si="5"/>
        <v>10</v>
      </c>
      <c r="E18" s="48">
        <v>6</v>
      </c>
      <c r="F18" s="56">
        <v>4</v>
      </c>
      <c r="H18" s="67" t="s">
        <v>43</v>
      </c>
      <c r="I18" s="73">
        <f>SUM(I13:I17)</f>
        <v>2880</v>
      </c>
      <c r="J18" s="73"/>
      <c r="K18" s="73"/>
      <c r="L18" s="73">
        <f>SUM(L13:L17)</f>
        <v>1125</v>
      </c>
      <c r="M18" s="73">
        <f>SUM(M13:M17)</f>
        <v>1125</v>
      </c>
      <c r="N18" s="84"/>
      <c r="O18" s="93">
        <f>SUM(O13:O17)</f>
        <v>2880</v>
      </c>
      <c r="P18" s="97">
        <f>SUM(P13:P17)</f>
        <v>8010</v>
      </c>
      <c r="Q18" s="101" t="str">
        <f t="shared" si="4"/>
        <v>53.4箱</v>
      </c>
    </row>
    <row r="19" spans="1:17">
      <c r="A19" s="6"/>
      <c r="B19" s="16">
        <v>6</v>
      </c>
      <c r="C19" s="33" t="s">
        <v>13</v>
      </c>
      <c r="D19" s="33">
        <f t="shared" si="5"/>
        <v>10</v>
      </c>
      <c r="E19" s="48">
        <v>6</v>
      </c>
      <c r="F19" s="56">
        <v>4</v>
      </c>
      <c r="O19" s="94" t="s">
        <v>47</v>
      </c>
      <c r="P19" s="73">
        <f>P8+P18</f>
        <v>15570</v>
      </c>
      <c r="Q19" s="102" t="str">
        <f t="shared" si="4"/>
        <v>103.8箱</v>
      </c>
    </row>
    <row r="20" spans="1:17">
      <c r="A20" s="6"/>
      <c r="B20" s="16">
        <v>7</v>
      </c>
      <c r="C20" s="33" t="s">
        <v>22</v>
      </c>
      <c r="D20" s="33">
        <f t="shared" si="5"/>
        <v>10</v>
      </c>
      <c r="E20" s="48">
        <v>6</v>
      </c>
      <c r="F20" s="56">
        <v>4</v>
      </c>
    </row>
    <row r="21" spans="1:17">
      <c r="A21" s="6"/>
      <c r="B21" s="16">
        <v>8</v>
      </c>
      <c r="C21" s="33" t="s">
        <v>25</v>
      </c>
      <c r="D21" s="33">
        <f t="shared" si="5"/>
        <v>10</v>
      </c>
      <c r="E21" s="48">
        <v>6</v>
      </c>
      <c r="F21" s="56">
        <v>4</v>
      </c>
    </row>
    <row r="22" spans="1:17" ht="15.75">
      <c r="A22" s="6"/>
      <c r="B22" s="16">
        <v>9</v>
      </c>
      <c r="C22" s="33" t="s">
        <v>26</v>
      </c>
      <c r="D22" s="33">
        <f t="shared" si="5"/>
        <v>10</v>
      </c>
      <c r="E22" s="48">
        <v>6</v>
      </c>
      <c r="F22" s="56">
        <v>4</v>
      </c>
      <c r="H22" s="63" t="s">
        <v>45</v>
      </c>
      <c r="I22" s="68" t="s">
        <v>2</v>
      </c>
      <c r="J22" s="68" t="s">
        <v>41</v>
      </c>
      <c r="K22" s="68" t="s">
        <v>32</v>
      </c>
      <c r="L22" s="68" t="s">
        <v>39</v>
      </c>
      <c r="M22" s="68" t="s">
        <v>40</v>
      </c>
      <c r="N22" s="75" t="s">
        <v>6</v>
      </c>
      <c r="O22" s="75" t="s">
        <v>15</v>
      </c>
      <c r="P22" s="68" t="s">
        <v>34</v>
      </c>
      <c r="Q22" s="68" t="s">
        <v>11</v>
      </c>
    </row>
    <row r="23" spans="1:17" ht="15.75">
      <c r="A23" s="6"/>
      <c r="B23" s="16">
        <v>10</v>
      </c>
      <c r="C23" s="33" t="s">
        <v>9</v>
      </c>
      <c r="D23" s="33">
        <f t="shared" si="5"/>
        <v>10</v>
      </c>
      <c r="E23" s="48">
        <v>6</v>
      </c>
      <c r="F23" s="56">
        <v>4</v>
      </c>
      <c r="H23" s="64">
        <v>44647</v>
      </c>
      <c r="I23" s="69"/>
      <c r="J23" s="69"/>
      <c r="K23" s="69"/>
      <c r="L23" s="69"/>
      <c r="M23" s="76"/>
      <c r="N23" s="82"/>
      <c r="O23" s="90">
        <f>$D$38*3</f>
        <v>720</v>
      </c>
      <c r="P23" s="96">
        <f>SUM(I23:O23)</f>
        <v>720</v>
      </c>
      <c r="Q23" s="99" t="str">
        <f t="shared" ref="Q23:Q29" si="6">P23/150&amp;"箱"</f>
        <v>4.8箱</v>
      </c>
    </row>
    <row r="24" spans="1:17">
      <c r="A24" s="6"/>
      <c r="B24" s="16">
        <v>11</v>
      </c>
      <c r="C24" s="33" t="s">
        <v>27</v>
      </c>
      <c r="D24" s="33">
        <f t="shared" si="5"/>
        <v>10</v>
      </c>
      <c r="E24" s="48">
        <v>6</v>
      </c>
      <c r="F24" s="56">
        <v>4</v>
      </c>
      <c r="H24" s="65">
        <v>44654</v>
      </c>
      <c r="I24" s="70">
        <f>$D$63*3</f>
        <v>720</v>
      </c>
      <c r="J24" s="77"/>
      <c r="K24" s="77"/>
      <c r="L24" s="77">
        <f t="shared" ref="L24:M27" si="7">$D$13*3</f>
        <v>225</v>
      </c>
      <c r="M24" s="77">
        <f t="shared" si="7"/>
        <v>225</v>
      </c>
      <c r="N24" s="78"/>
      <c r="O24" s="91">
        <f>$D$38*3</f>
        <v>720</v>
      </c>
      <c r="P24" s="96">
        <f>SUM(I24:O24)</f>
        <v>1890</v>
      </c>
      <c r="Q24" s="99" t="str">
        <f t="shared" si="6"/>
        <v>12.6箱</v>
      </c>
    </row>
    <row r="25" spans="1:17">
      <c r="A25" s="6"/>
      <c r="B25" s="16">
        <v>12</v>
      </c>
      <c r="C25" s="33" t="s">
        <v>29</v>
      </c>
      <c r="D25" s="33">
        <f t="shared" si="5"/>
        <v>10</v>
      </c>
      <c r="E25" s="48">
        <v>6</v>
      </c>
      <c r="F25" s="56">
        <v>4</v>
      </c>
      <c r="H25" s="65">
        <v>44661</v>
      </c>
      <c r="I25" s="71">
        <f>$D$63*3</f>
        <v>720</v>
      </c>
      <c r="J25" s="78"/>
      <c r="K25" s="78"/>
      <c r="L25" s="78">
        <f t="shared" si="7"/>
        <v>225</v>
      </c>
      <c r="M25" s="78">
        <f t="shared" si="7"/>
        <v>225</v>
      </c>
      <c r="N25" s="78"/>
      <c r="O25" s="91">
        <f>$D$38*3</f>
        <v>720</v>
      </c>
      <c r="P25" s="96">
        <f>SUM(I25:O25)</f>
        <v>1890</v>
      </c>
      <c r="Q25" s="99" t="str">
        <f t="shared" si="6"/>
        <v>12.6箱</v>
      </c>
    </row>
    <row r="26" spans="1:17">
      <c r="A26" s="6"/>
      <c r="B26" s="16">
        <v>13</v>
      </c>
      <c r="C26" s="33" t="s">
        <v>28</v>
      </c>
      <c r="D26" s="33">
        <f t="shared" si="5"/>
        <v>10</v>
      </c>
      <c r="E26" s="48">
        <v>6</v>
      </c>
      <c r="F26" s="56">
        <v>4</v>
      </c>
      <c r="H26" s="65">
        <v>44668</v>
      </c>
      <c r="I26" s="71">
        <f>$D$63*3</f>
        <v>720</v>
      </c>
      <c r="J26" s="80"/>
      <c r="K26" s="78"/>
      <c r="L26" s="78">
        <f t="shared" si="7"/>
        <v>225</v>
      </c>
      <c r="M26" s="78">
        <f t="shared" si="7"/>
        <v>225</v>
      </c>
      <c r="N26" s="78"/>
      <c r="O26" s="91">
        <f>$D$38*3</f>
        <v>720</v>
      </c>
      <c r="P26" s="96">
        <f>SUM(I26:O26)</f>
        <v>1890</v>
      </c>
      <c r="Q26" s="99" t="str">
        <f t="shared" si="6"/>
        <v>12.6箱</v>
      </c>
    </row>
    <row r="27" spans="1:17" ht="15.75">
      <c r="A27" s="6"/>
      <c r="B27" s="16">
        <v>14</v>
      </c>
      <c r="C27" s="33" t="s">
        <v>19</v>
      </c>
      <c r="D27" s="33">
        <f t="shared" si="5"/>
        <v>10</v>
      </c>
      <c r="E27" s="48">
        <v>6</v>
      </c>
      <c r="F27" s="56">
        <v>4</v>
      </c>
      <c r="H27" s="66">
        <v>44675</v>
      </c>
      <c r="I27" s="72">
        <f>$D$63*3</f>
        <v>720</v>
      </c>
      <c r="J27" s="81"/>
      <c r="K27" s="81"/>
      <c r="L27" s="81">
        <f t="shared" si="7"/>
        <v>225</v>
      </c>
      <c r="M27" s="81">
        <f t="shared" si="7"/>
        <v>225</v>
      </c>
      <c r="N27" s="81"/>
      <c r="O27" s="92">
        <f>$D$38*3</f>
        <v>720</v>
      </c>
      <c r="P27" s="98">
        <f>SUM(I27:O27)</f>
        <v>1890</v>
      </c>
      <c r="Q27" s="100" t="str">
        <f t="shared" si="6"/>
        <v>12.6箱</v>
      </c>
    </row>
    <row r="28" spans="1:17" ht="15.75">
      <c r="A28" s="6"/>
      <c r="B28" s="16">
        <v>15</v>
      </c>
      <c r="C28" s="33" t="s">
        <v>30</v>
      </c>
      <c r="D28" s="33">
        <f t="shared" si="5"/>
        <v>10</v>
      </c>
      <c r="E28" s="48">
        <v>6</v>
      </c>
      <c r="F28" s="56">
        <v>4</v>
      </c>
      <c r="H28" s="67" t="s">
        <v>43</v>
      </c>
      <c r="I28" s="73">
        <f>SUM(I23:I27)</f>
        <v>2880</v>
      </c>
      <c r="J28" s="73"/>
      <c r="K28" s="73"/>
      <c r="L28" s="73">
        <f>SUM(L23:L27)</f>
        <v>900</v>
      </c>
      <c r="M28" s="73">
        <f>SUM(M23:M27)</f>
        <v>900</v>
      </c>
      <c r="N28" s="73"/>
      <c r="O28" s="95">
        <f>SUM(O23:O27)</f>
        <v>3600</v>
      </c>
      <c r="P28" s="97">
        <f>SUM(P23:P27)</f>
        <v>8280</v>
      </c>
      <c r="Q28" s="101" t="str">
        <f t="shared" si="6"/>
        <v>55.2箱</v>
      </c>
    </row>
    <row r="29" spans="1:17">
      <c r="A29" s="6"/>
      <c r="B29" s="16">
        <v>16</v>
      </c>
      <c r="C29" s="33" t="s">
        <v>33</v>
      </c>
      <c r="D29" s="33">
        <f t="shared" si="5"/>
        <v>10</v>
      </c>
      <c r="E29" s="48">
        <v>6</v>
      </c>
      <c r="F29" s="56">
        <v>4</v>
      </c>
      <c r="O29" s="94" t="s">
        <v>47</v>
      </c>
      <c r="P29" s="73">
        <f>P8+P18+P28</f>
        <v>23850</v>
      </c>
      <c r="Q29" s="102" t="str">
        <f t="shared" si="6"/>
        <v>159箱</v>
      </c>
    </row>
    <row r="30" spans="1:17">
      <c r="A30" s="6"/>
      <c r="B30" s="16">
        <v>17</v>
      </c>
      <c r="C30" s="32" t="s">
        <v>24</v>
      </c>
      <c r="D30" s="33">
        <f t="shared" si="5"/>
        <v>10</v>
      </c>
      <c r="E30" s="48">
        <v>6</v>
      </c>
      <c r="F30" s="56">
        <v>4</v>
      </c>
    </row>
    <row r="31" spans="1:17">
      <c r="A31" s="6"/>
      <c r="B31" s="16">
        <v>18</v>
      </c>
      <c r="C31" s="32">
        <v>0.67361111111111116</v>
      </c>
      <c r="D31" s="33">
        <f t="shared" si="5"/>
        <v>10</v>
      </c>
      <c r="E31" s="48">
        <v>6</v>
      </c>
      <c r="F31" s="56">
        <v>4</v>
      </c>
    </row>
    <row r="32" spans="1:17" ht="15.75">
      <c r="A32" s="6"/>
      <c r="B32" s="16">
        <v>19</v>
      </c>
      <c r="C32" s="32">
        <v>0.68055555555555503</v>
      </c>
      <c r="D32" s="33">
        <f t="shared" si="5"/>
        <v>10</v>
      </c>
      <c r="E32" s="48">
        <v>6</v>
      </c>
      <c r="F32" s="56">
        <v>4</v>
      </c>
      <c r="H32" s="63" t="s">
        <v>46</v>
      </c>
      <c r="I32" s="75" t="s">
        <v>2</v>
      </c>
      <c r="J32" s="75" t="s">
        <v>41</v>
      </c>
      <c r="K32" s="75" t="s">
        <v>32</v>
      </c>
      <c r="L32" s="75" t="s">
        <v>39</v>
      </c>
      <c r="M32" s="75" t="s">
        <v>40</v>
      </c>
      <c r="N32" s="75" t="s">
        <v>6</v>
      </c>
      <c r="O32" s="75" t="s">
        <v>15</v>
      </c>
      <c r="P32" s="68" t="s">
        <v>34</v>
      </c>
      <c r="Q32" s="68" t="s">
        <v>11</v>
      </c>
    </row>
    <row r="33" spans="1:17">
      <c r="A33" s="6"/>
      <c r="B33" s="16">
        <v>20</v>
      </c>
      <c r="C33" s="32">
        <v>0.6875</v>
      </c>
      <c r="D33" s="33">
        <f t="shared" si="5"/>
        <v>10</v>
      </c>
      <c r="E33" s="48">
        <v>6</v>
      </c>
      <c r="F33" s="56">
        <v>4</v>
      </c>
      <c r="H33" s="65">
        <v>44682</v>
      </c>
      <c r="I33" s="70">
        <f>$D$63*3</f>
        <v>720</v>
      </c>
      <c r="J33" s="77"/>
      <c r="K33" s="85"/>
      <c r="L33" s="85">
        <f t="shared" ref="L33:M36" si="8">$D$13*3</f>
        <v>225</v>
      </c>
      <c r="M33" s="85">
        <f t="shared" si="8"/>
        <v>225</v>
      </c>
      <c r="N33" s="77"/>
      <c r="O33" s="90">
        <f>$D$38*3</f>
        <v>720</v>
      </c>
      <c r="P33" s="96">
        <f>SUM(I33:O33)</f>
        <v>1890</v>
      </c>
      <c r="Q33" s="99" t="str">
        <f t="shared" ref="Q33:Q39" si="9">P33/150&amp;"箱"</f>
        <v>12.6箱</v>
      </c>
    </row>
    <row r="34" spans="1:17">
      <c r="A34" s="6"/>
      <c r="B34" s="16">
        <v>21</v>
      </c>
      <c r="C34" s="32">
        <v>0.69444444444444497</v>
      </c>
      <c r="D34" s="33">
        <f t="shared" si="5"/>
        <v>10</v>
      </c>
      <c r="E34" s="48">
        <v>6</v>
      </c>
      <c r="F34" s="56">
        <v>4</v>
      </c>
      <c r="H34" s="65">
        <v>44689</v>
      </c>
      <c r="I34" s="71">
        <f>$D$63*3</f>
        <v>720</v>
      </c>
      <c r="J34" s="78"/>
      <c r="K34" s="78"/>
      <c r="L34" s="78">
        <f t="shared" si="8"/>
        <v>225</v>
      </c>
      <c r="M34" s="78">
        <f t="shared" si="8"/>
        <v>225</v>
      </c>
      <c r="N34" s="78"/>
      <c r="O34" s="91">
        <f>$D$38*3</f>
        <v>720</v>
      </c>
      <c r="P34" s="96">
        <f>SUM(I34:O34)</f>
        <v>1890</v>
      </c>
      <c r="Q34" s="99" t="str">
        <f t="shared" si="9"/>
        <v>12.6箱</v>
      </c>
    </row>
    <row r="35" spans="1:17">
      <c r="A35" s="6"/>
      <c r="B35" s="16">
        <v>22</v>
      </c>
      <c r="C35" s="32">
        <v>0.70138888888888895</v>
      </c>
      <c r="D35" s="33">
        <f t="shared" si="5"/>
        <v>10</v>
      </c>
      <c r="E35" s="48">
        <v>6</v>
      </c>
      <c r="F35" s="56">
        <v>4</v>
      </c>
      <c r="H35" s="65">
        <v>44696</v>
      </c>
      <c r="I35" s="71">
        <f>$D$63*3</f>
        <v>720</v>
      </c>
      <c r="J35" s="78"/>
      <c r="K35" s="78"/>
      <c r="L35" s="78">
        <f t="shared" si="8"/>
        <v>225</v>
      </c>
      <c r="M35" s="78">
        <f t="shared" si="8"/>
        <v>225</v>
      </c>
      <c r="N35" s="78"/>
      <c r="O35" s="91">
        <f>$D$38*3</f>
        <v>720</v>
      </c>
      <c r="P35" s="96">
        <f>SUM(I35:O35)</f>
        <v>1890</v>
      </c>
      <c r="Q35" s="99" t="str">
        <f t="shared" si="9"/>
        <v>12.6箱</v>
      </c>
    </row>
    <row r="36" spans="1:17" ht="15.75">
      <c r="A36" s="6"/>
      <c r="B36" s="17">
        <v>23</v>
      </c>
      <c r="C36" s="36">
        <v>0.70833333333333293</v>
      </c>
      <c r="D36" s="42">
        <f t="shared" si="5"/>
        <v>10</v>
      </c>
      <c r="E36" s="49">
        <v>6</v>
      </c>
      <c r="F36" s="57">
        <v>4</v>
      </c>
      <c r="H36" s="65">
        <v>44703</v>
      </c>
      <c r="I36" s="71">
        <f>$D$63*3</f>
        <v>720</v>
      </c>
      <c r="J36" s="78"/>
      <c r="K36" s="81"/>
      <c r="L36" s="81">
        <f t="shared" si="8"/>
        <v>225</v>
      </c>
      <c r="M36" s="81">
        <f t="shared" si="8"/>
        <v>225</v>
      </c>
      <c r="N36" s="81"/>
      <c r="O36" s="92">
        <f>$D$38*3</f>
        <v>720</v>
      </c>
      <c r="P36" s="96">
        <f>SUM(I36:O36)</f>
        <v>1890</v>
      </c>
      <c r="Q36" s="99" t="str">
        <f t="shared" si="9"/>
        <v>12.6箱</v>
      </c>
    </row>
    <row r="37" spans="1:17" ht="15.75">
      <c r="A37" s="6"/>
      <c r="B37" s="20">
        <v>24</v>
      </c>
      <c r="C37" s="37">
        <v>0.71527777777777801</v>
      </c>
      <c r="D37" s="43">
        <f t="shared" si="5"/>
        <v>10</v>
      </c>
      <c r="E37" s="50">
        <v>6</v>
      </c>
      <c r="F37" s="58">
        <v>4</v>
      </c>
      <c r="H37" s="66">
        <v>44710</v>
      </c>
      <c r="I37" s="72">
        <f>$D$63*3</f>
        <v>720</v>
      </c>
      <c r="J37" s="81"/>
      <c r="K37" s="86"/>
      <c r="L37" s="89"/>
      <c r="M37" s="73"/>
      <c r="N37" s="73"/>
      <c r="O37" s="73"/>
      <c r="P37" s="69">
        <f>SUM(I37:O37)</f>
        <v>720</v>
      </c>
      <c r="Q37" s="100" t="str">
        <f t="shared" si="9"/>
        <v>4.8箱</v>
      </c>
    </row>
    <row r="38" spans="1:17" ht="16.5">
      <c r="A38" s="7"/>
      <c r="B38" s="19"/>
      <c r="C38" s="34" t="s">
        <v>3</v>
      </c>
      <c r="D38" s="34">
        <f>SUM(D14:D37)</f>
        <v>240</v>
      </c>
      <c r="E38" s="34">
        <f>SUM(E14:E37)</f>
        <v>144</v>
      </c>
      <c r="F38" s="59">
        <f>SUM(F14:F37)</f>
        <v>96</v>
      </c>
      <c r="H38" s="67" t="s">
        <v>43</v>
      </c>
      <c r="I38" s="73">
        <f>SUM(I33:I37)</f>
        <v>3600</v>
      </c>
      <c r="J38" s="73"/>
      <c r="K38" s="73"/>
      <c r="L38" s="84">
        <f>SUM(L33:L37)</f>
        <v>900</v>
      </c>
      <c r="M38" s="84">
        <f>SUM(M33:M37)</f>
        <v>900</v>
      </c>
      <c r="N38" s="84"/>
      <c r="O38" s="93">
        <f>SUM(O33:O37)</f>
        <v>2880</v>
      </c>
      <c r="P38" s="97">
        <f>SUM(P33:P37)</f>
        <v>8280</v>
      </c>
      <c r="Q38" s="101" t="str">
        <f t="shared" si="9"/>
        <v>55.2箱</v>
      </c>
    </row>
    <row r="39" spans="1:17">
      <c r="A39" s="8" t="s">
        <v>2</v>
      </c>
      <c r="B39" s="21">
        <v>1</v>
      </c>
      <c r="C39" s="38">
        <v>0.40972222222222232</v>
      </c>
      <c r="D39" s="44">
        <f t="shared" ref="D39:D62" si="10">SUM(E39:F39)</f>
        <v>10</v>
      </c>
      <c r="E39" s="52">
        <v>6</v>
      </c>
      <c r="F39" s="61">
        <v>4</v>
      </c>
      <c r="O39" s="94" t="s">
        <v>47</v>
      </c>
      <c r="P39" s="73">
        <f>P8+P18+P28+P38</f>
        <v>32130</v>
      </c>
      <c r="Q39" s="102" t="str">
        <f t="shared" si="9"/>
        <v>214.2箱</v>
      </c>
    </row>
    <row r="40" spans="1:17">
      <c r="A40" s="9"/>
      <c r="B40" s="21">
        <v>2</v>
      </c>
      <c r="C40" s="36">
        <v>0.41666666666666702</v>
      </c>
      <c r="D40" s="44">
        <f t="shared" si="10"/>
        <v>10</v>
      </c>
      <c r="E40" s="52">
        <v>6</v>
      </c>
      <c r="F40" s="61">
        <v>4</v>
      </c>
    </row>
    <row r="41" spans="1:17">
      <c r="A41" s="9"/>
      <c r="B41" s="21">
        <v>3</v>
      </c>
      <c r="C41" s="36">
        <v>0.42361111111111088</v>
      </c>
      <c r="D41" s="44">
        <f t="shared" si="10"/>
        <v>10</v>
      </c>
      <c r="E41" s="52">
        <v>6</v>
      </c>
      <c r="F41" s="61">
        <v>4</v>
      </c>
    </row>
    <row r="42" spans="1:17">
      <c r="A42" s="9"/>
      <c r="B42" s="22">
        <v>4</v>
      </c>
      <c r="C42" s="32">
        <v>0.43055555555555602</v>
      </c>
      <c r="D42" s="33">
        <f t="shared" si="10"/>
        <v>10</v>
      </c>
      <c r="E42" s="48">
        <v>6</v>
      </c>
      <c r="F42" s="56">
        <v>4</v>
      </c>
    </row>
    <row r="43" spans="1:17">
      <c r="A43" s="10"/>
      <c r="B43" s="23">
        <v>5</v>
      </c>
      <c r="C43" s="33" t="s">
        <v>35</v>
      </c>
      <c r="D43" s="33">
        <f t="shared" si="10"/>
        <v>10</v>
      </c>
      <c r="E43" s="48">
        <v>6</v>
      </c>
      <c r="F43" s="56">
        <v>4</v>
      </c>
    </row>
    <row r="44" spans="1:17">
      <c r="A44" s="10"/>
      <c r="B44" s="23">
        <v>6</v>
      </c>
      <c r="C44" s="33" t="s">
        <v>10</v>
      </c>
      <c r="D44" s="33">
        <f t="shared" si="10"/>
        <v>10</v>
      </c>
      <c r="E44" s="48">
        <v>6</v>
      </c>
      <c r="F44" s="56">
        <v>4</v>
      </c>
    </row>
    <row r="45" spans="1:17">
      <c r="A45" s="10"/>
      <c r="B45" s="23">
        <v>7</v>
      </c>
      <c r="C45" s="33" t="s">
        <v>36</v>
      </c>
      <c r="D45" s="33">
        <f t="shared" si="10"/>
        <v>10</v>
      </c>
      <c r="E45" s="48">
        <v>6</v>
      </c>
      <c r="F45" s="56">
        <v>4</v>
      </c>
    </row>
    <row r="46" spans="1:17">
      <c r="A46" s="10"/>
      <c r="B46" s="23">
        <v>8</v>
      </c>
      <c r="C46" s="33" t="s">
        <v>31</v>
      </c>
      <c r="D46" s="33">
        <f t="shared" si="10"/>
        <v>10</v>
      </c>
      <c r="E46" s="48">
        <v>6</v>
      </c>
      <c r="F46" s="56">
        <v>4</v>
      </c>
    </row>
    <row r="47" spans="1:17">
      <c r="A47" s="10"/>
      <c r="B47" s="23">
        <v>9</v>
      </c>
      <c r="C47" s="33" t="s">
        <v>0</v>
      </c>
      <c r="D47" s="33">
        <f t="shared" si="10"/>
        <v>10</v>
      </c>
      <c r="E47" s="48">
        <v>6</v>
      </c>
      <c r="F47" s="56">
        <v>4</v>
      </c>
    </row>
    <row r="48" spans="1:17">
      <c r="A48" s="10"/>
      <c r="B48" s="23">
        <v>10</v>
      </c>
      <c r="C48" s="33" t="s">
        <v>37</v>
      </c>
      <c r="D48" s="33">
        <f t="shared" si="10"/>
        <v>10</v>
      </c>
      <c r="E48" s="48">
        <v>6</v>
      </c>
      <c r="F48" s="56">
        <v>4</v>
      </c>
    </row>
    <row r="49" spans="1:6">
      <c r="A49" s="10"/>
      <c r="B49" s="23">
        <v>11</v>
      </c>
      <c r="C49" s="32" t="s">
        <v>38</v>
      </c>
      <c r="D49" s="33">
        <f t="shared" si="10"/>
        <v>10</v>
      </c>
      <c r="E49" s="48">
        <v>6</v>
      </c>
      <c r="F49" s="56">
        <v>4</v>
      </c>
    </row>
    <row r="50" spans="1:6" ht="15.75">
      <c r="A50" s="10"/>
      <c r="B50" s="24">
        <v>12</v>
      </c>
      <c r="C50" s="39">
        <v>0.48611111111111088</v>
      </c>
      <c r="D50" s="45">
        <f t="shared" si="10"/>
        <v>10</v>
      </c>
      <c r="E50" s="53">
        <v>6</v>
      </c>
      <c r="F50" s="62">
        <v>4</v>
      </c>
    </row>
    <row r="51" spans="1:6">
      <c r="A51" s="10"/>
      <c r="B51" s="25">
        <v>13</v>
      </c>
      <c r="C51" s="40" t="s">
        <v>23</v>
      </c>
      <c r="D51" s="40">
        <f t="shared" si="10"/>
        <v>10</v>
      </c>
      <c r="E51" s="51">
        <v>6</v>
      </c>
      <c r="F51" s="60">
        <v>4</v>
      </c>
    </row>
    <row r="52" spans="1:6">
      <c r="A52" s="10"/>
      <c r="B52" s="23">
        <v>14</v>
      </c>
      <c r="C52" s="33" t="s">
        <v>17</v>
      </c>
      <c r="D52" s="33">
        <f t="shared" si="10"/>
        <v>10</v>
      </c>
      <c r="E52" s="48">
        <v>6</v>
      </c>
      <c r="F52" s="56">
        <v>4</v>
      </c>
    </row>
    <row r="53" spans="1:6">
      <c r="A53" s="10"/>
      <c r="B53" s="23">
        <v>15</v>
      </c>
      <c r="C53" s="33" t="s">
        <v>13</v>
      </c>
      <c r="D53" s="33">
        <f t="shared" si="10"/>
        <v>10</v>
      </c>
      <c r="E53" s="48">
        <v>6</v>
      </c>
      <c r="F53" s="56">
        <v>4</v>
      </c>
    </row>
    <row r="54" spans="1:6">
      <c r="A54" s="10"/>
      <c r="B54" s="23">
        <v>16</v>
      </c>
      <c r="C54" s="33" t="s">
        <v>22</v>
      </c>
      <c r="D54" s="33">
        <f t="shared" si="10"/>
        <v>10</v>
      </c>
      <c r="E54" s="48">
        <v>6</v>
      </c>
      <c r="F54" s="56">
        <v>4</v>
      </c>
    </row>
    <row r="55" spans="1:6">
      <c r="A55" s="10"/>
      <c r="B55" s="23">
        <v>17</v>
      </c>
      <c r="C55" s="33" t="s">
        <v>25</v>
      </c>
      <c r="D55" s="33">
        <f t="shared" si="10"/>
        <v>10</v>
      </c>
      <c r="E55" s="48">
        <v>6</v>
      </c>
      <c r="F55" s="56">
        <v>4</v>
      </c>
    </row>
    <row r="56" spans="1:6">
      <c r="A56" s="10"/>
      <c r="B56" s="23">
        <v>18</v>
      </c>
      <c r="C56" s="33" t="s">
        <v>26</v>
      </c>
      <c r="D56" s="33">
        <f t="shared" si="10"/>
        <v>10</v>
      </c>
      <c r="E56" s="48">
        <v>6</v>
      </c>
      <c r="F56" s="56">
        <v>4</v>
      </c>
    </row>
    <row r="57" spans="1:6">
      <c r="A57" s="10"/>
      <c r="B57" s="23">
        <v>19</v>
      </c>
      <c r="C57" s="33" t="s">
        <v>9</v>
      </c>
      <c r="D57" s="33">
        <f t="shared" si="10"/>
        <v>10</v>
      </c>
      <c r="E57" s="48">
        <v>6</v>
      </c>
      <c r="F57" s="56">
        <v>4</v>
      </c>
    </row>
    <row r="58" spans="1:6">
      <c r="A58" s="10"/>
      <c r="B58" s="23">
        <v>20</v>
      </c>
      <c r="C58" s="33" t="s">
        <v>27</v>
      </c>
      <c r="D58" s="33">
        <f t="shared" si="10"/>
        <v>10</v>
      </c>
      <c r="E58" s="48">
        <v>6</v>
      </c>
      <c r="F58" s="56">
        <v>4</v>
      </c>
    </row>
    <row r="59" spans="1:6">
      <c r="A59" s="11"/>
      <c r="B59" s="26">
        <v>21</v>
      </c>
      <c r="C59" s="32">
        <v>0.63194444444444398</v>
      </c>
      <c r="D59" s="33">
        <f t="shared" si="10"/>
        <v>10</v>
      </c>
      <c r="E59" s="48">
        <v>6</v>
      </c>
      <c r="F59" s="56">
        <v>4</v>
      </c>
    </row>
    <row r="60" spans="1:6">
      <c r="A60" s="11"/>
      <c r="B60" s="27">
        <v>22</v>
      </c>
      <c r="C60" s="36">
        <v>0.63888888888888895</v>
      </c>
      <c r="D60" s="42">
        <f t="shared" si="10"/>
        <v>10</v>
      </c>
      <c r="E60" s="49">
        <v>6</v>
      </c>
      <c r="F60" s="57">
        <v>4</v>
      </c>
    </row>
    <row r="61" spans="1:6">
      <c r="A61" s="11"/>
      <c r="B61" s="27">
        <v>23</v>
      </c>
      <c r="C61" s="36">
        <v>0.64583333333333293</v>
      </c>
      <c r="D61" s="43">
        <f t="shared" si="10"/>
        <v>10</v>
      </c>
      <c r="E61" s="50">
        <v>6</v>
      </c>
      <c r="F61" s="58">
        <v>4</v>
      </c>
    </row>
    <row r="62" spans="1:6" ht="15.75">
      <c r="A62" s="11"/>
      <c r="B62" s="28">
        <v>24</v>
      </c>
      <c r="C62" s="37">
        <v>0.65277777777777801</v>
      </c>
      <c r="D62" s="43">
        <f t="shared" si="10"/>
        <v>10</v>
      </c>
      <c r="E62" s="50">
        <v>6</v>
      </c>
      <c r="F62" s="58">
        <v>4</v>
      </c>
    </row>
    <row r="63" spans="1:6" ht="16.5">
      <c r="A63" s="12"/>
      <c r="B63" s="29"/>
      <c r="C63" s="34" t="s">
        <v>3</v>
      </c>
      <c r="D63" s="34">
        <f>SUM(D39:D62)</f>
        <v>240</v>
      </c>
      <c r="E63" s="34">
        <f>SUM(E39:E62)</f>
        <v>144</v>
      </c>
      <c r="F63" s="59">
        <f>SUM(F39:F62)</f>
        <v>96</v>
      </c>
    </row>
  </sheetData>
  <mergeCells count="4">
    <mergeCell ref="A1:F1"/>
    <mergeCell ref="A3:A13"/>
    <mergeCell ref="A14:A38"/>
    <mergeCell ref="A39:A63"/>
  </mergeCells>
  <phoneticPr fontId="1" type="Hiragana"/>
  <pageMargins left="0.7" right="0.7" top="0.75" bottom="0.75" header="0.3" footer="0.3"/>
  <pageSetup paperSize="9" scale="68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Q39"/>
  <sheetViews>
    <sheetView workbookViewId="0">
      <selection activeCell="C18" sqref="C18"/>
    </sheetView>
  </sheetViews>
  <sheetFormatPr defaultRowHeight="15"/>
  <cols>
    <col min="1" max="1" width="8.7109375" bestFit="1" customWidth="1"/>
    <col min="2" max="2" width="5" style="103" bestFit="1" customWidth="1"/>
    <col min="3" max="3" width="12" bestFit="1" customWidth="1"/>
    <col min="4" max="4" width="7" bestFit="1" customWidth="1"/>
    <col min="5" max="5" width="11" bestFit="1" customWidth="1"/>
    <col min="6" max="6" width="14.85546875" bestFit="1" customWidth="1"/>
    <col min="7" max="7" width="2.5703125" customWidth="1"/>
    <col min="8" max="8" width="9.85546875" bestFit="1" customWidth="1"/>
    <col min="9" max="10" width="4" bestFit="1" customWidth="1"/>
    <col min="11" max="12" width="5.28515625" bestFit="1" customWidth="1"/>
    <col min="13" max="13" width="4" bestFit="1" customWidth="1"/>
    <col min="14" max="14" width="5.28515625" bestFit="1" customWidth="1"/>
    <col min="15" max="15" width="6.140625" bestFit="1" customWidth="1"/>
    <col min="16" max="16" width="6.85546875" bestFit="1" customWidth="1"/>
    <col min="17" max="17" width="7.5703125" bestFit="1" customWidth="1"/>
  </cols>
  <sheetData>
    <row r="1" spans="1:17" ht="15.75">
      <c r="A1" s="3" t="s">
        <v>18</v>
      </c>
      <c r="B1" s="13"/>
      <c r="C1" s="13"/>
      <c r="D1" s="13"/>
      <c r="E1" s="13"/>
      <c r="F1" s="13"/>
    </row>
    <row r="2" spans="1:17" ht="15.75">
      <c r="A2" s="4" t="s">
        <v>1</v>
      </c>
      <c r="B2" s="104" t="s">
        <v>14</v>
      </c>
      <c r="C2" s="108" t="s">
        <v>12</v>
      </c>
      <c r="D2" s="30" t="s">
        <v>3</v>
      </c>
      <c r="E2" s="46" t="s">
        <v>4</v>
      </c>
      <c r="F2" s="54" t="s">
        <v>16</v>
      </c>
      <c r="H2" s="63" t="s">
        <v>42</v>
      </c>
      <c r="I2" s="68" t="s">
        <v>2</v>
      </c>
      <c r="J2" s="68" t="s">
        <v>41</v>
      </c>
      <c r="K2" s="75" t="s">
        <v>32</v>
      </c>
      <c r="L2" s="75" t="s">
        <v>39</v>
      </c>
      <c r="M2" s="75" t="s">
        <v>40</v>
      </c>
      <c r="N2" s="75" t="s">
        <v>6</v>
      </c>
      <c r="O2" s="75" t="s">
        <v>15</v>
      </c>
      <c r="P2" s="68" t="s">
        <v>34</v>
      </c>
      <c r="Q2" s="68" t="s">
        <v>11</v>
      </c>
    </row>
    <row r="3" spans="1:17" ht="16.5">
      <c r="A3" s="5" t="s">
        <v>5</v>
      </c>
      <c r="B3" s="105">
        <v>1</v>
      </c>
      <c r="C3" s="109">
        <v>0.58333333333333293</v>
      </c>
      <c r="D3" s="112">
        <f>SUM(E3:F3)</f>
        <v>20</v>
      </c>
      <c r="E3" s="115">
        <v>12</v>
      </c>
      <c r="F3" s="117">
        <v>8</v>
      </c>
      <c r="H3" s="64">
        <v>44591</v>
      </c>
      <c r="I3" s="69"/>
      <c r="J3" s="76"/>
      <c r="K3" s="82"/>
      <c r="L3" s="77"/>
      <c r="M3" s="77"/>
      <c r="N3" s="77">
        <f>$D$7</f>
        <v>75</v>
      </c>
      <c r="O3" s="90"/>
      <c r="P3" s="96">
        <f>SUM(I3:O3)</f>
        <v>75</v>
      </c>
      <c r="Q3" s="99" t="str">
        <f t="shared" ref="Q3:Q9" si="0">P3/150&amp;"箱"</f>
        <v>0.5箱</v>
      </c>
    </row>
    <row r="4" spans="1:17" ht="15.75">
      <c r="A4" s="6"/>
      <c r="B4" s="106">
        <v>2</v>
      </c>
      <c r="C4" s="110">
        <v>0.60416666666666696</v>
      </c>
      <c r="D4" s="113">
        <f>SUM(E4:F4)</f>
        <v>20</v>
      </c>
      <c r="E4" s="116">
        <v>12</v>
      </c>
      <c r="F4" s="118">
        <v>8</v>
      </c>
      <c r="H4" s="65">
        <v>44598</v>
      </c>
      <c r="I4" s="70"/>
      <c r="J4" s="77"/>
      <c r="K4" s="78">
        <f>$D$7</f>
        <v>75</v>
      </c>
      <c r="L4" s="78">
        <f>$D$7</f>
        <v>75</v>
      </c>
      <c r="M4" s="78"/>
      <c r="N4" s="80">
        <v>0</v>
      </c>
      <c r="O4" s="91"/>
      <c r="P4" s="96">
        <f>SUM(I4:O4)</f>
        <v>150</v>
      </c>
      <c r="Q4" s="99" t="str">
        <f t="shared" si="0"/>
        <v>1箱</v>
      </c>
    </row>
    <row r="5" spans="1:17" ht="15.75">
      <c r="A5" s="6"/>
      <c r="B5" s="106">
        <v>3</v>
      </c>
      <c r="C5" s="110">
        <v>0.625</v>
      </c>
      <c r="D5" s="113">
        <f>SUM(E5:F5)</f>
        <v>20</v>
      </c>
      <c r="E5" s="116">
        <v>12</v>
      </c>
      <c r="F5" s="118">
        <v>8</v>
      </c>
      <c r="H5" s="65">
        <v>44605</v>
      </c>
      <c r="I5" s="71"/>
      <c r="J5" s="78"/>
      <c r="K5" s="78">
        <f>$D$7</f>
        <v>75</v>
      </c>
      <c r="L5" s="78">
        <f>$D$7</f>
        <v>75</v>
      </c>
      <c r="M5" s="78"/>
      <c r="N5" s="78">
        <f>$D$7</f>
        <v>75</v>
      </c>
      <c r="O5" s="91"/>
      <c r="P5" s="96">
        <f>SUM(I5:O5)</f>
        <v>225</v>
      </c>
      <c r="Q5" s="99" t="str">
        <f t="shared" si="0"/>
        <v>1.5箱</v>
      </c>
    </row>
    <row r="6" spans="1:17" ht="16.5">
      <c r="A6" s="6"/>
      <c r="B6" s="106">
        <v>4</v>
      </c>
      <c r="C6" s="110">
        <v>0.64583333333333293</v>
      </c>
      <c r="D6" s="113">
        <f>SUM(E6:F6)</f>
        <v>15</v>
      </c>
      <c r="E6" s="116">
        <v>12</v>
      </c>
      <c r="F6" s="118">
        <v>3</v>
      </c>
      <c r="H6" s="65">
        <v>44612</v>
      </c>
      <c r="I6" s="71"/>
      <c r="J6" s="78"/>
      <c r="K6" s="81">
        <f>$D$7</f>
        <v>75</v>
      </c>
      <c r="L6" s="87">
        <v>0</v>
      </c>
      <c r="M6" s="81"/>
      <c r="N6" s="81">
        <f>$D$7</f>
        <v>75</v>
      </c>
      <c r="O6" s="92"/>
      <c r="P6" s="96">
        <f>SUM(I6:O6)</f>
        <v>150</v>
      </c>
      <c r="Q6" s="99" t="str">
        <f t="shared" si="0"/>
        <v>1箱</v>
      </c>
    </row>
    <row r="7" spans="1:17" ht="17.25">
      <c r="A7" s="7"/>
      <c r="B7" s="107"/>
      <c r="C7" s="111" t="s">
        <v>3</v>
      </c>
      <c r="D7" s="114">
        <f>SUM(D3:D6)</f>
        <v>75</v>
      </c>
      <c r="E7" s="114">
        <f>SUM(E3:E6)</f>
        <v>48</v>
      </c>
      <c r="F7" s="119">
        <f>SUM(F3:F6)</f>
        <v>27</v>
      </c>
      <c r="H7" s="66">
        <v>44619</v>
      </c>
      <c r="I7" s="72"/>
      <c r="J7" s="79"/>
      <c r="K7" s="83"/>
      <c r="L7" s="88"/>
      <c r="M7" s="88"/>
      <c r="N7" s="88"/>
      <c r="O7" s="88"/>
      <c r="P7" s="69">
        <f>SUM(I7:O7)</f>
        <v>0</v>
      </c>
      <c r="Q7" s="100" t="str">
        <f t="shared" si="0"/>
        <v>0箱</v>
      </c>
    </row>
    <row r="8" spans="1:17" ht="15.75">
      <c r="H8" s="67" t="s">
        <v>43</v>
      </c>
      <c r="I8" s="73"/>
      <c r="J8" s="73"/>
      <c r="K8" s="84">
        <f>SUM(K3:K7)</f>
        <v>225</v>
      </c>
      <c r="L8" s="84">
        <f>SUM(L3:L7)</f>
        <v>150</v>
      </c>
      <c r="M8" s="84"/>
      <c r="N8" s="84">
        <f>SUM(N3:N7)</f>
        <v>225</v>
      </c>
      <c r="O8" s="93"/>
      <c r="P8" s="97">
        <f>SUM(P3:P7)</f>
        <v>600</v>
      </c>
      <c r="Q8" s="101" t="str">
        <f t="shared" si="0"/>
        <v>4箱</v>
      </c>
    </row>
    <row r="9" spans="1:17">
      <c r="H9" s="2"/>
      <c r="I9" s="74"/>
      <c r="J9" s="74"/>
      <c r="K9" s="74"/>
      <c r="L9" s="74"/>
      <c r="M9" s="74"/>
      <c r="N9" s="74"/>
      <c r="O9" s="94" t="s">
        <v>47</v>
      </c>
      <c r="P9" s="73">
        <f>P8</f>
        <v>600</v>
      </c>
      <c r="Q9" s="102" t="str">
        <f t="shared" si="0"/>
        <v>4箱</v>
      </c>
    </row>
    <row r="10" spans="1:17">
      <c r="H10" s="2"/>
      <c r="I10" s="74"/>
      <c r="J10" s="74"/>
      <c r="K10" s="74"/>
      <c r="L10" s="74"/>
      <c r="M10" s="74"/>
      <c r="N10" s="74"/>
      <c r="O10" s="74"/>
    </row>
    <row r="11" spans="1:17">
      <c r="H11" s="2"/>
      <c r="I11" s="74"/>
      <c r="J11" s="74"/>
      <c r="K11" s="74"/>
      <c r="L11" s="74"/>
      <c r="M11" s="74"/>
      <c r="N11" s="74"/>
      <c r="O11" s="74"/>
    </row>
    <row r="12" spans="1:17" ht="15.75">
      <c r="H12" s="63" t="s">
        <v>44</v>
      </c>
      <c r="I12" s="68" t="s">
        <v>2</v>
      </c>
      <c r="J12" s="68" t="s">
        <v>41</v>
      </c>
      <c r="K12" s="75" t="s">
        <v>32</v>
      </c>
      <c r="L12" s="75" t="s">
        <v>39</v>
      </c>
      <c r="M12" s="75" t="s">
        <v>40</v>
      </c>
      <c r="N12" s="75" t="s">
        <v>6</v>
      </c>
      <c r="O12" s="75" t="s">
        <v>15</v>
      </c>
      <c r="P12" s="68" t="s">
        <v>34</v>
      </c>
      <c r="Q12" s="68" t="s">
        <v>11</v>
      </c>
    </row>
    <row r="13" spans="1:17" ht="15.75">
      <c r="H13" s="64">
        <v>44619</v>
      </c>
      <c r="I13" s="69"/>
      <c r="J13" s="76"/>
      <c r="K13" s="82">
        <f t="shared" ref="K13:L17" si="1">$D$7</f>
        <v>75</v>
      </c>
      <c r="L13" s="77">
        <f t="shared" si="1"/>
        <v>75</v>
      </c>
      <c r="M13" s="77"/>
      <c r="N13" s="77">
        <f>$D$7</f>
        <v>75</v>
      </c>
      <c r="O13" s="90"/>
      <c r="P13" s="96">
        <f>SUM(I13:O13)</f>
        <v>225</v>
      </c>
      <c r="Q13" s="99" t="str">
        <f t="shared" ref="Q13:Q19" si="2">P13/150&amp;"箱"</f>
        <v>1.5箱</v>
      </c>
    </row>
    <row r="14" spans="1:17">
      <c r="H14" s="65">
        <v>44626</v>
      </c>
      <c r="I14" s="70"/>
      <c r="J14" s="77"/>
      <c r="K14" s="78">
        <f t="shared" si="1"/>
        <v>75</v>
      </c>
      <c r="L14" s="78">
        <f t="shared" si="1"/>
        <v>75</v>
      </c>
      <c r="M14" s="78"/>
      <c r="N14" s="78">
        <f>$D$7</f>
        <v>75</v>
      </c>
      <c r="O14" s="91"/>
      <c r="P14" s="96">
        <f>SUM(I14:O14)</f>
        <v>225</v>
      </c>
      <c r="Q14" s="99" t="str">
        <f t="shared" si="2"/>
        <v>1.5箱</v>
      </c>
    </row>
    <row r="15" spans="1:17">
      <c r="H15" s="65">
        <v>44633</v>
      </c>
      <c r="I15" s="71"/>
      <c r="J15" s="78"/>
      <c r="K15" s="78">
        <f t="shared" si="1"/>
        <v>75</v>
      </c>
      <c r="L15" s="78">
        <f t="shared" si="1"/>
        <v>75</v>
      </c>
      <c r="M15" s="78"/>
      <c r="N15" s="78">
        <f>$D$7</f>
        <v>75</v>
      </c>
      <c r="O15" s="91"/>
      <c r="P15" s="96">
        <f>SUM(I15:O15)</f>
        <v>225</v>
      </c>
      <c r="Q15" s="99" t="str">
        <f t="shared" si="2"/>
        <v>1.5箱</v>
      </c>
    </row>
    <row r="16" spans="1:17" ht="15.75">
      <c r="H16" s="65">
        <v>44640</v>
      </c>
      <c r="I16" s="71"/>
      <c r="J16" s="80"/>
      <c r="K16" s="78">
        <f t="shared" si="1"/>
        <v>75</v>
      </c>
      <c r="L16" s="78">
        <f t="shared" si="1"/>
        <v>75</v>
      </c>
      <c r="M16" s="78"/>
      <c r="N16" s="81">
        <f>$D$7</f>
        <v>75</v>
      </c>
      <c r="O16" s="92"/>
      <c r="P16" s="96">
        <f>SUM(I16:O16)</f>
        <v>225</v>
      </c>
      <c r="Q16" s="99" t="str">
        <f t="shared" si="2"/>
        <v>1.5箱</v>
      </c>
    </row>
    <row r="17" spans="8:17" ht="15.75">
      <c r="H17" s="66">
        <v>44647</v>
      </c>
      <c r="I17" s="72"/>
      <c r="J17" s="81"/>
      <c r="K17" s="81">
        <f t="shared" si="1"/>
        <v>75</v>
      </c>
      <c r="L17" s="81">
        <f t="shared" si="1"/>
        <v>75</v>
      </c>
      <c r="M17" s="79"/>
      <c r="N17" s="83"/>
      <c r="O17" s="88"/>
      <c r="P17" s="69">
        <f>SUM(I17:O17)</f>
        <v>150</v>
      </c>
      <c r="Q17" s="100" t="str">
        <f t="shared" si="2"/>
        <v>1箱</v>
      </c>
    </row>
    <row r="18" spans="8:17" ht="15.75">
      <c r="H18" s="67" t="s">
        <v>43</v>
      </c>
      <c r="I18" s="73"/>
      <c r="J18" s="73"/>
      <c r="K18" s="73">
        <f>SUM(K13:K17)</f>
        <v>375</v>
      </c>
      <c r="L18" s="73">
        <f>SUM(L13:L17)</f>
        <v>375</v>
      </c>
      <c r="M18" s="73"/>
      <c r="N18" s="84">
        <f>SUM(N13:N17)</f>
        <v>300</v>
      </c>
      <c r="O18" s="93"/>
      <c r="P18" s="97">
        <f>SUM(P13:P17)</f>
        <v>1050</v>
      </c>
      <c r="Q18" s="101" t="str">
        <f t="shared" si="2"/>
        <v>7箱</v>
      </c>
    </row>
    <row r="19" spans="8:17">
      <c r="H19" s="2"/>
      <c r="O19" s="94" t="s">
        <v>47</v>
      </c>
      <c r="P19" s="73">
        <f>P8+P18</f>
        <v>1650</v>
      </c>
      <c r="Q19" s="102" t="str">
        <f t="shared" si="2"/>
        <v>11箱</v>
      </c>
    </row>
    <row r="20" spans="8:17">
      <c r="H20" s="2"/>
    </row>
    <row r="21" spans="8:17">
      <c r="H21" s="2"/>
    </row>
    <row r="22" spans="8:17" ht="15.75">
      <c r="H22" s="63" t="s">
        <v>45</v>
      </c>
      <c r="I22" s="68" t="s">
        <v>2</v>
      </c>
      <c r="J22" s="68" t="s">
        <v>41</v>
      </c>
      <c r="K22" s="68" t="s">
        <v>32</v>
      </c>
      <c r="L22" s="68" t="s">
        <v>39</v>
      </c>
      <c r="M22" s="68" t="s">
        <v>40</v>
      </c>
      <c r="N22" s="75" t="s">
        <v>6</v>
      </c>
      <c r="O22" s="75" t="s">
        <v>15</v>
      </c>
      <c r="P22" s="68" t="s">
        <v>34</v>
      </c>
      <c r="Q22" s="68" t="s">
        <v>11</v>
      </c>
    </row>
    <row r="23" spans="8:17" ht="15.75">
      <c r="H23" s="64">
        <v>44647</v>
      </c>
      <c r="I23" s="69"/>
      <c r="J23" s="69"/>
      <c r="K23" s="69"/>
      <c r="L23" s="69"/>
      <c r="M23" s="76"/>
      <c r="N23" s="82">
        <f>$D$7</f>
        <v>75</v>
      </c>
      <c r="O23" s="90"/>
      <c r="P23" s="96">
        <f>SUM(I23:O23)</f>
        <v>75</v>
      </c>
      <c r="Q23" s="99" t="str">
        <f t="shared" ref="Q23:Q29" si="3">P23/150&amp;"箱"</f>
        <v>0.5箱</v>
      </c>
    </row>
    <row r="24" spans="8:17">
      <c r="H24" s="65">
        <v>44654</v>
      </c>
      <c r="I24" s="70"/>
      <c r="J24" s="77"/>
      <c r="K24" s="77">
        <f t="shared" ref="K24:L27" si="4">$D$7</f>
        <v>75</v>
      </c>
      <c r="L24" s="77">
        <f t="shared" si="4"/>
        <v>75</v>
      </c>
      <c r="M24" s="77"/>
      <c r="N24" s="78">
        <f>$D$7</f>
        <v>75</v>
      </c>
      <c r="O24" s="91"/>
      <c r="P24" s="96">
        <f>SUM(I24:O24)</f>
        <v>225</v>
      </c>
      <c r="Q24" s="99" t="str">
        <f t="shared" si="3"/>
        <v>1.5箱</v>
      </c>
    </row>
    <row r="25" spans="8:17">
      <c r="H25" s="65">
        <v>44661</v>
      </c>
      <c r="I25" s="71"/>
      <c r="J25" s="78"/>
      <c r="K25" s="78">
        <f t="shared" si="4"/>
        <v>75</v>
      </c>
      <c r="L25" s="78">
        <f t="shared" si="4"/>
        <v>75</v>
      </c>
      <c r="M25" s="78"/>
      <c r="N25" s="78">
        <f>$D$7</f>
        <v>75</v>
      </c>
      <c r="O25" s="91"/>
      <c r="P25" s="96">
        <f>SUM(I25:O25)</f>
        <v>225</v>
      </c>
      <c r="Q25" s="99" t="str">
        <f t="shared" si="3"/>
        <v>1.5箱</v>
      </c>
    </row>
    <row r="26" spans="8:17">
      <c r="H26" s="65">
        <v>44668</v>
      </c>
      <c r="I26" s="71"/>
      <c r="J26" s="80"/>
      <c r="K26" s="78">
        <f t="shared" si="4"/>
        <v>75</v>
      </c>
      <c r="L26" s="78">
        <f t="shared" si="4"/>
        <v>75</v>
      </c>
      <c r="M26" s="78"/>
      <c r="N26" s="78">
        <f>$D$7</f>
        <v>75</v>
      </c>
      <c r="O26" s="91"/>
      <c r="P26" s="96">
        <f>SUM(I26:O26)</f>
        <v>225</v>
      </c>
      <c r="Q26" s="99" t="str">
        <f t="shared" si="3"/>
        <v>1.5箱</v>
      </c>
    </row>
    <row r="27" spans="8:17" ht="15.75">
      <c r="H27" s="66">
        <v>44675</v>
      </c>
      <c r="I27" s="72"/>
      <c r="J27" s="81"/>
      <c r="K27" s="81">
        <f t="shared" si="4"/>
        <v>75</v>
      </c>
      <c r="L27" s="81">
        <f t="shared" si="4"/>
        <v>75</v>
      </c>
      <c r="M27" s="81"/>
      <c r="N27" s="81">
        <f>$D$7</f>
        <v>75</v>
      </c>
      <c r="O27" s="92"/>
      <c r="P27" s="98">
        <f>SUM(I27:O27)</f>
        <v>225</v>
      </c>
      <c r="Q27" s="100" t="str">
        <f t="shared" si="3"/>
        <v>1.5箱</v>
      </c>
    </row>
    <row r="28" spans="8:17" ht="15.75">
      <c r="H28" s="67" t="s">
        <v>43</v>
      </c>
      <c r="I28" s="73"/>
      <c r="J28" s="73"/>
      <c r="K28" s="73"/>
      <c r="L28" s="73">
        <f>SUM(L23:L27)</f>
        <v>300</v>
      </c>
      <c r="M28" s="73"/>
      <c r="N28" s="73"/>
      <c r="O28" s="95"/>
      <c r="P28" s="97">
        <f>SUM(P23:P27)</f>
        <v>975</v>
      </c>
      <c r="Q28" s="101" t="str">
        <f t="shared" si="3"/>
        <v>6.5箱</v>
      </c>
    </row>
    <row r="29" spans="8:17">
      <c r="H29" s="2"/>
      <c r="O29" s="94" t="s">
        <v>47</v>
      </c>
      <c r="P29" s="73">
        <f>P8+P18+P28</f>
        <v>2625</v>
      </c>
      <c r="Q29" s="102" t="str">
        <f t="shared" si="3"/>
        <v>17.5箱</v>
      </c>
    </row>
    <row r="30" spans="8:17">
      <c r="H30" s="2"/>
    </row>
    <row r="31" spans="8:17">
      <c r="H31" s="2"/>
    </row>
    <row r="32" spans="8:17" ht="15.75">
      <c r="H32" s="63" t="s">
        <v>46</v>
      </c>
      <c r="I32" s="75" t="s">
        <v>2</v>
      </c>
      <c r="J32" s="75" t="s">
        <v>41</v>
      </c>
      <c r="K32" s="75" t="s">
        <v>32</v>
      </c>
      <c r="L32" s="75" t="s">
        <v>39</v>
      </c>
      <c r="M32" s="75" t="s">
        <v>40</v>
      </c>
      <c r="N32" s="75" t="s">
        <v>6</v>
      </c>
      <c r="O32" s="75" t="s">
        <v>15</v>
      </c>
      <c r="P32" s="68" t="s">
        <v>34</v>
      </c>
      <c r="Q32" s="68" t="s">
        <v>11</v>
      </c>
    </row>
    <row r="33" spans="8:17">
      <c r="H33" s="65">
        <v>44682</v>
      </c>
      <c r="I33" s="70"/>
      <c r="J33" s="77"/>
      <c r="K33" s="85">
        <v>0</v>
      </c>
      <c r="L33" s="85">
        <v>0</v>
      </c>
      <c r="M33" s="85"/>
      <c r="N33" s="77">
        <f>$D$7</f>
        <v>75</v>
      </c>
      <c r="O33" s="90"/>
      <c r="P33" s="96">
        <f>SUM(I33:O33)</f>
        <v>75</v>
      </c>
      <c r="Q33" s="99" t="str">
        <f t="shared" ref="Q33:Q39" si="5">P33/150&amp;"箱"</f>
        <v>0.5箱</v>
      </c>
    </row>
    <row r="34" spans="8:17">
      <c r="H34" s="65">
        <v>44689</v>
      </c>
      <c r="I34" s="71"/>
      <c r="J34" s="78"/>
      <c r="K34" s="78">
        <f t="shared" ref="K34:L36" si="6">$D$7</f>
        <v>75</v>
      </c>
      <c r="L34" s="78">
        <f t="shared" si="6"/>
        <v>75</v>
      </c>
      <c r="M34" s="78"/>
      <c r="N34" s="78">
        <f>$D$7</f>
        <v>75</v>
      </c>
      <c r="O34" s="91"/>
      <c r="P34" s="96">
        <f>SUM(I34:O34)</f>
        <v>225</v>
      </c>
      <c r="Q34" s="99" t="str">
        <f t="shared" si="5"/>
        <v>1.5箱</v>
      </c>
    </row>
    <row r="35" spans="8:17">
      <c r="H35" s="65">
        <v>44696</v>
      </c>
      <c r="I35" s="71"/>
      <c r="J35" s="78"/>
      <c r="K35" s="78">
        <f t="shared" si="6"/>
        <v>75</v>
      </c>
      <c r="L35" s="78">
        <f t="shared" si="6"/>
        <v>75</v>
      </c>
      <c r="M35" s="78"/>
      <c r="N35" s="78">
        <f>$D$7</f>
        <v>75</v>
      </c>
      <c r="O35" s="91"/>
      <c r="P35" s="96">
        <f>SUM(I35:O35)</f>
        <v>225</v>
      </c>
      <c r="Q35" s="99" t="str">
        <f t="shared" si="5"/>
        <v>1.5箱</v>
      </c>
    </row>
    <row r="36" spans="8:17" ht="15.75">
      <c r="H36" s="65">
        <v>44703</v>
      </c>
      <c r="I36" s="71"/>
      <c r="J36" s="78"/>
      <c r="K36" s="81">
        <f t="shared" si="6"/>
        <v>75</v>
      </c>
      <c r="L36" s="81">
        <f t="shared" si="6"/>
        <v>75</v>
      </c>
      <c r="M36" s="81"/>
      <c r="N36" s="81">
        <f>$D$7</f>
        <v>75</v>
      </c>
      <c r="O36" s="92"/>
      <c r="P36" s="96">
        <f>SUM(I36:O36)</f>
        <v>225</v>
      </c>
      <c r="Q36" s="99" t="str">
        <f t="shared" si="5"/>
        <v>1.5箱</v>
      </c>
    </row>
    <row r="37" spans="8:17" ht="15.75">
      <c r="H37" s="66">
        <v>44710</v>
      </c>
      <c r="I37" s="72"/>
      <c r="J37" s="81"/>
      <c r="K37" s="86"/>
      <c r="L37" s="89"/>
      <c r="M37" s="73"/>
      <c r="N37" s="73"/>
      <c r="O37" s="73"/>
      <c r="P37" s="69">
        <f>SUM(I37:O37)</f>
        <v>0</v>
      </c>
      <c r="Q37" s="100" t="str">
        <f t="shared" si="5"/>
        <v>0箱</v>
      </c>
    </row>
    <row r="38" spans="8:17" ht="15.75">
      <c r="H38" s="67" t="s">
        <v>43</v>
      </c>
      <c r="I38" s="73"/>
      <c r="J38" s="73"/>
      <c r="K38" s="73"/>
      <c r="L38" s="84">
        <f>SUM(L33:L37)</f>
        <v>225</v>
      </c>
      <c r="M38" s="84"/>
      <c r="N38" s="84"/>
      <c r="O38" s="93"/>
      <c r="P38" s="97">
        <f>SUM(P33:P37)</f>
        <v>750</v>
      </c>
      <c r="Q38" s="101" t="str">
        <f t="shared" si="5"/>
        <v>5箱</v>
      </c>
    </row>
    <row r="39" spans="8:17">
      <c r="H39" s="2"/>
      <c r="O39" s="94" t="s">
        <v>47</v>
      </c>
      <c r="P39" s="73">
        <f>P8+P18+P28+P38</f>
        <v>3375</v>
      </c>
      <c r="Q39" s="102" t="str">
        <f t="shared" si="5"/>
        <v>22.5箱</v>
      </c>
    </row>
  </sheetData>
  <mergeCells count="2">
    <mergeCell ref="A1:F1"/>
    <mergeCell ref="A3:A7"/>
  </mergeCells>
  <phoneticPr fontId="1" type="Hiragana"/>
  <pageMargins left="0.7" right="0.7" top="0.75" bottom="0.75" header="0.3" footer="0.3"/>
  <pageSetup paperSize="9" scale="73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予約可能数一覧（３会場）</vt:lpstr>
      <vt:lpstr>予約可能数一覧（巽）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Apache POI</dc:creator>
  <cp:lastModifiedBy>那谷　進(手動)</cp:lastModifiedBy>
  <dcterms:created xsi:type="dcterms:W3CDTF">2021-08-05T02:22:29Z</dcterms:created>
  <dcterms:modified xsi:type="dcterms:W3CDTF">2022-01-18T04:28:20Z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2022-01-18T04:28:20Z</vt:filetime>
  </property>
</Properties>
</file>