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0" yWindow="600" windowWidth="20640" windowHeight="9480" firstSheet="4" activeTab="11"/>
  </bookViews>
  <sheets>
    <sheet name="Month" sheetId="2" r:id="rId1"/>
    <sheet name="jan'2022" sheetId="1" r:id="rId2"/>
    <sheet name="Feb'2022" sheetId="3" r:id="rId3"/>
    <sheet name="Mar'2022" sheetId="4" r:id="rId4"/>
    <sheet name="April'2022" sheetId="5" r:id="rId5"/>
    <sheet name="MAY'2022" sheetId="6" r:id="rId6"/>
    <sheet name="June22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Pareto Analysis" sheetId="13" r:id="rId13"/>
    <sheet name="Sheet2" sheetId="14" r:id="rId14"/>
    <sheet name="Sheet3" sheetId="15" r:id="rId15"/>
    <sheet name="Sheet4" sheetId="16" r:id="rId16"/>
  </sheets>
  <externalReferences>
    <externalReference r:id="rId17"/>
  </externalReferences>
  <definedNames>
    <definedName name="Month" localSheetId="0">'jan''2022'!$P$1</definedName>
    <definedName name="Month">[1]Sheet2!$A$2:$A$25</definedName>
  </definedNames>
  <calcPr calcId="125725"/>
</workbook>
</file>

<file path=xl/calcChain.xml><?xml version="1.0" encoding="utf-8"?>
<calcChain xmlns="http://schemas.openxmlformats.org/spreadsheetml/2006/main">
  <c r="AT20" i="12"/>
  <c r="AT21"/>
  <c r="AT19"/>
  <c r="AI44" i="10"/>
  <c r="AG49" i="9"/>
  <c r="AI44" i="7"/>
  <c r="AP11" i="12" l="1"/>
  <c r="H103" i="13" l="1"/>
  <c r="E103"/>
  <c r="H102"/>
  <c r="E102"/>
  <c r="H101"/>
  <c r="E101"/>
  <c r="H100"/>
  <c r="E100"/>
  <c r="H99"/>
  <c r="E99"/>
  <c r="AU19" i="10"/>
  <c r="AU20"/>
  <c r="AU18"/>
  <c r="AX65" i="9"/>
  <c r="AX64"/>
  <c r="AX63"/>
  <c r="AY47" i="8" l="1"/>
  <c r="AY46"/>
  <c r="AY45"/>
  <c r="AY27"/>
  <c r="AY26"/>
  <c r="AY25"/>
  <c r="AV32" i="7"/>
  <c r="AV31"/>
  <c r="AV30"/>
  <c r="AW12" l="1"/>
  <c r="AW11"/>
  <c r="AW10"/>
  <c r="AY11" i="6"/>
  <c r="AY12"/>
  <c r="AY10"/>
  <c r="D78" i="13"/>
  <c r="D83"/>
  <c r="G83"/>
  <c r="G82"/>
  <c r="D82"/>
  <c r="G81"/>
  <c r="D81"/>
  <c r="G80"/>
  <c r="D80"/>
  <c r="G79"/>
  <c r="D79"/>
  <c r="G78"/>
  <c r="G68"/>
  <c r="G69"/>
  <c r="D68"/>
  <c r="D69"/>
  <c r="G67"/>
  <c r="D67"/>
  <c r="G66"/>
  <c r="D66"/>
  <c r="G65"/>
  <c r="D65"/>
  <c r="E52"/>
  <c r="G52" s="1"/>
  <c r="E53"/>
  <c r="G53" s="1"/>
  <c r="E54"/>
  <c r="G54" s="1"/>
  <c r="E55"/>
  <c r="G55" s="1"/>
  <c r="E51"/>
  <c r="G51" s="1"/>
  <c r="G39" l="1"/>
  <c r="D39"/>
  <c r="G38"/>
  <c r="D38"/>
  <c r="G37"/>
  <c r="D37"/>
  <c r="G25"/>
  <c r="D25"/>
  <c r="G24"/>
  <c r="D24"/>
  <c r="G23"/>
  <c r="D23"/>
  <c r="G22"/>
  <c r="D22"/>
  <c r="G5"/>
  <c r="G6"/>
  <c r="G7"/>
  <c r="G8"/>
  <c r="G4"/>
  <c r="D5"/>
  <c r="D6"/>
  <c r="D7"/>
  <c r="D8"/>
  <c r="D4"/>
  <c r="AH82" i="12"/>
  <c r="AG82"/>
  <c r="AF82"/>
  <c r="AE82"/>
  <c r="AD82"/>
  <c r="AC82"/>
  <c r="AB82"/>
  <c r="AA82"/>
  <c r="Z82"/>
  <c r="Y82"/>
  <c r="V82"/>
  <c r="U82"/>
  <c r="T82"/>
  <c r="S82"/>
  <c r="R82"/>
  <c r="Q82"/>
  <c r="P82"/>
  <c r="O82"/>
  <c r="N82"/>
  <c r="M82"/>
  <c r="K82"/>
  <c r="J82"/>
  <c r="I82"/>
  <c r="H82"/>
  <c r="AI82" s="1"/>
  <c r="G82"/>
  <c r="F82"/>
  <c r="E82"/>
  <c r="AI81"/>
  <c r="AI80"/>
  <c r="AI79"/>
  <c r="AI78"/>
  <c r="AI77"/>
  <c r="AI76"/>
  <c r="AG75"/>
  <c r="AC75"/>
  <c r="Y75"/>
  <c r="X75"/>
  <c r="W75"/>
  <c r="U75"/>
  <c r="T75"/>
  <c r="Q75"/>
  <c r="P75"/>
  <c r="M75"/>
  <c r="L75"/>
  <c r="I75"/>
  <c r="H75"/>
  <c r="E75"/>
  <c r="AH74"/>
  <c r="AH75" s="1"/>
  <c r="AG74"/>
  <c r="AF74"/>
  <c r="AF75" s="1"/>
  <c r="AE74"/>
  <c r="AE75" s="1"/>
  <c r="AD74"/>
  <c r="AC74"/>
  <c r="AB74"/>
  <c r="AB75" s="1"/>
  <c r="AA74"/>
  <c r="AA75" s="1"/>
  <c r="Z74"/>
  <c r="Y74"/>
  <c r="V74"/>
  <c r="V75" s="1"/>
  <c r="U74"/>
  <c r="T74"/>
  <c r="S74"/>
  <c r="S75" s="1"/>
  <c r="R74"/>
  <c r="R75" s="1"/>
  <c r="Q74"/>
  <c r="P74"/>
  <c r="O74"/>
  <c r="O75" s="1"/>
  <c r="N74"/>
  <c r="N75" s="1"/>
  <c r="M74"/>
  <c r="L74"/>
  <c r="K74"/>
  <c r="K75" s="1"/>
  <c r="J74"/>
  <c r="J75" s="1"/>
  <c r="I74"/>
  <c r="H74"/>
  <c r="G74"/>
  <c r="G75" s="1"/>
  <c r="F74"/>
  <c r="F75" s="1"/>
  <c r="E74"/>
  <c r="AI74" s="1"/>
  <c r="AI73"/>
  <c r="AH72"/>
  <c r="AG72"/>
  <c r="AF72"/>
  <c r="AE72"/>
  <c r="AD72"/>
  <c r="AD75" s="1"/>
  <c r="AC72"/>
  <c r="AB72"/>
  <c r="AA72"/>
  <c r="Z72"/>
  <c r="Z75" s="1"/>
  <c r="Y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I72" s="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J71"/>
  <c r="I71"/>
  <c r="H71"/>
  <c r="G71"/>
  <c r="F71"/>
  <c r="E71"/>
  <c r="AI71" s="1"/>
  <c r="AI70"/>
  <c r="AI69"/>
  <c r="AI68"/>
  <c r="AI67"/>
  <c r="AI66"/>
  <c r="AI65"/>
  <c r="AG64"/>
  <c r="AC64"/>
  <c r="Y64"/>
  <c r="E64"/>
  <c r="AH63"/>
  <c r="AG63"/>
  <c r="AF63"/>
  <c r="AF61" s="1"/>
  <c r="AE63"/>
  <c r="AE61" s="1"/>
  <c r="AD63"/>
  <c r="AC63"/>
  <c r="AB63"/>
  <c r="AB61" s="1"/>
  <c r="AA63"/>
  <c r="AA61" s="1"/>
  <c r="Z63"/>
  <c r="Y63"/>
  <c r="X63"/>
  <c r="X61" s="1"/>
  <c r="W63"/>
  <c r="W64" s="1"/>
  <c r="V63"/>
  <c r="U63"/>
  <c r="T63"/>
  <c r="S63"/>
  <c r="R63"/>
  <c r="Q63"/>
  <c r="P63"/>
  <c r="O63"/>
  <c r="N63"/>
  <c r="M63"/>
  <c r="L63"/>
  <c r="K63"/>
  <c r="J63"/>
  <c r="I63"/>
  <c r="H63"/>
  <c r="H64" s="1"/>
  <c r="G63"/>
  <c r="G64" s="1"/>
  <c r="F63"/>
  <c r="E63"/>
  <c r="AI62"/>
  <c r="AH61"/>
  <c r="AH64" s="1"/>
  <c r="AG61"/>
  <c r="AD61"/>
  <c r="AD64" s="1"/>
  <c r="AC61"/>
  <c r="Z61"/>
  <c r="Z64" s="1"/>
  <c r="Y61"/>
  <c r="V61"/>
  <c r="V64" s="1"/>
  <c r="U61"/>
  <c r="U64" s="1"/>
  <c r="R61"/>
  <c r="R64" s="1"/>
  <c r="Q61"/>
  <c r="Q64" s="1"/>
  <c r="N61"/>
  <c r="N64" s="1"/>
  <c r="M61"/>
  <c r="M64" s="1"/>
  <c r="J61"/>
  <c r="J64" s="1"/>
  <c r="I61"/>
  <c r="I64" s="1"/>
  <c r="G61"/>
  <c r="F61"/>
  <c r="F64" s="1"/>
  <c r="E61"/>
  <c r="AH60"/>
  <c r="AG60"/>
  <c r="AF60"/>
  <c r="AE60"/>
  <c r="AD60"/>
  <c r="AC60"/>
  <c r="AB60"/>
  <c r="AA60"/>
  <c r="Z60"/>
  <c r="Y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AI60" s="1"/>
  <c r="AI59"/>
  <c r="AI58"/>
  <c r="AI57"/>
  <c r="AI56"/>
  <c r="AI55"/>
  <c r="AI54"/>
  <c r="AH53"/>
  <c r="AD53"/>
  <c r="Z53"/>
  <c r="V53"/>
  <c r="R53"/>
  <c r="N53"/>
  <c r="J53"/>
  <c r="F53"/>
  <c r="AH52"/>
  <c r="AG52"/>
  <c r="AG50" s="1"/>
  <c r="AF52"/>
  <c r="AF50" s="1"/>
  <c r="AE52"/>
  <c r="AE53" s="1"/>
  <c r="AD52"/>
  <c r="AC52"/>
  <c r="AC50" s="1"/>
  <c r="AB52"/>
  <c r="AB50" s="1"/>
  <c r="AA52"/>
  <c r="AA53" s="1"/>
  <c r="Z52"/>
  <c r="Y52"/>
  <c r="Y50" s="1"/>
  <c r="X52"/>
  <c r="X50" s="1"/>
  <c r="W52"/>
  <c r="W53" s="1"/>
  <c r="V52"/>
  <c r="U52"/>
  <c r="U50" s="1"/>
  <c r="T52"/>
  <c r="T50" s="1"/>
  <c r="S52"/>
  <c r="S53" s="1"/>
  <c r="R52"/>
  <c r="Q52"/>
  <c r="Q50" s="1"/>
  <c r="P52"/>
  <c r="P50" s="1"/>
  <c r="O52"/>
  <c r="O53" s="1"/>
  <c r="N52"/>
  <c r="M52"/>
  <c r="M50" s="1"/>
  <c r="L52"/>
  <c r="L50" s="1"/>
  <c r="K52"/>
  <c r="K53" s="1"/>
  <c r="J52"/>
  <c r="I52"/>
  <c r="I50" s="1"/>
  <c r="H52"/>
  <c r="H50" s="1"/>
  <c r="G52"/>
  <c r="G53" s="1"/>
  <c r="F52"/>
  <c r="E52"/>
  <c r="AI52" s="1"/>
  <c r="AI51"/>
  <c r="AH50"/>
  <c r="AE50"/>
  <c r="AD50"/>
  <c r="AA50"/>
  <c r="Z50"/>
  <c r="W50"/>
  <c r="V50"/>
  <c r="S50"/>
  <c r="R50"/>
  <c r="O50"/>
  <c r="N50"/>
  <c r="K50"/>
  <c r="J50"/>
  <c r="G50"/>
  <c r="F50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I49" s="1"/>
  <c r="AI48"/>
  <c r="AI47"/>
  <c r="AI46"/>
  <c r="AI45"/>
  <c r="AI44"/>
  <c r="AI43"/>
  <c r="AE42"/>
  <c r="AA42"/>
  <c r="W42"/>
  <c r="S42"/>
  <c r="O42"/>
  <c r="K42"/>
  <c r="G42"/>
  <c r="AH41"/>
  <c r="AH39" s="1"/>
  <c r="AG41"/>
  <c r="AG39" s="1"/>
  <c r="AF41"/>
  <c r="AF42" s="1"/>
  <c r="AE41"/>
  <c r="AD41"/>
  <c r="AD39" s="1"/>
  <c r="AC41"/>
  <c r="AC39" s="1"/>
  <c r="AB41"/>
  <c r="AB42" s="1"/>
  <c r="AA41"/>
  <c r="Z41"/>
  <c r="Z39" s="1"/>
  <c r="Y41"/>
  <c r="Y39" s="1"/>
  <c r="X41"/>
  <c r="X42" s="1"/>
  <c r="W41"/>
  <c r="V41"/>
  <c r="V39" s="1"/>
  <c r="U41"/>
  <c r="U39" s="1"/>
  <c r="T41"/>
  <c r="T42" s="1"/>
  <c r="S41"/>
  <c r="R41"/>
  <c r="R39" s="1"/>
  <c r="Q41"/>
  <c r="Q39" s="1"/>
  <c r="P41"/>
  <c r="P42" s="1"/>
  <c r="O41"/>
  <c r="N41"/>
  <c r="N39" s="1"/>
  <c r="M41"/>
  <c r="M39" s="1"/>
  <c r="L41"/>
  <c r="L42" s="1"/>
  <c r="K41"/>
  <c r="J41"/>
  <c r="J39" s="1"/>
  <c r="I41"/>
  <c r="I39" s="1"/>
  <c r="H41"/>
  <c r="H42" s="1"/>
  <c r="G41"/>
  <c r="F41"/>
  <c r="F39" s="1"/>
  <c r="E41"/>
  <c r="AI41" s="1"/>
  <c r="AI40"/>
  <c r="AF39"/>
  <c r="AE39"/>
  <c r="AB39"/>
  <c r="AA39"/>
  <c r="X39"/>
  <c r="W39"/>
  <c r="T39"/>
  <c r="S39"/>
  <c r="P39"/>
  <c r="O39"/>
  <c r="L39"/>
  <c r="K39"/>
  <c r="H39"/>
  <c r="G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AI38" s="1"/>
  <c r="F38"/>
  <c r="E38"/>
  <c r="AI37"/>
  <c r="AI36"/>
  <c r="AI35"/>
  <c r="AI34"/>
  <c r="AI33"/>
  <c r="AI32"/>
  <c r="AF31"/>
  <c r="AB31"/>
  <c r="X31"/>
  <c r="AH30"/>
  <c r="AH31" s="1"/>
  <c r="AG30"/>
  <c r="AG31" s="1"/>
  <c r="AF30"/>
  <c r="AE30"/>
  <c r="AE31" s="1"/>
  <c r="AD30"/>
  <c r="AD31" s="1"/>
  <c r="AC30"/>
  <c r="AC31" s="1"/>
  <c r="AB30"/>
  <c r="AA30"/>
  <c r="AA31" s="1"/>
  <c r="Z30"/>
  <c r="Z31" s="1"/>
  <c r="Y30"/>
  <c r="Y31" s="1"/>
  <c r="V30"/>
  <c r="V31" s="1"/>
  <c r="U30"/>
  <c r="T30"/>
  <c r="T28" s="1"/>
  <c r="T31" s="1"/>
  <c r="S30"/>
  <c r="R30"/>
  <c r="R31" s="1"/>
  <c r="Q30"/>
  <c r="P30"/>
  <c r="P28" s="1"/>
  <c r="P31" s="1"/>
  <c r="O30"/>
  <c r="N30"/>
  <c r="N31" s="1"/>
  <c r="M30"/>
  <c r="L30"/>
  <c r="L28" s="1"/>
  <c r="L31" s="1"/>
  <c r="K30"/>
  <c r="J30"/>
  <c r="J31" s="1"/>
  <c r="I30"/>
  <c r="H30"/>
  <c r="H28" s="1"/>
  <c r="H31" s="1"/>
  <c r="G30"/>
  <c r="F30"/>
  <c r="F31" s="1"/>
  <c r="E30"/>
  <c r="AI29"/>
  <c r="AH28"/>
  <c r="AG28"/>
  <c r="AF28"/>
  <c r="AE28"/>
  <c r="AD28"/>
  <c r="AC28"/>
  <c r="AB28"/>
  <c r="AA28"/>
  <c r="Z28"/>
  <c r="Y28"/>
  <c r="X28"/>
  <c r="W28"/>
  <c r="W31" s="1"/>
  <c r="V28"/>
  <c r="S28"/>
  <c r="S31" s="1"/>
  <c r="R28"/>
  <c r="O28"/>
  <c r="O31" s="1"/>
  <c r="N28"/>
  <c r="K28"/>
  <c r="K31" s="1"/>
  <c r="J28"/>
  <c r="G28"/>
  <c r="G31" s="1"/>
  <c r="F28"/>
  <c r="AH27"/>
  <c r="AG27"/>
  <c r="AF27"/>
  <c r="AE27"/>
  <c r="AD27"/>
  <c r="AC27"/>
  <c r="AB27"/>
  <c r="AA27"/>
  <c r="Y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AI27" s="1"/>
  <c r="AI26"/>
  <c r="AI25"/>
  <c r="AI24"/>
  <c r="AI23"/>
  <c r="AI22"/>
  <c r="AI21"/>
  <c r="AI20"/>
  <c r="AG19"/>
  <c r="AC19"/>
  <c r="Y19"/>
  <c r="U19"/>
  <c r="Q19"/>
  <c r="M19"/>
  <c r="I19"/>
  <c r="E19"/>
  <c r="AH18"/>
  <c r="AH19" s="1"/>
  <c r="AG18"/>
  <c r="AF18"/>
  <c r="AF16" s="1"/>
  <c r="AE18"/>
  <c r="AE16" s="1"/>
  <c r="AD18"/>
  <c r="AD19" s="1"/>
  <c r="AC18"/>
  <c r="AB18"/>
  <c r="AB16" s="1"/>
  <c r="AA18"/>
  <c r="AA16" s="1"/>
  <c r="Z18"/>
  <c r="Z19" s="1"/>
  <c r="Y18"/>
  <c r="X18"/>
  <c r="X16" s="1"/>
  <c r="W18"/>
  <c r="W16" s="1"/>
  <c r="V18"/>
  <c r="V19" s="1"/>
  <c r="U18"/>
  <c r="T18"/>
  <c r="T16" s="1"/>
  <c r="S18"/>
  <c r="S16" s="1"/>
  <c r="R18"/>
  <c r="R19" s="1"/>
  <c r="Q18"/>
  <c r="P18"/>
  <c r="P16" s="1"/>
  <c r="O18"/>
  <c r="O16" s="1"/>
  <c r="N18"/>
  <c r="N19" s="1"/>
  <c r="M18"/>
  <c r="L18"/>
  <c r="L16" s="1"/>
  <c r="K18"/>
  <c r="K16" s="1"/>
  <c r="J18"/>
  <c r="J19" s="1"/>
  <c r="I18"/>
  <c r="H18"/>
  <c r="H16" s="1"/>
  <c r="G18"/>
  <c r="G16" s="1"/>
  <c r="F18"/>
  <c r="F19" s="1"/>
  <c r="E18"/>
  <c r="AI17"/>
  <c r="AH16"/>
  <c r="AG16"/>
  <c r="AD16"/>
  <c r="AC16"/>
  <c r="Z16"/>
  <c r="Y16"/>
  <c r="V16"/>
  <c r="U16"/>
  <c r="R16"/>
  <c r="Q16"/>
  <c r="N16"/>
  <c r="M16"/>
  <c r="J16"/>
  <c r="I16"/>
  <c r="F16"/>
  <c r="E16"/>
  <c r="AI15"/>
  <c r="AI13"/>
  <c r="AI12"/>
  <c r="AP13" s="1"/>
  <c r="AI11"/>
  <c r="AP12" s="1"/>
  <c r="AI10"/>
  <c r="AI9"/>
  <c r="AI8"/>
  <c r="AP9" s="1"/>
  <c r="AH6"/>
  <c r="AH4" s="1"/>
  <c r="AG6"/>
  <c r="AF6"/>
  <c r="AE6"/>
  <c r="AD6"/>
  <c r="AC6"/>
  <c r="AB6"/>
  <c r="AA6"/>
  <c r="Z6"/>
  <c r="Z4" s="1"/>
  <c r="Y6"/>
  <c r="V6"/>
  <c r="U6"/>
  <c r="U4" s="1"/>
  <c r="U7" s="1"/>
  <c r="T6"/>
  <c r="T4" s="1"/>
  <c r="T7" s="1"/>
  <c r="S6"/>
  <c r="S4" s="1"/>
  <c r="R6"/>
  <c r="Q6"/>
  <c r="Q4" s="1"/>
  <c r="Q7" s="1"/>
  <c r="P6"/>
  <c r="P4" s="1"/>
  <c r="P7" s="1"/>
  <c r="O6"/>
  <c r="O4" s="1"/>
  <c r="N6"/>
  <c r="M6"/>
  <c r="M4" s="1"/>
  <c r="M7" s="1"/>
  <c r="L6"/>
  <c r="K6"/>
  <c r="J6"/>
  <c r="I6"/>
  <c r="I4" s="1"/>
  <c r="I7" s="1"/>
  <c r="H6"/>
  <c r="H4" s="1"/>
  <c r="H7" s="1"/>
  <c r="G6"/>
  <c r="F6"/>
  <c r="E6"/>
  <c r="E4" s="1"/>
  <c r="AG4"/>
  <c r="AG7" s="1"/>
  <c r="AF4"/>
  <c r="AE4"/>
  <c r="AD4"/>
  <c r="AC4"/>
  <c r="AC7" s="1"/>
  <c r="AB4"/>
  <c r="AA4"/>
  <c r="Y4"/>
  <c r="Y7" s="1"/>
  <c r="X4"/>
  <c r="X7" s="1"/>
  <c r="W4"/>
  <c r="W7" s="1"/>
  <c r="L4"/>
  <c r="L7" s="1"/>
  <c r="K4"/>
  <c r="G4"/>
  <c r="AE1"/>
  <c r="V1"/>
  <c r="E3" s="1"/>
  <c r="U74" i="11"/>
  <c r="U72" s="1"/>
  <c r="U75" s="1"/>
  <c r="V74"/>
  <c r="U63"/>
  <c r="U61" s="1"/>
  <c r="U64" s="1"/>
  <c r="V63"/>
  <c r="W63"/>
  <c r="U52"/>
  <c r="S49"/>
  <c r="T49"/>
  <c r="U49"/>
  <c r="V49"/>
  <c r="W49"/>
  <c r="X49"/>
  <c r="Y49"/>
  <c r="Z49"/>
  <c r="AA49"/>
  <c r="AB49"/>
  <c r="AC49"/>
  <c r="AD49"/>
  <c r="AE49"/>
  <c r="AF49"/>
  <c r="AG49"/>
  <c r="AH49"/>
  <c r="L49"/>
  <c r="M49"/>
  <c r="N49"/>
  <c r="O49"/>
  <c r="P49"/>
  <c r="Q49"/>
  <c r="R49"/>
  <c r="F49"/>
  <c r="G49"/>
  <c r="H49"/>
  <c r="I49"/>
  <c r="J49"/>
  <c r="K49"/>
  <c r="AH82"/>
  <c r="AG82"/>
  <c r="AF82"/>
  <c r="AE82"/>
  <c r="AD82"/>
  <c r="AC82"/>
  <c r="AB82"/>
  <c r="AA82"/>
  <c r="Z82"/>
  <c r="Y82"/>
  <c r="V82"/>
  <c r="U82"/>
  <c r="T82"/>
  <c r="S82"/>
  <c r="R82"/>
  <c r="Q82"/>
  <c r="P82"/>
  <c r="O82"/>
  <c r="N82"/>
  <c r="M82"/>
  <c r="K82"/>
  <c r="J82"/>
  <c r="I82"/>
  <c r="H82"/>
  <c r="AI82" s="1"/>
  <c r="G82"/>
  <c r="F82"/>
  <c r="E82"/>
  <c r="AI81"/>
  <c r="AI80"/>
  <c r="AI79"/>
  <c r="AI78"/>
  <c r="AI77"/>
  <c r="AI76"/>
  <c r="X75"/>
  <c r="W75"/>
  <c r="AH74"/>
  <c r="AG74"/>
  <c r="AF74"/>
  <c r="AF72" s="1"/>
  <c r="AE74"/>
  <c r="AD74"/>
  <c r="AC74"/>
  <c r="AB74"/>
  <c r="AB72" s="1"/>
  <c r="AA74"/>
  <c r="Z74"/>
  <c r="Y74"/>
  <c r="T74"/>
  <c r="S74"/>
  <c r="R74"/>
  <c r="Q74"/>
  <c r="P74"/>
  <c r="O74"/>
  <c r="N74"/>
  <c r="N72" s="1"/>
  <c r="M74"/>
  <c r="L74"/>
  <c r="K74"/>
  <c r="J74"/>
  <c r="J72" s="1"/>
  <c r="I74"/>
  <c r="H74"/>
  <c r="G74"/>
  <c r="F74"/>
  <c r="E74"/>
  <c r="AI73"/>
  <c r="AH72"/>
  <c r="AG72"/>
  <c r="AE72"/>
  <c r="AD72"/>
  <c r="AA72"/>
  <c r="Z72"/>
  <c r="T72"/>
  <c r="S72"/>
  <c r="P72"/>
  <c r="O72"/>
  <c r="L72"/>
  <c r="K72"/>
  <c r="H72"/>
  <c r="G72"/>
  <c r="E72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J71"/>
  <c r="I71"/>
  <c r="H71"/>
  <c r="G71"/>
  <c r="F71"/>
  <c r="AI71" s="1"/>
  <c r="E71"/>
  <c r="AI70"/>
  <c r="AI69"/>
  <c r="AI68"/>
  <c r="AI67"/>
  <c r="AI66"/>
  <c r="AI65"/>
  <c r="AH63"/>
  <c r="AG63"/>
  <c r="AF63"/>
  <c r="AE63"/>
  <c r="AD63"/>
  <c r="AC63"/>
  <c r="AB63"/>
  <c r="AA63"/>
  <c r="Z63"/>
  <c r="Y63"/>
  <c r="X63"/>
  <c r="W64"/>
  <c r="T63"/>
  <c r="T61" s="1"/>
  <c r="T64" s="1"/>
  <c r="S63"/>
  <c r="R63"/>
  <c r="Q63"/>
  <c r="P63"/>
  <c r="P61" s="1"/>
  <c r="P64" s="1"/>
  <c r="O63"/>
  <c r="N63"/>
  <c r="M63"/>
  <c r="L63"/>
  <c r="L61" s="1"/>
  <c r="L64" s="1"/>
  <c r="K63"/>
  <c r="J63"/>
  <c r="I63"/>
  <c r="H63"/>
  <c r="H64" s="1"/>
  <c r="G63"/>
  <c r="G61" s="1"/>
  <c r="F63"/>
  <c r="E63"/>
  <c r="E64" s="1"/>
  <c r="AI62"/>
  <c r="AG61"/>
  <c r="AF61"/>
  <c r="AF64" s="1"/>
  <c r="AC61"/>
  <c r="AB61"/>
  <c r="AB64" s="1"/>
  <c r="X61"/>
  <c r="X64" s="1"/>
  <c r="V61"/>
  <c r="S61"/>
  <c r="S64" s="1"/>
  <c r="O61"/>
  <c r="O64" s="1"/>
  <c r="K61"/>
  <c r="K64" s="1"/>
  <c r="F61"/>
  <c r="E61"/>
  <c r="AH60"/>
  <c r="AG60"/>
  <c r="AF60"/>
  <c r="AE60"/>
  <c r="AD60"/>
  <c r="AC60"/>
  <c r="AB60"/>
  <c r="AA60"/>
  <c r="Z60"/>
  <c r="Y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AI59"/>
  <c r="AI58"/>
  <c r="AI57"/>
  <c r="AI56"/>
  <c r="AI55"/>
  <c r="AI54"/>
  <c r="AH52"/>
  <c r="AG52"/>
  <c r="AF52"/>
  <c r="AE52"/>
  <c r="AD52"/>
  <c r="AC52"/>
  <c r="AB52"/>
  <c r="AA52"/>
  <c r="Z52"/>
  <c r="Y52"/>
  <c r="X52"/>
  <c r="W52"/>
  <c r="V52"/>
  <c r="T52"/>
  <c r="S52"/>
  <c r="R52"/>
  <c r="Q52"/>
  <c r="P52"/>
  <c r="O52"/>
  <c r="N52"/>
  <c r="M52"/>
  <c r="L52"/>
  <c r="K52"/>
  <c r="J52"/>
  <c r="I52"/>
  <c r="H52"/>
  <c r="G52"/>
  <c r="F52"/>
  <c r="E52"/>
  <c r="AI51"/>
  <c r="AG50"/>
  <c r="AF50"/>
  <c r="AF53" s="1"/>
  <c r="AC50"/>
  <c r="AB50"/>
  <c r="AB53" s="1"/>
  <c r="Y50"/>
  <c r="X50"/>
  <c r="X53" s="1"/>
  <c r="U50"/>
  <c r="U53" s="1"/>
  <c r="T50"/>
  <c r="T53" s="1"/>
  <c r="S50"/>
  <c r="S53" s="1"/>
  <c r="P50"/>
  <c r="P53" s="1"/>
  <c r="O50"/>
  <c r="O53" s="1"/>
  <c r="L50"/>
  <c r="L53" s="1"/>
  <c r="K50"/>
  <c r="K53" s="1"/>
  <c r="H50"/>
  <c r="H53" s="1"/>
  <c r="G50"/>
  <c r="G53" s="1"/>
  <c r="E49"/>
  <c r="AI48"/>
  <c r="AI47"/>
  <c r="AI46"/>
  <c r="AI45"/>
  <c r="AI44"/>
  <c r="AI43"/>
  <c r="AH41"/>
  <c r="AG41"/>
  <c r="AG39" s="1"/>
  <c r="AF41"/>
  <c r="AF39" s="1"/>
  <c r="AE41"/>
  <c r="AE39" s="1"/>
  <c r="AD41"/>
  <c r="AC41"/>
  <c r="AC39" s="1"/>
  <c r="AB41"/>
  <c r="AB39" s="1"/>
  <c r="AA41"/>
  <c r="Z41"/>
  <c r="Y41"/>
  <c r="Y39" s="1"/>
  <c r="X41"/>
  <c r="X39" s="1"/>
  <c r="W41"/>
  <c r="W39" s="1"/>
  <c r="V41"/>
  <c r="U41"/>
  <c r="U39" s="1"/>
  <c r="T41"/>
  <c r="T39" s="1"/>
  <c r="S41"/>
  <c r="R41"/>
  <c r="Q41"/>
  <c r="Q39" s="1"/>
  <c r="P41"/>
  <c r="P39" s="1"/>
  <c r="O41"/>
  <c r="N41"/>
  <c r="N39" s="1"/>
  <c r="N42" s="1"/>
  <c r="M41"/>
  <c r="M39" s="1"/>
  <c r="L41"/>
  <c r="L39" s="1"/>
  <c r="K41"/>
  <c r="J41"/>
  <c r="J39" s="1"/>
  <c r="J42" s="1"/>
  <c r="I41"/>
  <c r="I39" s="1"/>
  <c r="H41"/>
  <c r="H39" s="1"/>
  <c r="G41"/>
  <c r="F41"/>
  <c r="E41"/>
  <c r="AI40"/>
  <c r="AH39"/>
  <c r="AD39"/>
  <c r="Z39"/>
  <c r="V39"/>
  <c r="V42" s="1"/>
  <c r="O39"/>
  <c r="K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I37"/>
  <c r="AI36"/>
  <c r="AI35"/>
  <c r="AI34"/>
  <c r="AI33"/>
  <c r="AI32"/>
  <c r="AH30"/>
  <c r="AG30"/>
  <c r="AF30"/>
  <c r="AE30"/>
  <c r="AE28" s="1"/>
  <c r="AE31" s="1"/>
  <c r="AD30"/>
  <c r="AC30"/>
  <c r="AB30"/>
  <c r="AA30"/>
  <c r="AA28" s="1"/>
  <c r="AA31" s="1"/>
  <c r="Z30"/>
  <c r="Y30"/>
  <c r="V30"/>
  <c r="V28" s="1"/>
  <c r="V31" s="1"/>
  <c r="U30"/>
  <c r="U28" s="1"/>
  <c r="U31" s="1"/>
  <c r="T30"/>
  <c r="S30"/>
  <c r="S28" s="1"/>
  <c r="S31" s="1"/>
  <c r="R30"/>
  <c r="Q30"/>
  <c r="Q28" s="1"/>
  <c r="Q31" s="1"/>
  <c r="P30"/>
  <c r="O30"/>
  <c r="O28" s="1"/>
  <c r="O31" s="1"/>
  <c r="N30"/>
  <c r="M30"/>
  <c r="M28" s="1"/>
  <c r="M31" s="1"/>
  <c r="L30"/>
  <c r="K30"/>
  <c r="K28" s="1"/>
  <c r="K31" s="1"/>
  <c r="J30"/>
  <c r="I30"/>
  <c r="I28" s="1"/>
  <c r="I31" s="1"/>
  <c r="H30"/>
  <c r="G30"/>
  <c r="G28" s="1"/>
  <c r="G31" s="1"/>
  <c r="F30"/>
  <c r="E30"/>
  <c r="AI29"/>
  <c r="AH28"/>
  <c r="AG28"/>
  <c r="AF28"/>
  <c r="AD28"/>
  <c r="AC28"/>
  <c r="AB28"/>
  <c r="Z28"/>
  <c r="Y28"/>
  <c r="X28"/>
  <c r="X31" s="1"/>
  <c r="W28"/>
  <c r="W31" s="1"/>
  <c r="R28"/>
  <c r="R31" s="1"/>
  <c r="N28"/>
  <c r="N31" s="1"/>
  <c r="J28"/>
  <c r="J31" s="1"/>
  <c r="F28"/>
  <c r="F31" s="1"/>
  <c r="E28"/>
  <c r="AH27"/>
  <c r="AG27"/>
  <c r="AF27"/>
  <c r="AE27"/>
  <c r="AD27"/>
  <c r="AC27"/>
  <c r="AB27"/>
  <c r="AA27"/>
  <c r="Y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AI27" s="1"/>
  <c r="AI26"/>
  <c r="AI25"/>
  <c r="AI24"/>
  <c r="AI23"/>
  <c r="AI22"/>
  <c r="AI21"/>
  <c r="AI20"/>
  <c r="AF19"/>
  <c r="AB19"/>
  <c r="X19"/>
  <c r="T19"/>
  <c r="P19"/>
  <c r="L19"/>
  <c r="H19"/>
  <c r="AH18"/>
  <c r="AH16" s="1"/>
  <c r="AG18"/>
  <c r="AG19" s="1"/>
  <c r="AF18"/>
  <c r="AE18"/>
  <c r="AE16" s="1"/>
  <c r="AD18"/>
  <c r="AD16" s="1"/>
  <c r="AC18"/>
  <c r="AC19" s="1"/>
  <c r="AB18"/>
  <c r="AA18"/>
  <c r="AA16" s="1"/>
  <c r="Z18"/>
  <c r="Z16" s="1"/>
  <c r="Y18"/>
  <c r="Y19" s="1"/>
  <c r="X18"/>
  <c r="W18"/>
  <c r="W16" s="1"/>
  <c r="V18"/>
  <c r="V16" s="1"/>
  <c r="U18"/>
  <c r="U19" s="1"/>
  <c r="T18"/>
  <c r="S18"/>
  <c r="S16" s="1"/>
  <c r="R18"/>
  <c r="R16" s="1"/>
  <c r="Q18"/>
  <c r="Q19" s="1"/>
  <c r="P18"/>
  <c r="O18"/>
  <c r="O16" s="1"/>
  <c r="N18"/>
  <c r="N16" s="1"/>
  <c r="M18"/>
  <c r="M19" s="1"/>
  <c r="L18"/>
  <c r="K18"/>
  <c r="K16" s="1"/>
  <c r="J18"/>
  <c r="J16" s="1"/>
  <c r="I18"/>
  <c r="I19" s="1"/>
  <c r="H18"/>
  <c r="G18"/>
  <c r="G16" s="1"/>
  <c r="F18"/>
  <c r="F16" s="1"/>
  <c r="E18"/>
  <c r="E19" s="1"/>
  <c r="AI17"/>
  <c r="AG16"/>
  <c r="AF16"/>
  <c r="AC16"/>
  <c r="AB16"/>
  <c r="Y16"/>
  <c r="X16"/>
  <c r="U16"/>
  <c r="T16"/>
  <c r="Q16"/>
  <c r="P16"/>
  <c r="M16"/>
  <c r="L16"/>
  <c r="I16"/>
  <c r="H16"/>
  <c r="E16"/>
  <c r="AI16" s="1"/>
  <c r="AI15"/>
  <c r="AI13"/>
  <c r="AP12"/>
  <c r="AI12"/>
  <c r="AP13" s="1"/>
  <c r="AI11"/>
  <c r="AI10"/>
  <c r="AP11" s="1"/>
  <c r="AI9"/>
  <c r="AP10" s="1"/>
  <c r="AI8"/>
  <c r="AP9" s="1"/>
  <c r="AH6"/>
  <c r="AH4" s="1"/>
  <c r="AG6"/>
  <c r="AG4" s="1"/>
  <c r="AF6"/>
  <c r="AE6"/>
  <c r="AD6"/>
  <c r="AC6"/>
  <c r="AB6"/>
  <c r="AB7" s="1"/>
  <c r="AA6"/>
  <c r="Z6"/>
  <c r="Y6"/>
  <c r="V6"/>
  <c r="U6"/>
  <c r="T6"/>
  <c r="T4" s="1"/>
  <c r="T7" s="1"/>
  <c r="S6"/>
  <c r="R6"/>
  <c r="Q6"/>
  <c r="P6"/>
  <c r="P4" s="1"/>
  <c r="P7" s="1"/>
  <c r="O6"/>
  <c r="O4" s="1"/>
  <c r="O7" s="1"/>
  <c r="N6"/>
  <c r="N4" s="1"/>
  <c r="N7" s="1"/>
  <c r="M6"/>
  <c r="L6"/>
  <c r="L4" s="1"/>
  <c r="L7" s="1"/>
  <c r="K6"/>
  <c r="J6"/>
  <c r="I6"/>
  <c r="H6"/>
  <c r="H4" s="1"/>
  <c r="H7" s="1"/>
  <c r="G6"/>
  <c r="F6"/>
  <c r="E6"/>
  <c r="AF4"/>
  <c r="AF7" s="1"/>
  <c r="AE4"/>
  <c r="AD4"/>
  <c r="AC4"/>
  <c r="AB4"/>
  <c r="AA4"/>
  <c r="Z4"/>
  <c r="Y4"/>
  <c r="X4"/>
  <c r="X7" s="1"/>
  <c r="W4"/>
  <c r="W7" s="1"/>
  <c r="V4"/>
  <c r="V7" s="1"/>
  <c r="S4"/>
  <c r="S7" s="1"/>
  <c r="R4"/>
  <c r="R7" s="1"/>
  <c r="K4"/>
  <c r="K7" s="1"/>
  <c r="J4"/>
  <c r="J7" s="1"/>
  <c r="G4"/>
  <c r="G7" s="1"/>
  <c r="F4"/>
  <c r="F7" s="1"/>
  <c r="V1"/>
  <c r="AE1" s="1"/>
  <c r="T28" i="10"/>
  <c r="U28"/>
  <c r="V28"/>
  <c r="W28"/>
  <c r="X28"/>
  <c r="Y28"/>
  <c r="Z28"/>
  <c r="AA28"/>
  <c r="AB28"/>
  <c r="AC28"/>
  <c r="AD28"/>
  <c r="AF28"/>
  <c r="AG28"/>
  <c r="AH28"/>
  <c r="F28"/>
  <c r="G28"/>
  <c r="H28"/>
  <c r="K28"/>
  <c r="L28"/>
  <c r="M28"/>
  <c r="N28"/>
  <c r="O28"/>
  <c r="P28"/>
  <c r="G7" i="12" l="1"/>
  <c r="O7"/>
  <c r="AI6"/>
  <c r="S7"/>
  <c r="AB7"/>
  <c r="AF7"/>
  <c r="AA7"/>
  <c r="AE7"/>
  <c r="Z7"/>
  <c r="AD7"/>
  <c r="AH7"/>
  <c r="K7"/>
  <c r="E2"/>
  <c r="F3"/>
  <c r="AI16"/>
  <c r="E7"/>
  <c r="AQ5"/>
  <c r="AJ50"/>
  <c r="AI75"/>
  <c r="AJ72"/>
  <c r="AK16"/>
  <c r="AK72"/>
  <c r="AI30"/>
  <c r="AP10"/>
  <c r="AI18"/>
  <c r="H19"/>
  <c r="L19"/>
  <c r="P19"/>
  <c r="T19"/>
  <c r="X19"/>
  <c r="AB19"/>
  <c r="AF19"/>
  <c r="F42"/>
  <c r="J42"/>
  <c r="N42"/>
  <c r="R42"/>
  <c r="V42"/>
  <c r="Z42"/>
  <c r="AD42"/>
  <c r="AH42"/>
  <c r="I53"/>
  <c r="M53"/>
  <c r="Q53"/>
  <c r="U53"/>
  <c r="Y53"/>
  <c r="AC53"/>
  <c r="AG53"/>
  <c r="L61"/>
  <c r="L64" s="1"/>
  <c r="P61"/>
  <c r="P64" s="1"/>
  <c r="T61"/>
  <c r="T64" s="1"/>
  <c r="AI63"/>
  <c r="X64"/>
  <c r="AB64"/>
  <c r="AF64"/>
  <c r="F4"/>
  <c r="J4"/>
  <c r="J7" s="1"/>
  <c r="N4"/>
  <c r="N7" s="1"/>
  <c r="R4"/>
  <c r="R7" s="1"/>
  <c r="V4"/>
  <c r="V7" s="1"/>
  <c r="G19"/>
  <c r="K19"/>
  <c r="O19"/>
  <c r="S19"/>
  <c r="W19"/>
  <c r="AA19"/>
  <c r="AE19"/>
  <c r="E28"/>
  <c r="I28"/>
  <c r="I31" s="1"/>
  <c r="M28"/>
  <c r="M31" s="1"/>
  <c r="Q28"/>
  <c r="Q31" s="1"/>
  <c r="U28"/>
  <c r="U31" s="1"/>
  <c r="I42"/>
  <c r="M42"/>
  <c r="Q42"/>
  <c r="U42"/>
  <c r="Y42"/>
  <c r="AC42"/>
  <c r="AG42"/>
  <c r="E50"/>
  <c r="AI50" s="1"/>
  <c r="AI53" s="1"/>
  <c r="H53"/>
  <c r="L53"/>
  <c r="P53"/>
  <c r="T53"/>
  <c r="X53"/>
  <c r="AB53"/>
  <c r="AF53"/>
  <c r="K61"/>
  <c r="K64" s="1"/>
  <c r="O61"/>
  <c r="O64" s="1"/>
  <c r="S61"/>
  <c r="S64" s="1"/>
  <c r="AA64"/>
  <c r="AE64"/>
  <c r="E39"/>
  <c r="AI39" s="1"/>
  <c r="AK39" s="1"/>
  <c r="AG75" i="11"/>
  <c r="R72"/>
  <c r="R75" s="1"/>
  <c r="Y72"/>
  <c r="Y75" s="1"/>
  <c r="P75"/>
  <c r="T75"/>
  <c r="AA75"/>
  <c r="AE75"/>
  <c r="N75"/>
  <c r="M72"/>
  <c r="M75" s="1"/>
  <c r="Q72"/>
  <c r="Q75" s="1"/>
  <c r="AC72"/>
  <c r="AC75" s="1"/>
  <c r="O75"/>
  <c r="S75"/>
  <c r="Z75"/>
  <c r="AD75"/>
  <c r="AH75"/>
  <c r="AI74"/>
  <c r="F72"/>
  <c r="F75" s="1"/>
  <c r="H75"/>
  <c r="L75"/>
  <c r="J75"/>
  <c r="I72"/>
  <c r="I75" s="1"/>
  <c r="G75"/>
  <c r="K75"/>
  <c r="Y64"/>
  <c r="AG64"/>
  <c r="Y61"/>
  <c r="F64"/>
  <c r="G64"/>
  <c r="AC64"/>
  <c r="V64"/>
  <c r="Y53"/>
  <c r="AC53"/>
  <c r="AG53"/>
  <c r="AI60"/>
  <c r="Z42"/>
  <c r="AD42"/>
  <c r="AH42"/>
  <c r="W42"/>
  <c r="AI49"/>
  <c r="AE42"/>
  <c r="S39"/>
  <c r="S42" s="1"/>
  <c r="AA39"/>
  <c r="AA42" s="1"/>
  <c r="R42"/>
  <c r="R39"/>
  <c r="O42"/>
  <c r="F42"/>
  <c r="F39"/>
  <c r="AI41"/>
  <c r="K42"/>
  <c r="G39"/>
  <c r="G42" s="1"/>
  <c r="Z31"/>
  <c r="AD31"/>
  <c r="AH31"/>
  <c r="AB31"/>
  <c r="AF31"/>
  <c r="AI30"/>
  <c r="AI38"/>
  <c r="Y31"/>
  <c r="AC31"/>
  <c r="AG31"/>
  <c r="AE7"/>
  <c r="Z7"/>
  <c r="AA7"/>
  <c r="AD7"/>
  <c r="AH7"/>
  <c r="Y7"/>
  <c r="AC7"/>
  <c r="AG7"/>
  <c r="AI6"/>
  <c r="AQ5" s="1"/>
  <c r="AK16"/>
  <c r="I7"/>
  <c r="AH64"/>
  <c r="E3"/>
  <c r="AI52"/>
  <c r="AI63"/>
  <c r="E75"/>
  <c r="K19"/>
  <c r="S19"/>
  <c r="AA19"/>
  <c r="I42"/>
  <c r="M42"/>
  <c r="Q42"/>
  <c r="U42"/>
  <c r="Y42"/>
  <c r="AC42"/>
  <c r="AG42"/>
  <c r="W50"/>
  <c r="W53" s="1"/>
  <c r="AA50"/>
  <c r="AA53" s="1"/>
  <c r="AE50"/>
  <c r="AE53" s="1"/>
  <c r="J61"/>
  <c r="J64" s="1"/>
  <c r="N61"/>
  <c r="N64" s="1"/>
  <c r="R61"/>
  <c r="R64" s="1"/>
  <c r="AA61"/>
  <c r="AA64" s="1"/>
  <c r="AE61"/>
  <c r="AE64" s="1"/>
  <c r="AB75"/>
  <c r="AF75"/>
  <c r="AI18"/>
  <c r="G19"/>
  <c r="O19"/>
  <c r="W19"/>
  <c r="AE19"/>
  <c r="E4"/>
  <c r="I4"/>
  <c r="M4"/>
  <c r="M7" s="1"/>
  <c r="Q4"/>
  <c r="Q7" s="1"/>
  <c r="U4"/>
  <c r="U7" s="1"/>
  <c r="F19"/>
  <c r="J19"/>
  <c r="N19"/>
  <c r="R19"/>
  <c r="V19"/>
  <c r="Z19"/>
  <c r="AD19"/>
  <c r="AH19"/>
  <c r="H28"/>
  <c r="H31" s="1"/>
  <c r="L28"/>
  <c r="L31" s="1"/>
  <c r="P28"/>
  <c r="P31" s="1"/>
  <c r="T28"/>
  <c r="T31" s="1"/>
  <c r="E31"/>
  <c r="E39"/>
  <c r="H42"/>
  <c r="L42"/>
  <c r="P42"/>
  <c r="T42"/>
  <c r="X42"/>
  <c r="AB42"/>
  <c r="AF42"/>
  <c r="F50"/>
  <c r="F53" s="1"/>
  <c r="J50"/>
  <c r="J53" s="1"/>
  <c r="N50"/>
  <c r="N53" s="1"/>
  <c r="R50"/>
  <c r="R53" s="1"/>
  <c r="V50"/>
  <c r="V53" s="1"/>
  <c r="Z50"/>
  <c r="Z53" s="1"/>
  <c r="AD50"/>
  <c r="AD53" s="1"/>
  <c r="AH50"/>
  <c r="AH53" s="1"/>
  <c r="I61"/>
  <c r="M61"/>
  <c r="M64" s="1"/>
  <c r="Q61"/>
  <c r="Q64" s="1"/>
  <c r="Z61"/>
  <c r="Z64" s="1"/>
  <c r="AD61"/>
  <c r="AD64" s="1"/>
  <c r="AH61"/>
  <c r="E50"/>
  <c r="I50"/>
  <c r="I53" s="1"/>
  <c r="M50"/>
  <c r="M53" s="1"/>
  <c r="Q50"/>
  <c r="Q53" s="1"/>
  <c r="V72"/>
  <c r="V75" s="1"/>
  <c r="AG41" i="10"/>
  <c r="W4"/>
  <c r="X4"/>
  <c r="Y4"/>
  <c r="Z4"/>
  <c r="P18"/>
  <c r="P16" s="1"/>
  <c r="P19" s="1"/>
  <c r="Q18"/>
  <c r="R18"/>
  <c r="S18"/>
  <c r="T18"/>
  <c r="T16" s="1"/>
  <c r="T19" s="1"/>
  <c r="U18"/>
  <c r="V18"/>
  <c r="W18"/>
  <c r="X18"/>
  <c r="X16" s="1"/>
  <c r="X19" s="1"/>
  <c r="Y18"/>
  <c r="Z18"/>
  <c r="AA18"/>
  <c r="AA16" s="1"/>
  <c r="AB18"/>
  <c r="AB16" s="1"/>
  <c r="AB19" s="1"/>
  <c r="AC18"/>
  <c r="AD18"/>
  <c r="AE18"/>
  <c r="AF18"/>
  <c r="AF16" s="1"/>
  <c r="AF19" s="1"/>
  <c r="AG18"/>
  <c r="AH18"/>
  <c r="F18"/>
  <c r="G18"/>
  <c r="H18"/>
  <c r="I18"/>
  <c r="J18"/>
  <c r="K18"/>
  <c r="L18"/>
  <c r="M18"/>
  <c r="N18"/>
  <c r="O18"/>
  <c r="E18"/>
  <c r="E16" s="1"/>
  <c r="E19" s="1"/>
  <c r="N52"/>
  <c r="N74"/>
  <c r="N72" s="1"/>
  <c r="N75" s="1"/>
  <c r="J39"/>
  <c r="AH82"/>
  <c r="AG82"/>
  <c r="AF82"/>
  <c r="AE82"/>
  <c r="AD82"/>
  <c r="AC82"/>
  <c r="AB82"/>
  <c r="AA82"/>
  <c r="Z82"/>
  <c r="Y82"/>
  <c r="V82"/>
  <c r="U82"/>
  <c r="T82"/>
  <c r="S82"/>
  <c r="R82"/>
  <c r="Q82"/>
  <c r="P82"/>
  <c r="O82"/>
  <c r="N82"/>
  <c r="M82"/>
  <c r="K82"/>
  <c r="J82"/>
  <c r="I82"/>
  <c r="H82"/>
  <c r="G82"/>
  <c r="F82"/>
  <c r="E82"/>
  <c r="AI81"/>
  <c r="AI80"/>
  <c r="AI79"/>
  <c r="AI78"/>
  <c r="AI77"/>
  <c r="AI76"/>
  <c r="X75"/>
  <c r="W75"/>
  <c r="AH74"/>
  <c r="AH72" s="1"/>
  <c r="AG74"/>
  <c r="AG72" s="1"/>
  <c r="AG75" s="1"/>
  <c r="AF74"/>
  <c r="AF72" s="1"/>
  <c r="AE74"/>
  <c r="AE72" s="1"/>
  <c r="AE75" s="1"/>
  <c r="AD74"/>
  <c r="AD72" s="1"/>
  <c r="AC74"/>
  <c r="AC72" s="1"/>
  <c r="AC75" s="1"/>
  <c r="AB74"/>
  <c r="AA74"/>
  <c r="AA72" s="1"/>
  <c r="AA75" s="1"/>
  <c r="Z74"/>
  <c r="Z72" s="1"/>
  <c r="Y74"/>
  <c r="Y72" s="1"/>
  <c r="Y75" s="1"/>
  <c r="V74"/>
  <c r="T74"/>
  <c r="T72" s="1"/>
  <c r="S74"/>
  <c r="R74"/>
  <c r="Q74"/>
  <c r="P74"/>
  <c r="P72" s="1"/>
  <c r="O74"/>
  <c r="M74"/>
  <c r="M72" s="1"/>
  <c r="M75" s="1"/>
  <c r="L74"/>
  <c r="L72" s="1"/>
  <c r="K74"/>
  <c r="K72" s="1"/>
  <c r="K75" s="1"/>
  <c r="J74"/>
  <c r="I74"/>
  <c r="I72" s="1"/>
  <c r="I75" s="1"/>
  <c r="H74"/>
  <c r="G74"/>
  <c r="G72" s="1"/>
  <c r="F74"/>
  <c r="F72" s="1"/>
  <c r="E74"/>
  <c r="E72" s="1"/>
  <c r="E75" s="1"/>
  <c r="AI73"/>
  <c r="AB72"/>
  <c r="U72"/>
  <c r="U75" s="1"/>
  <c r="R72"/>
  <c r="J72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J71"/>
  <c r="I71"/>
  <c r="H71"/>
  <c r="G71"/>
  <c r="F71"/>
  <c r="E71"/>
  <c r="AI70"/>
  <c r="AI69"/>
  <c r="AI68"/>
  <c r="AI67"/>
  <c r="AI66"/>
  <c r="AI65"/>
  <c r="AH63"/>
  <c r="AH61" s="1"/>
  <c r="AH64" s="1"/>
  <c r="AG63"/>
  <c r="AF63"/>
  <c r="AE63"/>
  <c r="AD63"/>
  <c r="AC63"/>
  <c r="AB63"/>
  <c r="AA63"/>
  <c r="AA61" s="1"/>
  <c r="Z63"/>
  <c r="Y63"/>
  <c r="X63"/>
  <c r="W63"/>
  <c r="W64" s="1"/>
  <c r="V63"/>
  <c r="V61" s="1"/>
  <c r="V64" s="1"/>
  <c r="T63"/>
  <c r="S63"/>
  <c r="R63"/>
  <c r="Q63"/>
  <c r="P63"/>
  <c r="O63"/>
  <c r="N63"/>
  <c r="N61" s="1"/>
  <c r="N64" s="1"/>
  <c r="M63"/>
  <c r="M61" s="1"/>
  <c r="L63"/>
  <c r="K63"/>
  <c r="J63"/>
  <c r="I63"/>
  <c r="H63"/>
  <c r="H64" s="1"/>
  <c r="G63"/>
  <c r="F63"/>
  <c r="F61" s="1"/>
  <c r="E63"/>
  <c r="E61" s="1"/>
  <c r="AI62"/>
  <c r="AF61"/>
  <c r="AF64" s="1"/>
  <c r="AE61"/>
  <c r="AD61"/>
  <c r="AD64" s="1"/>
  <c r="AB61"/>
  <c r="AB64" s="1"/>
  <c r="Z61"/>
  <c r="Z64" s="1"/>
  <c r="X61"/>
  <c r="X64" s="1"/>
  <c r="U61"/>
  <c r="U64" s="1"/>
  <c r="S61"/>
  <c r="S64" s="1"/>
  <c r="Q61"/>
  <c r="O61"/>
  <c r="O64" s="1"/>
  <c r="K61"/>
  <c r="K64" s="1"/>
  <c r="J61"/>
  <c r="J64" s="1"/>
  <c r="I61"/>
  <c r="G61"/>
  <c r="G64" s="1"/>
  <c r="AH60"/>
  <c r="AG60"/>
  <c r="AF60"/>
  <c r="AE60"/>
  <c r="AD60"/>
  <c r="AC60"/>
  <c r="AB60"/>
  <c r="AA60"/>
  <c r="Z60"/>
  <c r="Y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AI59"/>
  <c r="AI58"/>
  <c r="AI57"/>
  <c r="AI56"/>
  <c r="AI55"/>
  <c r="AI54"/>
  <c r="AH52"/>
  <c r="AH50" s="1"/>
  <c r="AG52"/>
  <c r="AF52"/>
  <c r="AE52"/>
  <c r="AE50" s="1"/>
  <c r="AE53" s="1"/>
  <c r="AD52"/>
  <c r="AD50" s="1"/>
  <c r="AC52"/>
  <c r="AB52"/>
  <c r="AB50" s="1"/>
  <c r="AA52"/>
  <c r="AA50" s="1"/>
  <c r="AA53" s="1"/>
  <c r="Z52"/>
  <c r="Y52"/>
  <c r="X52"/>
  <c r="X50" s="1"/>
  <c r="W52"/>
  <c r="W50" s="1"/>
  <c r="W53" s="1"/>
  <c r="V52"/>
  <c r="V50" s="1"/>
  <c r="T52"/>
  <c r="S52"/>
  <c r="S50" s="1"/>
  <c r="S53" s="1"/>
  <c r="R52"/>
  <c r="Q52"/>
  <c r="P52"/>
  <c r="O52"/>
  <c r="M52"/>
  <c r="L52"/>
  <c r="K52"/>
  <c r="J52"/>
  <c r="J50" s="1"/>
  <c r="I52"/>
  <c r="H52"/>
  <c r="G52"/>
  <c r="F52"/>
  <c r="F50" s="1"/>
  <c r="E52"/>
  <c r="AI51"/>
  <c r="AG50"/>
  <c r="AG53" s="1"/>
  <c r="AF50"/>
  <c r="AC50"/>
  <c r="AC53" s="1"/>
  <c r="Z50"/>
  <c r="Y50"/>
  <c r="Y53" s="1"/>
  <c r="U50"/>
  <c r="U53" s="1"/>
  <c r="T50"/>
  <c r="T53" s="1"/>
  <c r="R50"/>
  <c r="P50"/>
  <c r="P53" s="1"/>
  <c r="N50"/>
  <c r="N53" s="1"/>
  <c r="K50"/>
  <c r="K53" s="1"/>
  <c r="G50"/>
  <c r="G53" s="1"/>
  <c r="AH49"/>
  <c r="AG49"/>
  <c r="AF49"/>
  <c r="AE49"/>
  <c r="AD49"/>
  <c r="AB49"/>
  <c r="AA49"/>
  <c r="Z49"/>
  <c r="Y49"/>
  <c r="V49"/>
  <c r="U49"/>
  <c r="T49"/>
  <c r="S49"/>
  <c r="R49"/>
  <c r="Q49"/>
  <c r="O49"/>
  <c r="M49"/>
  <c r="K49"/>
  <c r="I49"/>
  <c r="H49"/>
  <c r="F49"/>
  <c r="E49"/>
  <c r="AI48"/>
  <c r="AI47"/>
  <c r="AI46"/>
  <c r="AI45"/>
  <c r="AI43"/>
  <c r="AH41"/>
  <c r="AF41"/>
  <c r="AE41"/>
  <c r="AD41"/>
  <c r="AC41"/>
  <c r="AC39" s="1"/>
  <c r="AB41"/>
  <c r="AB39" s="1"/>
  <c r="AA41"/>
  <c r="AA39" s="1"/>
  <c r="Z41"/>
  <c r="Y41"/>
  <c r="Y39" s="1"/>
  <c r="X41"/>
  <c r="W41"/>
  <c r="V41"/>
  <c r="U41"/>
  <c r="T41"/>
  <c r="S41"/>
  <c r="R41"/>
  <c r="Q41"/>
  <c r="P41"/>
  <c r="O41"/>
  <c r="N41"/>
  <c r="M41"/>
  <c r="L41"/>
  <c r="K41"/>
  <c r="K39" s="1"/>
  <c r="J41"/>
  <c r="I41"/>
  <c r="H41"/>
  <c r="G41"/>
  <c r="G39" s="1"/>
  <c r="F41"/>
  <c r="E41"/>
  <c r="AI40"/>
  <c r="AG39"/>
  <c r="AE39"/>
  <c r="W39"/>
  <c r="U39"/>
  <c r="S39"/>
  <c r="Q39"/>
  <c r="O39"/>
  <c r="M39"/>
  <c r="I39"/>
  <c r="E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I37"/>
  <c r="AI36"/>
  <c r="AI35"/>
  <c r="AI34"/>
  <c r="AI33"/>
  <c r="AI32"/>
  <c r="X31"/>
  <c r="W31"/>
  <c r="AH30"/>
  <c r="AG30"/>
  <c r="AF30"/>
  <c r="AE30"/>
  <c r="AE28" s="1"/>
  <c r="AD30"/>
  <c r="AC30"/>
  <c r="AB30"/>
  <c r="AA30"/>
  <c r="Z30"/>
  <c r="Y30"/>
  <c r="V30"/>
  <c r="U30"/>
  <c r="T30"/>
  <c r="S30"/>
  <c r="S28" s="1"/>
  <c r="R30"/>
  <c r="R28" s="1"/>
  <c r="Q30"/>
  <c r="Q28" s="1"/>
  <c r="P30"/>
  <c r="P31" s="1"/>
  <c r="O30"/>
  <c r="O31" s="1"/>
  <c r="N30"/>
  <c r="M30"/>
  <c r="L30"/>
  <c r="L31" s="1"/>
  <c r="K30"/>
  <c r="K31" s="1"/>
  <c r="J30"/>
  <c r="J28" s="1"/>
  <c r="I30"/>
  <c r="I28" s="1"/>
  <c r="H30"/>
  <c r="G30"/>
  <c r="F30"/>
  <c r="E30"/>
  <c r="AI29"/>
  <c r="T31"/>
  <c r="H31"/>
  <c r="AH27"/>
  <c r="AG27"/>
  <c r="AF27"/>
  <c r="AE27"/>
  <c r="AD27"/>
  <c r="AC27"/>
  <c r="AB27"/>
  <c r="AA27"/>
  <c r="Y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AI26"/>
  <c r="AI25"/>
  <c r="AI24"/>
  <c r="AI23"/>
  <c r="AI22"/>
  <c r="AI21"/>
  <c r="AI20"/>
  <c r="AG16"/>
  <c r="AG19" s="1"/>
  <c r="AC16"/>
  <c r="AC19" s="1"/>
  <c r="Y16"/>
  <c r="Y19" s="1"/>
  <c r="U16"/>
  <c r="U19" s="1"/>
  <c r="Q16"/>
  <c r="Q19" s="1"/>
  <c r="M16"/>
  <c r="M19" s="1"/>
  <c r="I16"/>
  <c r="I19" s="1"/>
  <c r="AI17"/>
  <c r="AH16"/>
  <c r="AH19" s="1"/>
  <c r="L16"/>
  <c r="L19" s="1"/>
  <c r="H16"/>
  <c r="H19" s="1"/>
  <c r="AI15"/>
  <c r="AI13"/>
  <c r="AI12"/>
  <c r="AP13" s="1"/>
  <c r="AI11"/>
  <c r="AP12" s="1"/>
  <c r="AI10"/>
  <c r="AP11" s="1"/>
  <c r="AI9"/>
  <c r="AP10" s="1"/>
  <c r="AI8"/>
  <c r="AP9" s="1"/>
  <c r="X7"/>
  <c r="W7"/>
  <c r="AH6"/>
  <c r="AG6"/>
  <c r="AF6"/>
  <c r="AE6"/>
  <c r="AD6"/>
  <c r="AD4" s="1"/>
  <c r="AC6"/>
  <c r="AB6"/>
  <c r="AA6"/>
  <c r="Z6"/>
  <c r="Y6"/>
  <c r="V6"/>
  <c r="U6"/>
  <c r="U4" s="1"/>
  <c r="U7" s="1"/>
  <c r="T6"/>
  <c r="T4" s="1"/>
  <c r="T7" s="1"/>
  <c r="S6"/>
  <c r="R6"/>
  <c r="Q6"/>
  <c r="Q4" s="1"/>
  <c r="Q7" s="1"/>
  <c r="P6"/>
  <c r="P4" s="1"/>
  <c r="P7" s="1"/>
  <c r="O6"/>
  <c r="N6"/>
  <c r="M6"/>
  <c r="L6"/>
  <c r="K6"/>
  <c r="J6"/>
  <c r="I6"/>
  <c r="H6"/>
  <c r="G6"/>
  <c r="F6"/>
  <c r="E6"/>
  <c r="E4" s="1"/>
  <c r="E7" s="1"/>
  <c r="AH4"/>
  <c r="AG4"/>
  <c r="AE4"/>
  <c r="AC4"/>
  <c r="S4"/>
  <c r="O4"/>
  <c r="M4"/>
  <c r="M7" s="1"/>
  <c r="L4"/>
  <c r="L7" s="1"/>
  <c r="K4"/>
  <c r="I4"/>
  <c r="I7" s="1"/>
  <c r="V1"/>
  <c r="E3" s="1"/>
  <c r="AI49" i="9"/>
  <c r="AI41"/>
  <c r="AI39" s="1"/>
  <c r="AI38"/>
  <c r="AI30"/>
  <c r="AI28" s="1"/>
  <c r="AI6"/>
  <c r="W71"/>
  <c r="X71"/>
  <c r="W63"/>
  <c r="X63"/>
  <c r="X61" s="1"/>
  <c r="X50"/>
  <c r="W52"/>
  <c r="W50" s="1"/>
  <c r="X52"/>
  <c r="W41"/>
  <c r="W39" s="1"/>
  <c r="X41"/>
  <c r="X39" s="1"/>
  <c r="W38"/>
  <c r="X38"/>
  <c r="W18"/>
  <c r="W16" s="1"/>
  <c r="X18"/>
  <c r="X16" s="1"/>
  <c r="AJ25"/>
  <c r="AI4" i="12" l="1"/>
  <c r="AN5" s="1"/>
  <c r="AS5" s="1"/>
  <c r="G3"/>
  <c r="F2"/>
  <c r="AK50"/>
  <c r="F7"/>
  <c r="AI28"/>
  <c r="AK28" s="1"/>
  <c r="AJ39"/>
  <c r="AI61"/>
  <c r="AK61" s="1"/>
  <c r="E31"/>
  <c r="AI19"/>
  <c r="AJ16"/>
  <c r="E42"/>
  <c r="E53"/>
  <c r="AI42"/>
  <c r="AI61" i="11"/>
  <c r="AK61" s="1"/>
  <c r="AI39"/>
  <c r="AJ39" s="1"/>
  <c r="AI19"/>
  <c r="AJ16"/>
  <c r="AI4"/>
  <c r="AI72"/>
  <c r="AI28"/>
  <c r="F3"/>
  <c r="E2"/>
  <c r="AI50"/>
  <c r="AK50" s="1"/>
  <c r="E42"/>
  <c r="E7"/>
  <c r="E53"/>
  <c r="I64"/>
  <c r="S31" i="10"/>
  <c r="AE1"/>
  <c r="F3" s="1"/>
  <c r="AI18"/>
  <c r="AI27"/>
  <c r="H4"/>
  <c r="H7" s="1"/>
  <c r="V53"/>
  <c r="Z53"/>
  <c r="X53"/>
  <c r="AB53"/>
  <c r="AF53"/>
  <c r="O53"/>
  <c r="O50"/>
  <c r="AI52"/>
  <c r="AI60"/>
  <c r="AD53"/>
  <c r="AH53"/>
  <c r="R53"/>
  <c r="F53"/>
  <c r="J53"/>
  <c r="AE64"/>
  <c r="R64"/>
  <c r="AI63"/>
  <c r="F64"/>
  <c r="R61"/>
  <c r="AI71"/>
  <c r="I64"/>
  <c r="M64"/>
  <c r="Q64"/>
  <c r="AA64"/>
  <c r="V75"/>
  <c r="G75"/>
  <c r="V72"/>
  <c r="AI74"/>
  <c r="AI82"/>
  <c r="L75"/>
  <c r="AF75"/>
  <c r="H72"/>
  <c r="H75" s="1"/>
  <c r="P75"/>
  <c r="R75"/>
  <c r="AB75"/>
  <c r="T75"/>
  <c r="J75"/>
  <c r="AI49"/>
  <c r="E42"/>
  <c r="S42"/>
  <c r="W42"/>
  <c r="AA42"/>
  <c r="AE42"/>
  <c r="U42"/>
  <c r="Y42"/>
  <c r="AC42"/>
  <c r="AG42"/>
  <c r="G42"/>
  <c r="K42"/>
  <c r="O42"/>
  <c r="I42"/>
  <c r="M42"/>
  <c r="Q42"/>
  <c r="AF31"/>
  <c r="Z31"/>
  <c r="AH31"/>
  <c r="AG31"/>
  <c r="F31"/>
  <c r="N31"/>
  <c r="G31"/>
  <c r="AI30"/>
  <c r="AI38"/>
  <c r="AD31"/>
  <c r="Y31"/>
  <c r="AC31"/>
  <c r="R31"/>
  <c r="V31"/>
  <c r="AB31"/>
  <c r="J31"/>
  <c r="AH7"/>
  <c r="O7"/>
  <c r="AA4"/>
  <c r="AA7" s="1"/>
  <c r="G7"/>
  <c r="G4"/>
  <c r="AI6"/>
  <c r="AQ5" s="1"/>
  <c r="Z7"/>
  <c r="AD7"/>
  <c r="AE7"/>
  <c r="S7"/>
  <c r="Y7"/>
  <c r="AC7"/>
  <c r="AG7"/>
  <c r="K7"/>
  <c r="E2"/>
  <c r="F4"/>
  <c r="J4"/>
  <c r="J7" s="1"/>
  <c r="N4"/>
  <c r="N7" s="1"/>
  <c r="R4"/>
  <c r="R7" s="1"/>
  <c r="V4"/>
  <c r="V7" s="1"/>
  <c r="AB4"/>
  <c r="AB7" s="1"/>
  <c r="AF4"/>
  <c r="AF7" s="1"/>
  <c r="G16"/>
  <c r="G19" s="1"/>
  <c r="K16"/>
  <c r="K19" s="1"/>
  <c r="O16"/>
  <c r="O19" s="1"/>
  <c r="S16"/>
  <c r="S19" s="1"/>
  <c r="W16"/>
  <c r="W19" s="1"/>
  <c r="AA19"/>
  <c r="AE16"/>
  <c r="AE19" s="1"/>
  <c r="E28"/>
  <c r="E31" s="1"/>
  <c r="I31"/>
  <c r="M31"/>
  <c r="Q31"/>
  <c r="U31"/>
  <c r="AA31"/>
  <c r="AE31"/>
  <c r="H39"/>
  <c r="H42" s="1"/>
  <c r="L39"/>
  <c r="L42" s="1"/>
  <c r="P39"/>
  <c r="P42" s="1"/>
  <c r="T39"/>
  <c r="T42" s="1"/>
  <c r="X39"/>
  <c r="X42" s="1"/>
  <c r="AB42"/>
  <c r="AF39"/>
  <c r="AF42" s="1"/>
  <c r="E50"/>
  <c r="E53" s="1"/>
  <c r="I50"/>
  <c r="I53" s="1"/>
  <c r="M50"/>
  <c r="M53" s="1"/>
  <c r="Q50"/>
  <c r="Q53" s="1"/>
  <c r="L61"/>
  <c r="L64" s="1"/>
  <c r="P61"/>
  <c r="T61"/>
  <c r="T64" s="1"/>
  <c r="Y61"/>
  <c r="Y64" s="1"/>
  <c r="AC61"/>
  <c r="AC64" s="1"/>
  <c r="AG61"/>
  <c r="AG64" s="1"/>
  <c r="E64"/>
  <c r="Q72"/>
  <c r="Q75" s="1"/>
  <c r="F75"/>
  <c r="Z75"/>
  <c r="AD75"/>
  <c r="AH75"/>
  <c r="F16"/>
  <c r="F19" s="1"/>
  <c r="J16"/>
  <c r="J19" s="1"/>
  <c r="N16"/>
  <c r="N19" s="1"/>
  <c r="R16"/>
  <c r="R19" s="1"/>
  <c r="V16"/>
  <c r="V19" s="1"/>
  <c r="Z16"/>
  <c r="Z19" s="1"/>
  <c r="AD16"/>
  <c r="AD19" s="1"/>
  <c r="AI41"/>
  <c r="H50"/>
  <c r="H53" s="1"/>
  <c r="L50"/>
  <c r="L53" s="1"/>
  <c r="F39"/>
  <c r="F42" s="1"/>
  <c r="J42"/>
  <c r="N39"/>
  <c r="N42" s="1"/>
  <c r="R39"/>
  <c r="R42" s="1"/>
  <c r="V39"/>
  <c r="V42" s="1"/>
  <c r="Z39"/>
  <c r="Z42" s="1"/>
  <c r="AD39"/>
  <c r="AD42" s="1"/>
  <c r="AH39"/>
  <c r="AH42" s="1"/>
  <c r="O72"/>
  <c r="O75" s="1"/>
  <c r="S72"/>
  <c r="S75" s="1"/>
  <c r="F75" i="9"/>
  <c r="G75"/>
  <c r="H75"/>
  <c r="I75"/>
  <c r="J75"/>
  <c r="K75"/>
  <c r="M75"/>
  <c r="N75"/>
  <c r="O75"/>
  <c r="P75"/>
  <c r="Q75"/>
  <c r="R75"/>
  <c r="S75"/>
  <c r="U75"/>
  <c r="W75"/>
  <c r="X75"/>
  <c r="Y75"/>
  <c r="Z75"/>
  <c r="AC75"/>
  <c r="AD75"/>
  <c r="AE75"/>
  <c r="AF75"/>
  <c r="AG75"/>
  <c r="AH75"/>
  <c r="AI75"/>
  <c r="T64"/>
  <c r="U64"/>
  <c r="W64"/>
  <c r="X64"/>
  <c r="Y64"/>
  <c r="AD64"/>
  <c r="AE64"/>
  <c r="AF64"/>
  <c r="AG64"/>
  <c r="AH64"/>
  <c r="AI64"/>
  <c r="K64"/>
  <c r="L64"/>
  <c r="M64"/>
  <c r="N64"/>
  <c r="O64"/>
  <c r="P64"/>
  <c r="Q64"/>
  <c r="R64"/>
  <c r="S64"/>
  <c r="U53"/>
  <c r="W53"/>
  <c r="X53"/>
  <c r="AI53"/>
  <c r="N53"/>
  <c r="O53"/>
  <c r="E53"/>
  <c r="AI42"/>
  <c r="X42"/>
  <c r="W42"/>
  <c r="U42"/>
  <c r="Q42"/>
  <c r="M42"/>
  <c r="I42"/>
  <c r="F42"/>
  <c r="E42"/>
  <c r="W31"/>
  <c r="X31"/>
  <c r="W7"/>
  <c r="X7"/>
  <c r="W19"/>
  <c r="X19"/>
  <c r="L30"/>
  <c r="L28" s="1"/>
  <c r="K82"/>
  <c r="I63"/>
  <c r="I61" s="1"/>
  <c r="I64" s="1"/>
  <c r="F82"/>
  <c r="E82"/>
  <c r="F74"/>
  <c r="F72" s="1"/>
  <c r="E74"/>
  <c r="E72" s="1"/>
  <c r="F71"/>
  <c r="E71"/>
  <c r="F63"/>
  <c r="F61" s="1"/>
  <c r="E63"/>
  <c r="E61" s="1"/>
  <c r="F60"/>
  <c r="E60"/>
  <c r="F52"/>
  <c r="F50" s="1"/>
  <c r="E52"/>
  <c r="E50" s="1"/>
  <c r="E49"/>
  <c r="F41"/>
  <c r="F39" s="1"/>
  <c r="E41"/>
  <c r="E39" s="1"/>
  <c r="F38"/>
  <c r="E38"/>
  <c r="F30"/>
  <c r="E30"/>
  <c r="F27"/>
  <c r="E27"/>
  <c r="F18"/>
  <c r="E18"/>
  <c r="F6"/>
  <c r="F4" s="1"/>
  <c r="F7" s="1"/>
  <c r="E6"/>
  <c r="E4" s="1"/>
  <c r="E7" s="1"/>
  <c r="AH82"/>
  <c r="AG82"/>
  <c r="AF82"/>
  <c r="AE82"/>
  <c r="AD82"/>
  <c r="AC82"/>
  <c r="AB82"/>
  <c r="AA82"/>
  <c r="Z82"/>
  <c r="Y82"/>
  <c r="V82"/>
  <c r="U82"/>
  <c r="T82"/>
  <c r="S82"/>
  <c r="R82"/>
  <c r="Q82"/>
  <c r="P82"/>
  <c r="O82"/>
  <c r="N82"/>
  <c r="M82"/>
  <c r="J82"/>
  <c r="I82"/>
  <c r="H82"/>
  <c r="G82"/>
  <c r="AJ81"/>
  <c r="AJ80"/>
  <c r="AJ79"/>
  <c r="AJ76"/>
  <c r="AH74"/>
  <c r="AH72" s="1"/>
  <c r="AG74"/>
  <c r="AG72" s="1"/>
  <c r="AF74"/>
  <c r="AF72" s="1"/>
  <c r="AE74"/>
  <c r="AE72" s="1"/>
  <c r="AD74"/>
  <c r="AD72" s="1"/>
  <c r="AC74"/>
  <c r="AB74"/>
  <c r="AB72" s="1"/>
  <c r="AA74"/>
  <c r="AA72" s="1"/>
  <c r="AA75" s="1"/>
  <c r="Z74"/>
  <c r="Z72" s="1"/>
  <c r="Y74"/>
  <c r="Y72" s="1"/>
  <c r="V74"/>
  <c r="V72" s="1"/>
  <c r="V75" s="1"/>
  <c r="T74"/>
  <c r="T72" s="1"/>
  <c r="S74"/>
  <c r="S72" s="1"/>
  <c r="R74"/>
  <c r="R72" s="1"/>
  <c r="Q74"/>
  <c r="Q72" s="1"/>
  <c r="P74"/>
  <c r="P72" s="1"/>
  <c r="O74"/>
  <c r="O72" s="1"/>
  <c r="M74"/>
  <c r="M72" s="1"/>
  <c r="L74"/>
  <c r="L72" s="1"/>
  <c r="K74"/>
  <c r="K72" s="1"/>
  <c r="J74"/>
  <c r="J72" s="1"/>
  <c r="I74"/>
  <c r="I72" s="1"/>
  <c r="H74"/>
  <c r="H72" s="1"/>
  <c r="G74"/>
  <c r="G72" s="1"/>
  <c r="AJ73"/>
  <c r="AC72"/>
  <c r="U72"/>
  <c r="N72"/>
  <c r="AH71"/>
  <c r="AG71"/>
  <c r="AF71"/>
  <c r="AE71"/>
  <c r="AD71"/>
  <c r="AC71"/>
  <c r="AB71"/>
  <c r="AA71"/>
  <c r="Z71"/>
  <c r="Y71"/>
  <c r="V71"/>
  <c r="U71"/>
  <c r="T71"/>
  <c r="S71"/>
  <c r="R71"/>
  <c r="Q71"/>
  <c r="P71"/>
  <c r="O71"/>
  <c r="N71"/>
  <c r="M71"/>
  <c r="L71"/>
  <c r="J71"/>
  <c r="I71"/>
  <c r="H71"/>
  <c r="G71"/>
  <c r="AJ70"/>
  <c r="AJ69"/>
  <c r="AJ68"/>
  <c r="AJ67"/>
  <c r="AJ66"/>
  <c r="AH63"/>
  <c r="AH61" s="1"/>
  <c r="AG63"/>
  <c r="AG61" s="1"/>
  <c r="AF63"/>
  <c r="AF61" s="1"/>
  <c r="AE63"/>
  <c r="AE61" s="1"/>
  <c r="AD63"/>
  <c r="AD61" s="1"/>
  <c r="AC63"/>
  <c r="AC61" s="1"/>
  <c r="AC64" s="1"/>
  <c r="AB63"/>
  <c r="AB61" s="1"/>
  <c r="AA63"/>
  <c r="AA61" s="1"/>
  <c r="AA64" s="1"/>
  <c r="Z63"/>
  <c r="Z61" s="1"/>
  <c r="Z64" s="1"/>
  <c r="Y63"/>
  <c r="Y61" s="1"/>
  <c r="V63"/>
  <c r="V61" s="1"/>
  <c r="V64" s="1"/>
  <c r="U61"/>
  <c r="T63"/>
  <c r="T61" s="1"/>
  <c r="S63"/>
  <c r="S61" s="1"/>
  <c r="R63"/>
  <c r="R61" s="1"/>
  <c r="Q63"/>
  <c r="Q61" s="1"/>
  <c r="P63"/>
  <c r="P61" s="1"/>
  <c r="O63"/>
  <c r="O61" s="1"/>
  <c r="N63"/>
  <c r="N61" s="1"/>
  <c r="M63"/>
  <c r="M61" s="1"/>
  <c r="L63"/>
  <c r="L61" s="1"/>
  <c r="K63"/>
  <c r="K61" s="1"/>
  <c r="J63"/>
  <c r="J61" s="1"/>
  <c r="H63"/>
  <c r="H64" s="1"/>
  <c r="G63"/>
  <c r="G61" s="1"/>
  <c r="AJ62"/>
  <c r="AH60"/>
  <c r="AG60"/>
  <c r="AF60"/>
  <c r="AE60"/>
  <c r="AD60"/>
  <c r="AC60"/>
  <c r="AB60"/>
  <c r="AA60"/>
  <c r="Z60"/>
  <c r="Y60"/>
  <c r="V60"/>
  <c r="U60"/>
  <c r="T60"/>
  <c r="S60"/>
  <c r="R60"/>
  <c r="Q60"/>
  <c r="P60"/>
  <c r="O60"/>
  <c r="N60"/>
  <c r="M60"/>
  <c r="L60"/>
  <c r="K60"/>
  <c r="J60"/>
  <c r="I60"/>
  <c r="H60"/>
  <c r="G60"/>
  <c r="AJ59"/>
  <c r="AJ58"/>
  <c r="AJ57"/>
  <c r="AJ56"/>
  <c r="AJ55"/>
  <c r="AJ54"/>
  <c r="AH52"/>
  <c r="AH50" s="1"/>
  <c r="AG52"/>
  <c r="AG50" s="1"/>
  <c r="AF52"/>
  <c r="AE52"/>
  <c r="AE50" s="1"/>
  <c r="AD52"/>
  <c r="AD50" s="1"/>
  <c r="AC52"/>
  <c r="AC50" s="1"/>
  <c r="AB52"/>
  <c r="AB50" s="1"/>
  <c r="AA52"/>
  <c r="AA50" s="1"/>
  <c r="Z52"/>
  <c r="Z50" s="1"/>
  <c r="Y52"/>
  <c r="Y50" s="1"/>
  <c r="V52"/>
  <c r="V50" s="1"/>
  <c r="T52"/>
  <c r="T50" s="1"/>
  <c r="S52"/>
  <c r="S50" s="1"/>
  <c r="R52"/>
  <c r="R50" s="1"/>
  <c r="Q52"/>
  <c r="Q50" s="1"/>
  <c r="P52"/>
  <c r="P50" s="1"/>
  <c r="O52"/>
  <c r="O50" s="1"/>
  <c r="N50"/>
  <c r="M52"/>
  <c r="M50" s="1"/>
  <c r="L52"/>
  <c r="L50" s="1"/>
  <c r="K52"/>
  <c r="K50" s="1"/>
  <c r="J52"/>
  <c r="J50" s="1"/>
  <c r="I52"/>
  <c r="I50" s="1"/>
  <c r="H52"/>
  <c r="H50" s="1"/>
  <c r="G52"/>
  <c r="G50" s="1"/>
  <c r="AJ51"/>
  <c r="AF50"/>
  <c r="U50"/>
  <c r="AH49"/>
  <c r="AF49"/>
  <c r="AE49"/>
  <c r="AD49"/>
  <c r="AC49"/>
  <c r="AB49"/>
  <c r="AA49"/>
  <c r="Z49"/>
  <c r="Y49"/>
  <c r="V49"/>
  <c r="U49"/>
  <c r="T49"/>
  <c r="S49"/>
  <c r="R49"/>
  <c r="Q49"/>
  <c r="P49"/>
  <c r="O49"/>
  <c r="N49"/>
  <c r="M49"/>
  <c r="L49"/>
  <c r="K49"/>
  <c r="J49"/>
  <c r="I49"/>
  <c r="H49"/>
  <c r="G49"/>
  <c r="AJ48"/>
  <c r="AJ47"/>
  <c r="AJ46"/>
  <c r="AJ45"/>
  <c r="AJ44"/>
  <c r="AJ43"/>
  <c r="AH41"/>
  <c r="AG41"/>
  <c r="AG39" s="1"/>
  <c r="AF41"/>
  <c r="AF39" s="1"/>
  <c r="AE41"/>
  <c r="AE39" s="1"/>
  <c r="AD41"/>
  <c r="AD42" s="1"/>
  <c r="AC41"/>
  <c r="AC39" s="1"/>
  <c r="AB41"/>
  <c r="AB39" s="1"/>
  <c r="AA41"/>
  <c r="AA39" s="1"/>
  <c r="Z41"/>
  <c r="Z39" s="1"/>
  <c r="Y41"/>
  <c r="Y39" s="1"/>
  <c r="V41"/>
  <c r="V42" s="1"/>
  <c r="U41"/>
  <c r="U39" s="1"/>
  <c r="T41"/>
  <c r="T39" s="1"/>
  <c r="S41"/>
  <c r="S39" s="1"/>
  <c r="R41"/>
  <c r="R42" s="1"/>
  <c r="Q41"/>
  <c r="Q39" s="1"/>
  <c r="P41"/>
  <c r="P39" s="1"/>
  <c r="O41"/>
  <c r="O39" s="1"/>
  <c r="N41"/>
  <c r="N39" s="1"/>
  <c r="M41"/>
  <c r="M39" s="1"/>
  <c r="L41"/>
  <c r="L39" s="1"/>
  <c r="K41"/>
  <c r="J41"/>
  <c r="I41"/>
  <c r="I39" s="1"/>
  <c r="H41"/>
  <c r="H39" s="1"/>
  <c r="G41"/>
  <c r="G39" s="1"/>
  <c r="AJ40"/>
  <c r="AD39"/>
  <c r="V39"/>
  <c r="R39"/>
  <c r="AH38"/>
  <c r="AG38"/>
  <c r="AF38"/>
  <c r="AD38"/>
  <c r="AC38"/>
  <c r="AA38"/>
  <c r="Z38"/>
  <c r="Y38"/>
  <c r="V38"/>
  <c r="U38"/>
  <c r="T38"/>
  <c r="S38"/>
  <c r="R38"/>
  <c r="Q38"/>
  <c r="P38"/>
  <c r="O38"/>
  <c r="N38"/>
  <c r="M38"/>
  <c r="L38"/>
  <c r="K38"/>
  <c r="J38"/>
  <c r="I38"/>
  <c r="H38"/>
  <c r="G38"/>
  <c r="AJ37"/>
  <c r="AJ36"/>
  <c r="AJ35"/>
  <c r="AJ34"/>
  <c r="AJ33"/>
  <c r="AJ32"/>
  <c r="AI31"/>
  <c r="AH30"/>
  <c r="AH28" s="1"/>
  <c r="AG30"/>
  <c r="AG28" s="1"/>
  <c r="AF30"/>
  <c r="AF28" s="1"/>
  <c r="AF31" s="1"/>
  <c r="AE30"/>
  <c r="AE28" s="1"/>
  <c r="AD30"/>
  <c r="AD28" s="1"/>
  <c r="AC30"/>
  <c r="AC28" s="1"/>
  <c r="AB30"/>
  <c r="AB28" s="1"/>
  <c r="AB31" s="1"/>
  <c r="AA30"/>
  <c r="AA28" s="1"/>
  <c r="Z30"/>
  <c r="Z28" s="1"/>
  <c r="Y30"/>
  <c r="Y28" s="1"/>
  <c r="V30"/>
  <c r="V28" s="1"/>
  <c r="U30"/>
  <c r="U28" s="1"/>
  <c r="T30"/>
  <c r="T28" s="1"/>
  <c r="T31" s="1"/>
  <c r="S30"/>
  <c r="S28" s="1"/>
  <c r="R30"/>
  <c r="R28" s="1"/>
  <c r="Q30"/>
  <c r="Q28" s="1"/>
  <c r="P30"/>
  <c r="P28" s="1"/>
  <c r="P31" s="1"/>
  <c r="O30"/>
  <c r="O28" s="1"/>
  <c r="N30"/>
  <c r="N28" s="1"/>
  <c r="M30"/>
  <c r="K30"/>
  <c r="K28" s="1"/>
  <c r="J30"/>
  <c r="J28" s="1"/>
  <c r="I30"/>
  <c r="I28" s="1"/>
  <c r="H30"/>
  <c r="H28" s="1"/>
  <c r="G30"/>
  <c r="G28" s="1"/>
  <c r="AJ29"/>
  <c r="M28"/>
  <c r="AH27"/>
  <c r="AG27"/>
  <c r="AF27"/>
  <c r="AE27"/>
  <c r="AD27"/>
  <c r="AC27"/>
  <c r="AB27"/>
  <c r="AA27"/>
  <c r="Y27"/>
  <c r="V27"/>
  <c r="U27"/>
  <c r="T27"/>
  <c r="S27"/>
  <c r="R27"/>
  <c r="Q27"/>
  <c r="P27"/>
  <c r="O27"/>
  <c r="N27"/>
  <c r="M27"/>
  <c r="L27"/>
  <c r="K27"/>
  <c r="J27"/>
  <c r="I27"/>
  <c r="H27"/>
  <c r="G27"/>
  <c r="AJ26"/>
  <c r="AJ24"/>
  <c r="AJ23"/>
  <c r="AJ22"/>
  <c r="AJ21"/>
  <c r="AJ20"/>
  <c r="AG18"/>
  <c r="AG16" s="1"/>
  <c r="AG19" s="1"/>
  <c r="AF18"/>
  <c r="AF16" s="1"/>
  <c r="AE18"/>
  <c r="AE16" s="1"/>
  <c r="AD18"/>
  <c r="AC18"/>
  <c r="AB18"/>
  <c r="AB16" s="1"/>
  <c r="AA18"/>
  <c r="AA16" s="1"/>
  <c r="Z18"/>
  <c r="Z16" s="1"/>
  <c r="Y18"/>
  <c r="V18"/>
  <c r="U18"/>
  <c r="U16" s="1"/>
  <c r="U19" s="1"/>
  <c r="T18"/>
  <c r="T16" s="1"/>
  <c r="S18"/>
  <c r="S16" s="1"/>
  <c r="R18"/>
  <c r="R16" s="1"/>
  <c r="Q18"/>
  <c r="Q16" s="1"/>
  <c r="Q19" s="1"/>
  <c r="P18"/>
  <c r="P16" s="1"/>
  <c r="O18"/>
  <c r="O16" s="1"/>
  <c r="N18"/>
  <c r="M18"/>
  <c r="M16" s="1"/>
  <c r="M19" s="1"/>
  <c r="L18"/>
  <c r="K18"/>
  <c r="J18"/>
  <c r="I18"/>
  <c r="I16" s="1"/>
  <c r="I19" s="1"/>
  <c r="H18"/>
  <c r="G18"/>
  <c r="AJ17"/>
  <c r="AH16"/>
  <c r="AD16"/>
  <c r="AC16"/>
  <c r="AC19" s="1"/>
  <c r="Y16"/>
  <c r="Y19" s="1"/>
  <c r="V16"/>
  <c r="AJ15"/>
  <c r="AJ13"/>
  <c r="AJ12"/>
  <c r="AQ13" s="1"/>
  <c r="AJ11"/>
  <c r="AQ12" s="1"/>
  <c r="AJ10"/>
  <c r="AQ11" s="1"/>
  <c r="AJ9"/>
  <c r="AQ10" s="1"/>
  <c r="AJ8"/>
  <c r="AQ9" s="1"/>
  <c r="AH6"/>
  <c r="AH4" s="1"/>
  <c r="AG6"/>
  <c r="AG4" s="1"/>
  <c r="AG7" s="1"/>
  <c r="AF6"/>
  <c r="AF4" s="1"/>
  <c r="AE6"/>
  <c r="AE4" s="1"/>
  <c r="AD6"/>
  <c r="AD4" s="1"/>
  <c r="AC6"/>
  <c r="AB6"/>
  <c r="AB4" s="1"/>
  <c r="AA6"/>
  <c r="AA4" s="1"/>
  <c r="Z6"/>
  <c r="Z4" s="1"/>
  <c r="Y6"/>
  <c r="V6"/>
  <c r="U6"/>
  <c r="U4" s="1"/>
  <c r="U7" s="1"/>
  <c r="T6"/>
  <c r="T4" s="1"/>
  <c r="S6"/>
  <c r="S4" s="1"/>
  <c r="R6"/>
  <c r="R4" s="1"/>
  <c r="Q6"/>
  <c r="P6"/>
  <c r="P4" s="1"/>
  <c r="O6"/>
  <c r="O4" s="1"/>
  <c r="N6"/>
  <c r="N4" s="1"/>
  <c r="M6"/>
  <c r="L6"/>
  <c r="L4" s="1"/>
  <c r="K6"/>
  <c r="K4" s="1"/>
  <c r="J6"/>
  <c r="J4" s="1"/>
  <c r="I6"/>
  <c r="I4" s="1"/>
  <c r="I7" s="1"/>
  <c r="H6"/>
  <c r="H4" s="1"/>
  <c r="G6"/>
  <c r="G4" s="1"/>
  <c r="AI4"/>
  <c r="AI7" s="1"/>
  <c r="AC4"/>
  <c r="AC7" s="1"/>
  <c r="Y4"/>
  <c r="Y7" s="1"/>
  <c r="V4"/>
  <c r="Q4"/>
  <c r="Q7" s="1"/>
  <c r="M4"/>
  <c r="M7" s="1"/>
  <c r="V1"/>
  <c r="E3" s="1"/>
  <c r="Y6" i="8"/>
  <c r="Y4" s="1"/>
  <c r="Y7" s="1"/>
  <c r="K30"/>
  <c r="K28" s="1"/>
  <c r="K31" s="1"/>
  <c r="AI31"/>
  <c r="AI4"/>
  <c r="AI7" s="1"/>
  <c r="V1"/>
  <c r="E3" s="1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AJ77"/>
  <c r="AJ76"/>
  <c r="AJ75"/>
  <c r="AJ74"/>
  <c r="AJ73"/>
  <c r="AJ72"/>
  <c r="AH71"/>
  <c r="AH69" s="1"/>
  <c r="AG71"/>
  <c r="AF71"/>
  <c r="AF69" s="1"/>
  <c r="AE71"/>
  <c r="AE69" s="1"/>
  <c r="AD71"/>
  <c r="AC71"/>
  <c r="AB71"/>
  <c r="AB69" s="1"/>
  <c r="AA71"/>
  <c r="AA69" s="1"/>
  <c r="Z71"/>
  <c r="Y71"/>
  <c r="X71"/>
  <c r="X69" s="1"/>
  <c r="W71"/>
  <c r="W69" s="1"/>
  <c r="V71"/>
  <c r="U71"/>
  <c r="T71"/>
  <c r="T69" s="1"/>
  <c r="S71"/>
  <c r="S69" s="1"/>
  <c r="R71"/>
  <c r="Q71"/>
  <c r="P71"/>
  <c r="P69" s="1"/>
  <c r="O71"/>
  <c r="O69" s="1"/>
  <c r="N71"/>
  <c r="M71"/>
  <c r="L71"/>
  <c r="L69" s="1"/>
  <c r="K71"/>
  <c r="K69" s="1"/>
  <c r="J71"/>
  <c r="I71"/>
  <c r="H71"/>
  <c r="H69" s="1"/>
  <c r="G71"/>
  <c r="G69" s="1"/>
  <c r="F71"/>
  <c r="E71"/>
  <c r="AJ70"/>
  <c r="AD69"/>
  <c r="AC69"/>
  <c r="Z69"/>
  <c r="Y69"/>
  <c r="V69"/>
  <c r="U69"/>
  <c r="R69"/>
  <c r="Q69"/>
  <c r="N69"/>
  <c r="M69"/>
  <c r="J69"/>
  <c r="I69"/>
  <c r="F69"/>
  <c r="E69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J67"/>
  <c r="AJ66"/>
  <c r="AJ65"/>
  <c r="AJ64"/>
  <c r="AJ63"/>
  <c r="AJ62"/>
  <c r="AH61"/>
  <c r="AG61"/>
  <c r="AG59" s="1"/>
  <c r="AF61"/>
  <c r="AF59" s="1"/>
  <c r="AE61"/>
  <c r="AD61"/>
  <c r="AD59" s="1"/>
  <c r="AC61"/>
  <c r="AC59" s="1"/>
  <c r="AB61"/>
  <c r="AA61"/>
  <c r="Z61"/>
  <c r="Y61"/>
  <c r="Y59" s="1"/>
  <c r="X61"/>
  <c r="X59" s="1"/>
  <c r="W61"/>
  <c r="V61"/>
  <c r="V59" s="1"/>
  <c r="U61"/>
  <c r="U59" s="1"/>
  <c r="T61"/>
  <c r="T59" s="1"/>
  <c r="S61"/>
  <c r="R61"/>
  <c r="R59" s="1"/>
  <c r="Q61"/>
  <c r="Q59" s="1"/>
  <c r="P61"/>
  <c r="P59" s="1"/>
  <c r="O61"/>
  <c r="N61"/>
  <c r="N59" s="1"/>
  <c r="M61"/>
  <c r="M59" s="1"/>
  <c r="L61"/>
  <c r="L59" s="1"/>
  <c r="K61"/>
  <c r="J61"/>
  <c r="J59" s="1"/>
  <c r="I61"/>
  <c r="I59" s="1"/>
  <c r="H61"/>
  <c r="H59" s="1"/>
  <c r="G61"/>
  <c r="F61"/>
  <c r="F59" s="1"/>
  <c r="E61"/>
  <c r="AJ60"/>
  <c r="AH59"/>
  <c r="AE59"/>
  <c r="AB59"/>
  <c r="AA59"/>
  <c r="Z59"/>
  <c r="W59"/>
  <c r="S59"/>
  <c r="O59"/>
  <c r="K59"/>
  <c r="G59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J57"/>
  <c r="AJ56"/>
  <c r="AJ55"/>
  <c r="AJ54"/>
  <c r="AJ53"/>
  <c r="AJ52"/>
  <c r="AH51"/>
  <c r="AG51"/>
  <c r="AF51"/>
  <c r="AE51"/>
  <c r="AE49" s="1"/>
  <c r="AD51"/>
  <c r="AC51"/>
  <c r="AB51"/>
  <c r="AB49" s="1"/>
  <c r="AA51"/>
  <c r="AA49" s="1"/>
  <c r="Z51"/>
  <c r="Y51"/>
  <c r="X51"/>
  <c r="X49" s="1"/>
  <c r="W51"/>
  <c r="W49" s="1"/>
  <c r="V51"/>
  <c r="U51"/>
  <c r="T51"/>
  <c r="T49" s="1"/>
  <c r="S51"/>
  <c r="S49" s="1"/>
  <c r="R51"/>
  <c r="Q51"/>
  <c r="P51"/>
  <c r="P49" s="1"/>
  <c r="O51"/>
  <c r="O49" s="1"/>
  <c r="N51"/>
  <c r="M51"/>
  <c r="L51"/>
  <c r="L49" s="1"/>
  <c r="K51"/>
  <c r="K49" s="1"/>
  <c r="J51"/>
  <c r="I51"/>
  <c r="H51"/>
  <c r="H49" s="1"/>
  <c r="G51"/>
  <c r="G49" s="1"/>
  <c r="F51"/>
  <c r="E51"/>
  <c r="AJ50"/>
  <c r="AH49"/>
  <c r="AG49"/>
  <c r="AF49"/>
  <c r="AD49"/>
  <c r="AC49"/>
  <c r="Z49"/>
  <c r="Y49"/>
  <c r="V49"/>
  <c r="U49"/>
  <c r="R49"/>
  <c r="Q49"/>
  <c r="N49"/>
  <c r="M49"/>
  <c r="J49"/>
  <c r="I49"/>
  <c r="F49"/>
  <c r="E49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J46"/>
  <c r="AJ45"/>
  <c r="AJ44"/>
  <c r="AJ43"/>
  <c r="AJ42"/>
  <c r="AH41"/>
  <c r="AH39" s="1"/>
  <c r="AG41"/>
  <c r="AG39" s="1"/>
  <c r="AF41"/>
  <c r="AE41"/>
  <c r="AE39" s="1"/>
  <c r="AD41"/>
  <c r="AD39" s="1"/>
  <c r="AC41"/>
  <c r="AC39" s="1"/>
  <c r="AB41"/>
  <c r="AB39" s="1"/>
  <c r="AA41"/>
  <c r="AA39" s="1"/>
  <c r="Z41"/>
  <c r="Z39" s="1"/>
  <c r="Y41"/>
  <c r="Y39" s="1"/>
  <c r="X41"/>
  <c r="W41"/>
  <c r="W39" s="1"/>
  <c r="V41"/>
  <c r="V39" s="1"/>
  <c r="U41"/>
  <c r="U39" s="1"/>
  <c r="T41"/>
  <c r="S41"/>
  <c r="S39" s="1"/>
  <c r="R41"/>
  <c r="R39" s="1"/>
  <c r="Q41"/>
  <c r="Q39" s="1"/>
  <c r="P41"/>
  <c r="O41"/>
  <c r="O39" s="1"/>
  <c r="N41"/>
  <c r="N39" s="1"/>
  <c r="M41"/>
  <c r="M39" s="1"/>
  <c r="L41"/>
  <c r="L39" s="1"/>
  <c r="K41"/>
  <c r="K39" s="1"/>
  <c r="J41"/>
  <c r="J39" s="1"/>
  <c r="I41"/>
  <c r="I39" s="1"/>
  <c r="H41"/>
  <c r="G41"/>
  <c r="G39" s="1"/>
  <c r="F41"/>
  <c r="F39" s="1"/>
  <c r="E41"/>
  <c r="AJ40"/>
  <c r="AF39"/>
  <c r="X39"/>
  <c r="T39"/>
  <c r="P39"/>
  <c r="H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J36"/>
  <c r="AJ35"/>
  <c r="AJ34"/>
  <c r="AJ33"/>
  <c r="AJ32"/>
  <c r="AH30"/>
  <c r="AH28" s="1"/>
  <c r="AG30"/>
  <c r="AF30"/>
  <c r="AE30"/>
  <c r="AE28" s="1"/>
  <c r="AE31" s="1"/>
  <c r="AD30"/>
  <c r="AD28" s="1"/>
  <c r="AC30"/>
  <c r="AB30"/>
  <c r="AA30"/>
  <c r="AA28" s="1"/>
  <c r="AA31" s="1"/>
  <c r="Z30"/>
  <c r="Z28" s="1"/>
  <c r="Y30"/>
  <c r="X30"/>
  <c r="X28" s="1"/>
  <c r="W30"/>
  <c r="W28" s="1"/>
  <c r="W31" s="1"/>
  <c r="V30"/>
  <c r="V28" s="1"/>
  <c r="U30"/>
  <c r="T30"/>
  <c r="S30"/>
  <c r="S28" s="1"/>
  <c r="S31" s="1"/>
  <c r="R30"/>
  <c r="R28" s="1"/>
  <c r="Q30"/>
  <c r="Q28" s="1"/>
  <c r="Q31" s="1"/>
  <c r="P30"/>
  <c r="P28" s="1"/>
  <c r="O30"/>
  <c r="O28" s="1"/>
  <c r="O31" s="1"/>
  <c r="N30"/>
  <c r="N28" s="1"/>
  <c r="M30"/>
  <c r="L30"/>
  <c r="J30"/>
  <c r="J28" s="1"/>
  <c r="I30"/>
  <c r="I28" s="1"/>
  <c r="I31" s="1"/>
  <c r="H30"/>
  <c r="H28" s="1"/>
  <c r="G30"/>
  <c r="G28" s="1"/>
  <c r="G31" s="1"/>
  <c r="F30"/>
  <c r="F28" s="1"/>
  <c r="E30"/>
  <c r="E28" s="1"/>
  <c r="E31" s="1"/>
  <c r="AJ29"/>
  <c r="AG28"/>
  <c r="AG31" s="1"/>
  <c r="AF28"/>
  <c r="AC28"/>
  <c r="AC31" s="1"/>
  <c r="AB28"/>
  <c r="Y28"/>
  <c r="Y31" s="1"/>
  <c r="U28"/>
  <c r="U31" s="1"/>
  <c r="T28"/>
  <c r="M28"/>
  <c r="M31" s="1"/>
  <c r="L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AJ26"/>
  <c r="AJ24"/>
  <c r="AJ23"/>
  <c r="AJ22"/>
  <c r="AJ21"/>
  <c r="AJ20"/>
  <c r="AH18"/>
  <c r="AH16" s="1"/>
  <c r="AH19" s="1"/>
  <c r="AG18"/>
  <c r="AF18"/>
  <c r="AF16" s="1"/>
  <c r="AF19" s="1"/>
  <c r="AE18"/>
  <c r="AE16" s="1"/>
  <c r="AD18"/>
  <c r="AC18"/>
  <c r="AB18"/>
  <c r="AB16" s="1"/>
  <c r="AB19" s="1"/>
  <c r="AA18"/>
  <c r="AA16" s="1"/>
  <c r="Z18"/>
  <c r="Y18"/>
  <c r="X18"/>
  <c r="X16" s="1"/>
  <c r="X19" s="1"/>
  <c r="W18"/>
  <c r="W16" s="1"/>
  <c r="V18"/>
  <c r="U18"/>
  <c r="U16" s="1"/>
  <c r="T18"/>
  <c r="T16" s="1"/>
  <c r="T19" s="1"/>
  <c r="S18"/>
  <c r="S16" s="1"/>
  <c r="R18"/>
  <c r="Q18"/>
  <c r="P18"/>
  <c r="P16" s="1"/>
  <c r="P19" s="1"/>
  <c r="O18"/>
  <c r="N18"/>
  <c r="M18"/>
  <c r="L18"/>
  <c r="L16" s="1"/>
  <c r="L19" s="1"/>
  <c r="K18"/>
  <c r="K16" s="1"/>
  <c r="J18"/>
  <c r="I18"/>
  <c r="H18"/>
  <c r="H16" s="1"/>
  <c r="H19" s="1"/>
  <c r="G18"/>
  <c r="G16" s="1"/>
  <c r="F18"/>
  <c r="E18"/>
  <c r="AJ17"/>
  <c r="AD16"/>
  <c r="AD19" s="1"/>
  <c r="Z16"/>
  <c r="Z19" s="1"/>
  <c r="V16"/>
  <c r="V19" s="1"/>
  <c r="R16"/>
  <c r="R19" s="1"/>
  <c r="N16"/>
  <c r="N19" s="1"/>
  <c r="J16"/>
  <c r="J19" s="1"/>
  <c r="F16"/>
  <c r="F19" s="1"/>
  <c r="AJ15"/>
  <c r="AJ13"/>
  <c r="AJ12"/>
  <c r="AJ11"/>
  <c r="AJ10"/>
  <c r="AQ11" s="1"/>
  <c r="AJ9"/>
  <c r="AQ10" s="1"/>
  <c r="AJ8"/>
  <c r="AQ9" s="1"/>
  <c r="AH6"/>
  <c r="AG6"/>
  <c r="AG4" s="1"/>
  <c r="AF6"/>
  <c r="AF4" s="1"/>
  <c r="AF7" s="1"/>
  <c r="AE6"/>
  <c r="AD6"/>
  <c r="AD4" s="1"/>
  <c r="AD7" s="1"/>
  <c r="AC6"/>
  <c r="AC4" s="1"/>
  <c r="AB6"/>
  <c r="AA6"/>
  <c r="Z6"/>
  <c r="Z4" s="1"/>
  <c r="Z7" s="1"/>
  <c r="X6"/>
  <c r="X4" s="1"/>
  <c r="X7" s="1"/>
  <c r="W6"/>
  <c r="V6"/>
  <c r="U6"/>
  <c r="T6"/>
  <c r="T4" s="1"/>
  <c r="T7" s="1"/>
  <c r="S6"/>
  <c r="R6"/>
  <c r="Q6"/>
  <c r="Q4" s="1"/>
  <c r="Q7" s="1"/>
  <c r="P6"/>
  <c r="P4" s="1"/>
  <c r="P7" s="1"/>
  <c r="O6"/>
  <c r="N6"/>
  <c r="M6"/>
  <c r="M4" s="1"/>
  <c r="M7" s="1"/>
  <c r="L6"/>
  <c r="L4" s="1"/>
  <c r="L7" s="1"/>
  <c r="K6"/>
  <c r="J6"/>
  <c r="I6"/>
  <c r="I4" s="1"/>
  <c r="I7" s="1"/>
  <c r="H6"/>
  <c r="H4" s="1"/>
  <c r="H7" s="1"/>
  <c r="G6"/>
  <c r="F6"/>
  <c r="E6"/>
  <c r="E4" s="1"/>
  <c r="AH4"/>
  <c r="AH7" s="1"/>
  <c r="AB4"/>
  <c r="AB7" s="1"/>
  <c r="U4"/>
  <c r="U7" s="1"/>
  <c r="L27" i="7"/>
  <c r="X6"/>
  <c r="X4" s="1"/>
  <c r="X7" s="1"/>
  <c r="V1"/>
  <c r="E3" s="1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AI77"/>
  <c r="AI76"/>
  <c r="AI75"/>
  <c r="AI74"/>
  <c r="AI73"/>
  <c r="AI72"/>
  <c r="AH71"/>
  <c r="AH69" s="1"/>
  <c r="AG71"/>
  <c r="AG69" s="1"/>
  <c r="AF71"/>
  <c r="AF69" s="1"/>
  <c r="AE71"/>
  <c r="AE69" s="1"/>
  <c r="AD71"/>
  <c r="AD69" s="1"/>
  <c r="AC71"/>
  <c r="AB71"/>
  <c r="AB69" s="1"/>
  <c r="AA71"/>
  <c r="AA69" s="1"/>
  <c r="Z71"/>
  <c r="Z69" s="1"/>
  <c r="Y71"/>
  <c r="X71"/>
  <c r="W71"/>
  <c r="W69" s="1"/>
  <c r="V71"/>
  <c r="V69" s="1"/>
  <c r="U71"/>
  <c r="T71"/>
  <c r="S71"/>
  <c r="S69" s="1"/>
  <c r="R71"/>
  <c r="R69" s="1"/>
  <c r="Q71"/>
  <c r="Q69" s="1"/>
  <c r="P71"/>
  <c r="P69" s="1"/>
  <c r="O71"/>
  <c r="O69" s="1"/>
  <c r="N71"/>
  <c r="N69" s="1"/>
  <c r="M71"/>
  <c r="L71"/>
  <c r="L69" s="1"/>
  <c r="K71"/>
  <c r="K69" s="1"/>
  <c r="J71"/>
  <c r="J69" s="1"/>
  <c r="I71"/>
  <c r="I69" s="1"/>
  <c r="H71"/>
  <c r="G71"/>
  <c r="G69" s="1"/>
  <c r="F71"/>
  <c r="F69" s="1"/>
  <c r="E71"/>
  <c r="AI70"/>
  <c r="AC69"/>
  <c r="Y69"/>
  <c r="X69"/>
  <c r="U69"/>
  <c r="T69"/>
  <c r="M69"/>
  <c r="H69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I67"/>
  <c r="AI66"/>
  <c r="AI65"/>
  <c r="AI64"/>
  <c r="AI63"/>
  <c r="AI62"/>
  <c r="AH61"/>
  <c r="AH59" s="1"/>
  <c r="AG61"/>
  <c r="AF61"/>
  <c r="AF59" s="1"/>
  <c r="AE61"/>
  <c r="AE59" s="1"/>
  <c r="AD61"/>
  <c r="AD59" s="1"/>
  <c r="AC61"/>
  <c r="AB61"/>
  <c r="AB59" s="1"/>
  <c r="AA61"/>
  <c r="AA59" s="1"/>
  <c r="Z61"/>
  <c r="Z59" s="1"/>
  <c r="Y61"/>
  <c r="X61"/>
  <c r="X59" s="1"/>
  <c r="W61"/>
  <c r="W59" s="1"/>
  <c r="V61"/>
  <c r="V59" s="1"/>
  <c r="U61"/>
  <c r="T61"/>
  <c r="T59" s="1"/>
  <c r="S61"/>
  <c r="S59" s="1"/>
  <c r="R61"/>
  <c r="R59" s="1"/>
  <c r="Q61"/>
  <c r="P61"/>
  <c r="P59" s="1"/>
  <c r="O61"/>
  <c r="O59" s="1"/>
  <c r="N61"/>
  <c r="N59" s="1"/>
  <c r="M61"/>
  <c r="L61"/>
  <c r="L59" s="1"/>
  <c r="K61"/>
  <c r="K59" s="1"/>
  <c r="J61"/>
  <c r="J59" s="1"/>
  <c r="I61"/>
  <c r="H61"/>
  <c r="H59" s="1"/>
  <c r="G61"/>
  <c r="G59" s="1"/>
  <c r="F61"/>
  <c r="E61"/>
  <c r="AI60"/>
  <c r="AG59"/>
  <c r="AC59"/>
  <c r="Y59"/>
  <c r="U59"/>
  <c r="Q59"/>
  <c r="M59"/>
  <c r="I59"/>
  <c r="E59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I57"/>
  <c r="AI56"/>
  <c r="AI55"/>
  <c r="AI54"/>
  <c r="AI53"/>
  <c r="AI52"/>
  <c r="AH51"/>
  <c r="AH49" s="1"/>
  <c r="AG51"/>
  <c r="AG49" s="1"/>
  <c r="AF51"/>
  <c r="AE51"/>
  <c r="AE49" s="1"/>
  <c r="AD51"/>
  <c r="AD49" s="1"/>
  <c r="AC51"/>
  <c r="AC49" s="1"/>
  <c r="AB51"/>
  <c r="AA51"/>
  <c r="AA49" s="1"/>
  <c r="Z51"/>
  <c r="Z49" s="1"/>
  <c r="Y51"/>
  <c r="Y49" s="1"/>
  <c r="X51"/>
  <c r="W51"/>
  <c r="W49" s="1"/>
  <c r="V51"/>
  <c r="V49" s="1"/>
  <c r="U51"/>
  <c r="U49" s="1"/>
  <c r="T51"/>
  <c r="S51"/>
  <c r="S49" s="1"/>
  <c r="R51"/>
  <c r="R49" s="1"/>
  <c r="Q51"/>
  <c r="Q49" s="1"/>
  <c r="P51"/>
  <c r="O51"/>
  <c r="O49" s="1"/>
  <c r="N51"/>
  <c r="N49" s="1"/>
  <c r="M51"/>
  <c r="M49" s="1"/>
  <c r="L51"/>
  <c r="K51"/>
  <c r="K49" s="1"/>
  <c r="J51"/>
  <c r="J49" s="1"/>
  <c r="I51"/>
  <c r="I49" s="1"/>
  <c r="H51"/>
  <c r="G51"/>
  <c r="G49" s="1"/>
  <c r="F51"/>
  <c r="F49" s="1"/>
  <c r="E51"/>
  <c r="E49" s="1"/>
  <c r="AI50"/>
  <c r="AF49"/>
  <c r="AB49"/>
  <c r="X49"/>
  <c r="T49"/>
  <c r="P49"/>
  <c r="L49"/>
  <c r="H49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I47"/>
  <c r="AI46"/>
  <c r="AI45"/>
  <c r="AI43"/>
  <c r="AI42"/>
  <c r="AH41"/>
  <c r="AH39" s="1"/>
  <c r="AG41"/>
  <c r="AG39" s="1"/>
  <c r="AF41"/>
  <c r="AF39" s="1"/>
  <c r="AE41"/>
  <c r="AE39" s="1"/>
  <c r="AD41"/>
  <c r="AD39" s="1"/>
  <c r="AC41"/>
  <c r="AC39" s="1"/>
  <c r="AB41"/>
  <c r="AB39" s="1"/>
  <c r="AA41"/>
  <c r="Z41"/>
  <c r="Z39" s="1"/>
  <c r="Y41"/>
  <c r="Y39" s="1"/>
  <c r="X41"/>
  <c r="X39" s="1"/>
  <c r="W41"/>
  <c r="W39" s="1"/>
  <c r="V41"/>
  <c r="U41"/>
  <c r="U39" s="1"/>
  <c r="T41"/>
  <c r="T39" s="1"/>
  <c r="S41"/>
  <c r="S39" s="1"/>
  <c r="R41"/>
  <c r="R39" s="1"/>
  <c r="Q41"/>
  <c r="Q39" s="1"/>
  <c r="P41"/>
  <c r="P39" s="1"/>
  <c r="O41"/>
  <c r="O39" s="1"/>
  <c r="N41"/>
  <c r="N39" s="1"/>
  <c r="M41"/>
  <c r="M39" s="1"/>
  <c r="L41"/>
  <c r="L39" s="1"/>
  <c r="K41"/>
  <c r="K39" s="1"/>
  <c r="J41"/>
  <c r="J39" s="1"/>
  <c r="I41"/>
  <c r="I39" s="1"/>
  <c r="H41"/>
  <c r="G41"/>
  <c r="G39" s="1"/>
  <c r="F41"/>
  <c r="F39" s="1"/>
  <c r="E41"/>
  <c r="E39" s="1"/>
  <c r="AI40"/>
  <c r="AA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I36"/>
  <c r="AI35"/>
  <c r="AI34"/>
  <c r="AI33"/>
  <c r="AI32"/>
  <c r="AH30"/>
  <c r="AG30"/>
  <c r="AF30"/>
  <c r="AE30"/>
  <c r="AD30"/>
  <c r="AD28" s="1"/>
  <c r="AD31" s="1"/>
  <c r="AC30"/>
  <c r="AC28" s="1"/>
  <c r="AC31" s="1"/>
  <c r="AB30"/>
  <c r="AB28" s="1"/>
  <c r="AB31" s="1"/>
  <c r="AA30"/>
  <c r="Z30"/>
  <c r="Z28" s="1"/>
  <c r="Z31" s="1"/>
  <c r="Y30"/>
  <c r="Y28" s="1"/>
  <c r="X30"/>
  <c r="X28" s="1"/>
  <c r="X31" s="1"/>
  <c r="W30"/>
  <c r="V30"/>
  <c r="V28" s="1"/>
  <c r="V31" s="1"/>
  <c r="U30"/>
  <c r="U28" s="1"/>
  <c r="T30"/>
  <c r="T28" s="1"/>
  <c r="T31" s="1"/>
  <c r="S30"/>
  <c r="R30"/>
  <c r="R28" s="1"/>
  <c r="R31" s="1"/>
  <c r="Q30"/>
  <c r="Q28" s="1"/>
  <c r="P30"/>
  <c r="P28" s="1"/>
  <c r="O30"/>
  <c r="N30"/>
  <c r="M30"/>
  <c r="M28" s="1"/>
  <c r="L30"/>
  <c r="L28" s="1"/>
  <c r="L31" s="1"/>
  <c r="K30"/>
  <c r="J30"/>
  <c r="J28" s="1"/>
  <c r="I30"/>
  <c r="I28" s="1"/>
  <c r="H30"/>
  <c r="G30"/>
  <c r="G28" s="1"/>
  <c r="G31" s="1"/>
  <c r="F30"/>
  <c r="F28" s="1"/>
  <c r="F31" s="1"/>
  <c r="E30"/>
  <c r="AF28"/>
  <c r="W28"/>
  <c r="O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K27"/>
  <c r="J27"/>
  <c r="I27"/>
  <c r="H27"/>
  <c r="G27"/>
  <c r="F27"/>
  <c r="E27"/>
  <c r="AI24"/>
  <c r="AI23"/>
  <c r="AI22"/>
  <c r="AI21"/>
  <c r="AI20"/>
  <c r="AH18"/>
  <c r="AG18"/>
  <c r="AF18"/>
  <c r="AF16" s="1"/>
  <c r="AE18"/>
  <c r="AE16" s="1"/>
  <c r="AD18"/>
  <c r="AC18"/>
  <c r="AC16" s="1"/>
  <c r="AB18"/>
  <c r="AB16" s="1"/>
  <c r="AA18"/>
  <c r="AA16" s="1"/>
  <c r="Z18"/>
  <c r="Y18"/>
  <c r="Y16" s="1"/>
  <c r="X18"/>
  <c r="X16" s="1"/>
  <c r="W18"/>
  <c r="W16" s="1"/>
  <c r="V18"/>
  <c r="V16" s="1"/>
  <c r="U18"/>
  <c r="U16" s="1"/>
  <c r="T18"/>
  <c r="T16" s="1"/>
  <c r="S18"/>
  <c r="S16" s="1"/>
  <c r="R18"/>
  <c r="R16" s="1"/>
  <c r="Q18"/>
  <c r="Q16" s="1"/>
  <c r="P18"/>
  <c r="P16" s="1"/>
  <c r="O18"/>
  <c r="O16" s="1"/>
  <c r="N18"/>
  <c r="N16" s="1"/>
  <c r="M18"/>
  <c r="M16" s="1"/>
  <c r="L18"/>
  <c r="L16" s="1"/>
  <c r="K18"/>
  <c r="K16" s="1"/>
  <c r="J18"/>
  <c r="I18"/>
  <c r="I16" s="1"/>
  <c r="H18"/>
  <c r="G18"/>
  <c r="G16" s="1"/>
  <c r="F18"/>
  <c r="E18"/>
  <c r="E16" s="1"/>
  <c r="AI17"/>
  <c r="AD16"/>
  <c r="Z16"/>
  <c r="AI15"/>
  <c r="AI13"/>
  <c r="AI12"/>
  <c r="AP13" s="1"/>
  <c r="AI11"/>
  <c r="AP12" s="1"/>
  <c r="AI10"/>
  <c r="AP11" s="1"/>
  <c r="AI9"/>
  <c r="AP10" s="1"/>
  <c r="AI8"/>
  <c r="AP9" s="1"/>
  <c r="AH6"/>
  <c r="AG6"/>
  <c r="AF6"/>
  <c r="AE6"/>
  <c r="AE4" s="1"/>
  <c r="AE7" s="1"/>
  <c r="AD6"/>
  <c r="AD4" s="1"/>
  <c r="AC6"/>
  <c r="AC4" s="1"/>
  <c r="AC7" s="1"/>
  <c r="AB6"/>
  <c r="AB4" s="1"/>
  <c r="AA6"/>
  <c r="AA4" s="1"/>
  <c r="AA7" s="1"/>
  <c r="Z6"/>
  <c r="Z4" s="1"/>
  <c r="Z7" s="1"/>
  <c r="W6"/>
  <c r="W4" s="1"/>
  <c r="V6"/>
  <c r="V4" s="1"/>
  <c r="V7" s="1"/>
  <c r="U6"/>
  <c r="T6"/>
  <c r="T4" s="1"/>
  <c r="T7" s="1"/>
  <c r="S6"/>
  <c r="S4" s="1"/>
  <c r="R6"/>
  <c r="Q6"/>
  <c r="P6"/>
  <c r="O6"/>
  <c r="O4" s="1"/>
  <c r="O7" s="1"/>
  <c r="N6"/>
  <c r="N4" s="1"/>
  <c r="N7" s="1"/>
  <c r="M6"/>
  <c r="L6"/>
  <c r="L4" s="1"/>
  <c r="L7" s="1"/>
  <c r="K6"/>
  <c r="K4" s="1"/>
  <c r="K7" s="1"/>
  <c r="J6"/>
  <c r="I6"/>
  <c r="H6"/>
  <c r="H4" s="1"/>
  <c r="H7" s="1"/>
  <c r="G6"/>
  <c r="G4" s="1"/>
  <c r="F6"/>
  <c r="F4" s="1"/>
  <c r="F7" s="1"/>
  <c r="E6"/>
  <c r="AH4"/>
  <c r="AG4"/>
  <c r="AG7" s="1"/>
  <c r="AF4"/>
  <c r="AF7" s="1"/>
  <c r="Y4"/>
  <c r="Y7" s="1"/>
  <c r="F77" i="6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F70"/>
  <c r="F68" s="1"/>
  <c r="G70"/>
  <c r="H70"/>
  <c r="H68" s="1"/>
  <c r="I70"/>
  <c r="I68" s="1"/>
  <c r="J70"/>
  <c r="J68" s="1"/>
  <c r="K70"/>
  <c r="L70"/>
  <c r="L68" s="1"/>
  <c r="M70"/>
  <c r="N70"/>
  <c r="N68" s="1"/>
  <c r="O70"/>
  <c r="P70"/>
  <c r="P68" s="1"/>
  <c r="Q70"/>
  <c r="R70"/>
  <c r="R68" s="1"/>
  <c r="S70"/>
  <c r="T70"/>
  <c r="T68" s="1"/>
  <c r="U70"/>
  <c r="V70"/>
  <c r="V68" s="1"/>
  <c r="W70"/>
  <c r="X70"/>
  <c r="X68" s="1"/>
  <c r="Y70"/>
  <c r="Y68" s="1"/>
  <c r="Z70"/>
  <c r="Z68" s="1"/>
  <c r="AA70"/>
  <c r="AB70"/>
  <c r="AB68" s="1"/>
  <c r="AC70"/>
  <c r="AD70"/>
  <c r="AD68" s="1"/>
  <c r="AE70"/>
  <c r="AF70"/>
  <c r="AF68" s="1"/>
  <c r="AG70"/>
  <c r="AH70"/>
  <c r="AH68" s="1"/>
  <c r="AI70"/>
  <c r="G68"/>
  <c r="K68"/>
  <c r="M68"/>
  <c r="O68"/>
  <c r="Q68"/>
  <c r="S68"/>
  <c r="U68"/>
  <c r="W68"/>
  <c r="AA68"/>
  <c r="AC68"/>
  <c r="AE68"/>
  <c r="AG68"/>
  <c r="AI68"/>
  <c r="E77"/>
  <c r="E70"/>
  <c r="E68" s="1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F60"/>
  <c r="G60"/>
  <c r="G58" s="1"/>
  <c r="H60"/>
  <c r="H58" s="1"/>
  <c r="I60"/>
  <c r="J60"/>
  <c r="J58" s="1"/>
  <c r="K60"/>
  <c r="K58" s="1"/>
  <c r="L60"/>
  <c r="L58" s="1"/>
  <c r="M60"/>
  <c r="M58" s="1"/>
  <c r="N60"/>
  <c r="O60"/>
  <c r="O58" s="1"/>
  <c r="P60"/>
  <c r="P58" s="1"/>
  <c r="Q60"/>
  <c r="Q58" s="1"/>
  <c r="R60"/>
  <c r="R58" s="1"/>
  <c r="S60"/>
  <c r="S58" s="1"/>
  <c r="T60"/>
  <c r="T58" s="1"/>
  <c r="U60"/>
  <c r="U58" s="1"/>
  <c r="V60"/>
  <c r="W60"/>
  <c r="W58" s="1"/>
  <c r="X60"/>
  <c r="X58" s="1"/>
  <c r="Y60"/>
  <c r="Z60"/>
  <c r="Z58" s="1"/>
  <c r="AA60"/>
  <c r="AA58" s="1"/>
  <c r="AB60"/>
  <c r="AB58" s="1"/>
  <c r="AC60"/>
  <c r="AC58" s="1"/>
  <c r="AD60"/>
  <c r="AE60"/>
  <c r="AE58" s="1"/>
  <c r="AF60"/>
  <c r="AF58" s="1"/>
  <c r="AG60"/>
  <c r="AG58" s="1"/>
  <c r="AH60"/>
  <c r="AH58" s="1"/>
  <c r="AI60"/>
  <c r="AI58" s="1"/>
  <c r="F58"/>
  <c r="I58"/>
  <c r="N58"/>
  <c r="V58"/>
  <c r="Y58"/>
  <c r="AD58"/>
  <c r="E67"/>
  <c r="E60"/>
  <c r="E58" s="1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F50"/>
  <c r="F48" s="1"/>
  <c r="G50"/>
  <c r="H50"/>
  <c r="H48" s="1"/>
  <c r="I50"/>
  <c r="J50"/>
  <c r="J48" s="1"/>
  <c r="K50"/>
  <c r="K48" s="1"/>
  <c r="L50"/>
  <c r="L48" s="1"/>
  <c r="M50"/>
  <c r="N50"/>
  <c r="N48" s="1"/>
  <c r="O50"/>
  <c r="O48" s="1"/>
  <c r="P50"/>
  <c r="P48" s="1"/>
  <c r="Q50"/>
  <c r="R50"/>
  <c r="R48" s="1"/>
  <c r="S50"/>
  <c r="T50"/>
  <c r="T48" s="1"/>
  <c r="U50"/>
  <c r="V50"/>
  <c r="V48" s="1"/>
  <c r="W50"/>
  <c r="W48" s="1"/>
  <c r="X50"/>
  <c r="X48" s="1"/>
  <c r="Y50"/>
  <c r="Z50"/>
  <c r="Z48" s="1"/>
  <c r="AA50"/>
  <c r="AA48" s="1"/>
  <c r="AB50"/>
  <c r="AB48" s="1"/>
  <c r="AC50"/>
  <c r="AD50"/>
  <c r="AD48" s="1"/>
  <c r="AE50"/>
  <c r="AE48" s="1"/>
  <c r="AF50"/>
  <c r="AF48" s="1"/>
  <c r="AG50"/>
  <c r="AH50"/>
  <c r="AH48" s="1"/>
  <c r="AI50"/>
  <c r="AI48" s="1"/>
  <c r="G48"/>
  <c r="I48"/>
  <c r="M48"/>
  <c r="Q48"/>
  <c r="S48"/>
  <c r="U48"/>
  <c r="Y48"/>
  <c r="AC48"/>
  <c r="AG48"/>
  <c r="E57"/>
  <c r="E50"/>
  <c r="E48" s="1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F40"/>
  <c r="F38" s="1"/>
  <c r="G40"/>
  <c r="G38" s="1"/>
  <c r="H40"/>
  <c r="H38" s="1"/>
  <c r="I40"/>
  <c r="I38" s="1"/>
  <c r="J40"/>
  <c r="J38" s="1"/>
  <c r="K40"/>
  <c r="K38" s="1"/>
  <c r="L40"/>
  <c r="L38" s="1"/>
  <c r="M40"/>
  <c r="M38" s="1"/>
  <c r="N40"/>
  <c r="N38" s="1"/>
  <c r="O40"/>
  <c r="O38" s="1"/>
  <c r="P40"/>
  <c r="P38" s="1"/>
  <c r="Q40"/>
  <c r="Q38" s="1"/>
  <c r="R40"/>
  <c r="R38" s="1"/>
  <c r="S40"/>
  <c r="S38" s="1"/>
  <c r="T40"/>
  <c r="T38" s="1"/>
  <c r="U40"/>
  <c r="U38" s="1"/>
  <c r="V40"/>
  <c r="V38" s="1"/>
  <c r="W40"/>
  <c r="W38" s="1"/>
  <c r="X40"/>
  <c r="X38" s="1"/>
  <c r="Y40"/>
  <c r="Y38" s="1"/>
  <c r="Z40"/>
  <c r="Z38" s="1"/>
  <c r="AA40"/>
  <c r="AA38" s="1"/>
  <c r="AB40"/>
  <c r="AB38" s="1"/>
  <c r="AC40"/>
  <c r="AC38" s="1"/>
  <c r="AD40"/>
  <c r="AD38" s="1"/>
  <c r="AE40"/>
  <c r="AE38" s="1"/>
  <c r="AF40"/>
  <c r="AF38" s="1"/>
  <c r="AG40"/>
  <c r="AG38" s="1"/>
  <c r="AH40"/>
  <c r="AH38" s="1"/>
  <c r="AI40"/>
  <c r="AI38" s="1"/>
  <c r="E47"/>
  <c r="E40"/>
  <c r="E38" s="1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E37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E26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E29"/>
  <c r="F18"/>
  <c r="F16" s="1"/>
  <c r="G18"/>
  <c r="G16" s="1"/>
  <c r="H18"/>
  <c r="H16" s="1"/>
  <c r="I18"/>
  <c r="I16" s="1"/>
  <c r="J18"/>
  <c r="J16" s="1"/>
  <c r="K18"/>
  <c r="K16" s="1"/>
  <c r="L18"/>
  <c r="M18"/>
  <c r="M16" s="1"/>
  <c r="N18"/>
  <c r="N16" s="1"/>
  <c r="O18"/>
  <c r="O16" s="1"/>
  <c r="P18"/>
  <c r="P16" s="1"/>
  <c r="Q18"/>
  <c r="Q16" s="1"/>
  <c r="R18"/>
  <c r="R16" s="1"/>
  <c r="S18"/>
  <c r="S16" s="1"/>
  <c r="T18"/>
  <c r="T16" s="1"/>
  <c r="U18"/>
  <c r="U16" s="1"/>
  <c r="V18"/>
  <c r="V16" s="1"/>
  <c r="W18"/>
  <c r="W16" s="1"/>
  <c r="X18"/>
  <c r="X16" s="1"/>
  <c r="Y18"/>
  <c r="Y16" s="1"/>
  <c r="Z18"/>
  <c r="Z16" s="1"/>
  <c r="AA18"/>
  <c r="AA16" s="1"/>
  <c r="AB18"/>
  <c r="AC18"/>
  <c r="AC16" s="1"/>
  <c r="AD18"/>
  <c r="AD16" s="1"/>
  <c r="AE18"/>
  <c r="AF18"/>
  <c r="AF16" s="1"/>
  <c r="AG18"/>
  <c r="AG16" s="1"/>
  <c r="AH18"/>
  <c r="AH16" s="1"/>
  <c r="AI18"/>
  <c r="AI16" s="1"/>
  <c r="E18"/>
  <c r="E16" s="1"/>
  <c r="X4"/>
  <c r="X7" s="1"/>
  <c r="Y4"/>
  <c r="Y7" s="1"/>
  <c r="AF53" i="9" l="1"/>
  <c r="AA53"/>
  <c r="AE53"/>
  <c r="AB75"/>
  <c r="E75"/>
  <c r="L75"/>
  <c r="T75"/>
  <c r="R53"/>
  <c r="S53"/>
  <c r="AB53"/>
  <c r="T53"/>
  <c r="AG53"/>
  <c r="AC53"/>
  <c r="Y53"/>
  <c r="Q53"/>
  <c r="AH53"/>
  <c r="AD53"/>
  <c r="Z53"/>
  <c r="V53"/>
  <c r="P53"/>
  <c r="K53"/>
  <c r="G53"/>
  <c r="J53"/>
  <c r="F53"/>
  <c r="L53"/>
  <c r="H53"/>
  <c r="I53"/>
  <c r="J64"/>
  <c r="G64"/>
  <c r="F64"/>
  <c r="E64"/>
  <c r="M53"/>
  <c r="AI7" i="12"/>
  <c r="AK4"/>
  <c r="AJ4"/>
  <c r="AI5"/>
  <c r="AO5" s="1"/>
  <c r="AI64"/>
  <c r="AJ61"/>
  <c r="AJ28"/>
  <c r="AI31"/>
  <c r="H3"/>
  <c r="G2"/>
  <c r="AI64" i="11"/>
  <c r="AJ61"/>
  <c r="AI53"/>
  <c r="AJ50"/>
  <c r="AK39"/>
  <c r="AI42"/>
  <c r="AI31"/>
  <c r="AK28"/>
  <c r="AJ28"/>
  <c r="AI5"/>
  <c r="AO5" s="1"/>
  <c r="AN5"/>
  <c r="AS5" s="1"/>
  <c r="AK4"/>
  <c r="AJ4"/>
  <c r="AI7"/>
  <c r="G3"/>
  <c r="F2"/>
  <c r="AI75"/>
  <c r="AJ72"/>
  <c r="AK72"/>
  <c r="AI61" i="10"/>
  <c r="AK61" s="1"/>
  <c r="AI16"/>
  <c r="AI19" s="1"/>
  <c r="AI4"/>
  <c r="AK4" s="1"/>
  <c r="F7"/>
  <c r="P64"/>
  <c r="G3"/>
  <c r="F2"/>
  <c r="AI72"/>
  <c r="AI39"/>
  <c r="AK39" s="1"/>
  <c r="AI50"/>
  <c r="AI28"/>
  <c r="AB64" i="9"/>
  <c r="J42"/>
  <c r="AH39"/>
  <c r="AH42" s="1"/>
  <c r="L42"/>
  <c r="T42"/>
  <c r="AB42"/>
  <c r="AC42"/>
  <c r="J39"/>
  <c r="N42"/>
  <c r="K39"/>
  <c r="K42" s="1"/>
  <c r="G42"/>
  <c r="O42"/>
  <c r="AE42"/>
  <c r="H42"/>
  <c r="P42"/>
  <c r="AF42"/>
  <c r="Y42"/>
  <c r="AG42"/>
  <c r="Z42"/>
  <c r="S42"/>
  <c r="AA42"/>
  <c r="AJ58" i="8"/>
  <c r="L31" i="9"/>
  <c r="AJ82"/>
  <c r="F16"/>
  <c r="F19" s="1"/>
  <c r="F28"/>
  <c r="F31" s="1"/>
  <c r="E16"/>
  <c r="E19" s="1"/>
  <c r="E28"/>
  <c r="E31" s="1"/>
  <c r="AJ77"/>
  <c r="AJ65"/>
  <c r="AJ71"/>
  <c r="AJ63"/>
  <c r="AJ60"/>
  <c r="AJ41"/>
  <c r="AJ49"/>
  <c r="H31"/>
  <c r="AJ38"/>
  <c r="Y31"/>
  <c r="AG31"/>
  <c r="AC31"/>
  <c r="U31"/>
  <c r="I31"/>
  <c r="M31"/>
  <c r="Q31"/>
  <c r="O19"/>
  <c r="AJ27"/>
  <c r="V19"/>
  <c r="Z19"/>
  <c r="AD19"/>
  <c r="AH19"/>
  <c r="R19"/>
  <c r="J7"/>
  <c r="O7"/>
  <c r="AE7"/>
  <c r="S7"/>
  <c r="AA7"/>
  <c r="N7"/>
  <c r="R7"/>
  <c r="V7"/>
  <c r="Z7"/>
  <c r="AD7"/>
  <c r="AH7"/>
  <c r="AJ4"/>
  <c r="AL4" s="1"/>
  <c r="G7"/>
  <c r="K7"/>
  <c r="AE1"/>
  <c r="F3" s="1"/>
  <c r="E2"/>
  <c r="AJ50"/>
  <c r="AJ72"/>
  <c r="AJ30"/>
  <c r="AJ52"/>
  <c r="AJ6"/>
  <c r="H7"/>
  <c r="L7"/>
  <c r="P7"/>
  <c r="T7"/>
  <c r="AB7"/>
  <c r="AF7"/>
  <c r="H16"/>
  <c r="H19" s="1"/>
  <c r="L16"/>
  <c r="L19" s="1"/>
  <c r="AJ18"/>
  <c r="P19"/>
  <c r="T19"/>
  <c r="AB19"/>
  <c r="AF19"/>
  <c r="G31"/>
  <c r="K31"/>
  <c r="O31"/>
  <c r="S31"/>
  <c r="AA31"/>
  <c r="AE31"/>
  <c r="AJ74"/>
  <c r="G16"/>
  <c r="G19" s="1"/>
  <c r="K16"/>
  <c r="K19" s="1"/>
  <c r="S19"/>
  <c r="AA19"/>
  <c r="AE19"/>
  <c r="J31"/>
  <c r="N31"/>
  <c r="R31"/>
  <c r="V31"/>
  <c r="Z31"/>
  <c r="AD31"/>
  <c r="AH31"/>
  <c r="AJ61"/>
  <c r="J16"/>
  <c r="J19" s="1"/>
  <c r="N16"/>
  <c r="N19" s="1"/>
  <c r="AJ78" i="8"/>
  <c r="AJ71"/>
  <c r="AJ68"/>
  <c r="AJ61"/>
  <c r="AJ48"/>
  <c r="AJ41"/>
  <c r="AJ38"/>
  <c r="T31"/>
  <c r="X31"/>
  <c r="AB31"/>
  <c r="AF31"/>
  <c r="P31"/>
  <c r="H31"/>
  <c r="L31"/>
  <c r="AC19"/>
  <c r="AC16"/>
  <c r="U19"/>
  <c r="Y16"/>
  <c r="Y19" s="1"/>
  <c r="AG16"/>
  <c r="AG19" s="1"/>
  <c r="M16"/>
  <c r="M19" s="1"/>
  <c r="Q16"/>
  <c r="Q19" s="1"/>
  <c r="I19"/>
  <c r="I16"/>
  <c r="E16"/>
  <c r="E19" s="1"/>
  <c r="AJ27"/>
  <c r="AJ6"/>
  <c r="AR5" s="1"/>
  <c r="AC7"/>
  <c r="AG7"/>
  <c r="AE1"/>
  <c r="F3" s="1"/>
  <c r="E2"/>
  <c r="AJ49"/>
  <c r="AJ69"/>
  <c r="E7"/>
  <c r="AJ30"/>
  <c r="AJ18"/>
  <c r="AJ51"/>
  <c r="G4"/>
  <c r="G7" s="1"/>
  <c r="K4"/>
  <c r="K7" s="1"/>
  <c r="O4"/>
  <c r="O7" s="1"/>
  <c r="S4"/>
  <c r="S7" s="1"/>
  <c r="W4"/>
  <c r="W7" s="1"/>
  <c r="AA4"/>
  <c r="AA7" s="1"/>
  <c r="AE4"/>
  <c r="AE7" s="1"/>
  <c r="G19"/>
  <c r="K19"/>
  <c r="O19"/>
  <c r="S19"/>
  <c r="W19"/>
  <c r="AA19"/>
  <c r="AE19"/>
  <c r="AJ28"/>
  <c r="F31"/>
  <c r="J31"/>
  <c r="N31"/>
  <c r="R31"/>
  <c r="V31"/>
  <c r="Z31"/>
  <c r="AD31"/>
  <c r="AH31"/>
  <c r="F4"/>
  <c r="F7" s="1"/>
  <c r="J4"/>
  <c r="J7" s="1"/>
  <c r="N4"/>
  <c r="N7" s="1"/>
  <c r="R4"/>
  <c r="R7" s="1"/>
  <c r="V4"/>
  <c r="V7" s="1"/>
  <c r="E39"/>
  <c r="AJ39" s="1"/>
  <c r="E59"/>
  <c r="AJ59" s="1"/>
  <c r="X19" i="7"/>
  <c r="P31"/>
  <c r="O31"/>
  <c r="W31"/>
  <c r="Q31"/>
  <c r="AH7"/>
  <c r="H16"/>
  <c r="H19" s="1"/>
  <c r="H28"/>
  <c r="H31" s="1"/>
  <c r="AI58"/>
  <c r="AF31"/>
  <c r="Z19"/>
  <c r="P4"/>
  <c r="P7" s="1"/>
  <c r="AC19"/>
  <c r="N28"/>
  <c r="N31" s="1"/>
  <c r="S28"/>
  <c r="S31" s="1"/>
  <c r="AA28"/>
  <c r="AA31" s="1"/>
  <c r="AI48"/>
  <c r="AI61"/>
  <c r="AD7"/>
  <c r="I31"/>
  <c r="R19"/>
  <c r="P19"/>
  <c r="T19"/>
  <c r="AB19"/>
  <c r="K28"/>
  <c r="K31" s="1"/>
  <c r="AH28"/>
  <c r="AH31" s="1"/>
  <c r="AI71"/>
  <c r="AI78"/>
  <c r="S7"/>
  <c r="U31"/>
  <c r="J31"/>
  <c r="V19"/>
  <c r="AD19"/>
  <c r="AI49"/>
  <c r="F16"/>
  <c r="F19" s="1"/>
  <c r="AH16"/>
  <c r="AH19" s="1"/>
  <c r="K19"/>
  <c r="O19"/>
  <c r="W19"/>
  <c r="AA19"/>
  <c r="AI41"/>
  <c r="AI68"/>
  <c r="W7"/>
  <c r="N19"/>
  <c r="AB7"/>
  <c r="M31"/>
  <c r="AF19"/>
  <c r="AE19"/>
  <c r="Y31"/>
  <c r="S19"/>
  <c r="L19"/>
  <c r="J16"/>
  <c r="J19" s="1"/>
  <c r="AI27"/>
  <c r="AI38"/>
  <c r="G19"/>
  <c r="G7"/>
  <c r="J4"/>
  <c r="J7" s="1"/>
  <c r="R4"/>
  <c r="R7" s="1"/>
  <c r="AI6"/>
  <c r="AQ5" s="1"/>
  <c r="AE1"/>
  <c r="F3" s="1"/>
  <c r="E2"/>
  <c r="E4"/>
  <c r="E7" s="1"/>
  <c r="I4"/>
  <c r="I7" s="1"/>
  <c r="M4"/>
  <c r="M7" s="1"/>
  <c r="Q4"/>
  <c r="Q7" s="1"/>
  <c r="U4"/>
  <c r="U7" s="1"/>
  <c r="AG16"/>
  <c r="AG19" s="1"/>
  <c r="AG28"/>
  <c r="AG31" s="1"/>
  <c r="H39"/>
  <c r="AI39" s="1"/>
  <c r="AI51"/>
  <c r="F59"/>
  <c r="AI59" s="1"/>
  <c r="AJ59" s="1"/>
  <c r="E69"/>
  <c r="AI69" s="1"/>
  <c r="E19"/>
  <c r="I19"/>
  <c r="M19"/>
  <c r="Q19"/>
  <c r="U19"/>
  <c r="Y19"/>
  <c r="AI18"/>
  <c r="AE28"/>
  <c r="AE31" s="1"/>
  <c r="AI30"/>
  <c r="AG27" i="6"/>
  <c r="AG30" s="1"/>
  <c r="Y27"/>
  <c r="Y30" s="1"/>
  <c r="Q27"/>
  <c r="Q30" s="1"/>
  <c r="I27"/>
  <c r="I30" s="1"/>
  <c r="E27"/>
  <c r="E30" s="1"/>
  <c r="AF27"/>
  <c r="AF30" s="1"/>
  <c r="AB27"/>
  <c r="AB30" s="1"/>
  <c r="X27"/>
  <c r="X30" s="1"/>
  <c r="T27"/>
  <c r="T30" s="1"/>
  <c r="P27"/>
  <c r="P30" s="1"/>
  <c r="L27"/>
  <c r="L30" s="1"/>
  <c r="H27"/>
  <c r="H30" s="1"/>
  <c r="AE27"/>
  <c r="AE30" s="1"/>
  <c r="W27"/>
  <c r="W30" s="1"/>
  <c r="O27"/>
  <c r="O30" s="1"/>
  <c r="G27"/>
  <c r="G30" s="1"/>
  <c r="AI27"/>
  <c r="AI30" s="1"/>
  <c r="AA27"/>
  <c r="AA30" s="1"/>
  <c r="S27"/>
  <c r="S30" s="1"/>
  <c r="K27"/>
  <c r="K30" s="1"/>
  <c r="AH27"/>
  <c r="AH30" s="1"/>
  <c r="AD30"/>
  <c r="Z27"/>
  <c r="Z30" s="1"/>
  <c r="V27"/>
  <c r="V30" s="1"/>
  <c r="R27"/>
  <c r="R30" s="1"/>
  <c r="N27"/>
  <c r="N30" s="1"/>
  <c r="J27"/>
  <c r="J30" s="1"/>
  <c r="F27"/>
  <c r="F30" s="1"/>
  <c r="AC27"/>
  <c r="AC30" s="1"/>
  <c r="U27"/>
  <c r="U30" s="1"/>
  <c r="M27"/>
  <c r="M30" s="1"/>
  <c r="X19"/>
  <c r="H19"/>
  <c r="L16"/>
  <c r="L19" s="1"/>
  <c r="AB16"/>
  <c r="AB19" s="1"/>
  <c r="AG19"/>
  <c r="AC19"/>
  <c r="Y19"/>
  <c r="U19"/>
  <c r="Q19"/>
  <c r="M19"/>
  <c r="I19"/>
  <c r="E19"/>
  <c r="AF19"/>
  <c r="T19"/>
  <c r="P19"/>
  <c r="AI19"/>
  <c r="AE19"/>
  <c r="AA19"/>
  <c r="W19"/>
  <c r="S19"/>
  <c r="O19"/>
  <c r="K19"/>
  <c r="G19"/>
  <c r="AH19"/>
  <c r="AD19"/>
  <c r="Z19"/>
  <c r="V19"/>
  <c r="R19"/>
  <c r="N19"/>
  <c r="J19"/>
  <c r="F19"/>
  <c r="AJ75" i="9" l="1"/>
  <c r="AJ39"/>
  <c r="AJ42" s="1"/>
  <c r="I3" i="12"/>
  <c r="H2"/>
  <c r="H3" i="11"/>
  <c r="G2"/>
  <c r="AJ39" i="10"/>
  <c r="AJ61"/>
  <c r="AI64"/>
  <c r="AJ16"/>
  <c r="AK16"/>
  <c r="AI7"/>
  <c r="AI5"/>
  <c r="AO5" s="1"/>
  <c r="AJ4"/>
  <c r="AN5"/>
  <c r="AS5" s="1"/>
  <c r="AJ28"/>
  <c r="AI31"/>
  <c r="AK28"/>
  <c r="AJ50"/>
  <c r="AK50"/>
  <c r="AI53"/>
  <c r="H3"/>
  <c r="G2"/>
  <c r="AI75"/>
  <c r="AJ72"/>
  <c r="AK72"/>
  <c r="AI42"/>
  <c r="AJ53" i="9"/>
  <c r="AJ64"/>
  <c r="AL49" i="8"/>
  <c r="AK50" i="9"/>
  <c r="AL72"/>
  <c r="AL50"/>
  <c r="AJ28"/>
  <c r="AL28" s="1"/>
  <c r="AJ78"/>
  <c r="AK61"/>
  <c r="AJ16"/>
  <c r="AL16" s="1"/>
  <c r="AO5"/>
  <c r="AJ5"/>
  <c r="AP5" s="1"/>
  <c r="G3"/>
  <c r="F2"/>
  <c r="AL61"/>
  <c r="AK4"/>
  <c r="AJ7"/>
  <c r="AR5"/>
  <c r="AK72"/>
  <c r="AK69" i="8"/>
  <c r="AL69"/>
  <c r="AK39"/>
  <c r="AK49" i="7"/>
  <c r="AJ49"/>
  <c r="AK59" i="8"/>
  <c r="AL59"/>
  <c r="AL28"/>
  <c r="AJ16"/>
  <c r="AL16" s="1"/>
  <c r="AL39"/>
  <c r="AK49"/>
  <c r="AJ31"/>
  <c r="F2"/>
  <c r="G3"/>
  <c r="AJ4"/>
  <c r="AK69" i="7"/>
  <c r="AK39"/>
  <c r="AJ39"/>
  <c r="AJ69"/>
  <c r="AK59"/>
  <c r="AI4"/>
  <c r="AI16"/>
  <c r="AK16" s="1"/>
  <c r="G3"/>
  <c r="F2"/>
  <c r="F6" i="6"/>
  <c r="F4" s="1"/>
  <c r="G6"/>
  <c r="G4" s="1"/>
  <c r="H6"/>
  <c r="H4" s="1"/>
  <c r="I6"/>
  <c r="I4" s="1"/>
  <c r="J6"/>
  <c r="J4" s="1"/>
  <c r="K6"/>
  <c r="K4" s="1"/>
  <c r="L6"/>
  <c r="L4" s="1"/>
  <c r="M6"/>
  <c r="M4" s="1"/>
  <c r="N6"/>
  <c r="N4" s="1"/>
  <c r="O6"/>
  <c r="O4" s="1"/>
  <c r="P6"/>
  <c r="P4" s="1"/>
  <c r="Q6"/>
  <c r="R6"/>
  <c r="S6"/>
  <c r="T6"/>
  <c r="U6"/>
  <c r="V6"/>
  <c r="W6"/>
  <c r="Z6"/>
  <c r="AA6"/>
  <c r="AB6"/>
  <c r="AC6"/>
  <c r="AD6"/>
  <c r="AE6"/>
  <c r="AF6"/>
  <c r="AG6"/>
  <c r="AH6"/>
  <c r="AI6"/>
  <c r="E6"/>
  <c r="E4" s="1"/>
  <c r="AJ15"/>
  <c r="AK39" i="9" l="1"/>
  <c r="AL39"/>
  <c r="I2" i="12"/>
  <c r="J3"/>
  <c r="H2" i="11"/>
  <c r="I3"/>
  <c r="I3" i="10"/>
  <c r="H2"/>
  <c r="AK28" i="9"/>
  <c r="AJ31"/>
  <c r="AJ19"/>
  <c r="AK16"/>
  <c r="AT5"/>
  <c r="H3"/>
  <c r="G2"/>
  <c r="AJ19" i="8"/>
  <c r="AK16"/>
  <c r="H3"/>
  <c r="G2"/>
  <c r="AJ5"/>
  <c r="AP5" s="1"/>
  <c r="AO5"/>
  <c r="AT5" s="1"/>
  <c r="AK4"/>
  <c r="AL4"/>
  <c r="AJ7"/>
  <c r="AJ16" i="7"/>
  <c r="H3"/>
  <c r="G2"/>
  <c r="AK4"/>
  <c r="AI5"/>
  <c r="AO5" s="1"/>
  <c r="AN5"/>
  <c r="AS5" s="1"/>
  <c r="AI7"/>
  <c r="AJ4"/>
  <c r="AI19"/>
  <c r="E7" i="6"/>
  <c r="AF4"/>
  <c r="AF7" s="1"/>
  <c r="AB4"/>
  <c r="AB7" s="1"/>
  <c r="V4"/>
  <c r="V7" s="1"/>
  <c r="R4"/>
  <c r="R7" s="1"/>
  <c r="N7"/>
  <c r="J7"/>
  <c r="F7"/>
  <c r="AI4"/>
  <c r="AI7" s="1"/>
  <c r="AE4"/>
  <c r="AE7" s="1"/>
  <c r="AA4"/>
  <c r="AA7" s="1"/>
  <c r="U4"/>
  <c r="U7" s="1"/>
  <c r="Q4"/>
  <c r="Q7" s="1"/>
  <c r="M7"/>
  <c r="I7"/>
  <c r="AH4"/>
  <c r="AH7" s="1"/>
  <c r="AD4"/>
  <c r="AD7" s="1"/>
  <c r="Z4"/>
  <c r="Z7" s="1"/>
  <c r="T4"/>
  <c r="T7" s="1"/>
  <c r="P7"/>
  <c r="L7"/>
  <c r="H7"/>
  <c r="AG4"/>
  <c r="AG7" s="1"/>
  <c r="AC4"/>
  <c r="AC7" s="1"/>
  <c r="W4"/>
  <c r="W7" s="1"/>
  <c r="S4"/>
  <c r="S7" s="1"/>
  <c r="O7"/>
  <c r="K7"/>
  <c r="G7"/>
  <c r="AJ13"/>
  <c r="AJ12"/>
  <c r="AQ13" s="1"/>
  <c r="AJ11"/>
  <c r="AQ12" s="1"/>
  <c r="AJ10"/>
  <c r="AQ11" s="1"/>
  <c r="AJ9"/>
  <c r="AQ10" s="1"/>
  <c r="AJ8"/>
  <c r="AQ9" s="1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29"/>
  <c r="AJ28"/>
  <c r="AJ27"/>
  <c r="AJ26"/>
  <c r="AJ25"/>
  <c r="AJ24"/>
  <c r="AJ23"/>
  <c r="AJ22"/>
  <c r="AJ21"/>
  <c r="AJ20"/>
  <c r="AJ18"/>
  <c r="AJ17"/>
  <c r="AJ16"/>
  <c r="V1"/>
  <c r="K3" i="12" l="1"/>
  <c r="J2"/>
  <c r="J3" i="11"/>
  <c r="I2"/>
  <c r="J3" i="10"/>
  <c r="I2"/>
  <c r="I3" i="9"/>
  <c r="H2"/>
  <c r="E3" i="6"/>
  <c r="AE1"/>
  <c r="I3" i="8"/>
  <c r="H2"/>
  <c r="I3" i="7"/>
  <c r="H2"/>
  <c r="AJ30" i="6"/>
  <c r="AJ19"/>
  <c r="AJ4"/>
  <c r="AO5" s="1"/>
  <c r="AL16"/>
  <c r="AL38"/>
  <c r="AJ6"/>
  <c r="AL58"/>
  <c r="AK68"/>
  <c r="AL27"/>
  <c r="AL48"/>
  <c r="AL68"/>
  <c r="AK27"/>
  <c r="AK48"/>
  <c r="AK38"/>
  <c r="AK16"/>
  <c r="AK58"/>
  <c r="AJ73" i="5"/>
  <c r="AJ72"/>
  <c r="AJ71"/>
  <c r="AJ70"/>
  <c r="AJ69"/>
  <c r="AJ68"/>
  <c r="AJ67"/>
  <c r="AJ66"/>
  <c r="AK64" s="1"/>
  <c r="AJ65"/>
  <c r="AJ64"/>
  <c r="AJ63"/>
  <c r="AJ62"/>
  <c r="AJ61"/>
  <c r="AJ60"/>
  <c r="AJ59"/>
  <c r="AJ58"/>
  <c r="AJ57"/>
  <c r="AJ56"/>
  <c r="AJ55"/>
  <c r="AJ54"/>
  <c r="AL54" s="1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L34" s="1"/>
  <c r="AJ33"/>
  <c r="AJ32"/>
  <c r="AJ31"/>
  <c r="AJ30"/>
  <c r="AJ29"/>
  <c r="AJ28"/>
  <c r="AJ27"/>
  <c r="AJ26"/>
  <c r="AK24" s="1"/>
  <c r="AJ25"/>
  <c r="AJ24"/>
  <c r="AJ23"/>
  <c r="AJ22"/>
  <c r="AJ21"/>
  <c r="AJ20"/>
  <c r="AJ19"/>
  <c r="AJ18"/>
  <c r="AJ17"/>
  <c r="AJ16"/>
  <c r="AJ15"/>
  <c r="AJ14"/>
  <c r="AL14" s="1"/>
  <c r="AJ13"/>
  <c r="AJ12"/>
  <c r="AJ11"/>
  <c r="AJ10"/>
  <c r="AJ9"/>
  <c r="AJ8"/>
  <c r="AJ7"/>
  <c r="AJ6"/>
  <c r="AJ5"/>
  <c r="AJ4"/>
  <c r="V1"/>
  <c r="E3" s="1"/>
  <c r="AJ73" i="4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K54" s="1"/>
  <c r="AJ55"/>
  <c r="AJ54"/>
  <c r="AL54" s="1"/>
  <c r="AJ53"/>
  <c r="AL44" s="1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K34"/>
  <c r="AJ34"/>
  <c r="AJ33"/>
  <c r="AJ32"/>
  <c r="AJ31"/>
  <c r="AJ30"/>
  <c r="AJ29"/>
  <c r="AJ28"/>
  <c r="AJ27"/>
  <c r="AJ26"/>
  <c r="AJ25"/>
  <c r="AJ24"/>
  <c r="AL24" s="1"/>
  <c r="AJ23"/>
  <c r="AJ22"/>
  <c r="AJ21"/>
  <c r="AJ20"/>
  <c r="AJ19"/>
  <c r="AJ18"/>
  <c r="AJ17"/>
  <c r="AJ16"/>
  <c r="AK14" s="1"/>
  <c r="AJ15"/>
  <c r="AJ14"/>
  <c r="AL14" s="1"/>
  <c r="AJ13"/>
  <c r="AL4" s="1"/>
  <c r="AJ12"/>
  <c r="AJ11"/>
  <c r="AJ10"/>
  <c r="AJ9"/>
  <c r="AJ8"/>
  <c r="AJ7"/>
  <c r="AJ6"/>
  <c r="AK4" s="1"/>
  <c r="AJ5"/>
  <c r="AJ4"/>
  <c r="V1"/>
  <c r="E3" s="1"/>
  <c r="AJ73" i="3"/>
  <c r="AJ72"/>
  <c r="AJ71"/>
  <c r="AJ70"/>
  <c r="AJ69"/>
  <c r="AJ68"/>
  <c r="AJ67"/>
  <c r="AJ66"/>
  <c r="AK64" s="1"/>
  <c r="AJ65"/>
  <c r="AJ64"/>
  <c r="AJ63"/>
  <c r="AJ62"/>
  <c r="AJ61"/>
  <c r="AJ60"/>
  <c r="AJ59"/>
  <c r="AJ58"/>
  <c r="AJ57"/>
  <c r="AJ56"/>
  <c r="AJ55"/>
  <c r="AJ54"/>
  <c r="AL54" s="1"/>
  <c r="AJ53"/>
  <c r="AJ52"/>
  <c r="AJ51"/>
  <c r="AJ50"/>
  <c r="AJ49"/>
  <c r="AJ48"/>
  <c r="AJ47"/>
  <c r="AJ46"/>
  <c r="AK44" s="1"/>
  <c r="AJ45"/>
  <c r="AJ44"/>
  <c r="AL44" s="1"/>
  <c r="AJ43"/>
  <c r="AJ42"/>
  <c r="AJ41"/>
  <c r="AJ40"/>
  <c r="AJ39"/>
  <c r="AJ38"/>
  <c r="AJ37"/>
  <c r="AJ36"/>
  <c r="AK34" s="1"/>
  <c r="AJ35"/>
  <c r="AJ34"/>
  <c r="AL34" s="1"/>
  <c r="AJ33"/>
  <c r="AL24" s="1"/>
  <c r="AJ32"/>
  <c r="AJ31"/>
  <c r="AJ30"/>
  <c r="AJ29"/>
  <c r="AJ28"/>
  <c r="AJ27"/>
  <c r="AJ26"/>
  <c r="AK24" s="1"/>
  <c r="AJ25"/>
  <c r="AJ24"/>
  <c r="AJ23"/>
  <c r="AL14" s="1"/>
  <c r="AJ22"/>
  <c r="AJ21"/>
  <c r="AJ20"/>
  <c r="AJ19"/>
  <c r="AJ18"/>
  <c r="AJ17"/>
  <c r="AJ16"/>
  <c r="AK14" s="1"/>
  <c r="AJ15"/>
  <c r="AJ14"/>
  <c r="AJ13"/>
  <c r="AJ12"/>
  <c r="AJ11"/>
  <c r="AJ10"/>
  <c r="AJ9"/>
  <c r="AJ8"/>
  <c r="AJ7"/>
  <c r="AJ6"/>
  <c r="AK4" s="1"/>
  <c r="AJ5"/>
  <c r="AL4"/>
  <c r="AJ4"/>
  <c r="V1"/>
  <c r="E3" s="1"/>
  <c r="K2" i="12" l="1"/>
  <c r="L3"/>
  <c r="K3" i="11"/>
  <c r="J2"/>
  <c r="K3" i="10"/>
  <c r="J2"/>
  <c r="AK64" i="4"/>
  <c r="AK54" i="3"/>
  <c r="AL64"/>
  <c r="AL4" i="5"/>
  <c r="AL44"/>
  <c r="AK44" i="4"/>
  <c r="AK4" i="5"/>
  <c r="AK44"/>
  <c r="F3" i="6"/>
  <c r="G3" s="1"/>
  <c r="AK24" i="4"/>
  <c r="AL34"/>
  <c r="AL24" i="5"/>
  <c r="AL64"/>
  <c r="AL64" i="4"/>
  <c r="J3" i="9"/>
  <c r="I2"/>
  <c r="E2" i="6"/>
  <c r="J3" i="8"/>
  <c r="I2"/>
  <c r="J3" i="7"/>
  <c r="I2"/>
  <c r="AL4" i="6"/>
  <c r="AJ7"/>
  <c r="AJ5"/>
  <c r="AP5" s="1"/>
  <c r="AR5"/>
  <c r="AT5" s="1"/>
  <c r="AK4"/>
  <c r="E2" i="5"/>
  <c r="AK14"/>
  <c r="AK34"/>
  <c r="AK54"/>
  <c r="AE1"/>
  <c r="F3" s="1"/>
  <c r="E2" i="4"/>
  <c r="AE1"/>
  <c r="F3" s="1"/>
  <c r="E2" i="3"/>
  <c r="AE1"/>
  <c r="F3" s="1"/>
  <c r="AJ73" i="1"/>
  <c r="AJ72"/>
  <c r="AJ71"/>
  <c r="AJ70"/>
  <c r="AJ69"/>
  <c r="AJ68"/>
  <c r="AJ67"/>
  <c r="AJ66"/>
  <c r="AJ65"/>
  <c r="AJ64"/>
  <c r="M3" i="12" l="1"/>
  <c r="L2"/>
  <c r="L3" i="11"/>
  <c r="K2"/>
  <c r="L3" i="10"/>
  <c r="K2"/>
  <c r="F2" i="6"/>
  <c r="K3" i="9"/>
  <c r="J2"/>
  <c r="J2" i="8"/>
  <c r="K3"/>
  <c r="K3" i="7"/>
  <c r="J2"/>
  <c r="H3" i="6"/>
  <c r="G2"/>
  <c r="AL64" i="1"/>
  <c r="AK64"/>
  <c r="G3" i="5"/>
  <c r="F2"/>
  <c r="G3" i="4"/>
  <c r="F2"/>
  <c r="G3" i="3"/>
  <c r="F2"/>
  <c r="M2" i="12" l="1"/>
  <c r="N3"/>
  <c r="L2" i="11"/>
  <c r="M3"/>
  <c r="M3" i="10"/>
  <c r="L2"/>
  <c r="L3" i="9"/>
  <c r="K2"/>
  <c r="L3" i="8"/>
  <c r="K2"/>
  <c r="L3" i="7"/>
  <c r="K2"/>
  <c r="I3" i="6"/>
  <c r="H2"/>
  <c r="H3" i="5"/>
  <c r="G2"/>
  <c r="H3" i="4"/>
  <c r="G2"/>
  <c r="H3" i="3"/>
  <c r="G2"/>
  <c r="AJ13" i="1"/>
  <c r="AJ43"/>
  <c r="AJ33"/>
  <c r="AJ23"/>
  <c r="AJ52"/>
  <c r="AJ53"/>
  <c r="AJ62"/>
  <c r="AJ63"/>
  <c r="AJ61"/>
  <c r="AJ60"/>
  <c r="AJ59"/>
  <c r="AJ58"/>
  <c r="AJ57"/>
  <c r="AJ56"/>
  <c r="AJ55"/>
  <c r="AJ54"/>
  <c r="AJ51"/>
  <c r="AJ50"/>
  <c r="AJ49"/>
  <c r="AJ48"/>
  <c r="AJ47"/>
  <c r="AJ46"/>
  <c r="AJ45"/>
  <c r="AJ44"/>
  <c r="AJ42"/>
  <c r="AJ41"/>
  <c r="AJ40"/>
  <c r="AJ39"/>
  <c r="AJ38"/>
  <c r="AJ37"/>
  <c r="AJ36"/>
  <c r="AJ35"/>
  <c r="AJ34"/>
  <c r="AJ32"/>
  <c r="AJ31"/>
  <c r="AJ30"/>
  <c r="AJ29"/>
  <c r="AJ28"/>
  <c r="AJ27"/>
  <c r="AJ26"/>
  <c r="AJ25"/>
  <c r="AJ24"/>
  <c r="AJ5"/>
  <c r="AJ6"/>
  <c r="AJ7"/>
  <c r="AJ8"/>
  <c r="AJ9"/>
  <c r="AJ10"/>
  <c r="AJ11"/>
  <c r="AJ12"/>
  <c r="AJ14"/>
  <c r="AJ15"/>
  <c r="AJ16"/>
  <c r="AJ17"/>
  <c r="AJ18"/>
  <c r="AJ19"/>
  <c r="AJ20"/>
  <c r="AJ21"/>
  <c r="AJ22"/>
  <c r="AJ4"/>
  <c r="V1"/>
  <c r="E3" s="1"/>
  <c r="O3" i="12" l="1"/>
  <c r="N2"/>
  <c r="N3" i="11"/>
  <c r="M2"/>
  <c r="N3" i="10"/>
  <c r="M2"/>
  <c r="M3" i="9"/>
  <c r="L2"/>
  <c r="M3" i="8"/>
  <c r="L2"/>
  <c r="M3" i="7"/>
  <c r="L2"/>
  <c r="J3" i="6"/>
  <c r="I2"/>
  <c r="AL44" i="1"/>
  <c r="AK44"/>
  <c r="AL34"/>
  <c r="AK34"/>
  <c r="AK24"/>
  <c r="AL24"/>
  <c r="AK14"/>
  <c r="AL14"/>
  <c r="AL4"/>
  <c r="AK4"/>
  <c r="I3" i="5"/>
  <c r="H2"/>
  <c r="I3" i="4"/>
  <c r="H2"/>
  <c r="I3" i="3"/>
  <c r="H2"/>
  <c r="AL54" i="1"/>
  <c r="AK54"/>
  <c r="E2"/>
  <c r="AE1"/>
  <c r="F3" s="1"/>
  <c r="P3" i="12" l="1"/>
  <c r="O2"/>
  <c r="O3" i="11"/>
  <c r="N2"/>
  <c r="O3" i="10"/>
  <c r="N2"/>
  <c r="N3" i="9"/>
  <c r="M2"/>
  <c r="N3" i="8"/>
  <c r="M2"/>
  <c r="N3" i="7"/>
  <c r="M2"/>
  <c r="J2" i="6"/>
  <c r="K3"/>
  <c r="J3" i="5"/>
  <c r="I2"/>
  <c r="I2" i="4"/>
  <c r="J3"/>
  <c r="J3" i="3"/>
  <c r="I2"/>
  <c r="G3" i="1"/>
  <c r="F2"/>
  <c r="P2" i="12" l="1"/>
  <c r="Q3"/>
  <c r="P3" i="11"/>
  <c r="O2"/>
  <c r="P3" i="10"/>
  <c r="O2"/>
  <c r="O3" i="9"/>
  <c r="N2"/>
  <c r="N2" i="8"/>
  <c r="O3"/>
  <c r="O3" i="7"/>
  <c r="N2"/>
  <c r="K2" i="6"/>
  <c r="L3"/>
  <c r="K3" i="5"/>
  <c r="J2"/>
  <c r="K3" i="4"/>
  <c r="J2"/>
  <c r="K3" i="3"/>
  <c r="J2"/>
  <c r="G2" i="1"/>
  <c r="H3"/>
  <c r="Q2" i="12" l="1"/>
  <c r="R3"/>
  <c r="P2" i="11"/>
  <c r="Q3"/>
  <c r="Q3" i="10"/>
  <c r="P2"/>
  <c r="P3" i="9"/>
  <c r="O2"/>
  <c r="P3" i="8"/>
  <c r="O2"/>
  <c r="P3" i="7"/>
  <c r="O2"/>
  <c r="M3" i="6"/>
  <c r="L2"/>
  <c r="L3" i="5"/>
  <c r="K2"/>
  <c r="L3" i="4"/>
  <c r="K2"/>
  <c r="L3" i="3"/>
  <c r="K2"/>
  <c r="H2" i="1"/>
  <c r="I3"/>
  <c r="S3" i="12" l="1"/>
  <c r="R2"/>
  <c r="R3" i="11"/>
  <c r="Q2"/>
  <c r="R3" i="10"/>
  <c r="Q2"/>
  <c r="Q3" i="9"/>
  <c r="P2"/>
  <c r="Q3" i="8"/>
  <c r="P2"/>
  <c r="Q3" i="7"/>
  <c r="P2"/>
  <c r="N3" i="6"/>
  <c r="M2"/>
  <c r="M3" i="5"/>
  <c r="L2"/>
  <c r="M3" i="4"/>
  <c r="L2"/>
  <c r="L2" i="3"/>
  <c r="M3"/>
  <c r="J3" i="1"/>
  <c r="I2"/>
  <c r="T3" i="12" l="1"/>
  <c r="S2"/>
  <c r="S3" i="11"/>
  <c r="R2"/>
  <c r="S3" i="10"/>
  <c r="R2"/>
  <c r="R3" i="9"/>
  <c r="Q2"/>
  <c r="R3" i="8"/>
  <c r="Q2"/>
  <c r="R3" i="7"/>
  <c r="Q2"/>
  <c r="O3" i="6"/>
  <c r="N2"/>
  <c r="N3" i="5"/>
  <c r="M2"/>
  <c r="M2" i="4"/>
  <c r="N3"/>
  <c r="M2" i="3"/>
  <c r="N3"/>
  <c r="K3" i="1"/>
  <c r="J2"/>
  <c r="U3" i="12" l="1"/>
  <c r="T2"/>
  <c r="T3" i="11"/>
  <c r="S2"/>
  <c r="T3" i="10"/>
  <c r="S2"/>
  <c r="S3" i="9"/>
  <c r="R2"/>
  <c r="R2" i="8"/>
  <c r="S3"/>
  <c r="S3" i="7"/>
  <c r="R2"/>
  <c r="P3" i="6"/>
  <c r="O2"/>
  <c r="O3" i="5"/>
  <c r="N2"/>
  <c r="O3" i="4"/>
  <c r="N2"/>
  <c r="O3" i="3"/>
  <c r="N2"/>
  <c r="L3" i="1"/>
  <c r="K2"/>
  <c r="U2" i="12" l="1"/>
  <c r="V3"/>
  <c r="T2" i="11"/>
  <c r="U3"/>
  <c r="U3" i="10"/>
  <c r="T2"/>
  <c r="T3" i="9"/>
  <c r="S2"/>
  <c r="T3" i="8"/>
  <c r="S2"/>
  <c r="T3" i="7"/>
  <c r="S2"/>
  <c r="Q3" i="6"/>
  <c r="P2"/>
  <c r="P3" i="5"/>
  <c r="O2"/>
  <c r="P3" i="4"/>
  <c r="O2"/>
  <c r="P3" i="3"/>
  <c r="O2"/>
  <c r="M3" i="1"/>
  <c r="L2"/>
  <c r="W3" i="12" l="1"/>
  <c r="V2"/>
  <c r="V3" i="11"/>
  <c r="U2"/>
  <c r="V3" i="10"/>
  <c r="U2"/>
  <c r="U3" i="9"/>
  <c r="T2"/>
  <c r="U3" i="8"/>
  <c r="T2"/>
  <c r="U3" i="7"/>
  <c r="T2"/>
  <c r="R3" i="6"/>
  <c r="Q2"/>
  <c r="Q3" i="5"/>
  <c r="P2"/>
  <c r="Q3" i="4"/>
  <c r="P2"/>
  <c r="Q3" i="3"/>
  <c r="P2"/>
  <c r="N3" i="1"/>
  <c r="M2"/>
  <c r="W2" i="12" l="1"/>
  <c r="X3"/>
  <c r="W3" i="11"/>
  <c r="V2"/>
  <c r="W3" i="10"/>
  <c r="V2"/>
  <c r="V3" i="9"/>
  <c r="U2"/>
  <c r="V3" i="8"/>
  <c r="U2"/>
  <c r="V3" i="7"/>
  <c r="U2"/>
  <c r="S3" i="6"/>
  <c r="R2"/>
  <c r="R3" i="5"/>
  <c r="Q2"/>
  <c r="R3" i="4"/>
  <c r="Q2"/>
  <c r="R3" i="3"/>
  <c r="Q2"/>
  <c r="N2" i="1"/>
  <c r="O3"/>
  <c r="Y3" i="12" l="1"/>
  <c r="X2"/>
  <c r="W2" i="11"/>
  <c r="X3"/>
  <c r="X3" i="10"/>
  <c r="W2"/>
  <c r="W3" i="9"/>
  <c r="V2"/>
  <c r="V2" i="8"/>
  <c r="W3"/>
  <c r="W3" i="7"/>
  <c r="V2"/>
  <c r="S2" i="6"/>
  <c r="T3"/>
  <c r="S3" i="5"/>
  <c r="R2"/>
  <c r="S3" i="4"/>
  <c r="R2"/>
  <c r="S3" i="3"/>
  <c r="R2"/>
  <c r="O2" i="1"/>
  <c r="P3"/>
  <c r="Y2" i="12" l="1"/>
  <c r="Z3"/>
  <c r="X2" i="11"/>
  <c r="Y3"/>
  <c r="Y3" i="10"/>
  <c r="X2"/>
  <c r="X3" i="9"/>
  <c r="W2"/>
  <c r="X3" i="8"/>
  <c r="W2"/>
  <c r="X3" i="7"/>
  <c r="W2"/>
  <c r="U3" i="6"/>
  <c r="T2"/>
  <c r="T3" i="5"/>
  <c r="S2"/>
  <c r="T3" i="4"/>
  <c r="S2"/>
  <c r="T3" i="3"/>
  <c r="S2"/>
  <c r="Q3" i="1"/>
  <c r="P2"/>
  <c r="AA3" i="12" l="1"/>
  <c r="Z2"/>
  <c r="Z3" i="11"/>
  <c r="Y2"/>
  <c r="Z3" i="10"/>
  <c r="Y2"/>
  <c r="Y3" i="9"/>
  <c r="X2"/>
  <c r="Y3" i="8"/>
  <c r="X2"/>
  <c r="Y3" i="7"/>
  <c r="X2"/>
  <c r="U2" i="6"/>
  <c r="V3"/>
  <c r="U3" i="5"/>
  <c r="T2"/>
  <c r="U3" i="4"/>
  <c r="T2"/>
  <c r="T2" i="3"/>
  <c r="U3"/>
  <c r="R3" i="1"/>
  <c r="Q2"/>
  <c r="AB3" i="12" l="1"/>
  <c r="AA2"/>
  <c r="AA3" i="11"/>
  <c r="Z2"/>
  <c r="AA3" i="10"/>
  <c r="Z2"/>
  <c r="Z3" i="9"/>
  <c r="Y2"/>
  <c r="Z3" i="8"/>
  <c r="Y2"/>
  <c r="Z3" i="7"/>
  <c r="Y2"/>
  <c r="W3" i="6"/>
  <c r="V2"/>
  <c r="V3" i="5"/>
  <c r="U2"/>
  <c r="V3" i="4"/>
  <c r="U2"/>
  <c r="V3" i="3"/>
  <c r="U2"/>
  <c r="S3" i="1"/>
  <c r="R2"/>
  <c r="AB2" i="12" l="1"/>
  <c r="AC3"/>
  <c r="AB3" i="11"/>
  <c r="AA2"/>
  <c r="AB3" i="10"/>
  <c r="AA2"/>
  <c r="AA3" i="9"/>
  <c r="Z2"/>
  <c r="Z2" i="8"/>
  <c r="AA3"/>
  <c r="AA3" i="7"/>
  <c r="Z2"/>
  <c r="X3" i="6"/>
  <c r="W2"/>
  <c r="W3" i="5"/>
  <c r="V2"/>
  <c r="W3" i="4"/>
  <c r="V2"/>
  <c r="W3" i="3"/>
  <c r="V2"/>
  <c r="T3" i="1"/>
  <c r="S2"/>
  <c r="AC2" i="12" l="1"/>
  <c r="AD3"/>
  <c r="AB2" i="11"/>
  <c r="AC3"/>
  <c r="AC3" i="10"/>
  <c r="AB2"/>
  <c r="AB3" i="9"/>
  <c r="AA2"/>
  <c r="AB3" i="8"/>
  <c r="AA2"/>
  <c r="AB3" i="7"/>
  <c r="AA2"/>
  <c r="Y3" i="6"/>
  <c r="X2"/>
  <c r="X3" i="5"/>
  <c r="W2"/>
  <c r="X3" i="4"/>
  <c r="W2"/>
  <c r="X3" i="3"/>
  <c r="W2"/>
  <c r="U3" i="1"/>
  <c r="T2"/>
  <c r="AE3" i="12" l="1"/>
  <c r="AD2"/>
  <c r="AD3" i="11"/>
  <c r="AC2"/>
  <c r="AD3" i="10"/>
  <c r="AC2"/>
  <c r="AC3" i="9"/>
  <c r="AB2"/>
  <c r="AC3" i="8"/>
  <c r="AC2" s="1"/>
  <c r="AB2"/>
  <c r="AC3" i="7"/>
  <c r="AB2"/>
  <c r="Z3" i="6"/>
  <c r="Y2"/>
  <c r="Y3" i="5"/>
  <c r="X2"/>
  <c r="X2" i="4"/>
  <c r="Y3"/>
  <c r="Y3" i="3"/>
  <c r="X2"/>
  <c r="U2" i="1"/>
  <c r="V3"/>
  <c r="AF3" i="12" l="1"/>
  <c r="AE2"/>
  <c r="AE3" i="11"/>
  <c r="AD2"/>
  <c r="AE3" i="10"/>
  <c r="AD2"/>
  <c r="AD3" i="9"/>
  <c r="AC2"/>
  <c r="AD3" i="8"/>
  <c r="AD2" s="1"/>
  <c r="AD3" i="7"/>
  <c r="AC2"/>
  <c r="AA3" i="6"/>
  <c r="Z2"/>
  <c r="Z3" i="5"/>
  <c r="Y2"/>
  <c r="Z3" i="4"/>
  <c r="Y2"/>
  <c r="Z3" i="3"/>
  <c r="Y2"/>
  <c r="W3" i="1"/>
  <c r="V2"/>
  <c r="AG3" i="12" l="1"/>
  <c r="AF2"/>
  <c r="AE2" i="11"/>
  <c r="AF3"/>
  <c r="AF3" i="10"/>
  <c r="AE2"/>
  <c r="AE3" i="9"/>
  <c r="AD2"/>
  <c r="AE3" i="8"/>
  <c r="AE2" s="1"/>
  <c r="AE3" i="7"/>
  <c r="AD2"/>
  <c r="AB3" i="6"/>
  <c r="AA2"/>
  <c r="AA3" i="5"/>
  <c r="Z2"/>
  <c r="AA3" i="4"/>
  <c r="Z2"/>
  <c r="AA3" i="3"/>
  <c r="Z2"/>
  <c r="W2" i="1"/>
  <c r="X3"/>
  <c r="AG2" i="12" l="1"/>
  <c r="AH3"/>
  <c r="AH2" s="1"/>
  <c r="AF2" i="11"/>
  <c r="AG3"/>
  <c r="AG3" i="10"/>
  <c r="AF2"/>
  <c r="AF3" i="9"/>
  <c r="AE2"/>
  <c r="AF3" i="8"/>
  <c r="AF2" s="1"/>
  <c r="AF3" i="7"/>
  <c r="AE2"/>
  <c r="AC3" i="6"/>
  <c r="AB2"/>
  <c r="AB3" i="5"/>
  <c r="AA2"/>
  <c r="AB3" i="4"/>
  <c r="AA2"/>
  <c r="AB3" i="3"/>
  <c r="AA2"/>
  <c r="Y3" i="1"/>
  <c r="X2"/>
  <c r="AH3" i="11" l="1"/>
  <c r="AH2" s="1"/>
  <c r="AG2"/>
  <c r="AH3" i="10"/>
  <c r="AG2"/>
  <c r="AG3" i="9"/>
  <c r="AF2"/>
  <c r="AG3" i="8"/>
  <c r="AG2" s="1"/>
  <c r="AG3" i="7"/>
  <c r="AF2"/>
  <c r="AD3" i="6"/>
  <c r="AC2"/>
  <c r="AC3" i="5"/>
  <c r="AB2"/>
  <c r="AC3" i="4"/>
  <c r="AB2"/>
  <c r="AC3" i="3"/>
  <c r="AB2"/>
  <c r="Z3" i="1"/>
  <c r="Y2"/>
  <c r="AH2" i="10" l="1"/>
  <c r="AH3" i="9"/>
  <c r="AG2"/>
  <c r="AH3" i="8"/>
  <c r="AH3" i="7"/>
  <c r="AG2"/>
  <c r="AE3" i="6"/>
  <c r="AD2"/>
  <c r="AD3" i="5"/>
  <c r="AC2"/>
  <c r="AD3" i="4"/>
  <c r="AC2"/>
  <c r="AD3" i="3"/>
  <c r="AC2"/>
  <c r="AA3" i="1"/>
  <c r="Z2"/>
  <c r="AH2" i="8" l="1"/>
  <c r="AI3"/>
  <c r="AI2" s="1"/>
  <c r="AI3" i="9"/>
  <c r="AI2" s="1"/>
  <c r="AH2"/>
  <c r="AH2" i="7"/>
  <c r="AF3" i="6"/>
  <c r="AE2"/>
  <c r="AE3" i="5"/>
  <c r="AD2"/>
  <c r="AE3" i="4"/>
  <c r="AD2"/>
  <c r="AE3" i="3"/>
  <c r="AD2"/>
  <c r="AB3" i="1"/>
  <c r="AA2"/>
  <c r="AG3" i="6" l="1"/>
  <c r="AF2"/>
  <c r="AF3" i="5"/>
  <c r="AE2"/>
  <c r="AF3" i="4"/>
  <c r="AE2"/>
  <c r="AF3" i="3"/>
  <c r="AE2"/>
  <c r="AC3" i="1"/>
  <c r="AB2"/>
  <c r="AH3" i="6" l="1"/>
  <c r="AG2"/>
  <c r="AG3" i="5"/>
  <c r="AF2"/>
  <c r="AG3" i="4"/>
  <c r="AF2"/>
  <c r="AG3" i="3"/>
  <c r="AF2"/>
  <c r="AD3" i="1"/>
  <c r="AC2"/>
  <c r="AI3" i="6" l="1"/>
  <c r="AI2" s="1"/>
  <c r="AH2"/>
  <c r="AH3" i="5"/>
  <c r="AG2"/>
  <c r="AH3" i="4"/>
  <c r="AG2"/>
  <c r="AH3" i="3"/>
  <c r="AG2"/>
  <c r="AE3" i="1"/>
  <c r="AD2"/>
  <c r="AI3" i="5" l="1"/>
  <c r="AI2" s="1"/>
  <c r="AH2"/>
  <c r="AI3" i="4"/>
  <c r="AI2" s="1"/>
  <c r="AH2"/>
  <c r="AI3" i="3"/>
  <c r="AI2" s="1"/>
  <c r="AH2"/>
  <c r="AF3" i="1"/>
  <c r="AE2"/>
  <c r="AF2" l="1"/>
  <c r="AG3"/>
  <c r="AG2" l="1"/>
  <c r="AH3"/>
  <c r="AI3" l="1"/>
  <c r="AI2" s="1"/>
  <c r="AH2"/>
  <c r="AI29" i="7"/>
  <c r="E28"/>
  <c r="AI28" s="1"/>
  <c r="AI31" l="1"/>
  <c r="AJ28"/>
  <c r="AK28"/>
  <c r="E31"/>
</calcChain>
</file>

<file path=xl/sharedStrings.xml><?xml version="1.0" encoding="utf-8"?>
<sst xmlns="http://schemas.openxmlformats.org/spreadsheetml/2006/main" count="2377" uniqueCount="151">
  <si>
    <t>To</t>
  </si>
  <si>
    <t>Sr.No</t>
  </si>
  <si>
    <t>Model</t>
  </si>
  <si>
    <t>Metal Body 10 Ltr Aisen Nabula</t>
  </si>
  <si>
    <t>Metal Body 15 Ltr Aisen Nabula</t>
  </si>
  <si>
    <t>Metal Body 25 Ltr Aisen Nabula</t>
  </si>
  <si>
    <t>Metal Body 10 Ltr Burly Elegance</t>
  </si>
  <si>
    <t>Metal Body 15 Ltr Burly Elegance</t>
  </si>
  <si>
    <t>Metal Body 25 Ltr Burly Elegance</t>
  </si>
  <si>
    <t>Daily Defect Monoitering Sheet</t>
  </si>
  <si>
    <t>Total  Qty.</t>
  </si>
  <si>
    <t>OK Qty.</t>
  </si>
  <si>
    <t>NG Qty.</t>
  </si>
  <si>
    <t>Types Of DeFect</t>
  </si>
  <si>
    <t>H.V</t>
  </si>
  <si>
    <t>I.R</t>
  </si>
  <si>
    <t>INDICATOR</t>
  </si>
  <si>
    <t>DENT</t>
  </si>
  <si>
    <t>SCRATCH</t>
  </si>
  <si>
    <t>OTHER</t>
  </si>
  <si>
    <t>Total</t>
  </si>
  <si>
    <t>Rework Data</t>
  </si>
  <si>
    <t xml:space="preserve">Daily </t>
  </si>
  <si>
    <t>NG/Reject Qty.</t>
  </si>
  <si>
    <t xml:space="preserve">Monthly </t>
  </si>
  <si>
    <t>Actual Data</t>
  </si>
  <si>
    <t>December</t>
  </si>
  <si>
    <t>Rejection %</t>
  </si>
  <si>
    <t>Rework %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</si>
  <si>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</si>
  <si>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</si>
  <si>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</si>
  <si>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</si>
  <si>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</si>
  <si>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</si>
  <si>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</si>
  <si>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</si>
  <si>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</si>
  <si>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</si>
  <si>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</si>
  <si>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</si>
  <si>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 xml:space="preserve">Plastic Body 3 Ltr Burly </t>
  </si>
  <si>
    <t>Round Geyser 10 Ltr</t>
  </si>
  <si>
    <t>Round Geyser 15 Ltr</t>
  </si>
  <si>
    <t>3Ltr</t>
  </si>
  <si>
    <t>Round Geyser 25 Ltr</t>
  </si>
  <si>
    <t>Square Geyser 10 Ltr</t>
  </si>
  <si>
    <t>Square Geyser 15 Ltr</t>
  </si>
  <si>
    <t>Square Geyser 25 Ltr</t>
  </si>
  <si>
    <t xml:space="preserve"> </t>
  </si>
  <si>
    <t>Remark</t>
  </si>
  <si>
    <t>Total Qty</t>
  </si>
  <si>
    <t>total ok Qty</t>
  </si>
  <si>
    <t>Total RejectionQty</t>
  </si>
  <si>
    <t>REJECTION REPORT</t>
  </si>
  <si>
    <t>HV</t>
  </si>
  <si>
    <t>IR</t>
  </si>
  <si>
    <t>% Rejection</t>
  </si>
  <si>
    <t xml:space="preserve"> 3LTR GEYSER PRODUCTION  SUMMARY</t>
  </si>
  <si>
    <t>% Rej</t>
  </si>
  <si>
    <r>
      <t>%</t>
    </r>
    <r>
      <rPr>
        <sz val="11"/>
        <color theme="1"/>
        <rFont val="Times New Roman"/>
        <family val="1"/>
      </rPr>
      <t>Rej</t>
    </r>
  </si>
  <si>
    <t>JUNE</t>
  </si>
  <si>
    <t>GAP</t>
  </si>
  <si>
    <t>JULY</t>
  </si>
  <si>
    <t>september</t>
  </si>
  <si>
    <t>october</t>
  </si>
  <si>
    <t>Instant Model Line Rejection for FY = 2022 - 23</t>
  </si>
  <si>
    <t>Total Check Qty</t>
  </si>
  <si>
    <t>Total Ok Qty</t>
  </si>
  <si>
    <t>Total Rejection
Qty</t>
  </si>
  <si>
    <t>Target (%)</t>
  </si>
  <si>
    <t>Rejection(%)</t>
  </si>
  <si>
    <t>Round Model Line Rejection for FY = 2022 - 23</t>
  </si>
  <si>
    <t>Square Model Line Rejection for FY = 2022 - 23</t>
  </si>
  <si>
    <t>PCM Body Rejection for FY = 2022 - 23</t>
  </si>
  <si>
    <t xml:space="preserve"> Storage Model Power Cord  Rejection for FY = 2022 - 23</t>
  </si>
  <si>
    <t xml:space="preserve"> Instant Model Power Cord  Rejection for FY = 2022 - 23</t>
  </si>
  <si>
    <t>Particular</t>
  </si>
  <si>
    <t>Safety</t>
  </si>
  <si>
    <t>Functional</t>
  </si>
  <si>
    <t>Aesthetic</t>
  </si>
  <si>
    <t>Final Testing Instant Model</t>
  </si>
  <si>
    <t>Checked Qty</t>
  </si>
  <si>
    <t>Rejected Qty</t>
  </si>
  <si>
    <t>Pareto Analysis</t>
  </si>
  <si>
    <t>No.  Of Defect</t>
  </si>
  <si>
    <t xml:space="preserve">Frequency </t>
  </si>
  <si>
    <t>Commulative
Frequency</t>
  </si>
  <si>
    <t>(%) of Commulative</t>
  </si>
  <si>
    <t>Indicator</t>
  </si>
  <si>
    <t>Dent</t>
  </si>
  <si>
    <t>Scratch</t>
  </si>
  <si>
    <t>No. of Defect</t>
  </si>
  <si>
    <t>Frequency</t>
  </si>
  <si>
    <t>Cumulative Frequency</t>
  </si>
  <si>
    <t>(%) of Cumulative</t>
  </si>
  <si>
    <t xml:space="preserve">Indicator </t>
  </si>
  <si>
    <t>Final Testing  Model</t>
  </si>
  <si>
    <t xml:space="preserve">Scratch </t>
  </si>
  <si>
    <t xml:space="preserve">HV </t>
  </si>
  <si>
    <t xml:space="preserve">Gap </t>
  </si>
  <si>
    <t>colour Variation</t>
  </si>
  <si>
    <t>indicator</t>
  </si>
  <si>
    <t>Colour Variation</t>
  </si>
  <si>
    <t>Gap</t>
  </si>
  <si>
    <t>LED</t>
  </si>
  <si>
    <t>Body Gap</t>
  </si>
  <si>
    <t>(%) of Rejection</t>
  </si>
  <si>
    <t xml:space="preserve">    </t>
  </si>
  <si>
    <t>Final Testing Round Model</t>
  </si>
  <si>
    <t>Body Over</t>
  </si>
  <si>
    <t>Wattage</t>
  </si>
  <si>
    <t>Body Shrinkage</t>
  </si>
  <si>
    <t xml:space="preserve">Sr.No </t>
  </si>
  <si>
    <t>Issue</t>
  </si>
  <si>
    <t>Root Cause</t>
  </si>
  <si>
    <t>Action Plan</t>
  </si>
  <si>
    <t>Trg Date</t>
  </si>
  <si>
    <t>Resp.</t>
  </si>
  <si>
    <t>Status</t>
  </si>
  <si>
    <t>Power Cord pin dent</t>
  </si>
  <si>
    <t>Transport &amp; Handling dent</t>
  </si>
  <si>
    <t>Power cord segregated &amp; return back to supplier. Handling issue improved at supplier end</t>
  </si>
  <si>
    <t>Vendor</t>
  </si>
  <si>
    <t>Done</t>
  </si>
  <si>
    <t>11.06.22</t>
  </si>
  <si>
    <t>Power Cord pin dent and Scratch</t>
  </si>
  <si>
    <t>Material  Handling issue</t>
  </si>
  <si>
    <t xml:space="preserve">Power cord segregated &amp; return back to Store. Handling issue improved at store end. </t>
  </si>
  <si>
    <t>15.09.22</t>
  </si>
  <si>
    <t xml:space="preserve">Production
Team </t>
  </si>
  <si>
    <t xml:space="preserve"> Instant Model Plastic Parts  Rejection for FY = 2022 - 23</t>
  </si>
  <si>
    <t>Scratches</t>
  </si>
  <si>
    <t>Wrong Handling</t>
  </si>
  <si>
    <t>Proper material packed in poly bag &amp; box</t>
  </si>
  <si>
    <t>Prod.</t>
  </si>
  <si>
    <t xml:space="preserve">Shrinkage </t>
  </si>
  <si>
    <t>Parameter not maintain (temp. issue)</t>
  </si>
  <si>
    <t xml:space="preserve">Parameter to be maintain &amp; first part check by concern person </t>
  </si>
  <si>
    <t xml:space="preserve">Color mismatch &amp; Broken </t>
  </si>
  <si>
    <t>Material not as per requirement</t>
  </si>
  <si>
    <t>Material send back to supplier &amp; First lot trail then lot except</t>
  </si>
  <si>
    <t>Water marks &amp; Scratches</t>
  </si>
  <si>
    <t>Mold issue</t>
  </si>
  <si>
    <t xml:space="preserve">Mold polishing </t>
  </si>
  <si>
    <t>25.06.22</t>
  </si>
  <si>
    <t>09.06.22</t>
  </si>
  <si>
    <t>10.07.22</t>
  </si>
  <si>
    <t>10.08.22</t>
  </si>
  <si>
    <t>Rejection(PPM)</t>
  </si>
  <si>
    <t>Body over</t>
  </si>
</sst>
</file>

<file path=xl/styles.xml><?xml version="1.0" encoding="utf-8"?>
<styleSheet xmlns="http://schemas.openxmlformats.org/spreadsheetml/2006/main">
  <numFmts count="2">
    <numFmt numFmtId="164" formatCode="dd"/>
    <numFmt numFmtId="165" formatCode="[$-409]mmm\-yy;@"/>
  </numFmts>
  <fonts count="29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4" fillId="5" borderId="1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 textRotation="90"/>
    </xf>
    <xf numFmtId="0" fontId="4" fillId="5" borderId="38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7" fillId="0" borderId="0" xfId="0" applyFont="1"/>
    <xf numFmtId="0" fontId="9" fillId="0" borderId="21" xfId="0" applyFont="1" applyBorder="1"/>
    <xf numFmtId="0" fontId="8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45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46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13" fillId="16" borderId="12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14" fontId="1" fillId="8" borderId="26" xfId="0" applyNumberFormat="1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 textRotation="90"/>
    </xf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 textRotation="90"/>
    </xf>
    <xf numFmtId="0" fontId="4" fillId="5" borderId="1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 textRotation="90"/>
    </xf>
    <xf numFmtId="0" fontId="4" fillId="5" borderId="1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 textRotation="90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65" fontId="15" fillId="0" borderId="5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5" fontId="15" fillId="0" borderId="2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15" fillId="0" borderId="19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2" fontId="15" fillId="0" borderId="11" xfId="0" applyNumberFormat="1" applyFont="1" applyBorder="1" applyAlignment="1">
      <alignment horizontal="center" vertical="center"/>
    </xf>
    <xf numFmtId="2" fontId="15" fillId="0" borderId="45" xfId="0" applyNumberFormat="1" applyFont="1" applyBorder="1" applyAlignment="1">
      <alignment horizontal="center" vertical="center"/>
    </xf>
    <xf numFmtId="2" fontId="15" fillId="0" borderId="14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2" fontId="15" fillId="0" borderId="14" xfId="0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6" fillId="0" borderId="62" xfId="0" applyFont="1" applyFill="1" applyBorder="1" applyAlignment="1">
      <alignment horizontal="center" vertical="center" wrapText="1" readingOrder="1"/>
    </xf>
    <xf numFmtId="0" fontId="16" fillId="0" borderId="58" xfId="0" applyFont="1" applyFill="1" applyBorder="1" applyAlignment="1">
      <alignment horizontal="center" vertical="center" wrapText="1" readingOrder="1"/>
    </xf>
    <xf numFmtId="0" fontId="17" fillId="0" borderId="62" xfId="0" applyFont="1" applyFill="1" applyBorder="1" applyAlignment="1">
      <alignment horizontal="center" vertical="center" wrapText="1" readingOrder="1"/>
    </xf>
    <xf numFmtId="0" fontId="17" fillId="0" borderId="58" xfId="0" applyFont="1" applyFill="1" applyBorder="1" applyAlignment="1">
      <alignment horizontal="center" vertical="center" wrapText="1" readingOrder="1"/>
    </xf>
    <xf numFmtId="0" fontId="17" fillId="0" borderId="64" xfId="0" applyFont="1" applyFill="1" applyBorder="1" applyAlignment="1">
      <alignment horizontal="center" vertical="center" wrapText="1" readingOrder="1"/>
    </xf>
    <xf numFmtId="0" fontId="17" fillId="0" borderId="65" xfId="0" applyFont="1" applyFill="1" applyBorder="1" applyAlignment="1">
      <alignment horizontal="center" vertical="center" wrapText="1" readingOrder="1"/>
    </xf>
    <xf numFmtId="0" fontId="16" fillId="0" borderId="63" xfId="0" applyFont="1" applyFill="1" applyBorder="1" applyAlignment="1">
      <alignment horizontal="center" wrapText="1" readingOrder="1"/>
    </xf>
    <xf numFmtId="2" fontId="17" fillId="0" borderId="63" xfId="0" applyNumberFormat="1" applyFont="1" applyFill="1" applyBorder="1" applyAlignment="1">
      <alignment horizontal="center" vertical="center" wrapText="1" readingOrder="1"/>
    </xf>
    <xf numFmtId="0" fontId="16" fillId="0" borderId="0" xfId="0" applyFont="1" applyFill="1" applyBorder="1" applyAlignment="1">
      <alignment horizontal="center" vertical="center" wrapText="1" readingOrder="1"/>
    </xf>
    <xf numFmtId="0" fontId="16" fillId="0" borderId="0" xfId="0" applyFont="1" applyFill="1" applyBorder="1" applyAlignment="1">
      <alignment horizontal="center" wrapText="1" readingOrder="1"/>
    </xf>
    <xf numFmtId="0" fontId="17" fillId="0" borderId="0" xfId="0" applyFont="1" applyFill="1" applyBorder="1" applyAlignment="1">
      <alignment horizontal="center" vertical="center" wrapText="1" readingOrder="1"/>
    </xf>
    <xf numFmtId="2" fontId="17" fillId="0" borderId="66" xfId="0" applyNumberFormat="1" applyFont="1" applyFill="1" applyBorder="1" applyAlignment="1">
      <alignment horizontal="center" vertical="center" wrapText="1" readingOrder="1"/>
    </xf>
    <xf numFmtId="0" fontId="18" fillId="0" borderId="0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6" fillId="0" borderId="63" xfId="0" applyFont="1" applyFill="1" applyBorder="1" applyAlignment="1">
      <alignment horizontal="center" vertical="center" wrapText="1" readingOrder="1"/>
    </xf>
    <xf numFmtId="0" fontId="20" fillId="0" borderId="58" xfId="0" applyFont="1" applyBorder="1" applyAlignment="1">
      <alignment horizontal="center" vertical="center" wrapText="1" readingOrder="1"/>
    </xf>
    <xf numFmtId="0" fontId="21" fillId="0" borderId="58" xfId="0" applyFont="1" applyBorder="1" applyAlignment="1">
      <alignment horizontal="center" wrapText="1" readingOrder="1"/>
    </xf>
    <xf numFmtId="0" fontId="21" fillId="0" borderId="58" xfId="0" applyFont="1" applyBorder="1" applyAlignment="1">
      <alignment horizontal="center" vertical="center" wrapText="1" readingOrder="1"/>
    </xf>
    <xf numFmtId="0" fontId="22" fillId="0" borderId="58" xfId="0" applyFont="1" applyBorder="1" applyAlignment="1">
      <alignment horizontal="center" vertical="center" wrapText="1" readingOrder="1"/>
    </xf>
    <xf numFmtId="0" fontId="0" fillId="0" borderId="21" xfId="0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 readingOrder="1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center" wrapText="1" readingOrder="1"/>
    </xf>
    <xf numFmtId="0" fontId="21" fillId="0" borderId="12" xfId="0" applyFont="1" applyFill="1" applyBorder="1" applyAlignment="1">
      <alignment horizontal="center" vertical="center" wrapText="1" readingOrder="1"/>
    </xf>
    <xf numFmtId="0" fontId="20" fillId="0" borderId="21" xfId="0" applyFont="1" applyBorder="1" applyAlignment="1">
      <alignment horizontal="center" vertical="center" wrapText="1" readingOrder="1"/>
    </xf>
    <xf numFmtId="0" fontId="22" fillId="0" borderId="45" xfId="0" applyFont="1" applyBorder="1" applyAlignment="1">
      <alignment horizontal="center" vertical="center" wrapText="1" readingOrder="1"/>
    </xf>
    <xf numFmtId="0" fontId="21" fillId="0" borderId="21" xfId="0" applyFont="1" applyBorder="1" applyAlignment="1">
      <alignment horizontal="center" wrapText="1" readingOrder="1"/>
    </xf>
    <xf numFmtId="0" fontId="21" fillId="0" borderId="45" xfId="0" applyFont="1" applyBorder="1" applyAlignment="1">
      <alignment horizontal="center" vertical="center" wrapText="1" readingOrder="1"/>
    </xf>
    <xf numFmtId="0" fontId="21" fillId="0" borderId="19" xfId="0" applyFont="1" applyFill="1" applyBorder="1" applyAlignment="1">
      <alignment horizontal="center" wrapText="1" readingOrder="1"/>
    </xf>
    <xf numFmtId="0" fontId="21" fillId="0" borderId="13" xfId="0" applyFont="1" applyFill="1" applyBorder="1" applyAlignment="1">
      <alignment horizontal="center" vertical="center" wrapText="1" readingOrder="1"/>
    </xf>
    <xf numFmtId="0" fontId="21" fillId="0" borderId="14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21" fillId="0" borderId="0" xfId="0" applyFont="1" applyFill="1" applyBorder="1" applyAlignment="1">
      <alignment horizontal="center" wrapText="1" readingOrder="1"/>
    </xf>
    <xf numFmtId="0" fontId="21" fillId="0" borderId="0" xfId="0" applyFont="1" applyFill="1" applyBorder="1" applyAlignment="1">
      <alignment horizontal="center" vertical="center" wrapText="1" readingOrder="1"/>
    </xf>
    <xf numFmtId="0" fontId="21" fillId="0" borderId="21" xfId="0" applyFont="1" applyFill="1" applyBorder="1" applyAlignment="1">
      <alignment horizontal="center" wrapText="1" readingOrder="1"/>
    </xf>
    <xf numFmtId="0" fontId="16" fillId="0" borderId="77" xfId="0" applyFont="1" applyBorder="1" applyAlignment="1">
      <alignment horizontal="center" vertical="center" wrapText="1" readingOrder="1"/>
    </xf>
    <xf numFmtId="0" fontId="16" fillId="0" borderId="78" xfId="0" applyFont="1" applyBorder="1" applyAlignment="1">
      <alignment horizontal="center" vertical="center" wrapText="1" readingOrder="1"/>
    </xf>
    <xf numFmtId="0" fontId="17" fillId="0" borderId="71" xfId="0" applyFont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76" xfId="0" applyFont="1" applyBorder="1" applyAlignment="1">
      <alignment horizontal="center" vertical="center" wrapText="1" readingOrder="1"/>
    </xf>
    <xf numFmtId="0" fontId="17" fillId="0" borderId="79" xfId="0" applyFont="1" applyBorder="1" applyAlignment="1">
      <alignment horizontal="center" vertical="center" wrapText="1" readingOrder="1"/>
    </xf>
    <xf numFmtId="0" fontId="17" fillId="0" borderId="80" xfId="0" applyFont="1" applyBorder="1" applyAlignment="1">
      <alignment horizontal="center" vertical="center" wrapText="1" readingOrder="1"/>
    </xf>
    <xf numFmtId="0" fontId="17" fillId="0" borderId="81" xfId="0" applyFont="1" applyBorder="1" applyAlignment="1">
      <alignment horizontal="center" vertical="center" wrapText="1" readingOrder="1"/>
    </xf>
    <xf numFmtId="0" fontId="8" fillId="0" borderId="4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17" fillId="0" borderId="76" xfId="0" applyNumberFormat="1" applyFont="1" applyBorder="1" applyAlignment="1">
      <alignment horizontal="center" vertical="center" wrapText="1" readingOrder="1"/>
    </xf>
    <xf numFmtId="0" fontId="8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wrapText="1" readingOrder="1"/>
    </xf>
    <xf numFmtId="0" fontId="23" fillId="0" borderId="12" xfId="0" applyFont="1" applyBorder="1" applyAlignment="1">
      <alignment horizontal="center" vertical="center" wrapText="1" readingOrder="1"/>
    </xf>
    <xf numFmtId="0" fontId="23" fillId="0" borderId="45" xfId="0" applyFont="1" applyBorder="1" applyAlignment="1">
      <alignment horizontal="center" vertical="center" wrapText="1" readingOrder="1"/>
    </xf>
    <xf numFmtId="0" fontId="23" fillId="0" borderId="19" xfId="0" applyFont="1" applyFill="1" applyBorder="1" applyAlignment="1">
      <alignment horizontal="center" wrapText="1" readingOrder="1"/>
    </xf>
    <xf numFmtId="0" fontId="23" fillId="0" borderId="13" xfId="0" applyFont="1" applyFill="1" applyBorder="1" applyAlignment="1">
      <alignment horizontal="center" vertical="center" wrapText="1" readingOrder="1"/>
    </xf>
    <xf numFmtId="0" fontId="23" fillId="0" borderId="12" xfId="0" applyFont="1" applyFill="1" applyBorder="1" applyAlignment="1">
      <alignment horizontal="center" vertical="center" wrapText="1" readingOrder="1"/>
    </xf>
    <xf numFmtId="0" fontId="23" fillId="0" borderId="21" xfId="0" applyFont="1" applyFill="1" applyBorder="1" applyAlignment="1">
      <alignment horizontal="center" wrapText="1" readingOrder="1"/>
    </xf>
    <xf numFmtId="0" fontId="23" fillId="0" borderId="45" xfId="0" applyFont="1" applyFill="1" applyBorder="1" applyAlignment="1">
      <alignment horizontal="center" vertical="center" wrapText="1" readingOrder="1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5" fillId="0" borderId="58" xfId="0" applyFont="1" applyBorder="1" applyAlignment="1">
      <alignment horizontal="center" vertical="center" wrapText="1" readingOrder="1"/>
    </xf>
    <xf numFmtId="0" fontId="26" fillId="0" borderId="58" xfId="0" applyFont="1" applyBorder="1" applyAlignment="1">
      <alignment horizontal="center" vertical="center" wrapText="1" readingOrder="1"/>
    </xf>
    <xf numFmtId="17" fontId="26" fillId="0" borderId="58" xfId="0" applyNumberFormat="1" applyFont="1" applyBorder="1" applyAlignment="1">
      <alignment horizontal="center" vertical="center" wrapText="1" readingOrder="1"/>
    </xf>
    <xf numFmtId="0" fontId="27" fillId="0" borderId="58" xfId="0" applyFont="1" applyBorder="1" applyAlignment="1">
      <alignment horizontal="center" vertical="center" wrapText="1" readingOrder="1"/>
    </xf>
    <xf numFmtId="0" fontId="28" fillId="0" borderId="58" xfId="0" applyFont="1" applyBorder="1" applyAlignment="1">
      <alignment horizontal="center" vertical="center" wrapText="1" readingOrder="1"/>
    </xf>
    <xf numFmtId="17" fontId="28" fillId="0" borderId="58" xfId="0" applyNumberFormat="1" applyFont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 readingOrder="1"/>
    </xf>
    <xf numFmtId="0" fontId="17" fillId="0" borderId="21" xfId="0" applyFont="1" applyBorder="1" applyAlignment="1">
      <alignment horizontal="center" vertical="center" wrapText="1" readingOrder="1"/>
    </xf>
    <xf numFmtId="0" fontId="17" fillId="0" borderId="45" xfId="0" applyFont="1" applyFill="1" applyBorder="1" applyAlignment="1">
      <alignment horizontal="center" vertical="center" wrapText="1" readingOrder="1"/>
    </xf>
    <xf numFmtId="0" fontId="17" fillId="0" borderId="19" xfId="0" applyFont="1" applyBorder="1" applyAlignment="1">
      <alignment horizontal="center" vertical="center" wrapText="1" readingOrder="1"/>
    </xf>
    <xf numFmtId="0" fontId="17" fillId="0" borderId="13" xfId="0" applyFont="1" applyBorder="1" applyAlignment="1">
      <alignment horizontal="center" vertical="center" wrapText="1" readingOrder="1"/>
    </xf>
    <xf numFmtId="0" fontId="17" fillId="0" borderId="14" xfId="0" applyFont="1" applyFill="1" applyBorder="1" applyAlignment="1">
      <alignment horizontal="center" vertical="center" wrapText="1" readingOrder="1"/>
    </xf>
    <xf numFmtId="0" fontId="21" fillId="0" borderId="21" xfId="0" applyFont="1" applyFill="1" applyBorder="1" applyAlignment="1">
      <alignment horizontal="center" vertical="center" wrapText="1" readingOrder="1"/>
    </xf>
    <xf numFmtId="0" fontId="21" fillId="0" borderId="21" xfId="0" applyFont="1" applyFill="1" applyBorder="1" applyAlignment="1">
      <alignment horizontal="center" readingOrder="1"/>
    </xf>
    <xf numFmtId="0" fontId="21" fillId="0" borderId="45" xfId="0" applyFont="1" applyFill="1" applyBorder="1" applyAlignment="1">
      <alignment horizontal="center" vertical="center" wrapText="1" readingOrder="1"/>
    </xf>
    <xf numFmtId="0" fontId="8" fillId="0" borderId="45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wrapText="1" readingOrder="1"/>
    </xf>
    <xf numFmtId="0" fontId="21" fillId="0" borderId="38" xfId="0" applyFont="1" applyBorder="1" applyAlignment="1">
      <alignment horizontal="center" vertical="center" wrapText="1" readingOrder="1"/>
    </xf>
    <xf numFmtId="0" fontId="21" fillId="0" borderId="70" xfId="0" applyFont="1" applyBorder="1" applyAlignment="1">
      <alignment horizontal="center" vertical="center" wrapText="1" readingOrder="1"/>
    </xf>
    <xf numFmtId="0" fontId="21" fillId="0" borderId="12" xfId="0" applyFont="1" applyFill="1" applyBorder="1" applyAlignment="1">
      <alignment horizontal="center" wrapText="1" readingOrder="1"/>
    </xf>
    <xf numFmtId="0" fontId="1" fillId="7" borderId="2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textRotation="90"/>
    </xf>
    <xf numFmtId="0" fontId="4" fillId="5" borderId="1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3" borderId="1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14" fontId="1" fillId="8" borderId="28" xfId="0" applyNumberFormat="1" applyFont="1" applyFill="1" applyBorder="1" applyAlignment="1">
      <alignment horizontal="center" vertical="center"/>
    </xf>
    <xf numFmtId="14" fontId="1" fillId="8" borderId="29" xfId="0" applyNumberFormat="1" applyFont="1" applyFill="1" applyBorder="1" applyAlignment="1">
      <alignment horizontal="center" vertical="center"/>
    </xf>
    <xf numFmtId="14" fontId="1" fillId="8" borderId="30" xfId="0" applyNumberFormat="1" applyFont="1" applyFill="1" applyBorder="1" applyAlignment="1">
      <alignment horizontal="center" vertical="center"/>
    </xf>
    <xf numFmtId="14" fontId="1" fillId="8" borderId="31" xfId="0" applyNumberFormat="1" applyFont="1" applyFill="1" applyBorder="1" applyAlignment="1">
      <alignment horizontal="center" vertical="center"/>
    </xf>
    <xf numFmtId="14" fontId="1" fillId="8" borderId="32" xfId="0" applyNumberFormat="1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textRotation="90"/>
    </xf>
    <xf numFmtId="2" fontId="2" fillId="0" borderId="7" xfId="0" applyNumberFormat="1" applyFont="1" applyBorder="1" applyAlignment="1">
      <alignment horizontal="center" vertical="center" textRotation="90"/>
    </xf>
    <xf numFmtId="2" fontId="2" fillId="0" borderId="9" xfId="0" applyNumberFormat="1" applyFont="1" applyBorder="1" applyAlignment="1">
      <alignment horizontal="center" vertical="center" textRotation="90"/>
    </xf>
    <xf numFmtId="2" fontId="2" fillId="0" borderId="27" xfId="0" applyNumberFormat="1" applyFont="1" applyBorder="1" applyAlignment="1">
      <alignment horizontal="center" vertical="center" textRotation="90"/>
    </xf>
    <xf numFmtId="2" fontId="2" fillId="0" borderId="36" xfId="0" applyNumberFormat="1" applyFont="1" applyBorder="1" applyAlignment="1">
      <alignment horizontal="center" vertical="center" textRotation="90"/>
    </xf>
    <xf numFmtId="2" fontId="2" fillId="0" borderId="37" xfId="0" applyNumberFormat="1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1" fillId="2" borderId="18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33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center" textRotation="90"/>
    </xf>
    <xf numFmtId="0" fontId="1" fillId="2" borderId="34" xfId="0" applyFont="1" applyFill="1" applyBorder="1" applyAlignment="1">
      <alignment horizontal="center" vertical="center" textRotation="90"/>
    </xf>
    <xf numFmtId="0" fontId="1" fillId="2" borderId="35" xfId="0" applyFont="1" applyFill="1" applyBorder="1" applyAlignment="1">
      <alignment horizontal="center" vertical="center" textRotation="90"/>
    </xf>
    <xf numFmtId="0" fontId="4" fillId="13" borderId="20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 wrapText="1"/>
    </xf>
    <xf numFmtId="0" fontId="4" fillId="14" borderId="12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/>
    </xf>
    <xf numFmtId="0" fontId="4" fillId="15" borderId="47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4" fillId="14" borderId="38" xfId="0" applyFont="1" applyFill="1" applyBorder="1" applyAlignment="1">
      <alignment horizontal="center" vertical="center" wrapText="1"/>
    </xf>
    <xf numFmtId="2" fontId="2" fillId="0" borderId="40" xfId="0" applyNumberFormat="1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6" fillId="0" borderId="59" xfId="0" applyFont="1" applyFill="1" applyBorder="1" applyAlignment="1">
      <alignment horizontal="center" vertical="center" wrapText="1" readingOrder="1"/>
    </xf>
    <xf numFmtId="0" fontId="16" fillId="0" borderId="60" xfId="0" applyFont="1" applyFill="1" applyBorder="1" applyAlignment="1">
      <alignment horizontal="center" vertical="center" wrapText="1" readingOrder="1"/>
    </xf>
    <xf numFmtId="0" fontId="16" fillId="0" borderId="61" xfId="0" applyFont="1" applyFill="1" applyBorder="1" applyAlignment="1">
      <alignment horizontal="center" vertical="center" wrapText="1" readingOrder="1"/>
    </xf>
    <xf numFmtId="0" fontId="4" fillId="5" borderId="16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14" borderId="29" xfId="0" applyFont="1" applyFill="1" applyBorder="1" applyAlignment="1">
      <alignment horizontal="center" vertical="center" wrapText="1"/>
    </xf>
    <xf numFmtId="0" fontId="4" fillId="14" borderId="51" xfId="0" applyFont="1" applyFill="1" applyBorder="1" applyAlignment="1">
      <alignment horizontal="center" vertical="center" wrapText="1"/>
    </xf>
    <xf numFmtId="0" fontId="4" fillId="14" borderId="5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 wrapText="1" readingOrder="1"/>
    </xf>
    <xf numFmtId="0" fontId="19" fillId="0" borderId="68" xfId="0" applyFont="1" applyBorder="1" applyAlignment="1">
      <alignment horizontal="center" vertical="center" wrapText="1" readingOrder="1"/>
    </xf>
    <xf numFmtId="0" fontId="19" fillId="0" borderId="69" xfId="0" applyFont="1" applyBorder="1" applyAlignment="1">
      <alignment horizontal="center" vertical="center" wrapText="1" readingOrder="1"/>
    </xf>
    <xf numFmtId="0" fontId="4" fillId="5" borderId="38" xfId="0" applyFont="1" applyFill="1" applyBorder="1" applyAlignment="1">
      <alignment horizontal="center" vertical="center" textRotation="90"/>
    </xf>
    <xf numFmtId="0" fontId="4" fillId="5" borderId="51" xfId="0" applyFont="1" applyFill="1" applyBorder="1" applyAlignment="1">
      <alignment horizontal="center" vertical="center" textRotation="90"/>
    </xf>
    <xf numFmtId="0" fontId="4" fillId="5" borderId="55" xfId="0" applyFont="1" applyFill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 readingOrder="1"/>
    </xf>
    <xf numFmtId="0" fontId="19" fillId="0" borderId="20" xfId="0" applyFont="1" applyBorder="1" applyAlignment="1">
      <alignment horizontal="center" vertical="center" wrapText="1" readingOrder="1"/>
    </xf>
    <xf numFmtId="0" fontId="19" fillId="0" borderId="25" xfId="0" applyFont="1" applyBorder="1" applyAlignment="1">
      <alignment horizontal="center" vertical="center" wrapText="1" readingOrder="1"/>
    </xf>
    <xf numFmtId="0" fontId="16" fillId="0" borderId="67" xfId="0" applyFont="1" applyBorder="1" applyAlignment="1">
      <alignment horizontal="center" vertical="center" wrapText="1" readingOrder="1"/>
    </xf>
    <xf numFmtId="0" fontId="16" fillId="0" borderId="68" xfId="0" applyFont="1" applyBorder="1" applyAlignment="1">
      <alignment horizontal="center" vertical="center" wrapText="1" readingOrder="1"/>
    </xf>
    <xf numFmtId="0" fontId="16" fillId="0" borderId="69" xfId="0" applyFont="1" applyBorder="1" applyAlignment="1">
      <alignment horizontal="center" vertical="center" wrapText="1" readingOrder="1"/>
    </xf>
    <xf numFmtId="0" fontId="16" fillId="0" borderId="72" xfId="0" applyFont="1" applyBorder="1" applyAlignment="1">
      <alignment horizontal="center" vertical="center" wrapText="1" readingOrder="1"/>
    </xf>
    <xf numFmtId="0" fontId="16" fillId="0" borderId="73" xfId="0" applyFont="1" applyBorder="1" applyAlignment="1">
      <alignment horizontal="center" vertical="center" wrapText="1" readingOrder="1"/>
    </xf>
    <xf numFmtId="0" fontId="16" fillId="0" borderId="74" xfId="0" applyFont="1" applyBorder="1" applyAlignment="1">
      <alignment horizontal="center" vertical="center" wrapText="1" readingOrder="1"/>
    </xf>
    <xf numFmtId="0" fontId="16" fillId="0" borderId="75" xfId="0" applyFont="1" applyBorder="1" applyAlignment="1">
      <alignment horizontal="center" vertical="center" wrapText="1" readingOrder="1"/>
    </xf>
    <xf numFmtId="0" fontId="16" fillId="0" borderId="77" xfId="0" applyFont="1" applyBorder="1" applyAlignment="1">
      <alignment horizontal="center" vertical="center" wrapText="1" readingOrder="1"/>
    </xf>
    <xf numFmtId="0" fontId="16" fillId="0" borderId="78" xfId="0" applyFont="1" applyBorder="1" applyAlignment="1">
      <alignment horizontal="center" vertical="center" wrapText="1" readingOrder="1"/>
    </xf>
    <xf numFmtId="0" fontId="16" fillId="0" borderId="21" xfId="0" applyFont="1" applyBorder="1" applyAlignment="1">
      <alignment horizontal="center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0" fontId="16" fillId="0" borderId="18" xfId="0" applyFont="1" applyBorder="1" applyAlignment="1">
      <alignment horizontal="center" vertical="center" wrapText="1" readingOrder="1"/>
    </xf>
    <xf numFmtId="0" fontId="16" fillId="0" borderId="20" xfId="0" applyFont="1" applyBorder="1" applyAlignment="1">
      <alignment horizontal="center" vertical="center" wrapText="1" readingOrder="1"/>
    </xf>
    <xf numFmtId="0" fontId="16" fillId="0" borderId="25" xfId="0" applyFont="1" applyBorder="1" applyAlignment="1">
      <alignment horizontal="center" vertical="center" wrapText="1" readingOrder="1"/>
    </xf>
    <xf numFmtId="0" fontId="14" fillId="0" borderId="4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1141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rgb="FF0066FF"/>
        </patternFill>
      </fill>
    </dxf>
    <dxf>
      <fill>
        <patternFill>
          <bgColor rgb="FFCCFF99"/>
        </patternFill>
      </fill>
    </dxf>
    <dxf>
      <fill>
        <patternFill>
          <bgColor rgb="FF66FFFF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rgb="FFCCFF66"/>
        </patternFill>
      </fill>
    </dxf>
  </dxfs>
  <tableStyles count="0" defaultTableStyle="TableStyleMedium2" defaultPivotStyle="PivotStyleLight16"/>
  <colors>
    <mruColors>
      <color rgb="FF66FFFF"/>
      <color rgb="FFFFCC99"/>
      <color rgb="FFCCFF99"/>
      <color rgb="FF0066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'MAY''2022'!#REF!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'MAY''2022'!#REF!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gapWidth val="75"/>
        <c:axId val="144840192"/>
        <c:axId val="144841728"/>
      </c:barChart>
      <c:lineChart>
        <c:grouping val="standard"/>
        <c:ser>
          <c:idx val="2"/>
          <c:order val="1"/>
          <c:tx>
            <c:strRef>
              <c:f>'MAY''2022'!#REF!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2.1931774758331992E-2"/>
                  <c:y val="-8.0613696015270825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6039349478772594E-2"/>
                  <c:y val="-8.6674302075883294E-2"/>
                </c:manualLayout>
              </c:layout>
              <c:dLblPos val="r"/>
              <c:showVal val="1"/>
            </c:dLbl>
            <c:dLbl>
              <c:idx val="2"/>
              <c:spPr>
                <a:noFill/>
                <a:ln w="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dLbl>
            <c:spPr>
              <a:noFill/>
              <a:ln>
                <a:noFill/>
              </a:ln>
            </c:spPr>
            <c:dLblPos val="t"/>
            <c:showVal val="1"/>
          </c:dLbls>
          <c:val>
            <c:numRef>
              <c:f>'MAY''2022'!#REF!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44853248"/>
        <c:axId val="144851712"/>
      </c:lineChart>
      <c:catAx>
        <c:axId val="144840192"/>
        <c:scaling>
          <c:orientation val="minMax"/>
        </c:scaling>
        <c:axPos val="b"/>
        <c:majorTickMark val="none"/>
        <c:tickLblPos val="nextTo"/>
        <c:crossAx val="144841728"/>
        <c:crosses val="autoZero"/>
        <c:auto val="1"/>
        <c:lblAlgn val="ctr"/>
        <c:lblOffset val="100"/>
      </c:catAx>
      <c:valAx>
        <c:axId val="144841728"/>
        <c:scaling>
          <c:orientation val="minMax"/>
        </c:scaling>
        <c:axPos val="l"/>
        <c:numFmt formatCode="General" sourceLinked="1"/>
        <c:majorTickMark val="none"/>
        <c:tickLblPos val="nextTo"/>
        <c:crossAx val="144840192"/>
        <c:crosses val="autoZero"/>
        <c:crossBetween val="between"/>
      </c:valAx>
      <c:valAx>
        <c:axId val="144851712"/>
        <c:scaling>
          <c:orientation val="minMax"/>
        </c:scaling>
        <c:axPos val="r"/>
        <c:numFmt formatCode="General" sourceLinked="1"/>
        <c:tickLblPos val="nextTo"/>
        <c:crossAx val="144853248"/>
        <c:crosses val="max"/>
        <c:crossBetween val="between"/>
      </c:valAx>
      <c:catAx>
        <c:axId val="144853248"/>
        <c:scaling>
          <c:orientation val="minMax"/>
        </c:scaling>
        <c:delete val="1"/>
        <c:axPos val="b"/>
        <c:tickLblPos val="none"/>
        <c:crossAx val="144851712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July!$AV$33</c:f>
              <c:strCache>
                <c:ptCount val="1"/>
                <c:pt idx="0">
                  <c:v>Frequency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0.1922480620155039"/>
                </c:manualLayout>
              </c:layout>
              <c:showVal val="1"/>
            </c:dLbl>
            <c:showVal val="1"/>
          </c:dLbls>
          <c:cat>
            <c:strRef>
              <c:f>July!$AU$34:$AU$39</c:f>
              <c:strCache>
                <c:ptCount val="6"/>
                <c:pt idx="0">
                  <c:v>Indicator </c:v>
                </c:pt>
                <c:pt idx="1">
                  <c:v>Scratch </c:v>
                </c:pt>
                <c:pt idx="2">
                  <c:v>HV </c:v>
                </c:pt>
                <c:pt idx="3">
                  <c:v>Dent</c:v>
                </c:pt>
                <c:pt idx="4">
                  <c:v>IR</c:v>
                </c:pt>
                <c:pt idx="5">
                  <c:v>Gap</c:v>
                </c:pt>
              </c:strCache>
            </c:strRef>
          </c:cat>
          <c:val>
            <c:numRef>
              <c:f>July!$AV$34:$AV$39</c:f>
              <c:numCache>
                <c:formatCode>General</c:formatCode>
                <c:ptCount val="6"/>
                <c:pt idx="0">
                  <c:v>93</c:v>
                </c:pt>
                <c:pt idx="1">
                  <c:v>65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</c:ser>
        <c:dLbls>
          <c:showVal val="1"/>
        </c:dLbls>
        <c:gapWidth val="75"/>
        <c:axId val="146231296"/>
        <c:axId val="146232832"/>
      </c:barChart>
      <c:lineChart>
        <c:grouping val="standard"/>
        <c:ser>
          <c:idx val="2"/>
          <c:order val="1"/>
          <c:tx>
            <c:strRef>
              <c:f>July!$AX$33</c:f>
              <c:strCache>
                <c:ptCount val="1"/>
                <c:pt idx="0">
                  <c:v>(%) of Cumulative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dLbls>
            <c:dLbl>
              <c:idx val="1"/>
              <c:layout>
                <c:manualLayout>
                  <c:x val="-9.9088470294804346E-2"/>
                  <c:y val="-9.3659036806445703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July!$AU$34:$AU$39</c:f>
              <c:strCache>
                <c:ptCount val="6"/>
                <c:pt idx="0">
                  <c:v>Indicator </c:v>
                </c:pt>
                <c:pt idx="1">
                  <c:v>Scratch </c:v>
                </c:pt>
                <c:pt idx="2">
                  <c:v>HV </c:v>
                </c:pt>
                <c:pt idx="3">
                  <c:v>Dent</c:v>
                </c:pt>
                <c:pt idx="4">
                  <c:v>IR</c:v>
                </c:pt>
                <c:pt idx="5">
                  <c:v>Gap</c:v>
                </c:pt>
              </c:strCache>
            </c:strRef>
          </c:cat>
          <c:val>
            <c:numRef>
              <c:f>July!$AX$34:$AX$39</c:f>
              <c:numCache>
                <c:formatCode>General</c:formatCode>
                <c:ptCount val="6"/>
                <c:pt idx="0">
                  <c:v>41.33</c:v>
                </c:pt>
                <c:pt idx="1">
                  <c:v>70.22</c:v>
                </c:pt>
                <c:pt idx="2">
                  <c:v>81.33</c:v>
                </c:pt>
                <c:pt idx="3">
                  <c:v>92.44</c:v>
                </c:pt>
                <c:pt idx="4">
                  <c:v>96.88</c:v>
                </c:pt>
                <c:pt idx="5">
                  <c:v>100</c:v>
                </c:pt>
              </c:numCache>
            </c:numRef>
          </c:val>
        </c:ser>
        <c:marker val="1"/>
        <c:axId val="146244352"/>
        <c:axId val="146234368"/>
      </c:lineChart>
      <c:catAx>
        <c:axId val="146231296"/>
        <c:scaling>
          <c:orientation val="minMax"/>
        </c:scaling>
        <c:axPos val="b"/>
        <c:majorTickMark val="none"/>
        <c:tickLblPos val="nextTo"/>
        <c:crossAx val="146232832"/>
        <c:crosses val="autoZero"/>
        <c:auto val="1"/>
        <c:lblAlgn val="ctr"/>
        <c:lblOffset val="100"/>
      </c:catAx>
      <c:valAx>
        <c:axId val="146232832"/>
        <c:scaling>
          <c:orientation val="minMax"/>
        </c:scaling>
        <c:axPos val="l"/>
        <c:numFmt formatCode="General" sourceLinked="1"/>
        <c:majorTickMark val="none"/>
        <c:tickLblPos val="nextTo"/>
        <c:crossAx val="146231296"/>
        <c:crosses val="autoZero"/>
        <c:crossBetween val="between"/>
      </c:valAx>
      <c:valAx>
        <c:axId val="146234368"/>
        <c:scaling>
          <c:orientation val="minMax"/>
        </c:scaling>
        <c:axPos val="r"/>
        <c:numFmt formatCode="General" sourceLinked="1"/>
        <c:tickLblPos val="nextTo"/>
        <c:crossAx val="146244352"/>
        <c:crosses val="max"/>
        <c:crossBetween val="between"/>
      </c:valAx>
      <c:catAx>
        <c:axId val="146244352"/>
        <c:scaling>
          <c:orientation val="minMax"/>
        </c:scaling>
        <c:delete val="1"/>
        <c:axPos val="b"/>
        <c:tickLblPos val="none"/>
        <c:crossAx val="146234368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July!$AV$44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July!$AU$45:$AU$47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July!$AV$45:$AV$47</c:f>
              <c:numCache>
                <c:formatCode>General</c:formatCode>
                <c:ptCount val="3"/>
                <c:pt idx="0">
                  <c:v>1261</c:v>
                </c:pt>
                <c:pt idx="1">
                  <c:v>1261</c:v>
                </c:pt>
                <c:pt idx="2">
                  <c:v>1261</c:v>
                </c:pt>
              </c:numCache>
            </c:numRef>
          </c:val>
        </c:ser>
        <c:ser>
          <c:idx val="1"/>
          <c:order val="1"/>
          <c:tx>
            <c:strRef>
              <c:f>July!$AW$44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July!$AU$45:$AU$47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July!$AW$45:$AW$47</c:f>
              <c:numCache>
                <c:formatCode>General</c:formatCode>
                <c:ptCount val="3"/>
                <c:pt idx="0">
                  <c:v>60</c:v>
                </c:pt>
                <c:pt idx="1">
                  <c:v>28</c:v>
                </c:pt>
                <c:pt idx="2">
                  <c:v>13</c:v>
                </c:pt>
              </c:numCache>
            </c:numRef>
          </c:val>
        </c:ser>
        <c:dLbls>
          <c:showVal val="1"/>
        </c:dLbls>
        <c:gapWidth val="75"/>
        <c:axId val="146355328"/>
        <c:axId val="146356864"/>
      </c:barChart>
      <c:lineChart>
        <c:grouping val="standard"/>
        <c:ser>
          <c:idx val="2"/>
          <c:order val="2"/>
          <c:tx>
            <c:strRef>
              <c:f>July!$AX$44</c:f>
              <c:strCache>
                <c:ptCount val="1"/>
                <c:pt idx="0">
                  <c:v>Target (%)</c:v>
                </c:pt>
              </c:strCache>
            </c:strRef>
          </c:tx>
          <c:spPr>
            <a:ln w="47625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July!$AU$45:$AU$47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July!$AX$45:$AX$47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July!$AY$44</c:f>
              <c:strCache>
                <c:ptCount val="1"/>
                <c:pt idx="0">
                  <c:v>Rejection(%)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July!$AU$45:$AU$47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July!$AY$45:$AY$47</c:f>
              <c:numCache>
                <c:formatCode>0.00</c:formatCode>
                <c:ptCount val="3"/>
                <c:pt idx="0">
                  <c:v>4.7581284694686756</c:v>
                </c:pt>
                <c:pt idx="1">
                  <c:v>2.2204599524187154</c:v>
                </c:pt>
                <c:pt idx="2">
                  <c:v>1.0309278350515463</c:v>
                </c:pt>
              </c:numCache>
            </c:numRef>
          </c:val>
        </c:ser>
        <c:marker val="1"/>
        <c:axId val="146368384"/>
        <c:axId val="146366848"/>
      </c:lineChart>
      <c:catAx>
        <c:axId val="146355328"/>
        <c:scaling>
          <c:orientation val="minMax"/>
        </c:scaling>
        <c:axPos val="b"/>
        <c:majorTickMark val="none"/>
        <c:tickLblPos val="nextTo"/>
        <c:crossAx val="146356864"/>
        <c:crosses val="autoZero"/>
        <c:auto val="1"/>
        <c:lblAlgn val="ctr"/>
        <c:lblOffset val="100"/>
      </c:catAx>
      <c:valAx>
        <c:axId val="146356864"/>
        <c:scaling>
          <c:orientation val="minMax"/>
        </c:scaling>
        <c:axPos val="l"/>
        <c:numFmt formatCode="General" sourceLinked="1"/>
        <c:majorTickMark val="none"/>
        <c:tickLblPos val="nextTo"/>
        <c:crossAx val="146355328"/>
        <c:crosses val="autoZero"/>
        <c:crossBetween val="between"/>
      </c:valAx>
      <c:valAx>
        <c:axId val="146366848"/>
        <c:scaling>
          <c:orientation val="minMax"/>
        </c:scaling>
        <c:axPos val="r"/>
        <c:numFmt formatCode="General" sourceLinked="1"/>
        <c:tickLblPos val="nextTo"/>
        <c:crossAx val="146368384"/>
        <c:crosses val="max"/>
        <c:crossBetween val="between"/>
      </c:valAx>
      <c:catAx>
        <c:axId val="146368384"/>
        <c:scaling>
          <c:orientation val="minMax"/>
        </c:scaling>
        <c:delete val="1"/>
        <c:axPos val="b"/>
        <c:tickLblPos val="none"/>
        <c:crossAx val="146366848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July!$AV$59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July!$AU$60:$AU$65</c:f>
              <c:strCache>
                <c:ptCount val="6"/>
                <c:pt idx="0">
                  <c:v>HV </c:v>
                </c:pt>
                <c:pt idx="1">
                  <c:v>LED</c:v>
                </c:pt>
                <c:pt idx="2">
                  <c:v>Scratch</c:v>
                </c:pt>
                <c:pt idx="3">
                  <c:v>IR</c:v>
                </c:pt>
                <c:pt idx="4">
                  <c:v>Gap</c:v>
                </c:pt>
                <c:pt idx="5">
                  <c:v>Dent</c:v>
                </c:pt>
              </c:strCache>
            </c:strRef>
          </c:cat>
          <c:val>
            <c:numRef>
              <c:f>July!$AV$60:$AV$65</c:f>
              <c:numCache>
                <c:formatCode>General</c:formatCode>
                <c:ptCount val="6"/>
                <c:pt idx="0">
                  <c:v>56</c:v>
                </c:pt>
                <c:pt idx="1">
                  <c:v>28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Val val="1"/>
        </c:dLbls>
        <c:gapWidth val="75"/>
        <c:axId val="146399232"/>
        <c:axId val="146400768"/>
      </c:barChart>
      <c:lineChart>
        <c:grouping val="standard"/>
        <c:ser>
          <c:idx val="2"/>
          <c:order val="1"/>
          <c:tx>
            <c:strRef>
              <c:f>July!$AX$59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July!$AU$60:$AU$65</c:f>
              <c:strCache>
                <c:ptCount val="6"/>
                <c:pt idx="0">
                  <c:v>HV </c:v>
                </c:pt>
                <c:pt idx="1">
                  <c:v>LED</c:v>
                </c:pt>
                <c:pt idx="2">
                  <c:v>Scratch</c:v>
                </c:pt>
                <c:pt idx="3">
                  <c:v>IR</c:v>
                </c:pt>
                <c:pt idx="4">
                  <c:v>Gap</c:v>
                </c:pt>
                <c:pt idx="5">
                  <c:v>Dent</c:v>
                </c:pt>
              </c:strCache>
            </c:strRef>
          </c:cat>
          <c:val>
            <c:numRef>
              <c:f>July!$AX$60:$AX$65</c:f>
              <c:numCache>
                <c:formatCode>General</c:formatCode>
                <c:ptCount val="6"/>
                <c:pt idx="0">
                  <c:v>55.44</c:v>
                </c:pt>
                <c:pt idx="1">
                  <c:v>83.16</c:v>
                </c:pt>
                <c:pt idx="2">
                  <c:v>91.08</c:v>
                </c:pt>
                <c:pt idx="3">
                  <c:v>95.04</c:v>
                </c:pt>
                <c:pt idx="4">
                  <c:v>98.02</c:v>
                </c:pt>
                <c:pt idx="5">
                  <c:v>100</c:v>
                </c:pt>
              </c:numCache>
            </c:numRef>
          </c:val>
        </c:ser>
        <c:marker val="1"/>
        <c:axId val="146412288"/>
        <c:axId val="146402304"/>
      </c:lineChart>
      <c:catAx>
        <c:axId val="146399232"/>
        <c:scaling>
          <c:orientation val="minMax"/>
        </c:scaling>
        <c:axPos val="b"/>
        <c:majorTickMark val="none"/>
        <c:tickLblPos val="nextTo"/>
        <c:crossAx val="146400768"/>
        <c:crosses val="autoZero"/>
        <c:auto val="1"/>
        <c:lblAlgn val="ctr"/>
        <c:lblOffset val="100"/>
      </c:catAx>
      <c:valAx>
        <c:axId val="146400768"/>
        <c:scaling>
          <c:orientation val="minMax"/>
        </c:scaling>
        <c:axPos val="l"/>
        <c:numFmt formatCode="General" sourceLinked="1"/>
        <c:majorTickMark val="none"/>
        <c:tickLblPos val="nextTo"/>
        <c:crossAx val="146399232"/>
        <c:crosses val="autoZero"/>
        <c:crossBetween val="between"/>
      </c:valAx>
      <c:valAx>
        <c:axId val="146402304"/>
        <c:scaling>
          <c:orientation val="minMax"/>
        </c:scaling>
        <c:axPos val="r"/>
        <c:numFmt formatCode="General" sourceLinked="1"/>
        <c:tickLblPos val="nextTo"/>
        <c:crossAx val="146412288"/>
        <c:crosses val="max"/>
        <c:crossBetween val="between"/>
      </c:valAx>
      <c:catAx>
        <c:axId val="146412288"/>
        <c:scaling>
          <c:orientation val="minMax"/>
        </c:scaling>
        <c:delete val="1"/>
        <c:axPos val="b"/>
        <c:tickLblPos val="none"/>
        <c:crossAx val="14640230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August!$AV$29:$AV$30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August!$AT$31:$AT$33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August!$AV$31:$AV$33</c:f>
              <c:numCache>
                <c:formatCode>General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75</c:v>
                </c:pt>
              </c:numCache>
            </c:numRef>
          </c:val>
        </c:ser>
        <c:ser>
          <c:idx val="1"/>
          <c:order val="1"/>
          <c:tx>
            <c:strRef>
              <c:f>August!$AW$29:$AW$30</c:f>
              <c:strCache>
                <c:ptCount val="1"/>
                <c:pt idx="0">
                  <c:v>Target (%)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August!$AT$31:$AT$33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August!$AW$31:$AW$33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Val val="1"/>
        </c:dLbls>
        <c:gapWidth val="75"/>
        <c:axId val="146785792"/>
        <c:axId val="146787328"/>
      </c:barChart>
      <c:lineChart>
        <c:grouping val="standard"/>
        <c:ser>
          <c:idx val="2"/>
          <c:order val="2"/>
          <c:tx>
            <c:strRef>
              <c:f>August!$AX$29:$AX$30</c:f>
              <c:strCache>
                <c:ptCount val="1"/>
                <c:pt idx="0">
                  <c:v>(%) of Rejection    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August!$AT$31:$AT$33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August!$AX$31:$AX$33</c:f>
              <c:numCache>
                <c:formatCode>General</c:formatCode>
                <c:ptCount val="3"/>
                <c:pt idx="0">
                  <c:v>0.59</c:v>
                </c:pt>
                <c:pt idx="1">
                  <c:v>1.01</c:v>
                </c:pt>
                <c:pt idx="2">
                  <c:v>1.26</c:v>
                </c:pt>
              </c:numCache>
            </c:numRef>
          </c:val>
        </c:ser>
        <c:ser>
          <c:idx val="3"/>
          <c:order val="3"/>
          <c:tx>
            <c:strRef>
              <c:f>August!$AY$29:$AY$30</c:f>
              <c:strCache>
                <c:ptCount val="1"/>
                <c:pt idx="0">
                  <c:v>(%) of Rejection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9.1666666666667021E-2"/>
                  <c:y val="-2.7777777777777912E-2"/>
                </c:manualLayout>
              </c:layout>
              <c:showVal val="1"/>
            </c:dLbl>
            <c:dLbl>
              <c:idx val="1"/>
              <c:layout>
                <c:manualLayout>
                  <c:x val="-0.1"/>
                  <c:y val="-1.8518518518518559E-2"/>
                </c:manualLayout>
              </c:layout>
              <c:showVal val="1"/>
            </c:dLbl>
            <c:showVal val="1"/>
          </c:dLbls>
          <c:cat>
            <c:strRef>
              <c:f>August!$AT$31:$AT$33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August!$AY$31:$AY$33</c:f>
              <c:numCache>
                <c:formatCode>General</c:formatCode>
                <c:ptCount val="3"/>
              </c:numCache>
            </c:numRef>
          </c:val>
        </c:ser>
        <c:marker val="1"/>
        <c:axId val="146798848"/>
        <c:axId val="146797312"/>
      </c:lineChart>
      <c:catAx>
        <c:axId val="146785792"/>
        <c:scaling>
          <c:orientation val="minMax"/>
        </c:scaling>
        <c:axPos val="b"/>
        <c:majorTickMark val="none"/>
        <c:tickLblPos val="nextTo"/>
        <c:crossAx val="146787328"/>
        <c:crosses val="autoZero"/>
        <c:auto val="1"/>
        <c:lblAlgn val="ctr"/>
        <c:lblOffset val="100"/>
      </c:catAx>
      <c:valAx>
        <c:axId val="146787328"/>
        <c:scaling>
          <c:orientation val="minMax"/>
        </c:scaling>
        <c:axPos val="l"/>
        <c:numFmt formatCode="General" sourceLinked="1"/>
        <c:majorTickMark val="none"/>
        <c:tickLblPos val="nextTo"/>
        <c:crossAx val="146785792"/>
        <c:crosses val="autoZero"/>
        <c:crossBetween val="between"/>
      </c:valAx>
      <c:valAx>
        <c:axId val="146797312"/>
        <c:scaling>
          <c:orientation val="minMax"/>
        </c:scaling>
        <c:axPos val="r"/>
        <c:numFmt formatCode="General" sourceLinked="1"/>
        <c:tickLblPos val="nextTo"/>
        <c:crossAx val="146798848"/>
        <c:crosses val="max"/>
        <c:crossBetween val="between"/>
      </c:valAx>
      <c:catAx>
        <c:axId val="146798848"/>
        <c:scaling>
          <c:orientation val="minMax"/>
        </c:scaling>
        <c:delete val="1"/>
        <c:axPos val="b"/>
        <c:tickLblPos val="none"/>
        <c:crossAx val="146797312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August!$AU$36:$AU$37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August!$AT$38:$AT$40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August!$AU$38:$AU$40</c:f>
              <c:numCache>
                <c:formatCode>General</c:formatCode>
                <c:ptCount val="3"/>
                <c:pt idx="0">
                  <c:v>4615</c:v>
                </c:pt>
                <c:pt idx="1">
                  <c:v>4615</c:v>
                </c:pt>
                <c:pt idx="2">
                  <c:v>4615</c:v>
                </c:pt>
              </c:numCache>
            </c:numRef>
          </c:val>
        </c:ser>
        <c:ser>
          <c:idx val="1"/>
          <c:order val="1"/>
          <c:tx>
            <c:strRef>
              <c:f>August!$AV$36:$AV$37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dLbls>
            <c:dLbl>
              <c:idx val="0"/>
              <c:layout>
                <c:manualLayout>
                  <c:x val="0"/>
                  <c:y val="3.4188034188034191E-2"/>
                </c:manualLayout>
              </c:layout>
              <c:showVal val="1"/>
            </c:dLbl>
            <c:showVal val="1"/>
          </c:dLbls>
          <c:cat>
            <c:strRef>
              <c:f>August!$AT$38:$AT$40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August!$AV$38:$AV$40</c:f>
              <c:numCache>
                <c:formatCode>General</c:formatCode>
                <c:ptCount val="3"/>
                <c:pt idx="0">
                  <c:v>25</c:v>
                </c:pt>
                <c:pt idx="1">
                  <c:v>47</c:v>
                </c:pt>
                <c:pt idx="2">
                  <c:v>68</c:v>
                </c:pt>
              </c:numCache>
            </c:numRef>
          </c:val>
        </c:ser>
        <c:dLbls>
          <c:showVal val="1"/>
        </c:dLbls>
        <c:gapWidth val="75"/>
        <c:axId val="146516608"/>
        <c:axId val="146526592"/>
      </c:barChart>
      <c:lineChart>
        <c:grouping val="standard"/>
        <c:ser>
          <c:idx val="2"/>
          <c:order val="2"/>
          <c:tx>
            <c:strRef>
              <c:f>August!$AW$36:$AW$37</c:f>
              <c:strCache>
                <c:ptCount val="1"/>
                <c:pt idx="0">
                  <c:v>Target (%)</c:v>
                </c:pt>
              </c:strCache>
            </c:strRef>
          </c:tx>
          <c:spPr>
            <a:ln w="44450">
              <a:solidFill>
                <a:srgbClr val="00B050"/>
              </a:solidFill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August!$AT$38:$AT$40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August!$AW$38:$AW$40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August!$AX$36:$AX$37</c:f>
              <c:strCache>
                <c:ptCount val="1"/>
                <c:pt idx="0">
                  <c:v>(%) of Rejection     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dLbl>
              <c:idx val="2"/>
              <c:layout>
                <c:manualLayout>
                  <c:x val="-1.2301297954194046E-2"/>
                  <c:y val="-2.8051955044081044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August!$AT$38:$AT$40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August!$AX$38:$AX$40</c:f>
              <c:numCache>
                <c:formatCode>General</c:formatCode>
                <c:ptCount val="3"/>
                <c:pt idx="0">
                  <c:v>0.54</c:v>
                </c:pt>
                <c:pt idx="1">
                  <c:v>1.08</c:v>
                </c:pt>
                <c:pt idx="2">
                  <c:v>1.47</c:v>
                </c:pt>
              </c:numCache>
            </c:numRef>
          </c:val>
        </c:ser>
        <c:marker val="1"/>
        <c:axId val="146529664"/>
        <c:axId val="146528128"/>
      </c:lineChart>
      <c:catAx>
        <c:axId val="146516608"/>
        <c:scaling>
          <c:orientation val="minMax"/>
        </c:scaling>
        <c:axPos val="b"/>
        <c:majorTickMark val="none"/>
        <c:tickLblPos val="nextTo"/>
        <c:crossAx val="146526592"/>
        <c:crosses val="autoZero"/>
        <c:auto val="1"/>
        <c:lblAlgn val="ctr"/>
        <c:lblOffset val="100"/>
      </c:catAx>
      <c:valAx>
        <c:axId val="146526592"/>
        <c:scaling>
          <c:orientation val="minMax"/>
        </c:scaling>
        <c:axPos val="l"/>
        <c:numFmt formatCode="General" sourceLinked="1"/>
        <c:majorTickMark val="none"/>
        <c:tickLblPos val="nextTo"/>
        <c:crossAx val="146516608"/>
        <c:crosses val="autoZero"/>
        <c:crossBetween val="between"/>
      </c:valAx>
      <c:valAx>
        <c:axId val="146528128"/>
        <c:scaling>
          <c:orientation val="minMax"/>
        </c:scaling>
        <c:axPos val="r"/>
        <c:numFmt formatCode="General" sourceLinked="1"/>
        <c:tickLblPos val="nextTo"/>
        <c:crossAx val="146529664"/>
        <c:crosses val="max"/>
        <c:crossBetween val="between"/>
      </c:valAx>
      <c:catAx>
        <c:axId val="146529664"/>
        <c:scaling>
          <c:orientation val="minMax"/>
        </c:scaling>
        <c:delete val="1"/>
        <c:axPos val="b"/>
        <c:tickLblPos val="none"/>
        <c:crossAx val="146528128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August!$AU$52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August!$AT$53:$AT$58</c:f>
              <c:strCache>
                <c:ptCount val="6"/>
                <c:pt idx="0">
                  <c:v>Indicator </c:v>
                </c:pt>
                <c:pt idx="1">
                  <c:v>Scratch </c:v>
                </c:pt>
                <c:pt idx="2">
                  <c:v>HV </c:v>
                </c:pt>
                <c:pt idx="3">
                  <c:v>Dent</c:v>
                </c:pt>
                <c:pt idx="4">
                  <c:v>Gap</c:v>
                </c:pt>
                <c:pt idx="5">
                  <c:v>IR</c:v>
                </c:pt>
              </c:strCache>
            </c:strRef>
          </c:cat>
          <c:val>
            <c:numRef>
              <c:f>August!$AU$53:$AU$58</c:f>
              <c:numCache>
                <c:formatCode>General</c:formatCode>
                <c:ptCount val="6"/>
                <c:pt idx="0">
                  <c:v>47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</c:ser>
        <c:dLbls>
          <c:showVal val="1"/>
        </c:dLbls>
        <c:gapWidth val="75"/>
        <c:axId val="146818560"/>
        <c:axId val="146820096"/>
      </c:barChart>
      <c:lineChart>
        <c:grouping val="standard"/>
        <c:ser>
          <c:idx val="2"/>
          <c:order val="1"/>
          <c:tx>
            <c:strRef>
              <c:f>August!$AW$52</c:f>
              <c:strCache>
                <c:ptCount val="1"/>
                <c:pt idx="0">
                  <c:v>(%) of Cumulative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dLbls>
            <c:showVal val="1"/>
          </c:dLbls>
          <c:cat>
            <c:strRef>
              <c:f>August!$AT$53:$AT$58</c:f>
              <c:strCache>
                <c:ptCount val="6"/>
                <c:pt idx="0">
                  <c:v>Indicator </c:v>
                </c:pt>
                <c:pt idx="1">
                  <c:v>Scratch </c:v>
                </c:pt>
                <c:pt idx="2">
                  <c:v>HV </c:v>
                </c:pt>
                <c:pt idx="3">
                  <c:v>Dent</c:v>
                </c:pt>
                <c:pt idx="4">
                  <c:v>Gap</c:v>
                </c:pt>
                <c:pt idx="5">
                  <c:v>IR</c:v>
                </c:pt>
              </c:strCache>
            </c:strRef>
          </c:cat>
          <c:val>
            <c:numRef>
              <c:f>August!$AW$53:$AW$58</c:f>
              <c:numCache>
                <c:formatCode>General</c:formatCode>
                <c:ptCount val="6"/>
                <c:pt idx="0">
                  <c:v>33.57</c:v>
                </c:pt>
                <c:pt idx="1">
                  <c:v>55</c:v>
                </c:pt>
                <c:pt idx="2">
                  <c:v>69.28</c:v>
                </c:pt>
                <c:pt idx="3">
                  <c:v>83.57</c:v>
                </c:pt>
                <c:pt idx="4">
                  <c:v>96.42</c:v>
                </c:pt>
                <c:pt idx="5">
                  <c:v>100</c:v>
                </c:pt>
              </c:numCache>
            </c:numRef>
          </c:val>
        </c:ser>
        <c:marker val="1"/>
        <c:axId val="146848000"/>
        <c:axId val="146846464"/>
      </c:lineChart>
      <c:catAx>
        <c:axId val="146818560"/>
        <c:scaling>
          <c:orientation val="minMax"/>
        </c:scaling>
        <c:axPos val="b"/>
        <c:majorTickMark val="none"/>
        <c:tickLblPos val="nextTo"/>
        <c:crossAx val="146820096"/>
        <c:crosses val="autoZero"/>
        <c:auto val="1"/>
        <c:lblAlgn val="ctr"/>
        <c:lblOffset val="100"/>
      </c:catAx>
      <c:valAx>
        <c:axId val="146820096"/>
        <c:scaling>
          <c:orientation val="minMax"/>
        </c:scaling>
        <c:axPos val="l"/>
        <c:numFmt formatCode="General" sourceLinked="1"/>
        <c:majorTickMark val="none"/>
        <c:tickLblPos val="nextTo"/>
        <c:crossAx val="146818560"/>
        <c:crosses val="autoZero"/>
        <c:crossBetween val="between"/>
      </c:valAx>
      <c:valAx>
        <c:axId val="146846464"/>
        <c:scaling>
          <c:orientation val="minMax"/>
        </c:scaling>
        <c:axPos val="r"/>
        <c:numFmt formatCode="General" sourceLinked="1"/>
        <c:tickLblPos val="nextTo"/>
        <c:crossAx val="146848000"/>
        <c:crosses val="max"/>
        <c:crossBetween val="between"/>
      </c:valAx>
      <c:catAx>
        <c:axId val="146848000"/>
        <c:scaling>
          <c:orientation val="minMax"/>
        </c:scaling>
        <c:delete val="1"/>
        <c:axPos val="b"/>
        <c:tickLblPos val="none"/>
        <c:crossAx val="14684646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August!$AU$62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August!$AT$63:$AT$65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August!$AU$63:$AU$65</c:f>
              <c:numCache>
                <c:formatCode>General</c:formatCode>
                <c:ptCount val="3"/>
                <c:pt idx="0">
                  <c:v>4130</c:v>
                </c:pt>
                <c:pt idx="1">
                  <c:v>4130</c:v>
                </c:pt>
                <c:pt idx="2">
                  <c:v>4130</c:v>
                </c:pt>
              </c:numCache>
            </c:numRef>
          </c:val>
        </c:ser>
        <c:ser>
          <c:idx val="1"/>
          <c:order val="1"/>
          <c:tx>
            <c:strRef>
              <c:f>August!$AV$62</c:f>
              <c:strCache>
                <c:ptCount val="1"/>
                <c:pt idx="0">
                  <c:v>Rejected Qty</c:v>
                </c:pt>
              </c:strCache>
            </c:strRef>
          </c:tx>
          <c:cat>
            <c:strRef>
              <c:f>August!$AT$63:$AT$65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August!$AV$63:$AV$65</c:f>
              <c:numCache>
                <c:formatCode>General</c:formatCode>
                <c:ptCount val="3"/>
                <c:pt idx="0">
                  <c:v>193</c:v>
                </c:pt>
                <c:pt idx="1">
                  <c:v>80</c:v>
                </c:pt>
                <c:pt idx="2">
                  <c:v>89</c:v>
                </c:pt>
              </c:numCache>
            </c:numRef>
          </c:val>
        </c:ser>
        <c:dLbls>
          <c:showVal val="1"/>
        </c:dLbls>
        <c:gapWidth val="75"/>
        <c:axId val="146950784"/>
        <c:axId val="146956672"/>
      </c:barChart>
      <c:lineChart>
        <c:grouping val="standard"/>
        <c:ser>
          <c:idx val="2"/>
          <c:order val="2"/>
          <c:tx>
            <c:strRef>
              <c:f>August!$AW$62</c:f>
              <c:strCache>
                <c:ptCount val="1"/>
                <c:pt idx="0">
                  <c:v>Target (%)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August!$AT$63:$AT$65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August!$AW$63:$AW$65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August!$AX$62</c:f>
              <c:strCache>
                <c:ptCount val="1"/>
                <c:pt idx="0">
                  <c:v>Rejection(%)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August!$AT$63:$AT$65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August!$AX$63:$AX$65</c:f>
              <c:numCache>
                <c:formatCode>0.00</c:formatCode>
                <c:ptCount val="3"/>
                <c:pt idx="0">
                  <c:v>4.6731234866828082</c:v>
                </c:pt>
                <c:pt idx="1">
                  <c:v>1.937046004842615</c:v>
                </c:pt>
                <c:pt idx="2">
                  <c:v>2.1549636803874095</c:v>
                </c:pt>
              </c:numCache>
            </c:numRef>
          </c:val>
        </c:ser>
        <c:marker val="1"/>
        <c:axId val="146959744"/>
        <c:axId val="146958208"/>
      </c:lineChart>
      <c:catAx>
        <c:axId val="146950784"/>
        <c:scaling>
          <c:orientation val="minMax"/>
        </c:scaling>
        <c:axPos val="b"/>
        <c:majorTickMark val="none"/>
        <c:tickLblPos val="nextTo"/>
        <c:crossAx val="146956672"/>
        <c:crosses val="autoZero"/>
        <c:auto val="1"/>
        <c:lblAlgn val="ctr"/>
        <c:lblOffset val="100"/>
      </c:catAx>
      <c:valAx>
        <c:axId val="146956672"/>
        <c:scaling>
          <c:orientation val="minMax"/>
        </c:scaling>
        <c:axPos val="l"/>
        <c:numFmt formatCode="General" sourceLinked="1"/>
        <c:majorTickMark val="none"/>
        <c:tickLblPos val="nextTo"/>
        <c:crossAx val="146950784"/>
        <c:crosses val="autoZero"/>
        <c:crossBetween val="between"/>
      </c:valAx>
      <c:valAx>
        <c:axId val="146958208"/>
        <c:scaling>
          <c:orientation val="minMax"/>
        </c:scaling>
        <c:axPos val="r"/>
        <c:numFmt formatCode="General" sourceLinked="1"/>
        <c:tickLblPos val="nextTo"/>
        <c:crossAx val="146959744"/>
        <c:crosses val="max"/>
        <c:crossBetween val="between"/>
      </c:valAx>
      <c:catAx>
        <c:axId val="146959744"/>
        <c:scaling>
          <c:orientation val="minMax"/>
        </c:scaling>
        <c:delete val="1"/>
        <c:axPos val="b"/>
        <c:tickLblPos val="none"/>
        <c:crossAx val="146958208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August!$AR$18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August!$AQ$19:$AQ$24</c:f>
              <c:strCache>
                <c:ptCount val="6"/>
                <c:pt idx="0">
                  <c:v>Indicator</c:v>
                </c:pt>
                <c:pt idx="1">
                  <c:v>Scratch</c:v>
                </c:pt>
                <c:pt idx="2">
                  <c:v>Colour Variation</c:v>
                </c:pt>
                <c:pt idx="3">
                  <c:v>HV</c:v>
                </c:pt>
                <c:pt idx="4">
                  <c:v>Body Gap</c:v>
                </c:pt>
                <c:pt idx="5">
                  <c:v>IR</c:v>
                </c:pt>
              </c:strCache>
            </c:strRef>
          </c:cat>
          <c:val>
            <c:numRef>
              <c:f>August!$AR$19:$AR$24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10</c:v>
                </c:pt>
              </c:numCache>
            </c:numRef>
          </c:val>
        </c:ser>
        <c:dLbls>
          <c:showVal val="1"/>
        </c:dLbls>
        <c:gapWidth val="75"/>
        <c:axId val="146990592"/>
        <c:axId val="146992128"/>
      </c:barChart>
      <c:lineChart>
        <c:grouping val="standard"/>
        <c:ser>
          <c:idx val="2"/>
          <c:order val="1"/>
          <c:tx>
            <c:strRef>
              <c:f>August!$AT$18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August!$AQ$19:$AQ$24</c:f>
              <c:strCache>
                <c:ptCount val="6"/>
                <c:pt idx="0">
                  <c:v>Indicator</c:v>
                </c:pt>
                <c:pt idx="1">
                  <c:v>Scratch</c:v>
                </c:pt>
                <c:pt idx="2">
                  <c:v>Colour Variation</c:v>
                </c:pt>
                <c:pt idx="3">
                  <c:v>HV</c:v>
                </c:pt>
                <c:pt idx="4">
                  <c:v>Body Gap</c:v>
                </c:pt>
                <c:pt idx="5">
                  <c:v>IR</c:v>
                </c:pt>
              </c:strCache>
            </c:strRef>
          </c:cat>
          <c:val>
            <c:numRef>
              <c:f>August!$AT$19:$AT$24</c:f>
              <c:numCache>
                <c:formatCode>General</c:formatCode>
                <c:ptCount val="6"/>
                <c:pt idx="0">
                  <c:v>35.29</c:v>
                </c:pt>
                <c:pt idx="1">
                  <c:v>58.82</c:v>
                </c:pt>
                <c:pt idx="2">
                  <c:v>73.52</c:v>
                </c:pt>
                <c:pt idx="3">
                  <c:v>88.23</c:v>
                </c:pt>
                <c:pt idx="4">
                  <c:v>97.06</c:v>
                </c:pt>
                <c:pt idx="5">
                  <c:v>100</c:v>
                </c:pt>
              </c:numCache>
            </c:numRef>
          </c:val>
        </c:ser>
        <c:marker val="1"/>
        <c:axId val="146872576"/>
        <c:axId val="146871040"/>
      </c:lineChart>
      <c:catAx>
        <c:axId val="146990592"/>
        <c:scaling>
          <c:orientation val="minMax"/>
        </c:scaling>
        <c:axPos val="b"/>
        <c:majorTickMark val="none"/>
        <c:tickLblPos val="nextTo"/>
        <c:crossAx val="146992128"/>
        <c:crosses val="autoZero"/>
        <c:auto val="1"/>
        <c:lblAlgn val="ctr"/>
        <c:lblOffset val="100"/>
      </c:catAx>
      <c:valAx>
        <c:axId val="146992128"/>
        <c:scaling>
          <c:orientation val="minMax"/>
        </c:scaling>
        <c:axPos val="l"/>
        <c:numFmt formatCode="General" sourceLinked="1"/>
        <c:majorTickMark val="none"/>
        <c:tickLblPos val="nextTo"/>
        <c:crossAx val="146990592"/>
        <c:crosses val="autoZero"/>
        <c:crossBetween val="between"/>
      </c:valAx>
      <c:valAx>
        <c:axId val="146871040"/>
        <c:scaling>
          <c:orientation val="minMax"/>
        </c:scaling>
        <c:axPos val="r"/>
        <c:numFmt formatCode="General" sourceLinked="1"/>
        <c:tickLblPos val="nextTo"/>
        <c:crossAx val="146872576"/>
        <c:crosses val="max"/>
        <c:crossBetween val="between"/>
      </c:valAx>
      <c:catAx>
        <c:axId val="146872576"/>
        <c:scaling>
          <c:orientation val="minMax"/>
        </c:scaling>
        <c:delete val="1"/>
        <c:axPos val="b"/>
        <c:tickLblPos val="none"/>
        <c:crossAx val="14687104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August!$AU$69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August!$AT$70:$AT$76</c:f>
              <c:strCache>
                <c:ptCount val="7"/>
                <c:pt idx="0">
                  <c:v>HV</c:v>
                </c:pt>
                <c:pt idx="1">
                  <c:v>LED</c:v>
                </c:pt>
                <c:pt idx="2">
                  <c:v>Body over</c:v>
                </c:pt>
                <c:pt idx="3">
                  <c:v>Gap</c:v>
                </c:pt>
                <c:pt idx="4">
                  <c:v>IR</c:v>
                </c:pt>
                <c:pt idx="5">
                  <c:v>Scratch</c:v>
                </c:pt>
                <c:pt idx="6">
                  <c:v>Body Shrinkage</c:v>
                </c:pt>
              </c:strCache>
            </c:strRef>
          </c:cat>
          <c:val>
            <c:numRef>
              <c:f>August!$AU$70:$AU$76</c:f>
              <c:numCache>
                <c:formatCode>General</c:formatCode>
                <c:ptCount val="7"/>
                <c:pt idx="0">
                  <c:v>173</c:v>
                </c:pt>
                <c:pt idx="1">
                  <c:v>80</c:v>
                </c:pt>
                <c:pt idx="2">
                  <c:v>35</c:v>
                </c:pt>
                <c:pt idx="3">
                  <c:v>23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</c:numCache>
            </c:numRef>
          </c:val>
        </c:ser>
        <c:dLbls>
          <c:showVal val="1"/>
        </c:dLbls>
        <c:gapWidth val="75"/>
        <c:axId val="146919808"/>
        <c:axId val="146921344"/>
      </c:barChart>
      <c:lineChart>
        <c:grouping val="standard"/>
        <c:ser>
          <c:idx val="2"/>
          <c:order val="1"/>
          <c:tx>
            <c:strRef>
              <c:f>August!$AW$69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August!$AT$70:$AT$76</c:f>
              <c:strCache>
                <c:ptCount val="7"/>
                <c:pt idx="0">
                  <c:v>HV</c:v>
                </c:pt>
                <c:pt idx="1">
                  <c:v>LED</c:v>
                </c:pt>
                <c:pt idx="2">
                  <c:v>Body over</c:v>
                </c:pt>
                <c:pt idx="3">
                  <c:v>Gap</c:v>
                </c:pt>
                <c:pt idx="4">
                  <c:v>IR</c:v>
                </c:pt>
                <c:pt idx="5">
                  <c:v>Scratch</c:v>
                </c:pt>
                <c:pt idx="6">
                  <c:v>Body Shrinkage</c:v>
                </c:pt>
              </c:strCache>
            </c:strRef>
          </c:cat>
          <c:val>
            <c:numRef>
              <c:f>August!$AW$70:$AW$76</c:f>
              <c:numCache>
                <c:formatCode>General</c:formatCode>
                <c:ptCount val="7"/>
                <c:pt idx="0">
                  <c:v>47.79</c:v>
                </c:pt>
                <c:pt idx="1">
                  <c:v>69.88</c:v>
                </c:pt>
                <c:pt idx="2">
                  <c:v>79.55</c:v>
                </c:pt>
                <c:pt idx="3">
                  <c:v>85.91</c:v>
                </c:pt>
                <c:pt idx="4">
                  <c:v>91.43</c:v>
                </c:pt>
                <c:pt idx="5">
                  <c:v>96.13</c:v>
                </c:pt>
                <c:pt idx="6">
                  <c:v>100</c:v>
                </c:pt>
              </c:numCache>
            </c:numRef>
          </c:val>
        </c:ser>
        <c:marker val="1"/>
        <c:axId val="146928768"/>
        <c:axId val="146922880"/>
      </c:lineChart>
      <c:catAx>
        <c:axId val="146919808"/>
        <c:scaling>
          <c:orientation val="minMax"/>
        </c:scaling>
        <c:axPos val="b"/>
        <c:majorTickMark val="none"/>
        <c:tickLblPos val="nextTo"/>
        <c:crossAx val="146921344"/>
        <c:crosses val="autoZero"/>
        <c:auto val="1"/>
        <c:lblAlgn val="ctr"/>
        <c:lblOffset val="100"/>
      </c:catAx>
      <c:valAx>
        <c:axId val="146921344"/>
        <c:scaling>
          <c:orientation val="minMax"/>
        </c:scaling>
        <c:axPos val="l"/>
        <c:numFmt formatCode="General" sourceLinked="1"/>
        <c:majorTickMark val="none"/>
        <c:tickLblPos val="nextTo"/>
        <c:crossAx val="146919808"/>
        <c:crosses val="autoZero"/>
        <c:crossBetween val="between"/>
      </c:valAx>
      <c:valAx>
        <c:axId val="146922880"/>
        <c:scaling>
          <c:orientation val="minMax"/>
        </c:scaling>
        <c:axPos val="r"/>
        <c:numFmt formatCode="General" sourceLinked="1"/>
        <c:tickLblPos val="nextTo"/>
        <c:crossAx val="146928768"/>
        <c:crosses val="max"/>
        <c:crossBetween val="between"/>
      </c:valAx>
      <c:catAx>
        <c:axId val="146928768"/>
        <c:scaling>
          <c:orientation val="minMax"/>
        </c:scaling>
        <c:delete val="1"/>
        <c:axPos val="b"/>
        <c:tickLblPos val="none"/>
        <c:crossAx val="14692288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September!$AR$16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September!$AQ$17:$AQ$20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September!$AR$17:$AR$20</c:f>
              <c:numCache>
                <c:formatCode>General</c:formatCode>
                <c:ptCount val="4"/>
                <c:pt idx="1">
                  <c:v>10507</c:v>
                </c:pt>
                <c:pt idx="2">
                  <c:v>10507</c:v>
                </c:pt>
                <c:pt idx="3">
                  <c:v>10507</c:v>
                </c:pt>
              </c:numCache>
            </c:numRef>
          </c:val>
        </c:ser>
        <c:ser>
          <c:idx val="1"/>
          <c:order val="1"/>
          <c:tx>
            <c:strRef>
              <c:f>September!$AS$16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September!$AQ$17:$AQ$20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September!$AS$17:$AS$20</c:f>
              <c:numCache>
                <c:formatCode>General</c:formatCode>
                <c:ptCount val="4"/>
                <c:pt idx="1">
                  <c:v>40</c:v>
                </c:pt>
                <c:pt idx="2">
                  <c:v>158</c:v>
                </c:pt>
                <c:pt idx="3">
                  <c:v>102</c:v>
                </c:pt>
              </c:numCache>
            </c:numRef>
          </c:val>
        </c:ser>
        <c:dLbls>
          <c:showVal val="1"/>
        </c:dLbls>
        <c:gapWidth val="75"/>
        <c:axId val="147470592"/>
        <c:axId val="147488768"/>
      </c:barChart>
      <c:lineChart>
        <c:grouping val="standard"/>
        <c:ser>
          <c:idx val="2"/>
          <c:order val="2"/>
          <c:tx>
            <c:strRef>
              <c:f>September!$AT$16</c:f>
              <c:strCache>
                <c:ptCount val="1"/>
                <c:pt idx="0">
                  <c:v>Target (%)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circle"/>
            <c:size val="8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September!$AQ$17:$AQ$20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September!$AT$17:$AT$20</c:f>
              <c:numCache>
                <c:formatCode>General</c:formatCode>
                <c:ptCount val="4"/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September!$AU$16</c:f>
              <c:strCache>
                <c:ptCount val="1"/>
                <c:pt idx="0">
                  <c:v>(%) of Rejection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September!$AQ$17:$AQ$20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September!$AU$17:$AU$20</c:f>
              <c:numCache>
                <c:formatCode>0.00</c:formatCode>
                <c:ptCount val="4"/>
                <c:pt idx="1">
                  <c:v>0.38069858189778244</c:v>
                </c:pt>
                <c:pt idx="2">
                  <c:v>1.5037593984962405</c:v>
                </c:pt>
                <c:pt idx="3">
                  <c:v>0.97078138383934531</c:v>
                </c:pt>
              </c:numCache>
            </c:numRef>
          </c:val>
        </c:ser>
        <c:marker val="1"/>
        <c:axId val="147491840"/>
        <c:axId val="147490304"/>
      </c:lineChart>
      <c:catAx>
        <c:axId val="147470592"/>
        <c:scaling>
          <c:orientation val="minMax"/>
        </c:scaling>
        <c:axPos val="b"/>
        <c:majorTickMark val="none"/>
        <c:tickLblPos val="nextTo"/>
        <c:crossAx val="147488768"/>
        <c:crosses val="autoZero"/>
        <c:auto val="1"/>
        <c:lblAlgn val="ctr"/>
        <c:lblOffset val="100"/>
      </c:catAx>
      <c:valAx>
        <c:axId val="147488768"/>
        <c:scaling>
          <c:orientation val="minMax"/>
        </c:scaling>
        <c:axPos val="l"/>
        <c:numFmt formatCode="General" sourceLinked="1"/>
        <c:majorTickMark val="none"/>
        <c:tickLblPos val="nextTo"/>
        <c:crossAx val="147470592"/>
        <c:crosses val="autoZero"/>
        <c:crossBetween val="between"/>
      </c:valAx>
      <c:valAx>
        <c:axId val="147490304"/>
        <c:scaling>
          <c:orientation val="minMax"/>
        </c:scaling>
        <c:axPos val="r"/>
        <c:numFmt formatCode="General" sourceLinked="1"/>
        <c:tickLblPos val="nextTo"/>
        <c:crossAx val="147491840"/>
        <c:crosses val="max"/>
        <c:crossBetween val="between"/>
      </c:valAx>
      <c:catAx>
        <c:axId val="147491840"/>
        <c:scaling>
          <c:orientation val="minMax"/>
        </c:scaling>
        <c:delete val="1"/>
        <c:axPos val="b"/>
        <c:tickLblPos val="none"/>
        <c:crossAx val="14749030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'MAY''2022'!$AV$9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'MAY''2022'!$AU$10:$AU$12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'MAY''2022'!$AV$10:$AV$12</c:f>
              <c:numCache>
                <c:formatCode>General</c:formatCode>
                <c:ptCount val="3"/>
                <c:pt idx="0">
                  <c:v>2112</c:v>
                </c:pt>
                <c:pt idx="1">
                  <c:v>2112</c:v>
                </c:pt>
                <c:pt idx="2">
                  <c:v>2112</c:v>
                </c:pt>
              </c:numCache>
            </c:numRef>
          </c:val>
        </c:ser>
        <c:dLbls>
          <c:showVal val="1"/>
        </c:dLbls>
        <c:gapWidth val="75"/>
        <c:axId val="144896384"/>
        <c:axId val="144897920"/>
      </c:barChart>
      <c:lineChart>
        <c:grouping val="standard"/>
        <c:ser>
          <c:idx val="2"/>
          <c:order val="1"/>
          <c:tx>
            <c:strRef>
              <c:f>'MAY''2022'!$AX$9</c:f>
              <c:strCache>
                <c:ptCount val="1"/>
                <c:pt idx="0">
                  <c:v>Target (%)</c:v>
                </c:pt>
              </c:strCache>
            </c:strRef>
          </c:tx>
          <c:dLbls>
            <c:showVal val="1"/>
          </c:dLbls>
          <c:cat>
            <c:strRef>
              <c:f>'MAY''2022'!$AU$10:$AU$12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'MAY''2022'!$AX$10:$AX$12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2"/>
          <c:tx>
            <c:strRef>
              <c:f>'MAY''2022'!$AY$9</c:f>
              <c:strCache>
                <c:ptCount val="1"/>
                <c:pt idx="0">
                  <c:v>Rejection(%)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'MAY''2022'!$AU$10:$AU$12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'MAY''2022'!$AY$10:$AY$12</c:f>
              <c:numCache>
                <c:formatCode>0.00</c:formatCode>
                <c:ptCount val="3"/>
                <c:pt idx="0">
                  <c:v>0.47348484848484851</c:v>
                </c:pt>
                <c:pt idx="1">
                  <c:v>6.0606060606060606</c:v>
                </c:pt>
                <c:pt idx="2">
                  <c:v>3.6458333333333335</c:v>
                </c:pt>
              </c:numCache>
            </c:numRef>
          </c:val>
        </c:ser>
        <c:marker val="1"/>
        <c:axId val="145241216"/>
        <c:axId val="144899456"/>
      </c:lineChart>
      <c:catAx>
        <c:axId val="144896384"/>
        <c:scaling>
          <c:orientation val="minMax"/>
        </c:scaling>
        <c:axPos val="b"/>
        <c:majorTickMark val="none"/>
        <c:tickLblPos val="nextTo"/>
        <c:crossAx val="144897920"/>
        <c:crosses val="autoZero"/>
        <c:auto val="1"/>
        <c:lblAlgn val="ctr"/>
        <c:lblOffset val="100"/>
      </c:catAx>
      <c:valAx>
        <c:axId val="144897920"/>
        <c:scaling>
          <c:orientation val="minMax"/>
        </c:scaling>
        <c:axPos val="l"/>
        <c:numFmt formatCode="General" sourceLinked="1"/>
        <c:majorTickMark val="none"/>
        <c:tickLblPos val="nextTo"/>
        <c:crossAx val="144896384"/>
        <c:crosses val="autoZero"/>
        <c:crossBetween val="between"/>
      </c:valAx>
      <c:valAx>
        <c:axId val="144899456"/>
        <c:scaling>
          <c:orientation val="minMax"/>
        </c:scaling>
        <c:axPos val="r"/>
        <c:numFmt formatCode="General" sourceLinked="1"/>
        <c:tickLblPos val="nextTo"/>
        <c:crossAx val="145241216"/>
        <c:crosses val="max"/>
        <c:crossBetween val="between"/>
      </c:valAx>
      <c:catAx>
        <c:axId val="145241216"/>
        <c:scaling>
          <c:orientation val="minMax"/>
        </c:scaling>
        <c:delete val="1"/>
        <c:axPos val="b"/>
        <c:tickLblPos val="none"/>
        <c:crossAx val="144899456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September!$AR$30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September!$AQ$31:$AQ$37</c:f>
              <c:strCache>
                <c:ptCount val="7"/>
                <c:pt idx="0">
                  <c:v>Indicator </c:v>
                </c:pt>
                <c:pt idx="1">
                  <c:v>Dent</c:v>
                </c:pt>
                <c:pt idx="2">
                  <c:v>HV </c:v>
                </c:pt>
                <c:pt idx="3">
                  <c:v>Scratch</c:v>
                </c:pt>
                <c:pt idx="4">
                  <c:v>Gap</c:v>
                </c:pt>
                <c:pt idx="5">
                  <c:v>Wattage</c:v>
                </c:pt>
                <c:pt idx="6">
                  <c:v>IR</c:v>
                </c:pt>
              </c:strCache>
            </c:strRef>
          </c:cat>
          <c:val>
            <c:numRef>
              <c:f>September!$AR$31:$AR$37</c:f>
              <c:numCache>
                <c:formatCode>General</c:formatCode>
                <c:ptCount val="7"/>
                <c:pt idx="0">
                  <c:v>148</c:v>
                </c:pt>
                <c:pt idx="1">
                  <c:v>41</c:v>
                </c:pt>
                <c:pt idx="2">
                  <c:v>37</c:v>
                </c:pt>
                <c:pt idx="3">
                  <c:v>34</c:v>
                </c:pt>
                <c:pt idx="4">
                  <c:v>27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</c:ser>
        <c:dLbls>
          <c:showVal val="1"/>
        </c:dLbls>
        <c:gapWidth val="75"/>
        <c:axId val="147596800"/>
        <c:axId val="147598336"/>
      </c:barChart>
      <c:lineChart>
        <c:grouping val="standard"/>
        <c:ser>
          <c:idx val="2"/>
          <c:order val="1"/>
          <c:tx>
            <c:strRef>
              <c:f>September!$AT$30</c:f>
              <c:strCache>
                <c:ptCount val="1"/>
                <c:pt idx="0">
                  <c:v>(%) of Cumulative</c:v>
                </c:pt>
              </c:strCache>
            </c:strRef>
          </c:tx>
          <c:spPr>
            <a:ln w="41275">
              <a:solidFill>
                <a:srgbClr val="00B050"/>
              </a:solidFill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dLbls>
            <c:dLblPos val="t"/>
            <c:showVal val="1"/>
          </c:dLbls>
          <c:cat>
            <c:strRef>
              <c:f>September!$AQ$31:$AQ$37</c:f>
              <c:strCache>
                <c:ptCount val="7"/>
                <c:pt idx="0">
                  <c:v>Indicator </c:v>
                </c:pt>
                <c:pt idx="1">
                  <c:v>Dent</c:v>
                </c:pt>
                <c:pt idx="2">
                  <c:v>HV </c:v>
                </c:pt>
                <c:pt idx="3">
                  <c:v>Scratch</c:v>
                </c:pt>
                <c:pt idx="4">
                  <c:v>Gap</c:v>
                </c:pt>
                <c:pt idx="5">
                  <c:v>Wattage</c:v>
                </c:pt>
                <c:pt idx="6">
                  <c:v>IR</c:v>
                </c:pt>
              </c:strCache>
            </c:strRef>
          </c:cat>
          <c:val>
            <c:numRef>
              <c:f>September!$AT$31:$AT$37</c:f>
              <c:numCache>
                <c:formatCode>General</c:formatCode>
                <c:ptCount val="7"/>
                <c:pt idx="0">
                  <c:v>47.66</c:v>
                </c:pt>
                <c:pt idx="1">
                  <c:v>62.66</c:v>
                </c:pt>
                <c:pt idx="2">
                  <c:v>75</c:v>
                </c:pt>
                <c:pt idx="3">
                  <c:v>86.33</c:v>
                </c:pt>
                <c:pt idx="4">
                  <c:v>95.33</c:v>
                </c:pt>
                <c:pt idx="5">
                  <c:v>98.66</c:v>
                </c:pt>
                <c:pt idx="6">
                  <c:v>100</c:v>
                </c:pt>
              </c:numCache>
            </c:numRef>
          </c:val>
        </c:ser>
        <c:marker val="1"/>
        <c:axId val="147609856"/>
        <c:axId val="147608320"/>
      </c:lineChart>
      <c:catAx>
        <c:axId val="147596800"/>
        <c:scaling>
          <c:orientation val="minMax"/>
        </c:scaling>
        <c:axPos val="b"/>
        <c:majorTickMark val="none"/>
        <c:tickLblPos val="nextTo"/>
        <c:crossAx val="147598336"/>
        <c:crosses val="autoZero"/>
        <c:auto val="1"/>
        <c:lblAlgn val="ctr"/>
        <c:lblOffset val="100"/>
      </c:catAx>
      <c:valAx>
        <c:axId val="147598336"/>
        <c:scaling>
          <c:orientation val="minMax"/>
        </c:scaling>
        <c:axPos val="l"/>
        <c:numFmt formatCode="General" sourceLinked="1"/>
        <c:majorTickMark val="none"/>
        <c:tickLblPos val="nextTo"/>
        <c:crossAx val="147596800"/>
        <c:crosses val="autoZero"/>
        <c:crossBetween val="between"/>
      </c:valAx>
      <c:valAx>
        <c:axId val="147608320"/>
        <c:scaling>
          <c:orientation val="minMax"/>
        </c:scaling>
        <c:axPos val="r"/>
        <c:numFmt formatCode="General" sourceLinked="1"/>
        <c:tickLblPos val="nextTo"/>
        <c:crossAx val="147609856"/>
        <c:crosses val="max"/>
        <c:crossBetween val="between"/>
      </c:valAx>
      <c:catAx>
        <c:axId val="147609856"/>
        <c:scaling>
          <c:orientation val="minMax"/>
        </c:scaling>
        <c:delete val="1"/>
        <c:axPos val="b"/>
        <c:tickLblPos val="none"/>
        <c:crossAx val="14760832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September!$AR$54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September!$AQ$55:$AQ$58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September!$AR$55:$AR$58</c:f>
              <c:numCache>
                <c:formatCode>General</c:formatCode>
                <c:ptCount val="4"/>
                <c:pt idx="1">
                  <c:v>1884</c:v>
                </c:pt>
                <c:pt idx="2">
                  <c:v>1884</c:v>
                </c:pt>
                <c:pt idx="3">
                  <c:v>1884</c:v>
                </c:pt>
              </c:numCache>
            </c:numRef>
          </c:val>
        </c:ser>
        <c:ser>
          <c:idx val="1"/>
          <c:order val="1"/>
          <c:tx>
            <c:strRef>
              <c:f>September!$AS$54</c:f>
              <c:strCache>
                <c:ptCount val="1"/>
                <c:pt idx="0">
                  <c:v>Rejected Qty</c:v>
                </c:pt>
              </c:strCache>
            </c:strRef>
          </c:tx>
          <c:cat>
            <c:strRef>
              <c:f>September!$AQ$55:$AQ$58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September!$AS$55:$AS$58</c:f>
              <c:numCache>
                <c:formatCode>General</c:formatCode>
                <c:ptCount val="4"/>
                <c:pt idx="1">
                  <c:v>74</c:v>
                </c:pt>
                <c:pt idx="2">
                  <c:v>32</c:v>
                </c:pt>
                <c:pt idx="3">
                  <c:v>35</c:v>
                </c:pt>
              </c:numCache>
            </c:numRef>
          </c:val>
        </c:ser>
        <c:dLbls>
          <c:showVal val="1"/>
        </c:dLbls>
        <c:gapWidth val="75"/>
        <c:axId val="147638912"/>
        <c:axId val="147661184"/>
      </c:barChart>
      <c:lineChart>
        <c:grouping val="standard"/>
        <c:ser>
          <c:idx val="2"/>
          <c:order val="2"/>
          <c:tx>
            <c:strRef>
              <c:f>September!$AT$54</c:f>
              <c:strCache>
                <c:ptCount val="1"/>
                <c:pt idx="0">
                  <c:v>Target (%)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September!$AQ$55:$AQ$58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September!$AT$55:$AT$58</c:f>
              <c:numCache>
                <c:formatCode>General</c:formatCode>
                <c:ptCount val="4"/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September!$AU$54</c:f>
              <c:strCache>
                <c:ptCount val="1"/>
                <c:pt idx="0">
                  <c:v>(%) of Rejection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dLbls>
            <c:showVal val="1"/>
          </c:dLbls>
          <c:cat>
            <c:strRef>
              <c:f>September!$AQ$55:$AQ$58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September!$AU$55:$AU$58</c:f>
              <c:numCache>
                <c:formatCode>General</c:formatCode>
                <c:ptCount val="4"/>
                <c:pt idx="1">
                  <c:v>3.92</c:v>
                </c:pt>
                <c:pt idx="2">
                  <c:v>1.69</c:v>
                </c:pt>
                <c:pt idx="3">
                  <c:v>1.85</c:v>
                </c:pt>
              </c:numCache>
            </c:numRef>
          </c:val>
        </c:ser>
        <c:marker val="1"/>
        <c:axId val="147664256"/>
        <c:axId val="147662720"/>
      </c:lineChart>
      <c:catAx>
        <c:axId val="147638912"/>
        <c:scaling>
          <c:orientation val="minMax"/>
        </c:scaling>
        <c:axPos val="b"/>
        <c:majorTickMark val="none"/>
        <c:tickLblPos val="nextTo"/>
        <c:crossAx val="147661184"/>
        <c:crosses val="autoZero"/>
        <c:auto val="1"/>
        <c:lblAlgn val="ctr"/>
        <c:lblOffset val="100"/>
      </c:catAx>
      <c:valAx>
        <c:axId val="147661184"/>
        <c:scaling>
          <c:orientation val="minMax"/>
        </c:scaling>
        <c:axPos val="l"/>
        <c:numFmt formatCode="General" sourceLinked="1"/>
        <c:majorTickMark val="none"/>
        <c:tickLblPos val="nextTo"/>
        <c:crossAx val="147638912"/>
        <c:crosses val="autoZero"/>
        <c:crossBetween val="between"/>
      </c:valAx>
      <c:valAx>
        <c:axId val="147662720"/>
        <c:scaling>
          <c:orientation val="minMax"/>
        </c:scaling>
        <c:axPos val="r"/>
        <c:numFmt formatCode="General" sourceLinked="1"/>
        <c:tickLblPos val="nextTo"/>
        <c:crossAx val="147664256"/>
        <c:crosses val="max"/>
        <c:crossBetween val="between"/>
      </c:valAx>
      <c:catAx>
        <c:axId val="147664256"/>
        <c:scaling>
          <c:orientation val="minMax"/>
        </c:scaling>
        <c:delete val="1"/>
        <c:axPos val="b"/>
        <c:tickLblPos val="none"/>
        <c:crossAx val="14766272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September!$AS$61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September!$AR$62:$AR$67</c:f>
              <c:strCache>
                <c:ptCount val="6"/>
                <c:pt idx="0">
                  <c:v>HV</c:v>
                </c:pt>
                <c:pt idx="1">
                  <c:v>LED</c:v>
                </c:pt>
                <c:pt idx="2">
                  <c:v>Scratch</c:v>
                </c:pt>
                <c:pt idx="3">
                  <c:v>Gap</c:v>
                </c:pt>
                <c:pt idx="4">
                  <c:v>Body Over</c:v>
                </c:pt>
                <c:pt idx="5">
                  <c:v>IR</c:v>
                </c:pt>
              </c:strCache>
            </c:strRef>
          </c:cat>
          <c:val>
            <c:numRef>
              <c:f>September!$AS$62:$AS$67</c:f>
              <c:numCache>
                <c:formatCode>General</c:formatCode>
                <c:ptCount val="6"/>
                <c:pt idx="0">
                  <c:v>70</c:v>
                </c:pt>
                <c:pt idx="1">
                  <c:v>32</c:v>
                </c:pt>
                <c:pt idx="2">
                  <c:v>16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dLbls>
          <c:showVal val="1"/>
        </c:dLbls>
        <c:gapWidth val="75"/>
        <c:axId val="147699200"/>
        <c:axId val="147700736"/>
      </c:barChart>
      <c:lineChart>
        <c:grouping val="standard"/>
        <c:ser>
          <c:idx val="2"/>
          <c:order val="1"/>
          <c:tx>
            <c:strRef>
              <c:f>September!$AU$61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September!$AR$62:$AR$67</c:f>
              <c:strCache>
                <c:ptCount val="6"/>
                <c:pt idx="0">
                  <c:v>HV</c:v>
                </c:pt>
                <c:pt idx="1">
                  <c:v>LED</c:v>
                </c:pt>
                <c:pt idx="2">
                  <c:v>Scratch</c:v>
                </c:pt>
                <c:pt idx="3">
                  <c:v>Gap</c:v>
                </c:pt>
                <c:pt idx="4">
                  <c:v>Body Over</c:v>
                </c:pt>
                <c:pt idx="5">
                  <c:v>IR</c:v>
                </c:pt>
              </c:strCache>
            </c:strRef>
          </c:cat>
          <c:val>
            <c:numRef>
              <c:f>September!$AU$62:$AU$67</c:f>
              <c:numCache>
                <c:formatCode>General</c:formatCode>
                <c:ptCount val="6"/>
                <c:pt idx="0">
                  <c:v>49.64</c:v>
                </c:pt>
                <c:pt idx="1">
                  <c:v>72.34</c:v>
                </c:pt>
                <c:pt idx="2">
                  <c:v>83.68</c:v>
                </c:pt>
                <c:pt idx="3">
                  <c:v>92.9</c:v>
                </c:pt>
                <c:pt idx="4">
                  <c:v>97.16</c:v>
                </c:pt>
                <c:pt idx="5">
                  <c:v>100</c:v>
                </c:pt>
              </c:numCache>
            </c:numRef>
          </c:val>
        </c:ser>
        <c:marker val="1"/>
        <c:axId val="147716352"/>
        <c:axId val="147714816"/>
      </c:lineChart>
      <c:catAx>
        <c:axId val="147699200"/>
        <c:scaling>
          <c:orientation val="minMax"/>
        </c:scaling>
        <c:axPos val="b"/>
        <c:majorTickMark val="none"/>
        <c:tickLblPos val="nextTo"/>
        <c:crossAx val="147700736"/>
        <c:crosses val="autoZero"/>
        <c:auto val="1"/>
        <c:lblAlgn val="ctr"/>
        <c:lblOffset val="100"/>
      </c:catAx>
      <c:valAx>
        <c:axId val="147700736"/>
        <c:scaling>
          <c:orientation val="minMax"/>
        </c:scaling>
        <c:axPos val="l"/>
        <c:numFmt formatCode="General" sourceLinked="1"/>
        <c:majorTickMark val="none"/>
        <c:tickLblPos val="nextTo"/>
        <c:crossAx val="147699200"/>
        <c:crosses val="autoZero"/>
        <c:crossBetween val="between"/>
      </c:valAx>
      <c:valAx>
        <c:axId val="147714816"/>
        <c:scaling>
          <c:orientation val="minMax"/>
        </c:scaling>
        <c:axPos val="r"/>
        <c:numFmt formatCode="General" sourceLinked="1"/>
        <c:tickLblPos val="nextTo"/>
        <c:crossAx val="147716352"/>
        <c:crosses val="max"/>
        <c:crossBetween val="between"/>
      </c:valAx>
      <c:catAx>
        <c:axId val="147716352"/>
        <c:scaling>
          <c:orientation val="minMax"/>
        </c:scaling>
        <c:delete val="1"/>
        <c:axPos val="b"/>
        <c:tickLblPos val="none"/>
        <c:crossAx val="147714816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November!$AQ$17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November!$AP$18:$AP$21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November!$AQ$18:$AQ$21</c:f>
              <c:numCache>
                <c:formatCode>General</c:formatCode>
                <c:ptCount val="4"/>
                <c:pt idx="1">
                  <c:v>4802</c:v>
                </c:pt>
                <c:pt idx="2">
                  <c:v>4802</c:v>
                </c:pt>
                <c:pt idx="3">
                  <c:v>4802</c:v>
                </c:pt>
              </c:numCache>
            </c:numRef>
          </c:val>
        </c:ser>
        <c:ser>
          <c:idx val="1"/>
          <c:order val="1"/>
          <c:tx>
            <c:strRef>
              <c:f>November!$AR$17</c:f>
              <c:strCache>
                <c:ptCount val="1"/>
                <c:pt idx="0">
                  <c:v>Rejected Qty</c:v>
                </c:pt>
              </c:strCache>
            </c:strRef>
          </c:tx>
          <c:cat>
            <c:strRef>
              <c:f>November!$AP$18:$AP$21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November!$AR$18:$AR$21</c:f>
              <c:numCache>
                <c:formatCode>General</c:formatCode>
                <c:ptCount val="4"/>
                <c:pt idx="1">
                  <c:v>67</c:v>
                </c:pt>
                <c:pt idx="2">
                  <c:v>67</c:v>
                </c:pt>
                <c:pt idx="3">
                  <c:v>60</c:v>
                </c:pt>
              </c:numCache>
            </c:numRef>
          </c:val>
        </c:ser>
        <c:dLbls>
          <c:showVal val="1"/>
        </c:dLbls>
        <c:gapWidth val="75"/>
        <c:axId val="148369408"/>
        <c:axId val="148370944"/>
      </c:barChart>
      <c:lineChart>
        <c:grouping val="standard"/>
        <c:ser>
          <c:idx val="2"/>
          <c:order val="2"/>
          <c:tx>
            <c:strRef>
              <c:f>November!$AS$17</c:f>
              <c:strCache>
                <c:ptCount val="1"/>
                <c:pt idx="0">
                  <c:v>Target (%)</c:v>
                </c:pt>
              </c:strCache>
            </c:strRef>
          </c:tx>
          <c:marker>
            <c:symbol val="circle"/>
            <c:size val="7"/>
          </c:marker>
          <c:dLbls>
            <c:showVal val="1"/>
          </c:dLbls>
          <c:cat>
            <c:strRef>
              <c:f>November!$AP$18:$AP$21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November!$AS$18:$AS$21</c:f>
              <c:numCache>
                <c:formatCode>General</c:formatCode>
                <c:ptCount val="4"/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November!$AT$17</c:f>
              <c:strCache>
                <c:ptCount val="1"/>
                <c:pt idx="0">
                  <c:v>(%) of Rejection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November!$AP$18:$AP$21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November!$AT$18:$AT$21</c:f>
              <c:numCache>
                <c:formatCode>0.00</c:formatCode>
                <c:ptCount val="4"/>
                <c:pt idx="1">
                  <c:v>1.3952519783423574</c:v>
                </c:pt>
                <c:pt idx="2">
                  <c:v>1.3952519783423574</c:v>
                </c:pt>
                <c:pt idx="3">
                  <c:v>1.2494793835901707</c:v>
                </c:pt>
              </c:numCache>
            </c:numRef>
          </c:val>
        </c:ser>
        <c:marker val="1"/>
        <c:axId val="148382464"/>
        <c:axId val="148372480"/>
      </c:lineChart>
      <c:catAx>
        <c:axId val="148369408"/>
        <c:scaling>
          <c:orientation val="minMax"/>
        </c:scaling>
        <c:axPos val="b"/>
        <c:majorTickMark val="none"/>
        <c:tickLblPos val="nextTo"/>
        <c:crossAx val="148370944"/>
        <c:crosses val="autoZero"/>
        <c:auto val="1"/>
        <c:lblAlgn val="ctr"/>
        <c:lblOffset val="100"/>
      </c:catAx>
      <c:valAx>
        <c:axId val="148370944"/>
        <c:scaling>
          <c:orientation val="minMax"/>
        </c:scaling>
        <c:axPos val="l"/>
        <c:numFmt formatCode="General" sourceLinked="1"/>
        <c:majorTickMark val="none"/>
        <c:tickLblPos val="nextTo"/>
        <c:crossAx val="148369408"/>
        <c:crosses val="autoZero"/>
        <c:crossBetween val="between"/>
      </c:valAx>
      <c:valAx>
        <c:axId val="148372480"/>
        <c:scaling>
          <c:orientation val="minMax"/>
        </c:scaling>
        <c:axPos val="r"/>
        <c:numFmt formatCode="General" sourceLinked="1"/>
        <c:tickLblPos val="nextTo"/>
        <c:crossAx val="148382464"/>
        <c:crosses val="max"/>
        <c:crossBetween val="between"/>
      </c:valAx>
      <c:catAx>
        <c:axId val="148382464"/>
        <c:scaling>
          <c:orientation val="minMax"/>
        </c:scaling>
        <c:delete val="1"/>
        <c:axPos val="b"/>
        <c:tickLblPos val="none"/>
        <c:crossAx val="14837248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7.7161636045494364E-2"/>
          <c:y val="0.91628280839894971"/>
          <c:w val="0.9"/>
          <c:h val="8.3717191601049942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November!$AS$25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November!$AR$26:$AR$30</c:f>
              <c:strCache>
                <c:ptCount val="5"/>
                <c:pt idx="0">
                  <c:v>Indicator</c:v>
                </c:pt>
                <c:pt idx="1">
                  <c:v>HV</c:v>
                </c:pt>
                <c:pt idx="2">
                  <c:v>Scratch</c:v>
                </c:pt>
                <c:pt idx="3">
                  <c:v>IR</c:v>
                </c:pt>
                <c:pt idx="4">
                  <c:v>Dent</c:v>
                </c:pt>
              </c:strCache>
            </c:strRef>
          </c:cat>
          <c:val>
            <c:numRef>
              <c:f>November!$AS$26:$AS$30</c:f>
              <c:numCache>
                <c:formatCode>General</c:formatCode>
                <c:ptCount val="5"/>
                <c:pt idx="0">
                  <c:v>67</c:v>
                </c:pt>
                <c:pt idx="1">
                  <c:v>40</c:v>
                </c:pt>
                <c:pt idx="2">
                  <c:v>40</c:v>
                </c:pt>
                <c:pt idx="3">
                  <c:v>27</c:v>
                </c:pt>
                <c:pt idx="4">
                  <c:v>20</c:v>
                </c:pt>
              </c:numCache>
            </c:numRef>
          </c:val>
        </c:ser>
        <c:dLbls>
          <c:showVal val="1"/>
        </c:dLbls>
        <c:gapWidth val="75"/>
        <c:axId val="156529408"/>
        <c:axId val="156531328"/>
      </c:barChart>
      <c:lineChart>
        <c:grouping val="standard"/>
        <c:ser>
          <c:idx val="2"/>
          <c:order val="1"/>
          <c:tx>
            <c:strRef>
              <c:f>November!$AU$25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November!$AR$26:$AR$30</c:f>
              <c:strCache>
                <c:ptCount val="5"/>
                <c:pt idx="0">
                  <c:v>Indicator</c:v>
                </c:pt>
                <c:pt idx="1">
                  <c:v>HV</c:v>
                </c:pt>
                <c:pt idx="2">
                  <c:v>Scratch</c:v>
                </c:pt>
                <c:pt idx="3">
                  <c:v>IR</c:v>
                </c:pt>
                <c:pt idx="4">
                  <c:v>Dent</c:v>
                </c:pt>
              </c:strCache>
            </c:strRef>
          </c:cat>
          <c:val>
            <c:numRef>
              <c:f>November!$AU$26:$AU$30</c:f>
              <c:numCache>
                <c:formatCode>General</c:formatCode>
                <c:ptCount val="5"/>
                <c:pt idx="0">
                  <c:v>34.53</c:v>
                </c:pt>
                <c:pt idx="1">
                  <c:v>55.15</c:v>
                </c:pt>
                <c:pt idx="2">
                  <c:v>75.77</c:v>
                </c:pt>
                <c:pt idx="3">
                  <c:v>89.69</c:v>
                </c:pt>
                <c:pt idx="4">
                  <c:v>100</c:v>
                </c:pt>
              </c:numCache>
            </c:numRef>
          </c:val>
        </c:ser>
        <c:marker val="1"/>
        <c:axId val="95639040"/>
        <c:axId val="87743104"/>
      </c:lineChart>
      <c:catAx>
        <c:axId val="156529408"/>
        <c:scaling>
          <c:orientation val="minMax"/>
        </c:scaling>
        <c:axPos val="b"/>
        <c:majorTickMark val="none"/>
        <c:tickLblPos val="nextTo"/>
        <c:crossAx val="156531328"/>
        <c:crosses val="autoZero"/>
        <c:auto val="1"/>
        <c:lblAlgn val="ctr"/>
        <c:lblOffset val="100"/>
      </c:catAx>
      <c:valAx>
        <c:axId val="156531328"/>
        <c:scaling>
          <c:orientation val="minMax"/>
        </c:scaling>
        <c:axPos val="l"/>
        <c:numFmt formatCode="General" sourceLinked="1"/>
        <c:majorTickMark val="none"/>
        <c:tickLblPos val="nextTo"/>
        <c:crossAx val="156529408"/>
        <c:crosses val="autoZero"/>
        <c:crossBetween val="between"/>
      </c:valAx>
      <c:valAx>
        <c:axId val="87743104"/>
        <c:scaling>
          <c:orientation val="minMax"/>
        </c:scaling>
        <c:axPos val="r"/>
        <c:numFmt formatCode="General" sourceLinked="1"/>
        <c:tickLblPos val="nextTo"/>
        <c:crossAx val="95639040"/>
        <c:crosses val="max"/>
        <c:crossBetween val="between"/>
      </c:valAx>
      <c:catAx>
        <c:axId val="95639040"/>
        <c:scaling>
          <c:orientation val="minMax"/>
        </c:scaling>
        <c:delete val="1"/>
        <c:axPos val="b"/>
        <c:tickLblPos val="none"/>
        <c:crossAx val="87743104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Analysis'!$C$3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Pos val="inEnd"/>
            <c:showVal val="1"/>
          </c:dLbls>
          <c:cat>
            <c:numRef>
              <c:f>'Pareto Analysis'!$B$4:$B$8</c:f>
              <c:numCache>
                <c:formatCode>[$-409]mmm\-yy;@</c:formatCode>
                <c:ptCount val="5"/>
                <c:pt idx="0">
                  <c:v>44703</c:v>
                </c:pt>
                <c:pt idx="1">
                  <c:v>44735</c:v>
                </c:pt>
                <c:pt idx="2">
                  <c:v>44766</c:v>
                </c:pt>
                <c:pt idx="3">
                  <c:v>44798</c:v>
                </c:pt>
                <c:pt idx="4">
                  <c:v>44830</c:v>
                </c:pt>
              </c:numCache>
            </c:numRef>
          </c:cat>
          <c:val>
            <c:numRef>
              <c:f>'Pareto Analysis'!$C$4:$C$8</c:f>
              <c:numCache>
                <c:formatCode>General</c:formatCode>
                <c:ptCount val="5"/>
                <c:pt idx="0">
                  <c:v>2112</c:v>
                </c:pt>
                <c:pt idx="1">
                  <c:v>6042</c:v>
                </c:pt>
                <c:pt idx="2">
                  <c:v>12969</c:v>
                </c:pt>
                <c:pt idx="3">
                  <c:v>5916</c:v>
                </c:pt>
                <c:pt idx="4">
                  <c:v>428</c:v>
                </c:pt>
              </c:numCache>
            </c:numRef>
          </c:val>
        </c:ser>
        <c:ser>
          <c:idx val="1"/>
          <c:order val="1"/>
          <c:tx>
            <c:strRef>
              <c:f>'Pareto Analysis'!$D$3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1"/>
              <c:layout>
                <c:manualLayout>
                  <c:x val="1.5633724176437745E-2"/>
                  <c:y val="4.6720575022461817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0100502512562814E-2"/>
                  <c:y val="5.0314465408805034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numRef>
              <c:f>'Pareto Analysis'!$B$4:$B$8</c:f>
              <c:numCache>
                <c:formatCode>[$-409]mmm\-yy;@</c:formatCode>
                <c:ptCount val="5"/>
                <c:pt idx="0">
                  <c:v>44703</c:v>
                </c:pt>
                <c:pt idx="1">
                  <c:v>44735</c:v>
                </c:pt>
                <c:pt idx="2">
                  <c:v>44766</c:v>
                </c:pt>
                <c:pt idx="3">
                  <c:v>44798</c:v>
                </c:pt>
                <c:pt idx="4">
                  <c:v>44830</c:v>
                </c:pt>
              </c:numCache>
            </c:numRef>
          </c:cat>
          <c:val>
            <c:numRef>
              <c:f>'Pareto Analysis'!$D$4:$D$8</c:f>
              <c:numCache>
                <c:formatCode>General</c:formatCode>
                <c:ptCount val="5"/>
                <c:pt idx="0">
                  <c:v>1897</c:v>
                </c:pt>
                <c:pt idx="1">
                  <c:v>5635</c:v>
                </c:pt>
                <c:pt idx="2">
                  <c:v>12574</c:v>
                </c:pt>
                <c:pt idx="3">
                  <c:v>5746</c:v>
                </c:pt>
                <c:pt idx="4">
                  <c:v>418</c:v>
                </c:pt>
              </c:numCache>
            </c:numRef>
          </c:val>
        </c:ser>
        <c:ser>
          <c:idx val="2"/>
          <c:order val="2"/>
          <c:tx>
            <c:strRef>
              <c:f>'Pareto Analysis'!$E$3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'Pareto Analysis'!$B$4:$B$8</c:f>
              <c:numCache>
                <c:formatCode>[$-409]mmm\-yy;@</c:formatCode>
                <c:ptCount val="5"/>
                <c:pt idx="0">
                  <c:v>44703</c:v>
                </c:pt>
                <c:pt idx="1">
                  <c:v>44735</c:v>
                </c:pt>
                <c:pt idx="2">
                  <c:v>44766</c:v>
                </c:pt>
                <c:pt idx="3">
                  <c:v>44798</c:v>
                </c:pt>
                <c:pt idx="4">
                  <c:v>44830</c:v>
                </c:pt>
              </c:numCache>
            </c:numRef>
          </c:cat>
          <c:val>
            <c:numRef>
              <c:f>'Pareto Analysis'!$E$4:$E$8</c:f>
              <c:numCache>
                <c:formatCode>General</c:formatCode>
                <c:ptCount val="5"/>
                <c:pt idx="0">
                  <c:v>215</c:v>
                </c:pt>
                <c:pt idx="1">
                  <c:v>407</c:v>
                </c:pt>
                <c:pt idx="2">
                  <c:v>395</c:v>
                </c:pt>
                <c:pt idx="3">
                  <c:v>170</c:v>
                </c:pt>
                <c:pt idx="4">
                  <c:v>10</c:v>
                </c:pt>
              </c:numCache>
            </c:numRef>
          </c:val>
        </c:ser>
        <c:dLbls>
          <c:showVal val="1"/>
        </c:dLbls>
        <c:gapWidth val="75"/>
        <c:axId val="148481920"/>
        <c:axId val="148483456"/>
      </c:barChart>
      <c:lineChart>
        <c:grouping val="standard"/>
        <c:ser>
          <c:idx val="3"/>
          <c:order val="3"/>
          <c:tx>
            <c:strRef>
              <c:f>'Pareto Analysis'!$F$3</c:f>
              <c:strCache>
                <c:ptCount val="1"/>
                <c:pt idx="0">
                  <c:v>Target (%)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'Pareto Analysis'!$B$4:$B$8</c:f>
              <c:numCache>
                <c:formatCode>[$-409]mmm\-yy;@</c:formatCode>
                <c:ptCount val="5"/>
                <c:pt idx="0">
                  <c:v>44703</c:v>
                </c:pt>
                <c:pt idx="1">
                  <c:v>44735</c:v>
                </c:pt>
                <c:pt idx="2">
                  <c:v>44766</c:v>
                </c:pt>
                <c:pt idx="3">
                  <c:v>44798</c:v>
                </c:pt>
                <c:pt idx="4">
                  <c:v>44830</c:v>
                </c:pt>
              </c:numCache>
            </c:numRef>
          </c:cat>
          <c:val>
            <c:numRef>
              <c:f>'Pareto Analysis'!$F$4:$F$8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'Pareto Analysis'!$G$3</c:f>
              <c:strCache>
                <c:ptCount val="1"/>
                <c:pt idx="0">
                  <c:v>Rejection(%)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numRef>
              <c:f>'Pareto Analysis'!$B$4:$B$8</c:f>
              <c:numCache>
                <c:formatCode>[$-409]mmm\-yy;@</c:formatCode>
                <c:ptCount val="5"/>
                <c:pt idx="0">
                  <c:v>44703</c:v>
                </c:pt>
                <c:pt idx="1">
                  <c:v>44735</c:v>
                </c:pt>
                <c:pt idx="2">
                  <c:v>44766</c:v>
                </c:pt>
                <c:pt idx="3">
                  <c:v>44798</c:v>
                </c:pt>
                <c:pt idx="4">
                  <c:v>44830</c:v>
                </c:pt>
              </c:numCache>
            </c:numRef>
          </c:cat>
          <c:val>
            <c:numRef>
              <c:f>'Pareto Analysis'!$G$4:$G$8</c:f>
              <c:numCache>
                <c:formatCode>0.00</c:formatCode>
                <c:ptCount val="5"/>
                <c:pt idx="0">
                  <c:v>10.179924242424242</c:v>
                </c:pt>
                <c:pt idx="1">
                  <c:v>6.7361800728235677</c:v>
                </c:pt>
                <c:pt idx="2">
                  <c:v>3.0457244197702216</c:v>
                </c:pt>
                <c:pt idx="3">
                  <c:v>2.8735632183908044</c:v>
                </c:pt>
                <c:pt idx="4">
                  <c:v>2.3364485981308412</c:v>
                </c:pt>
              </c:numCache>
            </c:numRef>
          </c:val>
        </c:ser>
        <c:marker val="1"/>
        <c:axId val="148494976"/>
        <c:axId val="148493440"/>
      </c:lineChart>
      <c:dateAx>
        <c:axId val="148481920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8483456"/>
        <c:crosses val="autoZero"/>
        <c:auto val="1"/>
        <c:lblOffset val="100"/>
      </c:dateAx>
      <c:valAx>
        <c:axId val="148483456"/>
        <c:scaling>
          <c:orientation val="minMax"/>
        </c:scaling>
        <c:axPos val="l"/>
        <c:numFmt formatCode="General" sourceLinked="1"/>
        <c:majorTickMark val="none"/>
        <c:tickLblPos val="nextTo"/>
        <c:crossAx val="148481920"/>
        <c:crosses val="autoZero"/>
        <c:crossBetween val="between"/>
      </c:valAx>
      <c:valAx>
        <c:axId val="148493440"/>
        <c:scaling>
          <c:orientation val="minMax"/>
        </c:scaling>
        <c:axPos val="r"/>
        <c:numFmt formatCode="General" sourceLinked="1"/>
        <c:tickLblPos val="nextTo"/>
        <c:crossAx val="148494976"/>
        <c:crosses val="max"/>
        <c:crossBetween val="between"/>
      </c:valAx>
      <c:dateAx>
        <c:axId val="148494976"/>
        <c:scaling>
          <c:orientation val="minMax"/>
        </c:scaling>
        <c:delete val="1"/>
        <c:axPos val="b"/>
        <c:numFmt formatCode="[$-409]mmm\-yy;@" sourceLinked="1"/>
        <c:tickLblPos val="none"/>
        <c:crossAx val="148493440"/>
        <c:crosses val="autoZero"/>
        <c:auto val="1"/>
        <c:lblOffset val="100"/>
      </c:dateAx>
    </c:plotArea>
    <c:legend>
      <c:legendPos val="b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Analysis'!$C$21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Pos val="inEnd"/>
            <c:showVal val="1"/>
          </c:dLbls>
          <c:cat>
            <c:numRef>
              <c:f>'Pareto Analysis'!$B$22:$B$25</c:f>
              <c:numCache>
                <c:formatCode>[$-409]mmm\-yy;@</c:formatCode>
                <c:ptCount val="4"/>
                <c:pt idx="0">
                  <c:v>44735</c:v>
                </c:pt>
                <c:pt idx="1">
                  <c:v>44766</c:v>
                </c:pt>
                <c:pt idx="2">
                  <c:v>44798</c:v>
                </c:pt>
                <c:pt idx="3">
                  <c:v>44830</c:v>
                </c:pt>
              </c:numCache>
            </c:numRef>
          </c:cat>
          <c:val>
            <c:numRef>
              <c:f>'Pareto Analysis'!$C$22:$C$25</c:f>
              <c:numCache>
                <c:formatCode>General</c:formatCode>
                <c:ptCount val="4"/>
                <c:pt idx="0">
                  <c:v>2212</c:v>
                </c:pt>
                <c:pt idx="1">
                  <c:v>5741</c:v>
                </c:pt>
                <c:pt idx="2">
                  <c:v>4615</c:v>
                </c:pt>
                <c:pt idx="3">
                  <c:v>10507</c:v>
                </c:pt>
              </c:numCache>
            </c:numRef>
          </c:val>
        </c:ser>
        <c:ser>
          <c:idx val="1"/>
          <c:order val="1"/>
          <c:tx>
            <c:strRef>
              <c:f>'Pareto Analysis'!$D$21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'Pareto Analysis'!$B$22:$B$25</c:f>
              <c:numCache>
                <c:formatCode>[$-409]mmm\-yy;@</c:formatCode>
                <c:ptCount val="4"/>
                <c:pt idx="0">
                  <c:v>44735</c:v>
                </c:pt>
                <c:pt idx="1">
                  <c:v>44766</c:v>
                </c:pt>
                <c:pt idx="2">
                  <c:v>44798</c:v>
                </c:pt>
                <c:pt idx="3">
                  <c:v>44830</c:v>
                </c:pt>
              </c:numCache>
            </c:numRef>
          </c:cat>
          <c:val>
            <c:numRef>
              <c:f>'Pareto Analysis'!$D$22:$D$25</c:f>
              <c:numCache>
                <c:formatCode>General</c:formatCode>
                <c:ptCount val="4"/>
                <c:pt idx="0">
                  <c:v>2117</c:v>
                </c:pt>
                <c:pt idx="1">
                  <c:v>5516</c:v>
                </c:pt>
                <c:pt idx="2">
                  <c:v>4475</c:v>
                </c:pt>
                <c:pt idx="3">
                  <c:v>10207</c:v>
                </c:pt>
              </c:numCache>
            </c:numRef>
          </c:val>
        </c:ser>
        <c:ser>
          <c:idx val="2"/>
          <c:order val="2"/>
          <c:tx>
            <c:strRef>
              <c:f>'Pareto Analysis'!$E$21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'Pareto Analysis'!$B$22:$B$25</c:f>
              <c:numCache>
                <c:formatCode>[$-409]mmm\-yy;@</c:formatCode>
                <c:ptCount val="4"/>
                <c:pt idx="0">
                  <c:v>44735</c:v>
                </c:pt>
                <c:pt idx="1">
                  <c:v>44766</c:v>
                </c:pt>
                <c:pt idx="2">
                  <c:v>44798</c:v>
                </c:pt>
                <c:pt idx="3">
                  <c:v>44830</c:v>
                </c:pt>
              </c:numCache>
            </c:numRef>
          </c:cat>
          <c:val>
            <c:numRef>
              <c:f>'Pareto Analysis'!$E$22:$E$25</c:f>
              <c:numCache>
                <c:formatCode>General</c:formatCode>
                <c:ptCount val="4"/>
                <c:pt idx="0">
                  <c:v>95</c:v>
                </c:pt>
                <c:pt idx="1">
                  <c:v>225</c:v>
                </c:pt>
                <c:pt idx="2">
                  <c:v>140</c:v>
                </c:pt>
                <c:pt idx="3">
                  <c:v>300</c:v>
                </c:pt>
              </c:numCache>
            </c:numRef>
          </c:val>
        </c:ser>
        <c:dLbls>
          <c:showVal val="1"/>
        </c:dLbls>
        <c:gapWidth val="75"/>
        <c:axId val="144961920"/>
        <c:axId val="144963456"/>
      </c:barChart>
      <c:lineChart>
        <c:grouping val="standard"/>
        <c:ser>
          <c:idx val="3"/>
          <c:order val="3"/>
          <c:tx>
            <c:strRef>
              <c:f>'Pareto Analysis'!$F$21</c:f>
              <c:strCache>
                <c:ptCount val="1"/>
                <c:pt idx="0">
                  <c:v>Target (%)</c:v>
                </c:pt>
              </c:strCache>
            </c:strRef>
          </c:tx>
          <c:marker>
            <c:symbol val="diamond"/>
            <c:size val="7"/>
            <c:spPr>
              <a:solidFill>
                <a:schemeClr val="tx2"/>
              </a:solidFill>
            </c:spPr>
          </c:marker>
          <c:dLbls>
            <c:showVal val="1"/>
          </c:dLbls>
          <c:cat>
            <c:numRef>
              <c:f>'Pareto Analysis'!$B$22:$B$25</c:f>
              <c:numCache>
                <c:formatCode>[$-409]mmm\-yy;@</c:formatCode>
                <c:ptCount val="4"/>
                <c:pt idx="0">
                  <c:v>44735</c:v>
                </c:pt>
                <c:pt idx="1">
                  <c:v>44766</c:v>
                </c:pt>
                <c:pt idx="2">
                  <c:v>44798</c:v>
                </c:pt>
                <c:pt idx="3">
                  <c:v>44830</c:v>
                </c:pt>
              </c:numCache>
            </c:numRef>
          </c:cat>
          <c:val>
            <c:numRef>
              <c:f>'Pareto Analysis'!$F$22:$F$25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'Pareto Analysis'!$G$21</c:f>
              <c:strCache>
                <c:ptCount val="1"/>
                <c:pt idx="0">
                  <c:v>Rejection(%)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dLbl>
              <c:idx val="2"/>
              <c:layout>
                <c:manualLayout>
                  <c:x val="-1.1318617110968435E-2"/>
                  <c:y val="-6.6225142540493567E-2"/>
                </c:manualLayout>
              </c:layout>
              <c:showVal val="1"/>
            </c:dLbl>
            <c:showVal val="1"/>
          </c:dLbls>
          <c:cat>
            <c:numRef>
              <c:f>'Pareto Analysis'!$B$22:$B$25</c:f>
              <c:numCache>
                <c:formatCode>[$-409]mmm\-yy;@</c:formatCode>
                <c:ptCount val="4"/>
                <c:pt idx="0">
                  <c:v>44735</c:v>
                </c:pt>
                <c:pt idx="1">
                  <c:v>44766</c:v>
                </c:pt>
                <c:pt idx="2">
                  <c:v>44798</c:v>
                </c:pt>
                <c:pt idx="3">
                  <c:v>44830</c:v>
                </c:pt>
              </c:numCache>
            </c:numRef>
          </c:cat>
          <c:val>
            <c:numRef>
              <c:f>'Pareto Analysis'!$G$22:$G$25</c:f>
              <c:numCache>
                <c:formatCode>0.00</c:formatCode>
                <c:ptCount val="4"/>
                <c:pt idx="0">
                  <c:v>4.2947558770343575</c:v>
                </c:pt>
                <c:pt idx="1">
                  <c:v>3.9191778435812576</c:v>
                </c:pt>
                <c:pt idx="2">
                  <c:v>3.0335861321776814</c:v>
                </c:pt>
                <c:pt idx="3">
                  <c:v>2.855239364233368</c:v>
                </c:pt>
              </c:numCache>
            </c:numRef>
          </c:val>
        </c:ser>
        <c:marker val="1"/>
        <c:axId val="148591744"/>
        <c:axId val="144964992"/>
      </c:lineChart>
      <c:dateAx>
        <c:axId val="144961920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4963456"/>
        <c:crosses val="autoZero"/>
        <c:auto val="1"/>
        <c:lblOffset val="100"/>
      </c:dateAx>
      <c:valAx>
        <c:axId val="144963456"/>
        <c:scaling>
          <c:orientation val="minMax"/>
        </c:scaling>
        <c:axPos val="l"/>
        <c:numFmt formatCode="General" sourceLinked="1"/>
        <c:majorTickMark val="none"/>
        <c:tickLblPos val="nextTo"/>
        <c:crossAx val="144961920"/>
        <c:crosses val="autoZero"/>
        <c:crossBetween val="between"/>
      </c:valAx>
      <c:valAx>
        <c:axId val="144964992"/>
        <c:scaling>
          <c:orientation val="minMax"/>
        </c:scaling>
        <c:axPos val="r"/>
        <c:numFmt formatCode="General" sourceLinked="1"/>
        <c:tickLblPos val="nextTo"/>
        <c:crossAx val="148591744"/>
        <c:crosses val="max"/>
        <c:crossBetween val="between"/>
      </c:valAx>
      <c:dateAx>
        <c:axId val="148591744"/>
        <c:scaling>
          <c:orientation val="minMax"/>
        </c:scaling>
        <c:delete val="1"/>
        <c:axPos val="b"/>
        <c:numFmt formatCode="[$-409]mmm\-yy;@" sourceLinked="1"/>
        <c:tickLblPos val="none"/>
        <c:crossAx val="144964992"/>
        <c:crosses val="autoZero"/>
        <c:auto val="1"/>
        <c:lblOffset val="100"/>
      </c:dateAx>
    </c:plotArea>
    <c:legend>
      <c:legendPos val="b"/>
      <c:layout/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Analysis'!$C$36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2"/>
              <c:layout>
                <c:manualLayout>
                  <c:x val="-2.4242424242424238E-3"/>
                  <c:y val="8.3044982698962364E-2"/>
                </c:manualLayout>
              </c:layout>
              <c:showVal val="1"/>
            </c:dLbl>
            <c:showVal val="1"/>
          </c:dLbls>
          <c:cat>
            <c:numRef>
              <c:f>'Pareto Analysis'!$B$37:$B$39</c:f>
              <c:numCache>
                <c:formatCode>[$-409]mmm\-yy;@</c:formatCode>
                <c:ptCount val="3"/>
                <c:pt idx="0">
                  <c:v>44766</c:v>
                </c:pt>
                <c:pt idx="1">
                  <c:v>44798</c:v>
                </c:pt>
                <c:pt idx="2">
                  <c:v>44830</c:v>
                </c:pt>
              </c:numCache>
            </c:numRef>
          </c:cat>
          <c:val>
            <c:numRef>
              <c:f>'Pareto Analysis'!$C$37:$C$39</c:f>
              <c:numCache>
                <c:formatCode>General</c:formatCode>
                <c:ptCount val="3"/>
                <c:pt idx="0">
                  <c:v>1261</c:v>
                </c:pt>
                <c:pt idx="1">
                  <c:v>4130</c:v>
                </c:pt>
                <c:pt idx="2">
                  <c:v>1884</c:v>
                </c:pt>
              </c:numCache>
            </c:numRef>
          </c:val>
        </c:ser>
        <c:ser>
          <c:idx val="1"/>
          <c:order val="1"/>
          <c:tx>
            <c:strRef>
              <c:f>'Pareto Analysis'!$D$36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2"/>
              <c:layout>
                <c:manualLayout>
                  <c:x val="0"/>
                  <c:y val="0.13840830449827052"/>
                </c:manualLayout>
              </c:layout>
              <c:showVal val="1"/>
            </c:dLbl>
            <c:showVal val="1"/>
          </c:dLbls>
          <c:cat>
            <c:numRef>
              <c:f>'Pareto Analysis'!$B$37:$B$39</c:f>
              <c:numCache>
                <c:formatCode>[$-409]mmm\-yy;@</c:formatCode>
                <c:ptCount val="3"/>
                <c:pt idx="0">
                  <c:v>44766</c:v>
                </c:pt>
                <c:pt idx="1">
                  <c:v>44798</c:v>
                </c:pt>
                <c:pt idx="2">
                  <c:v>44830</c:v>
                </c:pt>
              </c:numCache>
            </c:numRef>
          </c:cat>
          <c:val>
            <c:numRef>
              <c:f>'Pareto Analysis'!$D$37:$D$39</c:f>
              <c:numCache>
                <c:formatCode>General</c:formatCode>
                <c:ptCount val="3"/>
                <c:pt idx="0">
                  <c:v>1160</c:v>
                </c:pt>
                <c:pt idx="1">
                  <c:v>3768</c:v>
                </c:pt>
                <c:pt idx="2">
                  <c:v>1743</c:v>
                </c:pt>
              </c:numCache>
            </c:numRef>
          </c:val>
        </c:ser>
        <c:ser>
          <c:idx val="2"/>
          <c:order val="2"/>
          <c:tx>
            <c:strRef>
              <c:f>'Pareto Analysis'!$E$36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'Pareto Analysis'!$B$37:$B$39</c:f>
              <c:numCache>
                <c:formatCode>[$-409]mmm\-yy;@</c:formatCode>
                <c:ptCount val="3"/>
                <c:pt idx="0">
                  <c:v>44766</c:v>
                </c:pt>
                <c:pt idx="1">
                  <c:v>44798</c:v>
                </c:pt>
                <c:pt idx="2">
                  <c:v>44830</c:v>
                </c:pt>
              </c:numCache>
            </c:numRef>
          </c:cat>
          <c:val>
            <c:numRef>
              <c:f>'Pareto Analysis'!$E$37:$E$39</c:f>
              <c:numCache>
                <c:formatCode>General</c:formatCode>
                <c:ptCount val="3"/>
                <c:pt idx="0">
                  <c:v>101</c:v>
                </c:pt>
                <c:pt idx="1">
                  <c:v>362</c:v>
                </c:pt>
                <c:pt idx="2">
                  <c:v>141</c:v>
                </c:pt>
              </c:numCache>
            </c:numRef>
          </c:val>
        </c:ser>
        <c:dLbls>
          <c:showVal val="1"/>
        </c:dLbls>
        <c:gapWidth val="75"/>
        <c:axId val="148621952"/>
        <c:axId val="148652416"/>
      </c:barChart>
      <c:lineChart>
        <c:grouping val="standard"/>
        <c:ser>
          <c:idx val="3"/>
          <c:order val="3"/>
          <c:tx>
            <c:strRef>
              <c:f>'Pareto Analysis'!$F$36</c:f>
              <c:strCache>
                <c:ptCount val="1"/>
                <c:pt idx="0">
                  <c:v>Target (%)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2.9175853018372788E-2"/>
                  <c:y val="-4.1995477208947522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3.1600095442615252E-2"/>
                  <c:y val="4.566311563995680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9175853018372788E-2"/>
                  <c:y val="-4.6609087358889807E-2"/>
                </c:manualLayout>
              </c:layout>
              <c:dLblPos val="r"/>
              <c:showVal val="1"/>
            </c:dLbl>
            <c:dLblPos val="t"/>
            <c:showVal val="1"/>
          </c:dLbls>
          <c:cat>
            <c:numRef>
              <c:f>'Pareto Analysis'!$B$37:$B$39</c:f>
              <c:numCache>
                <c:formatCode>[$-409]mmm\-yy;@</c:formatCode>
                <c:ptCount val="3"/>
                <c:pt idx="0">
                  <c:v>44766</c:v>
                </c:pt>
                <c:pt idx="1">
                  <c:v>44798</c:v>
                </c:pt>
                <c:pt idx="2">
                  <c:v>44830</c:v>
                </c:pt>
              </c:numCache>
            </c:numRef>
          </c:cat>
          <c:val>
            <c:numRef>
              <c:f>'Pareto Analysis'!$F$37:$F$39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'Pareto Analysis'!$G$36</c:f>
              <c:strCache>
                <c:ptCount val="1"/>
                <c:pt idx="0">
                  <c:v>Rejection(%)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LblPos val="r"/>
            <c:showVal val="1"/>
          </c:dLbls>
          <c:cat>
            <c:numRef>
              <c:f>'Pareto Analysis'!$B$37:$B$39</c:f>
              <c:numCache>
                <c:formatCode>[$-409]mmm\-yy;@</c:formatCode>
                <c:ptCount val="3"/>
                <c:pt idx="0">
                  <c:v>44766</c:v>
                </c:pt>
                <c:pt idx="1">
                  <c:v>44798</c:v>
                </c:pt>
                <c:pt idx="2">
                  <c:v>44830</c:v>
                </c:pt>
              </c:numCache>
            </c:numRef>
          </c:cat>
          <c:val>
            <c:numRef>
              <c:f>'Pareto Analysis'!$G$37:$G$39</c:f>
              <c:numCache>
                <c:formatCode>0.00</c:formatCode>
                <c:ptCount val="3"/>
                <c:pt idx="0">
                  <c:v>8.0095162569389373</c:v>
                </c:pt>
                <c:pt idx="1">
                  <c:v>8.7651331719128329</c:v>
                </c:pt>
                <c:pt idx="2">
                  <c:v>7.484076433121019</c:v>
                </c:pt>
              </c:numCache>
            </c:numRef>
          </c:val>
        </c:ser>
        <c:marker val="1"/>
        <c:axId val="148655488"/>
        <c:axId val="148653952"/>
      </c:lineChart>
      <c:dateAx>
        <c:axId val="148621952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8652416"/>
        <c:crosses val="autoZero"/>
        <c:auto val="1"/>
        <c:lblOffset val="100"/>
      </c:dateAx>
      <c:valAx>
        <c:axId val="148652416"/>
        <c:scaling>
          <c:orientation val="minMax"/>
        </c:scaling>
        <c:axPos val="l"/>
        <c:numFmt formatCode="General" sourceLinked="1"/>
        <c:majorTickMark val="none"/>
        <c:tickLblPos val="nextTo"/>
        <c:crossAx val="148621952"/>
        <c:crosses val="autoZero"/>
        <c:crossBetween val="between"/>
      </c:valAx>
      <c:valAx>
        <c:axId val="148653952"/>
        <c:scaling>
          <c:orientation val="minMax"/>
        </c:scaling>
        <c:axPos val="r"/>
        <c:numFmt formatCode="General" sourceLinked="1"/>
        <c:tickLblPos val="nextTo"/>
        <c:crossAx val="148655488"/>
        <c:crosses val="max"/>
        <c:crossBetween val="between"/>
      </c:valAx>
      <c:dateAx>
        <c:axId val="148655488"/>
        <c:scaling>
          <c:orientation val="minMax"/>
        </c:scaling>
        <c:delete val="1"/>
        <c:axPos val="b"/>
        <c:numFmt formatCode="[$-409]mmm\-yy;@" sourceLinked="1"/>
        <c:tickLblPos val="none"/>
        <c:crossAx val="148653952"/>
        <c:crosses val="autoZero"/>
        <c:auto val="1"/>
        <c:lblOffset val="100"/>
      </c:dateAx>
    </c:plotArea>
    <c:legend>
      <c:legendPos val="b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Analysis'!$C$50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-7.1428571428571504E-3"/>
                  <c:y val="2.6875958686982448E-2"/>
                </c:manualLayout>
              </c:layout>
              <c:showVal val="1"/>
            </c:dLbl>
            <c:dLbl>
              <c:idx val="1"/>
              <c:layout>
                <c:manualLayout>
                  <c:x val="-1.6666666666666701E-2"/>
                  <c:y val="3.0303030303030311E-2"/>
                </c:manualLayout>
              </c:layout>
              <c:showVal val="1"/>
            </c:dLbl>
            <c:dLbl>
              <c:idx val="2"/>
              <c:layout>
                <c:manualLayout>
                  <c:x val="-1.4285714285714285E-2"/>
                  <c:y val="2.5974025974026042E-2"/>
                </c:manualLayout>
              </c:layout>
              <c:showVal val="1"/>
            </c:dLbl>
            <c:dLbl>
              <c:idx val="3"/>
              <c:layout>
                <c:manualLayout>
                  <c:x val="-1.9047619047619119E-2"/>
                  <c:y val="2.1645021645021651E-2"/>
                </c:manualLayout>
              </c:layout>
              <c:showVal val="1"/>
            </c:dLbl>
            <c:dLbl>
              <c:idx val="4"/>
              <c:layout>
                <c:manualLayout>
                  <c:x val="-1.6666666666666701E-2"/>
                  <c:y val="2.1645021645021651E-2"/>
                </c:manualLayout>
              </c:layout>
              <c:showVal val="1"/>
            </c:dLbl>
            <c:showVal val="1"/>
          </c:dLbls>
          <c:cat>
            <c:numRef>
              <c:f>'Pareto Analysis'!$B$51:$B$55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Analysis'!$C$51:$C$55</c:f>
              <c:numCache>
                <c:formatCode>General</c:formatCode>
                <c:ptCount val="5"/>
                <c:pt idx="0">
                  <c:v>2250</c:v>
                </c:pt>
                <c:pt idx="1">
                  <c:v>5850</c:v>
                </c:pt>
                <c:pt idx="2">
                  <c:v>4710</c:v>
                </c:pt>
                <c:pt idx="3">
                  <c:v>10600</c:v>
                </c:pt>
                <c:pt idx="4">
                  <c:v>10500</c:v>
                </c:pt>
              </c:numCache>
            </c:numRef>
          </c:val>
        </c:ser>
        <c:ser>
          <c:idx val="1"/>
          <c:order val="1"/>
          <c:tx>
            <c:strRef>
              <c:f>'Pareto Analysis'!$D$50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0"/>
              <c:layout>
                <c:manualLayout>
                  <c:x val="7.14285714285714E-3"/>
                  <c:y val="2.1645021645021651E-2"/>
                </c:manualLayout>
              </c:layout>
              <c:showVal val="1"/>
            </c:dLbl>
            <c:dLbl>
              <c:idx val="1"/>
              <c:layout>
                <c:manualLayout>
                  <c:x val="1.4285714285714285E-2"/>
                  <c:y val="8.6580086580087048E-3"/>
                </c:manualLayout>
              </c:layout>
              <c:showVal val="1"/>
            </c:dLbl>
            <c:dLbl>
              <c:idx val="2"/>
              <c:layout>
                <c:manualLayout>
                  <c:x val="1.1904761904761921E-2"/>
                  <c:y val="1.2987012987012988E-2"/>
                </c:manualLayout>
              </c:layout>
              <c:showVal val="1"/>
            </c:dLbl>
            <c:dLbl>
              <c:idx val="3"/>
              <c:layout>
                <c:manualLayout>
                  <c:x val="1.1904761904762046E-2"/>
                  <c:y val="8.6580086580086858E-3"/>
                </c:manualLayout>
              </c:layout>
              <c:showVal val="1"/>
            </c:dLbl>
            <c:dLbl>
              <c:idx val="4"/>
              <c:layout>
                <c:manualLayout>
                  <c:x val="1.6666666666666701E-2"/>
                  <c:y val="1.2987012987012977E-2"/>
                </c:manualLayout>
              </c:layout>
              <c:showVal val="1"/>
            </c:dLbl>
            <c:showVal val="1"/>
          </c:dLbls>
          <c:cat>
            <c:numRef>
              <c:f>'Pareto Analysis'!$B$51:$B$55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Analysis'!$D$51:$D$55</c:f>
              <c:numCache>
                <c:formatCode>General</c:formatCode>
                <c:ptCount val="5"/>
                <c:pt idx="0">
                  <c:v>2120</c:v>
                </c:pt>
                <c:pt idx="1">
                  <c:v>5550</c:v>
                </c:pt>
                <c:pt idx="2">
                  <c:v>4480</c:v>
                </c:pt>
                <c:pt idx="3">
                  <c:v>10207</c:v>
                </c:pt>
                <c:pt idx="4">
                  <c:v>10253</c:v>
                </c:pt>
              </c:numCache>
            </c:numRef>
          </c:val>
        </c:ser>
        <c:ser>
          <c:idx val="2"/>
          <c:order val="2"/>
          <c:tx>
            <c:strRef>
              <c:f>'Pareto Analysis'!$E$50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'Pareto Analysis'!$B$51:$B$55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Analysis'!$E$51:$E$55</c:f>
              <c:numCache>
                <c:formatCode>General</c:formatCode>
                <c:ptCount val="5"/>
                <c:pt idx="0">
                  <c:v>130</c:v>
                </c:pt>
                <c:pt idx="1">
                  <c:v>300</c:v>
                </c:pt>
                <c:pt idx="2">
                  <c:v>230</c:v>
                </c:pt>
                <c:pt idx="3">
                  <c:v>393</c:v>
                </c:pt>
                <c:pt idx="4">
                  <c:v>247</c:v>
                </c:pt>
              </c:numCache>
            </c:numRef>
          </c:val>
        </c:ser>
        <c:dLbls>
          <c:showVal val="1"/>
        </c:dLbls>
        <c:gapWidth val="75"/>
        <c:axId val="148714624"/>
        <c:axId val="148716160"/>
      </c:barChart>
      <c:lineChart>
        <c:grouping val="standard"/>
        <c:ser>
          <c:idx val="3"/>
          <c:order val="3"/>
          <c:tx>
            <c:strRef>
              <c:f>'Pareto Analysis'!$F$50</c:f>
              <c:strCache>
                <c:ptCount val="1"/>
                <c:pt idx="0">
                  <c:v>Target (%)</c:v>
                </c:pt>
              </c:strCache>
            </c:strRef>
          </c:tx>
          <c:marker>
            <c:symbol val="diamond"/>
            <c:size val="8"/>
          </c:marker>
          <c:dLbls>
            <c:showVal val="1"/>
          </c:dLbls>
          <c:cat>
            <c:numRef>
              <c:f>'Pareto Analysis'!$B$51:$B$55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Analysis'!$F$51:$F$55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'Pareto Analysis'!$G$50</c:f>
              <c:strCache>
                <c:ptCount val="1"/>
                <c:pt idx="0">
                  <c:v>Rejection(%)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showVal val="1"/>
          </c:dLbls>
          <c:cat>
            <c:numRef>
              <c:f>'Pareto Analysis'!$B$51:$B$55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Analysis'!$G$51:$G$55</c:f>
              <c:numCache>
                <c:formatCode>0.00</c:formatCode>
                <c:ptCount val="5"/>
                <c:pt idx="0">
                  <c:v>5.7777777777777777</c:v>
                </c:pt>
                <c:pt idx="1">
                  <c:v>5.1282051282051277</c:v>
                </c:pt>
                <c:pt idx="2">
                  <c:v>4.8832271762208075</c:v>
                </c:pt>
                <c:pt idx="3">
                  <c:v>3.7075471698113205</c:v>
                </c:pt>
                <c:pt idx="4">
                  <c:v>2.3523809523809525</c:v>
                </c:pt>
              </c:numCache>
            </c:numRef>
          </c:val>
        </c:ser>
        <c:marker val="1"/>
        <c:axId val="148727680"/>
        <c:axId val="148726144"/>
      </c:lineChart>
      <c:dateAx>
        <c:axId val="148714624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8716160"/>
        <c:crosses val="autoZero"/>
        <c:auto val="1"/>
        <c:lblOffset val="100"/>
      </c:dateAx>
      <c:valAx>
        <c:axId val="148716160"/>
        <c:scaling>
          <c:orientation val="minMax"/>
        </c:scaling>
        <c:axPos val="l"/>
        <c:numFmt formatCode="General" sourceLinked="1"/>
        <c:majorTickMark val="none"/>
        <c:tickLblPos val="nextTo"/>
        <c:crossAx val="148714624"/>
        <c:crosses val="autoZero"/>
        <c:crossBetween val="between"/>
      </c:valAx>
      <c:valAx>
        <c:axId val="148726144"/>
        <c:scaling>
          <c:orientation val="minMax"/>
        </c:scaling>
        <c:axPos val="r"/>
        <c:numFmt formatCode="General" sourceLinked="1"/>
        <c:tickLblPos val="nextTo"/>
        <c:crossAx val="148727680"/>
        <c:crosses val="max"/>
        <c:crossBetween val="between"/>
      </c:valAx>
      <c:dateAx>
        <c:axId val="148727680"/>
        <c:scaling>
          <c:orientation val="minMax"/>
        </c:scaling>
        <c:delete val="1"/>
        <c:axPos val="b"/>
        <c:numFmt formatCode="[$-409]mmm\-yy;@" sourceLinked="1"/>
        <c:tickLblPos val="none"/>
        <c:crossAx val="148726144"/>
        <c:crosses val="autoZero"/>
        <c:auto val="1"/>
        <c:lblOffset val="100"/>
      </c:dateAx>
    </c:plotArea>
    <c:legend>
      <c:legendPos val="b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Analysis'!$C$64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1"/>
              <c:layout>
                <c:manualLayout>
                  <c:x val="-2.1015761821366042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7.0052539404553589E-3"/>
                  <c:y val="6.8728522336769765E-2"/>
                </c:manualLayout>
              </c:layout>
              <c:showVal val="1"/>
            </c:dLbl>
            <c:dLbl>
              <c:idx val="3"/>
              <c:layout>
                <c:manualLayout>
                  <c:x val="-1.8680677174547581E-2"/>
                  <c:y val="2.2909507445590026E-2"/>
                </c:manualLayout>
              </c:layout>
              <c:showVal val="1"/>
            </c:dLbl>
            <c:dLbl>
              <c:idx val="4"/>
              <c:layout>
                <c:manualLayout>
                  <c:x val="-1.40105078809106E-2"/>
                  <c:y val="6.4146620847652103E-2"/>
                </c:manualLayout>
              </c:layout>
              <c:showVal val="1"/>
            </c:dLbl>
            <c:showVal val="1"/>
          </c:dLbls>
          <c:cat>
            <c:numRef>
              <c:f>'Pareto Analysis'!$B$65:$B$69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Analysis'!$C$65:$C$69</c:f>
              <c:numCache>
                <c:formatCode>General</c:formatCode>
                <c:ptCount val="5"/>
                <c:pt idx="0">
                  <c:v>2212</c:v>
                </c:pt>
                <c:pt idx="1">
                  <c:v>7002</c:v>
                </c:pt>
                <c:pt idx="2">
                  <c:v>8745</c:v>
                </c:pt>
                <c:pt idx="3">
                  <c:v>12391</c:v>
                </c:pt>
                <c:pt idx="4">
                  <c:v>10225</c:v>
                </c:pt>
              </c:numCache>
            </c:numRef>
          </c:val>
        </c:ser>
        <c:ser>
          <c:idx val="1"/>
          <c:order val="1"/>
          <c:tx>
            <c:strRef>
              <c:f>'Pareto Analysis'!$D$64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0"/>
              <c:layout>
                <c:manualLayout>
                  <c:x val="1.1675423234092283E-2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7.0052539404553589E-3"/>
                  <c:y val="6.8728522336769723E-2"/>
                </c:manualLayout>
              </c:layout>
              <c:showVal val="1"/>
            </c:dLbl>
            <c:dLbl>
              <c:idx val="2"/>
              <c:layout>
                <c:manualLayout>
                  <c:x val="1.4010507880910683E-2"/>
                  <c:y val="8.2474226804123682E-2"/>
                </c:manualLayout>
              </c:layout>
              <c:showVal val="1"/>
            </c:dLbl>
            <c:dLbl>
              <c:idx val="3"/>
              <c:layout>
                <c:manualLayout>
                  <c:x val="1.8680677174547581E-2"/>
                  <c:y val="2.749140893470791E-2"/>
                </c:manualLayout>
              </c:layout>
              <c:showVal val="1"/>
            </c:dLbl>
            <c:dLbl>
              <c:idx val="4"/>
              <c:layout>
                <c:manualLayout>
                  <c:x val="9.3403385872737887E-3"/>
                  <c:y val="0.19243986254295578"/>
                </c:manualLayout>
              </c:layout>
              <c:showVal val="1"/>
            </c:dLbl>
            <c:showVal val="1"/>
          </c:dLbls>
          <c:cat>
            <c:numRef>
              <c:f>'Pareto Analysis'!$B$65:$B$69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Analysis'!$D$65:$D$69</c:f>
              <c:numCache>
                <c:formatCode>General</c:formatCode>
                <c:ptCount val="5"/>
                <c:pt idx="0">
                  <c:v>2187</c:v>
                </c:pt>
                <c:pt idx="1">
                  <c:v>6952</c:v>
                </c:pt>
                <c:pt idx="2">
                  <c:v>8665</c:v>
                </c:pt>
                <c:pt idx="3">
                  <c:v>12321</c:v>
                </c:pt>
                <c:pt idx="4">
                  <c:v>10145</c:v>
                </c:pt>
              </c:numCache>
            </c:numRef>
          </c:val>
        </c:ser>
        <c:ser>
          <c:idx val="2"/>
          <c:order val="2"/>
          <c:tx>
            <c:strRef>
              <c:f>'Pareto Analysis'!$E$64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'Pareto Analysis'!$B$65:$B$69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Analysis'!$E$65:$E$69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</c:ser>
        <c:dLbls>
          <c:showVal val="1"/>
        </c:dLbls>
        <c:gapWidth val="75"/>
        <c:axId val="148860288"/>
        <c:axId val="148882560"/>
      </c:barChart>
      <c:lineChart>
        <c:grouping val="standard"/>
        <c:ser>
          <c:idx val="3"/>
          <c:order val="3"/>
          <c:tx>
            <c:strRef>
              <c:f>'Pareto Analysis'!$F$64</c:f>
              <c:strCache>
                <c:ptCount val="1"/>
                <c:pt idx="0">
                  <c:v>Target (%)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4.2113343537837113E-2"/>
                  <c:y val="-4.6973509754579651E-4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8102835656926436E-2"/>
                  <c:y val="-3.712494701048978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8102835656926436E-2"/>
                  <c:y val="-5.0870651477843788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2.5767751010107868E-2"/>
                  <c:y val="4.5349279793634005E-2"/>
                </c:manualLayout>
              </c:layout>
              <c:dLblPos val="r"/>
              <c:showVal val="1"/>
            </c:dLbl>
            <c:dLblPos val="t"/>
            <c:showVal val="1"/>
          </c:dLbls>
          <c:cat>
            <c:numRef>
              <c:f>'Pareto Analysis'!$B$65:$B$69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Analysis'!$F$65:$F$69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'Pareto Analysis'!$G$64</c:f>
              <c:strCache>
                <c:ptCount val="1"/>
                <c:pt idx="0">
                  <c:v>Rejection(%)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howVal val="1"/>
          </c:dLbls>
          <c:cat>
            <c:numRef>
              <c:f>'Pareto Analysis'!$B$65:$B$69</c:f>
              <c:numCache>
                <c:formatCode>[$-409]mmm\-yy;@</c:formatCode>
                <c:ptCount val="5"/>
                <c:pt idx="0">
                  <c:v>44736</c:v>
                </c:pt>
                <c:pt idx="1">
                  <c:v>44767</c:v>
                </c:pt>
                <c:pt idx="2">
                  <c:v>44799</c:v>
                </c:pt>
                <c:pt idx="3">
                  <c:v>44831</c:v>
                </c:pt>
                <c:pt idx="4">
                  <c:v>44862</c:v>
                </c:pt>
              </c:numCache>
            </c:numRef>
          </c:cat>
          <c:val>
            <c:numRef>
              <c:f>'Pareto Analysis'!$G$65:$G$69</c:f>
              <c:numCache>
                <c:formatCode>0.00</c:formatCode>
                <c:ptCount val="5"/>
                <c:pt idx="0">
                  <c:v>1.1301989150090417</c:v>
                </c:pt>
                <c:pt idx="1">
                  <c:v>0.71408169094544416</c:v>
                </c:pt>
                <c:pt idx="2">
                  <c:v>0.91480846197827326</c:v>
                </c:pt>
                <c:pt idx="3">
                  <c:v>0.56492615608102659</c:v>
                </c:pt>
                <c:pt idx="4">
                  <c:v>0.78239608801955984</c:v>
                </c:pt>
              </c:numCache>
            </c:numRef>
          </c:val>
        </c:ser>
        <c:marker val="1"/>
        <c:axId val="148767104"/>
        <c:axId val="148884096"/>
      </c:lineChart>
      <c:dateAx>
        <c:axId val="148860288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8882560"/>
        <c:crosses val="autoZero"/>
        <c:auto val="1"/>
        <c:lblOffset val="100"/>
      </c:dateAx>
      <c:valAx>
        <c:axId val="148882560"/>
        <c:scaling>
          <c:orientation val="minMax"/>
        </c:scaling>
        <c:axPos val="l"/>
        <c:numFmt formatCode="General" sourceLinked="1"/>
        <c:majorTickMark val="none"/>
        <c:tickLblPos val="nextTo"/>
        <c:crossAx val="148860288"/>
        <c:crosses val="autoZero"/>
        <c:crossBetween val="between"/>
      </c:valAx>
      <c:valAx>
        <c:axId val="148884096"/>
        <c:scaling>
          <c:orientation val="minMax"/>
        </c:scaling>
        <c:axPos val="r"/>
        <c:numFmt formatCode="General" sourceLinked="1"/>
        <c:tickLblPos val="nextTo"/>
        <c:crossAx val="148767104"/>
        <c:crosses val="max"/>
        <c:crossBetween val="between"/>
      </c:valAx>
      <c:dateAx>
        <c:axId val="148767104"/>
        <c:scaling>
          <c:orientation val="minMax"/>
        </c:scaling>
        <c:delete val="1"/>
        <c:axPos val="b"/>
        <c:numFmt formatCode="[$-409]mmm\-yy;@" sourceLinked="1"/>
        <c:tickLblPos val="none"/>
        <c:crossAx val="148884096"/>
        <c:crosses val="autoZero"/>
        <c:auto val="1"/>
        <c:lblOffset val="100"/>
      </c:dateAx>
    </c:plotArea>
    <c:legend>
      <c:legendPos val="b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B050"/>
                </a:solidFill>
              </a:rPr>
              <a:t>Pareto Chart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'MAY''2022'!$AR$17</c:f>
              <c:strCache>
                <c:ptCount val="1"/>
                <c:pt idx="0">
                  <c:v>Frequency 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'MAY''2022'!$AQ$18:$AQ$22</c:f>
              <c:strCache>
                <c:ptCount val="5"/>
                <c:pt idx="0">
                  <c:v>Indicator</c:v>
                </c:pt>
                <c:pt idx="1">
                  <c:v>Dent</c:v>
                </c:pt>
                <c:pt idx="2">
                  <c:v>Scratch</c:v>
                </c:pt>
                <c:pt idx="3">
                  <c:v>HV</c:v>
                </c:pt>
                <c:pt idx="4">
                  <c:v>IR</c:v>
                </c:pt>
              </c:strCache>
            </c:strRef>
          </c:cat>
          <c:val>
            <c:numRef>
              <c:f>'MAY''2022'!$AR$18:$AR$22</c:f>
              <c:numCache>
                <c:formatCode>General</c:formatCode>
                <c:ptCount val="5"/>
                <c:pt idx="0">
                  <c:v>128</c:v>
                </c:pt>
                <c:pt idx="1">
                  <c:v>50</c:v>
                </c:pt>
                <c:pt idx="2">
                  <c:v>27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overlap val="-25"/>
        <c:axId val="145262848"/>
        <c:axId val="145272832"/>
      </c:barChart>
      <c:lineChart>
        <c:grouping val="standard"/>
        <c:ser>
          <c:idx val="2"/>
          <c:order val="1"/>
          <c:tx>
            <c:strRef>
              <c:f>'MAY''2022'!$AT$17</c:f>
              <c:strCache>
                <c:ptCount val="1"/>
                <c:pt idx="0">
                  <c:v>(%) of Commulative</c:v>
                </c:pt>
              </c:strCache>
            </c:strRef>
          </c:tx>
          <c:cat>
            <c:strRef>
              <c:f>'MAY''2022'!$AQ$18:$AQ$22</c:f>
              <c:strCache>
                <c:ptCount val="5"/>
                <c:pt idx="0">
                  <c:v>Indicator</c:v>
                </c:pt>
                <c:pt idx="1">
                  <c:v>Dent</c:v>
                </c:pt>
                <c:pt idx="2">
                  <c:v>Scratch</c:v>
                </c:pt>
                <c:pt idx="3">
                  <c:v>HV</c:v>
                </c:pt>
                <c:pt idx="4">
                  <c:v>IR</c:v>
                </c:pt>
              </c:strCache>
            </c:strRef>
          </c:cat>
          <c:val>
            <c:numRef>
              <c:f>'MAY''2022'!$AT$18:$AT$22</c:f>
              <c:numCache>
                <c:formatCode>General</c:formatCode>
                <c:ptCount val="5"/>
                <c:pt idx="0">
                  <c:v>59.53</c:v>
                </c:pt>
                <c:pt idx="1">
                  <c:v>82.79</c:v>
                </c:pt>
                <c:pt idx="2">
                  <c:v>95.34</c:v>
                </c:pt>
                <c:pt idx="3">
                  <c:v>99.06</c:v>
                </c:pt>
                <c:pt idx="4">
                  <c:v>100</c:v>
                </c:pt>
              </c:numCache>
            </c:numRef>
          </c:val>
        </c:ser>
        <c:dLbls>
          <c:showVal val="1"/>
        </c:dLbls>
        <c:marker val="1"/>
        <c:axId val="145262848"/>
        <c:axId val="145272832"/>
      </c:lineChart>
      <c:catAx>
        <c:axId val="145262848"/>
        <c:scaling>
          <c:orientation val="minMax"/>
        </c:scaling>
        <c:axPos val="b"/>
        <c:majorTickMark val="none"/>
        <c:tickLblPos val="nextTo"/>
        <c:crossAx val="145272832"/>
        <c:crosses val="autoZero"/>
        <c:auto val="1"/>
        <c:lblAlgn val="ctr"/>
        <c:lblOffset val="100"/>
      </c:catAx>
      <c:valAx>
        <c:axId val="14527283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4526284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Analysis'!$C$77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-6.8143100511073263E-3"/>
                  <c:y val="8.6580086580086944E-3"/>
                </c:manualLayout>
              </c:layout>
              <c:showVal val="1"/>
            </c:dLbl>
            <c:dLbl>
              <c:idx val="1"/>
              <c:layout>
                <c:manualLayout>
                  <c:x val="-1.5900056785917167E-2"/>
                  <c:y val="8.6580086580086944E-3"/>
                </c:manualLayout>
              </c:layout>
              <c:showVal val="1"/>
            </c:dLbl>
            <c:dLbl>
              <c:idx val="2"/>
              <c:layout>
                <c:manualLayout>
                  <c:x val="-1.5900056785917119E-2"/>
                  <c:y val="1.2987012987012988E-2"/>
                </c:manualLayout>
              </c:layout>
              <c:showVal val="1"/>
            </c:dLbl>
            <c:dLbl>
              <c:idx val="3"/>
              <c:layout>
                <c:manualLayout>
                  <c:x val="-1.3628620102214651E-2"/>
                  <c:y val="2.5974025974026042E-2"/>
                </c:manualLayout>
              </c:layout>
              <c:showVal val="1"/>
            </c:dLbl>
            <c:showVal val="1"/>
          </c:dLbls>
          <c:cat>
            <c:numRef>
              <c:f>'Pareto Analysis'!$B$78:$B$83</c:f>
              <c:numCache>
                <c:formatCode>[$-409]mmm\-yy;@</c:formatCode>
                <c:ptCount val="6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44832</c:v>
                </c:pt>
                <c:pt idx="5">
                  <c:v>44863</c:v>
                </c:pt>
              </c:numCache>
            </c:numRef>
          </c:cat>
          <c:val>
            <c:numRef>
              <c:f>'Pareto Analysis'!$C$78:$C$83</c:f>
              <c:numCache>
                <c:formatCode>General</c:formatCode>
                <c:ptCount val="6"/>
                <c:pt idx="0">
                  <c:v>1900</c:v>
                </c:pt>
                <c:pt idx="1">
                  <c:v>6053</c:v>
                </c:pt>
                <c:pt idx="2">
                  <c:v>12583</c:v>
                </c:pt>
                <c:pt idx="3">
                  <c:v>6414</c:v>
                </c:pt>
                <c:pt idx="4">
                  <c:v>428</c:v>
                </c:pt>
                <c:pt idx="5">
                  <c:v>2558</c:v>
                </c:pt>
              </c:numCache>
            </c:numRef>
          </c:val>
        </c:ser>
        <c:ser>
          <c:idx val="1"/>
          <c:order val="1"/>
          <c:tx>
            <c:strRef>
              <c:f>'Pareto Analysis'!$D$77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0"/>
              <c:layout>
                <c:manualLayout>
                  <c:x val="9.0857467348098297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6.8143100511073263E-3"/>
                  <c:y val="1.7316017316017323E-2"/>
                </c:manualLayout>
              </c:layout>
              <c:showVal val="1"/>
            </c:dLbl>
            <c:dLbl>
              <c:idx val="2"/>
              <c:layout>
                <c:manualLayout>
                  <c:x val="2.7257240204429482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6.8143100511073263E-3"/>
                  <c:y val="5.1948051948051951E-2"/>
                </c:manualLayout>
              </c:layout>
              <c:showVal val="1"/>
            </c:dLbl>
            <c:dLbl>
              <c:idx val="4"/>
              <c:layout>
                <c:manualLayout>
                  <c:x val="1.3628620102214651E-2"/>
                  <c:y val="7.9364162543502412E-17"/>
                </c:manualLayout>
              </c:layout>
              <c:showVal val="1"/>
            </c:dLbl>
            <c:dLbl>
              <c:idx val="5"/>
              <c:layout>
                <c:manualLayout>
                  <c:x val="1.8171493469619545E-2"/>
                  <c:y val="1.2987012987012988E-2"/>
                </c:manualLayout>
              </c:layout>
              <c:showVal val="1"/>
            </c:dLbl>
            <c:showVal val="1"/>
          </c:dLbls>
          <c:cat>
            <c:numRef>
              <c:f>'Pareto Analysis'!$B$78:$B$83</c:f>
              <c:numCache>
                <c:formatCode>[$-409]mmm\-yy;@</c:formatCode>
                <c:ptCount val="6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44832</c:v>
                </c:pt>
                <c:pt idx="5">
                  <c:v>44863</c:v>
                </c:pt>
              </c:numCache>
            </c:numRef>
          </c:cat>
          <c:val>
            <c:numRef>
              <c:f>'Pareto Analysis'!$D$78:$D$83</c:f>
              <c:numCache>
                <c:formatCode>General</c:formatCode>
                <c:ptCount val="6"/>
                <c:pt idx="0">
                  <c:v>1875</c:v>
                </c:pt>
                <c:pt idx="1">
                  <c:v>6003</c:v>
                </c:pt>
                <c:pt idx="2">
                  <c:v>12483</c:v>
                </c:pt>
                <c:pt idx="3">
                  <c:v>6364</c:v>
                </c:pt>
                <c:pt idx="4">
                  <c:v>423</c:v>
                </c:pt>
                <c:pt idx="5">
                  <c:v>2538</c:v>
                </c:pt>
              </c:numCache>
            </c:numRef>
          </c:val>
        </c:ser>
        <c:ser>
          <c:idx val="2"/>
          <c:order val="2"/>
          <c:tx>
            <c:strRef>
              <c:f>'Pareto Analysis'!$E$77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'Pareto Analysis'!$B$78:$B$83</c:f>
              <c:numCache>
                <c:formatCode>[$-409]mmm\-yy;@</c:formatCode>
                <c:ptCount val="6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44832</c:v>
                </c:pt>
                <c:pt idx="5">
                  <c:v>44863</c:v>
                </c:pt>
              </c:numCache>
            </c:numRef>
          </c:cat>
          <c:val>
            <c:numRef>
              <c:f>'Pareto Analysis'!$E$78:$E$83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5</c:v>
                </c:pt>
                <c:pt idx="5">
                  <c:v>20</c:v>
                </c:pt>
              </c:numCache>
            </c:numRef>
          </c:val>
        </c:ser>
        <c:dLbls>
          <c:showVal val="1"/>
        </c:dLbls>
        <c:gapWidth val="75"/>
        <c:axId val="148821888"/>
        <c:axId val="148823424"/>
      </c:barChart>
      <c:lineChart>
        <c:grouping val="standard"/>
        <c:ser>
          <c:idx val="3"/>
          <c:order val="3"/>
          <c:tx>
            <c:strRef>
              <c:f>'Pareto Analysis'!$F$77</c:f>
              <c:strCache>
                <c:ptCount val="1"/>
                <c:pt idx="0">
                  <c:v>Target (%)</c:v>
                </c:pt>
              </c:strCache>
            </c:strRef>
          </c:tx>
          <c:spPr>
            <a:ln w="50800"/>
          </c:spPr>
          <c:marker>
            <c:symbol val="diamond"/>
            <c:size val="8"/>
          </c:marker>
          <c:dLbls>
            <c:showVal val="1"/>
          </c:dLbls>
          <c:cat>
            <c:numRef>
              <c:f>'Pareto Analysis'!$B$78:$B$83</c:f>
              <c:numCache>
                <c:formatCode>[$-409]mmm\-yy;@</c:formatCode>
                <c:ptCount val="6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44832</c:v>
                </c:pt>
                <c:pt idx="5">
                  <c:v>44863</c:v>
                </c:pt>
              </c:numCache>
            </c:numRef>
          </c:cat>
          <c:val>
            <c:numRef>
              <c:f>'Pareto Analysis'!$F$78:$F$83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'Pareto Analysis'!$G$77</c:f>
              <c:strCache>
                <c:ptCount val="1"/>
                <c:pt idx="0">
                  <c:v>Rejection(%)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howVal val="1"/>
          </c:dLbls>
          <c:cat>
            <c:numRef>
              <c:f>'Pareto Analysis'!$B$78:$B$83</c:f>
              <c:numCache>
                <c:formatCode>[$-409]mmm\-yy;@</c:formatCode>
                <c:ptCount val="6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44832</c:v>
                </c:pt>
                <c:pt idx="5">
                  <c:v>44863</c:v>
                </c:pt>
              </c:numCache>
            </c:numRef>
          </c:cat>
          <c:val>
            <c:numRef>
              <c:f>'Pareto Analysis'!$G$78:$G$83</c:f>
              <c:numCache>
                <c:formatCode>0.00</c:formatCode>
                <c:ptCount val="6"/>
                <c:pt idx="0">
                  <c:v>1.3157894736842104</c:v>
                </c:pt>
                <c:pt idx="1">
                  <c:v>0.82603667602841568</c:v>
                </c:pt>
                <c:pt idx="2">
                  <c:v>0.79472303902090125</c:v>
                </c:pt>
                <c:pt idx="3">
                  <c:v>0.77954474586841283</c:v>
                </c:pt>
                <c:pt idx="4">
                  <c:v>1.1682242990654206</c:v>
                </c:pt>
                <c:pt idx="5">
                  <c:v>0.78186082877247842</c:v>
                </c:pt>
              </c:numCache>
            </c:numRef>
          </c:val>
        </c:ser>
        <c:marker val="1"/>
        <c:axId val="148908672"/>
        <c:axId val="148907136"/>
      </c:lineChart>
      <c:dateAx>
        <c:axId val="148821888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8823424"/>
        <c:crosses val="autoZero"/>
        <c:auto val="1"/>
        <c:lblOffset val="100"/>
      </c:dateAx>
      <c:valAx>
        <c:axId val="148823424"/>
        <c:scaling>
          <c:orientation val="minMax"/>
        </c:scaling>
        <c:axPos val="l"/>
        <c:numFmt formatCode="General" sourceLinked="1"/>
        <c:majorTickMark val="none"/>
        <c:tickLblPos val="nextTo"/>
        <c:crossAx val="148821888"/>
        <c:crosses val="autoZero"/>
        <c:crossBetween val="between"/>
      </c:valAx>
      <c:valAx>
        <c:axId val="148907136"/>
        <c:scaling>
          <c:orientation val="minMax"/>
        </c:scaling>
        <c:axPos val="r"/>
        <c:numFmt formatCode="General" sourceLinked="1"/>
        <c:tickLblPos val="nextTo"/>
        <c:crossAx val="148908672"/>
        <c:crosses val="max"/>
        <c:crossBetween val="between"/>
      </c:valAx>
      <c:dateAx>
        <c:axId val="148908672"/>
        <c:scaling>
          <c:orientation val="minMax"/>
        </c:scaling>
        <c:delete val="1"/>
        <c:axPos val="b"/>
        <c:numFmt formatCode="[$-409]mmm\-yy;@" sourceLinked="1"/>
        <c:tickLblPos val="none"/>
        <c:crossAx val="148907136"/>
        <c:crosses val="autoZero"/>
        <c:auto val="1"/>
        <c:lblOffset val="100"/>
      </c:dateAx>
    </c:plotArea>
    <c:legend>
      <c:legendPos val="b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7"/>
          <c:y val="3.7511665208515642E-2"/>
          <c:w val="0.85520603674540685"/>
          <c:h val="0.66518518518518588"/>
        </c:manualLayout>
      </c:layout>
      <c:barChart>
        <c:barDir val="col"/>
        <c:grouping val="clustered"/>
        <c:ser>
          <c:idx val="0"/>
          <c:order val="0"/>
          <c:tx>
            <c:strRef>
              <c:f>'Pareto Analysis'!$D$98</c:f>
              <c:strCache>
                <c:ptCount val="1"/>
                <c:pt idx="0">
                  <c:v>Total Check Qty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0"/>
                  <c:y val="-7.4853801169590714E-2"/>
                </c:manualLayout>
              </c:layout>
              <c:showVal val="1"/>
            </c:dLbl>
            <c:dLbl>
              <c:idx val="1"/>
              <c:layout>
                <c:manualLayout>
                  <c:x val="-1.8264840182648401E-2"/>
                  <c:y val="5.146198830409357E-2"/>
                </c:manualLayout>
              </c:layout>
              <c:showVal val="1"/>
            </c:dLbl>
            <c:dLbl>
              <c:idx val="2"/>
              <c:layout>
                <c:manualLayout>
                  <c:x val="-2.6382546930492065E-2"/>
                  <c:y val="3.2748538011695916E-2"/>
                </c:manualLayout>
              </c:layout>
              <c:showVal val="1"/>
            </c:dLbl>
            <c:dLbl>
              <c:idx val="4"/>
              <c:layout>
                <c:manualLayout>
                  <c:x val="-2.841197361745313E-2"/>
                  <c:y val="1.4035087719298246E-2"/>
                </c:manualLayout>
              </c:layout>
              <c:showVal val="1"/>
            </c:dLbl>
            <c:showVal val="1"/>
          </c:dLbls>
          <c:cat>
            <c:numRef>
              <c:f>'Pareto Analysis'!$C$99:$C$103</c:f>
              <c:numCache>
                <c:formatCode>[$-409]mmm\-yy;@</c:formatCode>
                <c:ptCount val="5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44893</c:v>
                </c:pt>
              </c:numCache>
            </c:numRef>
          </c:cat>
          <c:val>
            <c:numRef>
              <c:f>'Pareto Analysis'!$D$99:$D$103</c:f>
              <c:numCache>
                <c:formatCode>General</c:formatCode>
                <c:ptCount val="5"/>
                <c:pt idx="0">
                  <c:v>2122</c:v>
                </c:pt>
                <c:pt idx="1">
                  <c:v>5780</c:v>
                </c:pt>
                <c:pt idx="2">
                  <c:v>12758</c:v>
                </c:pt>
                <c:pt idx="3">
                  <c:v>5821</c:v>
                </c:pt>
                <c:pt idx="4">
                  <c:v>4345</c:v>
                </c:pt>
              </c:numCache>
            </c:numRef>
          </c:val>
        </c:ser>
        <c:ser>
          <c:idx val="1"/>
          <c:order val="1"/>
          <c:tx>
            <c:strRef>
              <c:f>'Pareto Analysis'!$E$98</c:f>
              <c:strCache>
                <c:ptCount val="1"/>
                <c:pt idx="0">
                  <c:v>Total Ok Qty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1"/>
              <c:layout>
                <c:manualLayout>
                  <c:x val="1.2176560121765599E-2"/>
                  <c:y val="2.3391812865497082E-2"/>
                </c:manualLayout>
              </c:layout>
              <c:showVal val="1"/>
            </c:dLbl>
            <c:dLbl>
              <c:idx val="2"/>
              <c:layout>
                <c:manualLayout>
                  <c:x val="2.2323693556570292E-2"/>
                  <c:y val="1.4035087719298246E-2"/>
                </c:manualLayout>
              </c:layout>
              <c:showVal val="1"/>
            </c:dLbl>
            <c:dLbl>
              <c:idx val="3"/>
              <c:layout>
                <c:manualLayout>
                  <c:x val="3.0441400304414105E-2"/>
                  <c:y val="0"/>
                </c:manualLayout>
              </c:layout>
              <c:showVal val="1"/>
            </c:dLbl>
            <c:showVal val="1"/>
          </c:dLbls>
          <c:cat>
            <c:numRef>
              <c:f>'Pareto Analysis'!$C$99:$C$103</c:f>
              <c:numCache>
                <c:formatCode>[$-409]mmm\-yy;@</c:formatCode>
                <c:ptCount val="5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44893</c:v>
                </c:pt>
              </c:numCache>
            </c:numRef>
          </c:cat>
          <c:val>
            <c:numRef>
              <c:f>'Pareto Analysis'!$E$99:$E$103</c:f>
              <c:numCache>
                <c:formatCode>General</c:formatCode>
                <c:ptCount val="5"/>
                <c:pt idx="0">
                  <c:v>1972</c:v>
                </c:pt>
                <c:pt idx="1">
                  <c:v>5480</c:v>
                </c:pt>
                <c:pt idx="2">
                  <c:v>12258</c:v>
                </c:pt>
                <c:pt idx="3">
                  <c:v>5641</c:v>
                </c:pt>
                <c:pt idx="4">
                  <c:v>4245</c:v>
                </c:pt>
              </c:numCache>
            </c:numRef>
          </c:val>
        </c:ser>
        <c:ser>
          <c:idx val="2"/>
          <c:order val="2"/>
          <c:tx>
            <c:strRef>
              <c:f>'Pareto Analysis'!$F$98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dLbls>
            <c:dLbl>
              <c:idx val="0"/>
              <c:layout>
                <c:manualLayout>
                  <c:x val="0"/>
                  <c:y val="2.807017543859661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2.8070175438596492E-2"/>
                </c:manualLayout>
              </c:layout>
              <c:showVal val="1"/>
            </c:dLbl>
            <c:dLbl>
              <c:idx val="2"/>
              <c:layout>
                <c:manualLayout>
                  <c:x val="4.0588533739218738E-3"/>
                  <c:y val="2.8070175438596492E-2"/>
                </c:manualLayout>
              </c:layout>
              <c:showVal val="1"/>
            </c:dLbl>
            <c:dLbl>
              <c:idx val="3"/>
              <c:layout>
                <c:manualLayout>
                  <c:x val="6.0882800608827326E-3"/>
                  <c:y val="2.3391812865497082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2.807017543859661E-2"/>
                </c:manualLayout>
              </c:layout>
              <c:showVal val="1"/>
            </c:dLbl>
            <c:showVal val="1"/>
          </c:dLbls>
          <c:cat>
            <c:numRef>
              <c:f>'Pareto Analysis'!$C$99:$C$103</c:f>
              <c:numCache>
                <c:formatCode>[$-409]mmm\-yy;@</c:formatCode>
                <c:ptCount val="5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44893</c:v>
                </c:pt>
              </c:numCache>
            </c:numRef>
          </c:cat>
          <c:val>
            <c:numRef>
              <c:f>'Pareto Analysis'!$F$99:$F$103</c:f>
              <c:numCache>
                <c:formatCode>General</c:formatCode>
                <c:ptCount val="5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180</c:v>
                </c:pt>
                <c:pt idx="4">
                  <c:v>100</c:v>
                </c:pt>
              </c:numCache>
            </c:numRef>
          </c:val>
        </c:ser>
        <c:dLbls>
          <c:showVal val="1"/>
        </c:dLbls>
        <c:gapWidth val="75"/>
        <c:axId val="148980480"/>
        <c:axId val="148982016"/>
      </c:barChart>
      <c:lineChart>
        <c:grouping val="standard"/>
        <c:ser>
          <c:idx val="3"/>
          <c:order val="3"/>
          <c:tx>
            <c:strRef>
              <c:f>'Pareto Analysis'!$G$98</c:f>
              <c:strCache>
                <c:ptCount val="1"/>
                <c:pt idx="0">
                  <c:v>Target (%)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</c:marker>
          <c:dLbls>
            <c:showVal val="1"/>
          </c:dLbls>
          <c:cat>
            <c:numRef>
              <c:f>'Pareto Analysis'!$C$99:$C$103</c:f>
              <c:numCache>
                <c:formatCode>[$-409]mmm\-yy;@</c:formatCode>
                <c:ptCount val="5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44893</c:v>
                </c:pt>
              </c:numCache>
            </c:numRef>
          </c:cat>
          <c:val>
            <c:numRef>
              <c:f>'Pareto Analysis'!$G$99:$G$103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'Pareto Analysis'!$H$98</c:f>
              <c:strCache>
                <c:ptCount val="1"/>
                <c:pt idx="0">
                  <c:v>Rejection(%)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3.7275454723410761E-2"/>
                  <c:y val="2.3871437122991234E-2"/>
                </c:manualLayout>
              </c:layout>
              <c:dLblPos val="r"/>
              <c:showVal val="1"/>
            </c:dLbl>
            <c:dLblPos val="b"/>
            <c:showVal val="1"/>
          </c:dLbls>
          <c:cat>
            <c:numRef>
              <c:f>'Pareto Analysis'!$C$99:$C$103</c:f>
              <c:numCache>
                <c:formatCode>[$-409]mmm\-yy;@</c:formatCode>
                <c:ptCount val="5"/>
                <c:pt idx="0">
                  <c:v>44705</c:v>
                </c:pt>
                <c:pt idx="1">
                  <c:v>44737</c:v>
                </c:pt>
                <c:pt idx="2">
                  <c:v>44768</c:v>
                </c:pt>
                <c:pt idx="3">
                  <c:v>44800</c:v>
                </c:pt>
                <c:pt idx="4">
                  <c:v>44893</c:v>
                </c:pt>
              </c:numCache>
            </c:numRef>
          </c:cat>
          <c:val>
            <c:numRef>
              <c:f>'Pareto Analysis'!$H$99:$H$103</c:f>
              <c:numCache>
                <c:formatCode>0.00</c:formatCode>
                <c:ptCount val="5"/>
                <c:pt idx="0">
                  <c:v>7.0688030160226205</c:v>
                </c:pt>
                <c:pt idx="1">
                  <c:v>5.1903114186851207</c:v>
                </c:pt>
                <c:pt idx="2">
                  <c:v>3.9191095783038095</c:v>
                </c:pt>
                <c:pt idx="3">
                  <c:v>3.0922521903453015</c:v>
                </c:pt>
                <c:pt idx="4">
                  <c:v>2.3014959723820483</c:v>
                </c:pt>
              </c:numCache>
            </c:numRef>
          </c:val>
        </c:ser>
        <c:marker val="1"/>
        <c:axId val="148997632"/>
        <c:axId val="148996096"/>
      </c:lineChart>
      <c:dateAx>
        <c:axId val="148980480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8982016"/>
        <c:crosses val="autoZero"/>
        <c:auto val="1"/>
        <c:lblOffset val="100"/>
      </c:dateAx>
      <c:valAx>
        <c:axId val="148982016"/>
        <c:scaling>
          <c:orientation val="minMax"/>
        </c:scaling>
        <c:axPos val="l"/>
        <c:numFmt formatCode="General" sourceLinked="1"/>
        <c:majorTickMark val="none"/>
        <c:tickLblPos val="nextTo"/>
        <c:crossAx val="148980480"/>
        <c:crosses val="autoZero"/>
        <c:crossBetween val="between"/>
      </c:valAx>
      <c:valAx>
        <c:axId val="148996096"/>
        <c:scaling>
          <c:orientation val="minMax"/>
        </c:scaling>
        <c:axPos val="r"/>
        <c:numFmt formatCode="General" sourceLinked="1"/>
        <c:tickLblPos val="nextTo"/>
        <c:crossAx val="148997632"/>
        <c:crosses val="max"/>
        <c:crossBetween val="between"/>
      </c:valAx>
      <c:dateAx>
        <c:axId val="148997632"/>
        <c:scaling>
          <c:orientation val="minMax"/>
        </c:scaling>
        <c:delete val="1"/>
        <c:axPos val="b"/>
        <c:numFmt formatCode="[$-409]mmm\-yy;@" sourceLinked="1"/>
        <c:tickLblPos val="none"/>
        <c:crossAx val="148996096"/>
        <c:crosses val="autoZero"/>
        <c:auto val="1"/>
        <c:lblOffset val="100"/>
      </c:dateAx>
    </c:plotArea>
    <c:legend>
      <c:legendPos val="b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June22!$AT$9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June22!$AS$10:$AS$12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June22!$AT$10:$AT$12</c:f>
              <c:numCache>
                <c:formatCode>General</c:formatCode>
                <c:ptCount val="3"/>
                <c:pt idx="0">
                  <c:v>12969</c:v>
                </c:pt>
                <c:pt idx="1">
                  <c:v>12969</c:v>
                </c:pt>
                <c:pt idx="2">
                  <c:v>12969</c:v>
                </c:pt>
              </c:numCache>
            </c:numRef>
          </c:val>
        </c:ser>
        <c:ser>
          <c:idx val="1"/>
          <c:order val="1"/>
          <c:tx>
            <c:strRef>
              <c:f>June22!$AU$9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June22!$AS$10:$AS$12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June22!$AU$10:$AU$12</c:f>
              <c:numCache>
                <c:formatCode>General</c:formatCode>
                <c:ptCount val="3"/>
                <c:pt idx="0">
                  <c:v>44</c:v>
                </c:pt>
                <c:pt idx="1">
                  <c:v>167</c:v>
                </c:pt>
                <c:pt idx="2">
                  <c:v>184</c:v>
                </c:pt>
              </c:numCache>
            </c:numRef>
          </c:val>
        </c:ser>
        <c:dLbls>
          <c:showVal val="1"/>
        </c:dLbls>
        <c:gapWidth val="75"/>
        <c:axId val="145401344"/>
        <c:axId val="145402880"/>
      </c:barChart>
      <c:lineChart>
        <c:grouping val="standard"/>
        <c:ser>
          <c:idx val="2"/>
          <c:order val="2"/>
          <c:tx>
            <c:strRef>
              <c:f>June22!$AV$9</c:f>
              <c:strCache>
                <c:ptCount val="1"/>
                <c:pt idx="0">
                  <c:v>Target (%)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1.6666666666666701E-2"/>
                  <c:y val="-3.7037037037037229E-2"/>
                </c:manualLayout>
              </c:layout>
              <c:showVal val="1"/>
            </c:dLbl>
            <c:showVal val="1"/>
          </c:dLbls>
          <c:cat>
            <c:strRef>
              <c:f>June22!$AS$10:$AS$12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June22!$AV$10:$AV$12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June22!$AW$9</c:f>
              <c:strCache>
                <c:ptCount val="1"/>
                <c:pt idx="0">
                  <c:v>Rejection(%)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8.0555555555555922E-2"/>
                  <c:y val="-2.777777777777803E-2"/>
                </c:manualLayout>
              </c:layout>
              <c:showVal val="1"/>
            </c:dLbl>
            <c:showVal val="1"/>
          </c:dLbls>
          <c:cat>
            <c:strRef>
              <c:f>June22!$AS$10:$AS$12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June22!$AW$10:$AW$12</c:f>
              <c:numCache>
                <c:formatCode>0.00</c:formatCode>
                <c:ptCount val="3"/>
                <c:pt idx="0">
                  <c:v>0.33927056827820185</c:v>
                </c:pt>
                <c:pt idx="1">
                  <c:v>1.2876860205104481</c:v>
                </c:pt>
                <c:pt idx="2">
                  <c:v>1.4187678309815714</c:v>
                </c:pt>
              </c:numCache>
            </c:numRef>
          </c:val>
        </c:ser>
        <c:marker val="1"/>
        <c:axId val="145705216"/>
        <c:axId val="145703680"/>
      </c:lineChart>
      <c:catAx>
        <c:axId val="145401344"/>
        <c:scaling>
          <c:orientation val="minMax"/>
        </c:scaling>
        <c:axPos val="b"/>
        <c:majorTickMark val="none"/>
        <c:tickLblPos val="nextTo"/>
        <c:crossAx val="145402880"/>
        <c:crosses val="autoZero"/>
        <c:auto val="1"/>
        <c:lblAlgn val="ctr"/>
        <c:lblOffset val="100"/>
      </c:catAx>
      <c:valAx>
        <c:axId val="145402880"/>
        <c:scaling>
          <c:orientation val="minMax"/>
        </c:scaling>
        <c:axPos val="l"/>
        <c:numFmt formatCode="General" sourceLinked="1"/>
        <c:majorTickMark val="none"/>
        <c:tickLblPos val="nextTo"/>
        <c:crossAx val="145401344"/>
        <c:crosses val="autoZero"/>
        <c:crossBetween val="between"/>
      </c:valAx>
      <c:valAx>
        <c:axId val="145703680"/>
        <c:scaling>
          <c:orientation val="minMax"/>
        </c:scaling>
        <c:axPos val="r"/>
        <c:numFmt formatCode="General" sourceLinked="1"/>
        <c:tickLblPos val="nextTo"/>
        <c:crossAx val="145705216"/>
        <c:crosses val="max"/>
        <c:crossBetween val="between"/>
      </c:valAx>
      <c:catAx>
        <c:axId val="145705216"/>
        <c:scaling>
          <c:orientation val="minMax"/>
        </c:scaling>
        <c:delete val="1"/>
        <c:axPos val="b"/>
        <c:tickLblPos val="none"/>
        <c:crossAx val="14570368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B050"/>
                </a:solidFill>
              </a:rPr>
              <a:t>Pareto Chart </a:t>
            </a:r>
          </a:p>
        </c:rich>
      </c:tx>
      <c:layout>
        <c:manualLayout>
          <c:xMode val="edge"/>
          <c:yMode val="edge"/>
          <c:x val="0.34877030162412992"/>
          <c:y val="2.8469750889679808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June22!$AS$16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June22!$AR$17:$AR$21</c:f>
              <c:strCache>
                <c:ptCount val="5"/>
                <c:pt idx="0">
                  <c:v>Indicator </c:v>
                </c:pt>
                <c:pt idx="1">
                  <c:v>Scratch</c:v>
                </c:pt>
                <c:pt idx="2">
                  <c:v>Dent</c:v>
                </c:pt>
                <c:pt idx="3">
                  <c:v>HV</c:v>
                </c:pt>
                <c:pt idx="4">
                  <c:v>IR</c:v>
                </c:pt>
              </c:strCache>
            </c:strRef>
          </c:cat>
          <c:val>
            <c:numRef>
              <c:f>June22!$AS$17:$AS$21</c:f>
              <c:numCache>
                <c:formatCode>General</c:formatCode>
                <c:ptCount val="5"/>
                <c:pt idx="0">
                  <c:v>239</c:v>
                </c:pt>
                <c:pt idx="1">
                  <c:v>124</c:v>
                </c:pt>
                <c:pt idx="2">
                  <c:v>21</c:v>
                </c:pt>
                <c:pt idx="3">
                  <c:v>20</c:v>
                </c:pt>
                <c:pt idx="4">
                  <c:v>3</c:v>
                </c:pt>
              </c:numCache>
            </c:numRef>
          </c:val>
        </c:ser>
        <c:dLbls>
          <c:showVal val="1"/>
        </c:dLbls>
        <c:overlap val="-25"/>
        <c:axId val="145736064"/>
        <c:axId val="145737600"/>
      </c:barChart>
      <c:lineChart>
        <c:grouping val="standard"/>
        <c:ser>
          <c:idx val="2"/>
          <c:order val="1"/>
          <c:tx>
            <c:strRef>
              <c:f>June22!$AU$16</c:f>
              <c:strCache>
                <c:ptCount val="1"/>
                <c:pt idx="0">
                  <c:v>(%) of Cumulative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dLbls>
            <c:dLbl>
              <c:idx val="1"/>
              <c:layout>
                <c:manualLayout>
                  <c:x val="-6.7757214802906418E-2"/>
                  <c:y val="4.6963133167073061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June22!$AR$17:$AR$21</c:f>
              <c:strCache>
                <c:ptCount val="5"/>
                <c:pt idx="0">
                  <c:v>Indicator </c:v>
                </c:pt>
                <c:pt idx="1">
                  <c:v>Scratch</c:v>
                </c:pt>
                <c:pt idx="2">
                  <c:v>Dent</c:v>
                </c:pt>
                <c:pt idx="3">
                  <c:v>HV</c:v>
                </c:pt>
                <c:pt idx="4">
                  <c:v>IR</c:v>
                </c:pt>
              </c:strCache>
            </c:strRef>
          </c:cat>
          <c:val>
            <c:numRef>
              <c:f>June22!$AU$17:$AU$21</c:f>
              <c:numCache>
                <c:formatCode>General</c:formatCode>
                <c:ptCount val="5"/>
                <c:pt idx="0">
                  <c:v>58.72</c:v>
                </c:pt>
                <c:pt idx="1">
                  <c:v>89.18</c:v>
                </c:pt>
                <c:pt idx="2">
                  <c:v>94.34</c:v>
                </c:pt>
                <c:pt idx="3">
                  <c:v>99.26</c:v>
                </c:pt>
                <c:pt idx="4">
                  <c:v>100</c:v>
                </c:pt>
              </c:numCache>
            </c:numRef>
          </c:val>
        </c:ser>
        <c:marker val="1"/>
        <c:axId val="145749120"/>
        <c:axId val="145739136"/>
      </c:lineChart>
      <c:catAx>
        <c:axId val="145736064"/>
        <c:scaling>
          <c:orientation val="minMax"/>
        </c:scaling>
        <c:axPos val="b"/>
        <c:majorTickMark val="none"/>
        <c:tickLblPos val="nextTo"/>
        <c:crossAx val="145737600"/>
        <c:crosses val="autoZero"/>
        <c:auto val="1"/>
        <c:lblAlgn val="ctr"/>
        <c:lblOffset val="100"/>
      </c:catAx>
      <c:valAx>
        <c:axId val="145737600"/>
        <c:scaling>
          <c:orientation val="minMax"/>
        </c:scaling>
        <c:delete val="1"/>
        <c:axPos val="l"/>
        <c:numFmt formatCode="General" sourceLinked="1"/>
        <c:tickLblPos val="none"/>
        <c:crossAx val="145736064"/>
        <c:crosses val="autoZero"/>
        <c:crossBetween val="between"/>
      </c:valAx>
      <c:valAx>
        <c:axId val="145739136"/>
        <c:scaling>
          <c:orientation val="minMax"/>
        </c:scaling>
        <c:axPos val="r"/>
        <c:numFmt formatCode="General" sourceLinked="1"/>
        <c:tickLblPos val="nextTo"/>
        <c:crossAx val="145749120"/>
        <c:crosses val="max"/>
        <c:crossBetween val="between"/>
      </c:valAx>
      <c:catAx>
        <c:axId val="145749120"/>
        <c:scaling>
          <c:orientation val="minMax"/>
        </c:scaling>
        <c:delete val="1"/>
        <c:axPos val="b"/>
        <c:tickLblPos val="none"/>
        <c:crossAx val="145739136"/>
        <c:crosses val="autoZero"/>
        <c:auto val="1"/>
        <c:lblAlgn val="ctr"/>
        <c:lblOffset val="100"/>
      </c:catAx>
    </c:plotArea>
    <c:legend>
      <c:legendPos val="t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June22!$AS$29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June22!$AR$30:$AR$32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June22!$AS$30:$AS$32</c:f>
              <c:numCache>
                <c:formatCode>General</c:formatCode>
                <c:ptCount val="3"/>
                <c:pt idx="0">
                  <c:v>2212</c:v>
                </c:pt>
                <c:pt idx="1">
                  <c:v>2212</c:v>
                </c:pt>
                <c:pt idx="2">
                  <c:v>2212</c:v>
                </c:pt>
              </c:numCache>
            </c:numRef>
          </c:val>
        </c:ser>
        <c:ser>
          <c:idx val="1"/>
          <c:order val="1"/>
          <c:tx>
            <c:strRef>
              <c:f>June22!$AT$29</c:f>
              <c:strCache>
                <c:ptCount val="1"/>
                <c:pt idx="0">
                  <c:v>Rejected Qty</c:v>
                </c:pt>
              </c:strCache>
            </c:strRef>
          </c:tx>
          <c:cat>
            <c:strRef>
              <c:f>June22!$AR$30:$AR$32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June22!$AT$30:$AT$32</c:f>
              <c:numCache>
                <c:formatCode>General</c:formatCode>
                <c:ptCount val="3"/>
                <c:pt idx="0">
                  <c:v>11</c:v>
                </c:pt>
                <c:pt idx="1">
                  <c:v>50</c:v>
                </c:pt>
                <c:pt idx="2">
                  <c:v>34</c:v>
                </c:pt>
              </c:numCache>
            </c:numRef>
          </c:val>
        </c:ser>
        <c:dLbls>
          <c:showVal val="1"/>
        </c:dLbls>
        <c:gapWidth val="75"/>
        <c:axId val="145790848"/>
        <c:axId val="145792384"/>
      </c:barChart>
      <c:lineChart>
        <c:grouping val="standard"/>
        <c:ser>
          <c:idx val="2"/>
          <c:order val="2"/>
          <c:tx>
            <c:strRef>
              <c:f>June22!$AU$29</c:f>
              <c:strCache>
                <c:ptCount val="1"/>
                <c:pt idx="0">
                  <c:v>Target (%)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June22!$AR$30:$AR$32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June22!$AU$30:$AU$32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June22!$AV$29</c:f>
              <c:strCache>
                <c:ptCount val="1"/>
                <c:pt idx="0">
                  <c:v>Rejection(%)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June22!$AR$30:$AR$32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June22!$AV$30:$AV$32</c:f>
              <c:numCache>
                <c:formatCode>0.00</c:formatCode>
                <c:ptCount val="3"/>
                <c:pt idx="0">
                  <c:v>0.49728752260397829</c:v>
                </c:pt>
                <c:pt idx="1">
                  <c:v>2.2603978300180834</c:v>
                </c:pt>
                <c:pt idx="2">
                  <c:v>1.5370705244122964</c:v>
                </c:pt>
              </c:numCache>
            </c:numRef>
          </c:val>
        </c:ser>
        <c:marker val="1"/>
        <c:axId val="145812096"/>
        <c:axId val="145810560"/>
      </c:lineChart>
      <c:catAx>
        <c:axId val="145790848"/>
        <c:scaling>
          <c:orientation val="minMax"/>
        </c:scaling>
        <c:axPos val="b"/>
        <c:majorTickMark val="none"/>
        <c:tickLblPos val="nextTo"/>
        <c:crossAx val="145792384"/>
        <c:crosses val="autoZero"/>
        <c:auto val="1"/>
        <c:lblAlgn val="ctr"/>
        <c:lblOffset val="100"/>
      </c:catAx>
      <c:valAx>
        <c:axId val="145792384"/>
        <c:scaling>
          <c:orientation val="minMax"/>
        </c:scaling>
        <c:axPos val="l"/>
        <c:numFmt formatCode="General" sourceLinked="1"/>
        <c:majorTickMark val="none"/>
        <c:tickLblPos val="nextTo"/>
        <c:crossAx val="145790848"/>
        <c:crosses val="autoZero"/>
        <c:crossBetween val="between"/>
      </c:valAx>
      <c:valAx>
        <c:axId val="145810560"/>
        <c:scaling>
          <c:orientation val="minMax"/>
        </c:scaling>
        <c:axPos val="r"/>
        <c:numFmt formatCode="General" sourceLinked="1"/>
        <c:tickLblPos val="nextTo"/>
        <c:crossAx val="145812096"/>
        <c:crosses val="max"/>
        <c:crossBetween val="between"/>
      </c:valAx>
      <c:catAx>
        <c:axId val="145812096"/>
        <c:scaling>
          <c:orientation val="minMax"/>
        </c:scaling>
        <c:delete val="1"/>
        <c:axPos val="b"/>
        <c:tickLblPos val="none"/>
        <c:crossAx val="14581056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Pareto Chart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June22!$AS$46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June22!$AR$47:$AR$51</c:f>
              <c:strCache>
                <c:ptCount val="5"/>
                <c:pt idx="0">
                  <c:v>Indicator </c:v>
                </c:pt>
                <c:pt idx="1">
                  <c:v>Scratch </c:v>
                </c:pt>
                <c:pt idx="2">
                  <c:v>HV </c:v>
                </c:pt>
                <c:pt idx="3">
                  <c:v>Dent</c:v>
                </c:pt>
                <c:pt idx="4">
                  <c:v>Gap </c:v>
                </c:pt>
              </c:strCache>
            </c:strRef>
          </c:cat>
          <c:val>
            <c:numRef>
              <c:f>June22!$AS$47:$AS$51</c:f>
              <c:numCache>
                <c:formatCode>General</c:formatCode>
                <c:ptCount val="5"/>
                <c:pt idx="0">
                  <c:v>93</c:v>
                </c:pt>
                <c:pt idx="1">
                  <c:v>65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Val val="1"/>
        </c:dLbls>
        <c:overlap val="-25"/>
        <c:axId val="145858560"/>
        <c:axId val="145860096"/>
      </c:barChart>
      <c:lineChart>
        <c:grouping val="standard"/>
        <c:ser>
          <c:idx val="2"/>
          <c:order val="1"/>
          <c:tx>
            <c:strRef>
              <c:f>June22!$AU$46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June22!$AR$47:$AR$51</c:f>
              <c:strCache>
                <c:ptCount val="5"/>
                <c:pt idx="0">
                  <c:v>Indicator </c:v>
                </c:pt>
                <c:pt idx="1">
                  <c:v>Scratch </c:v>
                </c:pt>
                <c:pt idx="2">
                  <c:v>HV </c:v>
                </c:pt>
                <c:pt idx="3">
                  <c:v>Dent</c:v>
                </c:pt>
                <c:pt idx="4">
                  <c:v>Gap </c:v>
                </c:pt>
              </c:strCache>
            </c:strRef>
          </c:cat>
          <c:val>
            <c:numRef>
              <c:f>June22!$AU$47:$AU$51</c:f>
              <c:numCache>
                <c:formatCode>General</c:formatCode>
                <c:ptCount val="5"/>
                <c:pt idx="0">
                  <c:v>52.63</c:v>
                </c:pt>
                <c:pt idx="1">
                  <c:v>73.680000000000007</c:v>
                </c:pt>
                <c:pt idx="2">
                  <c:v>85.26</c:v>
                </c:pt>
                <c:pt idx="3">
                  <c:v>94.73</c:v>
                </c:pt>
                <c:pt idx="4">
                  <c:v>100</c:v>
                </c:pt>
              </c:numCache>
            </c:numRef>
          </c:val>
        </c:ser>
        <c:marker val="1"/>
        <c:axId val="145858560"/>
        <c:axId val="145860096"/>
      </c:lineChart>
      <c:catAx>
        <c:axId val="145858560"/>
        <c:scaling>
          <c:orientation val="minMax"/>
        </c:scaling>
        <c:axPos val="b"/>
        <c:majorTickMark val="none"/>
        <c:tickLblPos val="nextTo"/>
        <c:crossAx val="145860096"/>
        <c:crosses val="autoZero"/>
        <c:auto val="1"/>
        <c:lblAlgn val="ctr"/>
        <c:lblOffset val="100"/>
      </c:catAx>
      <c:valAx>
        <c:axId val="14586009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4585856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July!$AU$11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July!$AT$12:$AT$17</c:f>
              <c:strCache>
                <c:ptCount val="6"/>
                <c:pt idx="0">
                  <c:v>indicator</c:v>
                </c:pt>
                <c:pt idx="1">
                  <c:v>Scratch</c:v>
                </c:pt>
                <c:pt idx="2">
                  <c:v>Colour Variation</c:v>
                </c:pt>
                <c:pt idx="3">
                  <c:v>HV</c:v>
                </c:pt>
                <c:pt idx="4">
                  <c:v>Dent</c:v>
                </c:pt>
                <c:pt idx="5">
                  <c:v>IR</c:v>
                </c:pt>
              </c:strCache>
            </c:strRef>
          </c:cat>
          <c:val>
            <c:numRef>
              <c:f>July!$AU$12:$AU$17</c:f>
              <c:numCache>
                <c:formatCode>General</c:formatCode>
                <c:ptCount val="6"/>
                <c:pt idx="0">
                  <c:v>167</c:v>
                </c:pt>
                <c:pt idx="1">
                  <c:v>100</c:v>
                </c:pt>
                <c:pt idx="2">
                  <c:v>59</c:v>
                </c:pt>
                <c:pt idx="3">
                  <c:v>36</c:v>
                </c:pt>
                <c:pt idx="4">
                  <c:v>25</c:v>
                </c:pt>
                <c:pt idx="5">
                  <c:v>8</c:v>
                </c:pt>
              </c:numCache>
            </c:numRef>
          </c:val>
        </c:ser>
        <c:dLbls>
          <c:showVal val="1"/>
        </c:dLbls>
        <c:gapWidth val="75"/>
        <c:axId val="145911808"/>
        <c:axId val="145913344"/>
      </c:barChart>
      <c:lineChart>
        <c:grouping val="standard"/>
        <c:ser>
          <c:idx val="2"/>
          <c:order val="1"/>
          <c:tx>
            <c:strRef>
              <c:f>July!$AW$11</c:f>
              <c:strCache>
                <c:ptCount val="1"/>
                <c:pt idx="0">
                  <c:v>(%) of Cumulative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July!$AT$12:$AT$17</c:f>
              <c:strCache>
                <c:ptCount val="6"/>
                <c:pt idx="0">
                  <c:v>indicator</c:v>
                </c:pt>
                <c:pt idx="1">
                  <c:v>Scratch</c:v>
                </c:pt>
                <c:pt idx="2">
                  <c:v>Colour Variation</c:v>
                </c:pt>
                <c:pt idx="3">
                  <c:v>HV</c:v>
                </c:pt>
                <c:pt idx="4">
                  <c:v>Dent</c:v>
                </c:pt>
                <c:pt idx="5">
                  <c:v>IR</c:v>
                </c:pt>
              </c:strCache>
            </c:strRef>
          </c:cat>
          <c:val>
            <c:numRef>
              <c:f>July!$AW$12:$AW$17</c:f>
              <c:numCache>
                <c:formatCode>General</c:formatCode>
                <c:ptCount val="6"/>
                <c:pt idx="0">
                  <c:v>42.28</c:v>
                </c:pt>
                <c:pt idx="1">
                  <c:v>67.59</c:v>
                </c:pt>
                <c:pt idx="2">
                  <c:v>82.53</c:v>
                </c:pt>
                <c:pt idx="3">
                  <c:v>91.64</c:v>
                </c:pt>
                <c:pt idx="4">
                  <c:v>97.98</c:v>
                </c:pt>
                <c:pt idx="5">
                  <c:v>100</c:v>
                </c:pt>
              </c:numCache>
            </c:numRef>
          </c:val>
        </c:ser>
        <c:marker val="1"/>
        <c:axId val="145920768"/>
        <c:axId val="145914880"/>
      </c:lineChart>
      <c:catAx>
        <c:axId val="145911808"/>
        <c:scaling>
          <c:orientation val="minMax"/>
        </c:scaling>
        <c:axPos val="b"/>
        <c:majorTickMark val="none"/>
        <c:tickLblPos val="nextTo"/>
        <c:crossAx val="145913344"/>
        <c:crosses val="autoZero"/>
        <c:auto val="1"/>
        <c:lblAlgn val="ctr"/>
        <c:lblOffset val="100"/>
      </c:catAx>
      <c:valAx>
        <c:axId val="145913344"/>
        <c:scaling>
          <c:orientation val="minMax"/>
        </c:scaling>
        <c:axPos val="l"/>
        <c:numFmt formatCode="General" sourceLinked="1"/>
        <c:majorTickMark val="none"/>
        <c:tickLblPos val="nextTo"/>
        <c:crossAx val="145911808"/>
        <c:crosses val="autoZero"/>
        <c:crossBetween val="between"/>
      </c:valAx>
      <c:valAx>
        <c:axId val="145914880"/>
        <c:scaling>
          <c:orientation val="minMax"/>
        </c:scaling>
        <c:axPos val="r"/>
        <c:numFmt formatCode="General" sourceLinked="1"/>
        <c:tickLblPos val="nextTo"/>
        <c:crossAx val="145920768"/>
        <c:crosses val="max"/>
        <c:crossBetween val="between"/>
      </c:valAx>
      <c:catAx>
        <c:axId val="145920768"/>
        <c:scaling>
          <c:orientation val="minMax"/>
        </c:scaling>
        <c:delete val="1"/>
        <c:axPos val="b"/>
        <c:tickLblPos val="none"/>
        <c:crossAx val="14591488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July!$AV$24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dLbls>
            <c:showVal val="1"/>
          </c:dLbls>
          <c:cat>
            <c:strRef>
              <c:f>July!$AU$25:$AU$27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July!$AV$25:$AV$27</c:f>
              <c:numCache>
                <c:formatCode>General</c:formatCode>
                <c:ptCount val="3"/>
                <c:pt idx="0">
                  <c:v>5741</c:v>
                </c:pt>
                <c:pt idx="1">
                  <c:v>5741</c:v>
                </c:pt>
                <c:pt idx="2">
                  <c:v>5741</c:v>
                </c:pt>
              </c:numCache>
            </c:numRef>
          </c:val>
        </c:ser>
        <c:ser>
          <c:idx val="1"/>
          <c:order val="1"/>
          <c:tx>
            <c:strRef>
              <c:f>July!$AW$24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July!$AU$25:$AU$27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July!$AW$25:$AW$27</c:f>
              <c:numCache>
                <c:formatCode>General</c:formatCode>
                <c:ptCount val="3"/>
                <c:pt idx="0">
                  <c:v>35</c:v>
                </c:pt>
                <c:pt idx="1">
                  <c:v>93</c:v>
                </c:pt>
                <c:pt idx="2">
                  <c:v>97</c:v>
                </c:pt>
              </c:numCache>
            </c:numRef>
          </c:val>
        </c:ser>
        <c:gapWidth val="75"/>
        <c:axId val="146302080"/>
        <c:axId val="146303616"/>
      </c:barChart>
      <c:lineChart>
        <c:grouping val="standard"/>
        <c:ser>
          <c:idx val="2"/>
          <c:order val="2"/>
          <c:tx>
            <c:strRef>
              <c:f>July!$AX$24</c:f>
              <c:strCache>
                <c:ptCount val="1"/>
                <c:pt idx="0">
                  <c:v>Target (%)</c:v>
                </c:pt>
              </c:strCache>
            </c:strRef>
          </c:tx>
          <c:dLbls>
            <c:showVal val="1"/>
          </c:dLbls>
          <c:cat>
            <c:strRef>
              <c:f>July!$AU$25:$AU$27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July!$AX$25:$AX$27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July!$AY$24</c:f>
              <c:strCache>
                <c:ptCount val="1"/>
                <c:pt idx="0">
                  <c:v>Rejection(%)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0.10891089108910891"/>
                  <c:y val="-3.1746031746031744E-2"/>
                </c:manualLayout>
              </c:layout>
              <c:showVal val="1"/>
            </c:dLbl>
            <c:showVal val="1"/>
          </c:dLbls>
          <c:cat>
            <c:strRef>
              <c:f>July!$AU$25:$AU$27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July!$AY$25:$AY$27</c:f>
              <c:numCache>
                <c:formatCode>0.00</c:formatCode>
                <c:ptCount val="3"/>
                <c:pt idx="0">
                  <c:v>0.60964988677930676</c:v>
                </c:pt>
                <c:pt idx="1">
                  <c:v>1.6199268420135866</c:v>
                </c:pt>
                <c:pt idx="2">
                  <c:v>1.6896011147883645</c:v>
                </c:pt>
              </c:numCache>
            </c:numRef>
          </c:val>
        </c:ser>
        <c:marker val="1"/>
        <c:axId val="146323328"/>
        <c:axId val="146321792"/>
      </c:lineChart>
      <c:catAx>
        <c:axId val="146302080"/>
        <c:scaling>
          <c:orientation val="minMax"/>
        </c:scaling>
        <c:axPos val="b"/>
        <c:majorTickMark val="none"/>
        <c:tickLblPos val="nextTo"/>
        <c:crossAx val="146303616"/>
        <c:crosses val="autoZero"/>
        <c:auto val="1"/>
        <c:lblAlgn val="ctr"/>
        <c:lblOffset val="100"/>
      </c:catAx>
      <c:valAx>
        <c:axId val="146303616"/>
        <c:scaling>
          <c:orientation val="minMax"/>
        </c:scaling>
        <c:axPos val="l"/>
        <c:numFmt formatCode="General" sourceLinked="1"/>
        <c:majorTickMark val="none"/>
        <c:tickLblPos val="nextTo"/>
        <c:crossAx val="146302080"/>
        <c:crosses val="autoZero"/>
        <c:crossBetween val="between"/>
      </c:valAx>
      <c:valAx>
        <c:axId val="146321792"/>
        <c:scaling>
          <c:orientation val="minMax"/>
        </c:scaling>
        <c:axPos val="r"/>
        <c:numFmt formatCode="General" sourceLinked="1"/>
        <c:tickLblPos val="nextTo"/>
        <c:crossAx val="146323328"/>
        <c:crosses val="max"/>
        <c:crossBetween val="between"/>
      </c:valAx>
      <c:catAx>
        <c:axId val="146323328"/>
        <c:scaling>
          <c:orientation val="minMax"/>
        </c:scaling>
        <c:delete val="1"/>
        <c:axPos val="b"/>
        <c:tickLblPos val="none"/>
        <c:crossAx val="146321792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54429</xdr:colOff>
      <xdr:row>8</xdr:row>
      <xdr:rowOff>81643</xdr:rowOff>
    </xdr:from>
    <xdr:to>
      <xdr:col>66</xdr:col>
      <xdr:colOff>258535</xdr:colOff>
      <xdr:row>8</xdr:row>
      <xdr:rowOff>163287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394607</xdr:colOff>
      <xdr:row>6</xdr:row>
      <xdr:rowOff>299357</xdr:rowOff>
    </xdr:from>
    <xdr:to>
      <xdr:col>58</xdr:col>
      <xdr:colOff>299357</xdr:colOff>
      <xdr:row>13</xdr:row>
      <xdr:rowOff>381000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285750</xdr:colOff>
      <xdr:row>15</xdr:row>
      <xdr:rowOff>27215</xdr:rowOff>
    </xdr:from>
    <xdr:to>
      <xdr:col>51</xdr:col>
      <xdr:colOff>176893</xdr:colOff>
      <xdr:row>21</xdr:row>
      <xdr:rowOff>421822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266700</xdr:colOff>
      <xdr:row>6</xdr:row>
      <xdr:rowOff>200025</xdr:rowOff>
    </xdr:from>
    <xdr:to>
      <xdr:col>56</xdr:col>
      <xdr:colOff>571500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314325</xdr:colOff>
      <xdr:row>14</xdr:row>
      <xdr:rowOff>238124</xdr:rowOff>
    </xdr:from>
    <xdr:to>
      <xdr:col>53</xdr:col>
      <xdr:colOff>314325</xdr:colOff>
      <xdr:row>25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32</xdr:row>
      <xdr:rowOff>171450</xdr:rowOff>
    </xdr:from>
    <xdr:to>
      <xdr:col>52</xdr:col>
      <xdr:colOff>542925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1104900</xdr:colOff>
      <xdr:row>51</xdr:row>
      <xdr:rowOff>180975</xdr:rowOff>
    </xdr:from>
    <xdr:to>
      <xdr:col>50</xdr:col>
      <xdr:colOff>190500</xdr:colOff>
      <xdr:row>63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333375</xdr:colOff>
      <xdr:row>8</xdr:row>
      <xdr:rowOff>85725</xdr:rowOff>
    </xdr:from>
    <xdr:to>
      <xdr:col>57</xdr:col>
      <xdr:colOff>28575</xdr:colOff>
      <xdr:row>17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304800</xdr:colOff>
      <xdr:row>20</xdr:row>
      <xdr:rowOff>9525</xdr:rowOff>
    </xdr:from>
    <xdr:to>
      <xdr:col>57</xdr:col>
      <xdr:colOff>495300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114301</xdr:colOff>
      <xdr:row>31</xdr:row>
      <xdr:rowOff>104775</xdr:rowOff>
    </xdr:from>
    <xdr:to>
      <xdr:col>55</xdr:col>
      <xdr:colOff>190501</xdr:colOff>
      <xdr:row>36</xdr:row>
      <xdr:rowOff>276225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323850</xdr:colOff>
      <xdr:row>47</xdr:row>
      <xdr:rowOff>95250</xdr:rowOff>
    </xdr:from>
    <xdr:to>
      <xdr:col>49</xdr:col>
      <xdr:colOff>447675</xdr:colOff>
      <xdr:row>55</xdr:row>
      <xdr:rowOff>200025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819150</xdr:colOff>
      <xdr:row>57</xdr:row>
      <xdr:rowOff>200025</xdr:rowOff>
    </xdr:from>
    <xdr:to>
      <xdr:col>45</xdr:col>
      <xdr:colOff>1266825</xdr:colOff>
      <xdr:row>65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542925</xdr:colOff>
      <xdr:row>17</xdr:row>
      <xdr:rowOff>142875</xdr:rowOff>
    </xdr:from>
    <xdr:to>
      <xdr:col>51</xdr:col>
      <xdr:colOff>0</xdr:colOff>
      <xdr:row>25</xdr:row>
      <xdr:rowOff>209551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1257299</xdr:colOff>
      <xdr:row>40</xdr:row>
      <xdr:rowOff>219074</xdr:rowOff>
    </xdr:from>
    <xdr:to>
      <xdr:col>48</xdr:col>
      <xdr:colOff>28574</xdr:colOff>
      <xdr:row>48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152400</xdr:colOff>
      <xdr:row>49</xdr:row>
      <xdr:rowOff>238124</xdr:rowOff>
    </xdr:from>
    <xdr:to>
      <xdr:col>54</xdr:col>
      <xdr:colOff>180975</xdr:colOff>
      <xdr:row>58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66675</xdr:colOff>
      <xdr:row>59</xdr:row>
      <xdr:rowOff>142875</xdr:rowOff>
    </xdr:from>
    <xdr:to>
      <xdr:col>55</xdr:col>
      <xdr:colOff>533400</xdr:colOff>
      <xdr:row>65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485775</xdr:colOff>
      <xdr:row>24</xdr:row>
      <xdr:rowOff>9525</xdr:rowOff>
    </xdr:from>
    <xdr:to>
      <xdr:col>46</xdr:col>
      <xdr:colOff>19050</xdr:colOff>
      <xdr:row>34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161924</xdr:colOff>
      <xdr:row>67</xdr:row>
      <xdr:rowOff>152400</xdr:rowOff>
    </xdr:from>
    <xdr:to>
      <xdr:col>55</xdr:col>
      <xdr:colOff>76200</xdr:colOff>
      <xdr:row>75</xdr:row>
      <xdr:rowOff>323850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581024</xdr:colOff>
      <xdr:row>20</xdr:row>
      <xdr:rowOff>114299</xdr:rowOff>
    </xdr:from>
    <xdr:to>
      <xdr:col>46</xdr:col>
      <xdr:colOff>533399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57150</xdr:colOff>
      <xdr:row>37</xdr:row>
      <xdr:rowOff>152400</xdr:rowOff>
    </xdr:from>
    <xdr:to>
      <xdr:col>45</xdr:col>
      <xdr:colOff>609600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419099</xdr:colOff>
      <xdr:row>51</xdr:row>
      <xdr:rowOff>209550</xdr:rowOff>
    </xdr:from>
    <xdr:to>
      <xdr:col>54</xdr:col>
      <xdr:colOff>466724</xdr:colOff>
      <xdr:row>59</xdr:row>
      <xdr:rowOff>390525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190500</xdr:colOff>
      <xdr:row>59</xdr:row>
      <xdr:rowOff>133350</xdr:rowOff>
    </xdr:from>
    <xdr:to>
      <xdr:col>55</xdr:col>
      <xdr:colOff>38100</xdr:colOff>
      <xdr:row>68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476250</xdr:colOff>
      <xdr:row>13</xdr:row>
      <xdr:rowOff>142875</xdr:rowOff>
    </xdr:from>
    <xdr:to>
      <xdr:col>57</xdr:col>
      <xdr:colOff>171450</xdr:colOff>
      <xdr:row>23</xdr:row>
      <xdr:rowOff>219075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400050</xdr:colOff>
      <xdr:row>35</xdr:row>
      <xdr:rowOff>57150</xdr:rowOff>
    </xdr:from>
    <xdr:to>
      <xdr:col>46</xdr:col>
      <xdr:colOff>923925</xdr:colOff>
      <xdr:row>46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114299</xdr:rowOff>
    </xdr:from>
    <xdr:to>
      <xdr:col>16</xdr:col>
      <xdr:colOff>419099</xdr:colOff>
      <xdr:row>17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18</xdr:row>
      <xdr:rowOff>95248</xdr:rowOff>
    </xdr:from>
    <xdr:to>
      <xdr:col>17</xdr:col>
      <xdr:colOff>133350</xdr:colOff>
      <xdr:row>31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32</xdr:row>
      <xdr:rowOff>133349</xdr:rowOff>
    </xdr:from>
    <xdr:to>
      <xdr:col>16</xdr:col>
      <xdr:colOff>161925</xdr:colOff>
      <xdr:row>45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45</xdr:row>
      <xdr:rowOff>180975</xdr:rowOff>
    </xdr:from>
    <xdr:to>
      <xdr:col>16</xdr:col>
      <xdr:colOff>247650</xdr:colOff>
      <xdr:row>59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61</xdr:row>
      <xdr:rowOff>114299</xdr:rowOff>
    </xdr:from>
    <xdr:to>
      <xdr:col>16</xdr:col>
      <xdr:colOff>190499</xdr:colOff>
      <xdr:row>74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142874</xdr:colOff>
      <xdr:row>74</xdr:row>
      <xdr:rowOff>190500</xdr:rowOff>
    </xdr:from>
    <xdr:to>
      <xdr:col>16</xdr:col>
      <xdr:colOff>247649</xdr:colOff>
      <xdr:row>88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38099</xdr:colOff>
      <xdr:row>107</xdr:row>
      <xdr:rowOff>47625</xdr:rowOff>
    </xdr:from>
    <xdr:to>
      <xdr:col>10</xdr:col>
      <xdr:colOff>9524</xdr:colOff>
      <xdr:row>121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Production%20Report%20Geys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.2021"/>
      <sheetName val="Sheet2"/>
      <sheetName val="Januray-2022"/>
    </sheetNames>
    <sheetDataSet>
      <sheetData sheetId="0"/>
      <sheetData sheetId="1"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  <row r="14">
          <cell r="A14" t="str">
            <v>January</v>
          </cell>
        </row>
        <row r="15">
          <cell r="A15" t="str">
            <v>February</v>
          </cell>
        </row>
        <row r="16">
          <cell r="A16" t="str">
            <v>March</v>
          </cell>
        </row>
        <row r="17">
          <cell r="A17" t="str">
            <v>April</v>
          </cell>
        </row>
        <row r="18">
          <cell r="A18" t="str">
            <v>May</v>
          </cell>
        </row>
        <row r="19">
          <cell r="A19" t="str">
            <v>June</v>
          </cell>
        </row>
        <row r="20">
          <cell r="A20" t="str">
            <v>July</v>
          </cell>
        </row>
        <row r="21">
          <cell r="A21" t="str">
            <v>August</v>
          </cell>
        </row>
        <row r="22">
          <cell r="A22" t="str">
            <v>September</v>
          </cell>
        </row>
        <row r="23">
          <cell r="A23" t="str">
            <v>October</v>
          </cell>
        </row>
        <row r="24">
          <cell r="A24" t="str">
            <v>November</v>
          </cell>
        </row>
        <row r="25">
          <cell r="A25" t="str">
            <v>December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14"/>
  <sheetViews>
    <sheetView workbookViewId="0">
      <selection activeCell="G11" sqref="G11"/>
    </sheetView>
  </sheetViews>
  <sheetFormatPr defaultRowHeight="15"/>
  <cols>
    <col min="1" max="1" width="20.140625" bestFit="1" customWidth="1"/>
  </cols>
  <sheetData>
    <row r="2" spans="1:1" ht="28.5">
      <c r="A2" s="19" t="s">
        <v>29</v>
      </c>
    </row>
    <row r="3" spans="1:1" ht="28.5">
      <c r="A3" s="19" t="s">
        <v>30</v>
      </c>
    </row>
    <row r="4" spans="1:1" ht="28.5">
      <c r="A4" s="19" t="s">
        <v>31</v>
      </c>
    </row>
    <row r="5" spans="1:1" ht="28.5">
      <c r="A5" s="19" t="s">
        <v>32</v>
      </c>
    </row>
    <row r="6" spans="1:1" ht="28.5">
      <c r="A6" s="19" t="s">
        <v>33</v>
      </c>
    </row>
    <row r="7" spans="1:1" ht="28.5">
      <c r="A7" s="19" t="s">
        <v>34</v>
      </c>
    </row>
    <row r="8" spans="1:1" ht="28.5">
      <c r="A8" s="19" t="s">
        <v>35</v>
      </c>
    </row>
    <row r="9" spans="1:1" ht="28.5">
      <c r="A9" s="19" t="s">
        <v>36</v>
      </c>
    </row>
    <row r="10" spans="1:1" ht="28.5">
      <c r="A10" s="19" t="s">
        <v>37</v>
      </c>
    </row>
    <row r="11" spans="1:1" ht="28.5">
      <c r="A11" s="19" t="s">
        <v>38</v>
      </c>
    </row>
    <row r="12" spans="1:1" ht="28.5">
      <c r="A12" s="19" t="s">
        <v>39</v>
      </c>
    </row>
    <row r="13" spans="1:1" ht="28.5">
      <c r="A13" s="19" t="s">
        <v>40</v>
      </c>
    </row>
    <row r="14" spans="1:1" ht="28.5">
      <c r="A14" s="20" t="s">
        <v>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8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RowHeight="15"/>
  <cols>
    <col min="4" max="4" width="14.5703125" customWidth="1"/>
    <col min="5" max="5" width="9.5703125" bestFit="1" customWidth="1"/>
    <col min="7" max="7" width="10.5703125" bestFit="1" customWidth="1"/>
    <col min="12" max="12" width="11.5703125" customWidth="1"/>
    <col min="19" max="19" width="9.5703125" bestFit="1" customWidth="1"/>
    <col min="31" max="31" width="10.5703125" customWidth="1"/>
    <col min="35" max="35" width="13.140625" customWidth="1"/>
    <col min="40" max="40" width="32.5703125" customWidth="1"/>
    <col min="42" max="42" width="18.7109375" customWidth="1"/>
    <col min="43" max="43" width="15.42578125" customWidth="1"/>
    <col min="44" max="44" width="22.5703125" customWidth="1"/>
    <col min="45" max="45" width="22.28515625" customWidth="1"/>
    <col min="46" max="46" width="13.5703125" customWidth="1"/>
    <col min="47" max="47" width="14.7109375" customWidth="1"/>
  </cols>
  <sheetData>
    <row r="1" spans="1:47" ht="19.5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64</v>
      </c>
      <c r="Q1" s="216"/>
      <c r="R1" s="216"/>
      <c r="S1" s="216"/>
      <c r="T1" s="216"/>
      <c r="U1" s="217"/>
      <c r="V1" s="218">
        <f>DATEVALUE("1"&amp;P1)</f>
        <v>44805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44834</v>
      </c>
      <c r="AF1" s="219"/>
      <c r="AG1" s="219"/>
      <c r="AH1" s="219"/>
      <c r="AI1" s="209" t="s">
        <v>20</v>
      </c>
      <c r="AJ1" s="238" t="s">
        <v>27</v>
      </c>
      <c r="AK1" s="241" t="s">
        <v>28</v>
      </c>
      <c r="AL1" s="180" t="s">
        <v>24</v>
      </c>
      <c r="AM1" s="181"/>
    </row>
    <row r="2" spans="1:47" ht="19.5" thickBot="1">
      <c r="A2" s="184"/>
      <c r="B2" s="187"/>
      <c r="C2" s="212" t="s">
        <v>25</v>
      </c>
      <c r="D2" s="213"/>
      <c r="E2" s="12" t="str">
        <f>TEXT(E3,"ddd")</f>
        <v>Thu</v>
      </c>
      <c r="F2" s="13" t="str">
        <f t="shared" ref="F2:AH2" si="0">TEXT(F3,"ddd")</f>
        <v>Fri</v>
      </c>
      <c r="G2" s="13" t="str">
        <f t="shared" si="0"/>
        <v>Sat</v>
      </c>
      <c r="H2" s="13" t="str">
        <f t="shared" si="0"/>
        <v>Sun</v>
      </c>
      <c r="I2" s="13" t="str">
        <f t="shared" si="0"/>
        <v>Mon</v>
      </c>
      <c r="J2" s="13" t="str">
        <f t="shared" si="0"/>
        <v>Tue</v>
      </c>
      <c r="K2" s="13" t="str">
        <f t="shared" si="0"/>
        <v>Wed</v>
      </c>
      <c r="L2" s="13" t="str">
        <f t="shared" si="0"/>
        <v>Thu</v>
      </c>
      <c r="M2" s="13" t="str">
        <f t="shared" si="0"/>
        <v>Fri</v>
      </c>
      <c r="N2" s="13" t="str">
        <f t="shared" si="0"/>
        <v>Sat</v>
      </c>
      <c r="O2" s="13" t="str">
        <f t="shared" si="0"/>
        <v>Sun</v>
      </c>
      <c r="P2" s="13" t="str">
        <f t="shared" si="0"/>
        <v>Mon</v>
      </c>
      <c r="Q2" s="13" t="str">
        <f t="shared" si="0"/>
        <v>Tue</v>
      </c>
      <c r="R2" s="13" t="str">
        <f t="shared" si="0"/>
        <v>Wed</v>
      </c>
      <c r="S2" s="13" t="str">
        <f t="shared" si="0"/>
        <v>Thu</v>
      </c>
      <c r="T2" s="13" t="str">
        <f t="shared" si="0"/>
        <v>Fri</v>
      </c>
      <c r="U2" s="13" t="str">
        <f t="shared" si="0"/>
        <v>Sat</v>
      </c>
      <c r="V2" s="13" t="str">
        <f t="shared" si="0"/>
        <v>Sun</v>
      </c>
      <c r="W2" s="13" t="str">
        <f t="shared" si="0"/>
        <v>Mon</v>
      </c>
      <c r="X2" s="13" t="str">
        <f t="shared" si="0"/>
        <v>Tue</v>
      </c>
      <c r="Y2" s="13" t="str">
        <f t="shared" si="0"/>
        <v>Wed</v>
      </c>
      <c r="Z2" s="13" t="str">
        <f t="shared" si="0"/>
        <v>Thu</v>
      </c>
      <c r="AA2" s="13" t="str">
        <f t="shared" si="0"/>
        <v>Fri</v>
      </c>
      <c r="AB2" s="13" t="str">
        <f t="shared" si="0"/>
        <v>Sat</v>
      </c>
      <c r="AC2" s="13" t="str">
        <f t="shared" si="0"/>
        <v>Sun</v>
      </c>
      <c r="AD2" s="13" t="str">
        <f t="shared" si="0"/>
        <v>Mon</v>
      </c>
      <c r="AE2" s="13" t="str">
        <f t="shared" si="0"/>
        <v>Tue</v>
      </c>
      <c r="AF2" s="13" t="str">
        <f t="shared" si="0"/>
        <v>Wed</v>
      </c>
      <c r="AG2" s="13" t="str">
        <f t="shared" si="0"/>
        <v>Thu</v>
      </c>
      <c r="AH2" s="13" t="str">
        <f t="shared" si="0"/>
        <v>Fri</v>
      </c>
      <c r="AI2" s="210"/>
      <c r="AJ2" s="239"/>
      <c r="AK2" s="242"/>
      <c r="AL2" s="196" t="s">
        <v>25</v>
      </c>
      <c r="AM2" s="197"/>
    </row>
    <row r="3" spans="1:47" ht="29.25" thickBot="1">
      <c r="A3" s="185"/>
      <c r="B3" s="188"/>
      <c r="C3" s="214"/>
      <c r="D3" s="199"/>
      <c r="E3" s="15">
        <f>V1</f>
        <v>44805</v>
      </c>
      <c r="F3" s="11">
        <f>IF(E3&lt;$AE$1,E3+1,"")</f>
        <v>44806</v>
      </c>
      <c r="G3" s="11">
        <f t="shared" ref="G3:AH3" si="1">IF(F3&lt;$AE$1,F3+1,"")</f>
        <v>44807</v>
      </c>
      <c r="H3" s="11">
        <f t="shared" si="1"/>
        <v>44808</v>
      </c>
      <c r="I3" s="11">
        <f t="shared" si="1"/>
        <v>44809</v>
      </c>
      <c r="J3" s="11">
        <f t="shared" si="1"/>
        <v>44810</v>
      </c>
      <c r="K3" s="11">
        <f t="shared" si="1"/>
        <v>44811</v>
      </c>
      <c r="L3" s="11">
        <f t="shared" si="1"/>
        <v>44812</v>
      </c>
      <c r="M3" s="11">
        <f t="shared" si="1"/>
        <v>44813</v>
      </c>
      <c r="N3" s="11">
        <f t="shared" si="1"/>
        <v>44814</v>
      </c>
      <c r="O3" s="11">
        <f t="shared" si="1"/>
        <v>44815</v>
      </c>
      <c r="P3" s="11">
        <f t="shared" si="1"/>
        <v>44816</v>
      </c>
      <c r="Q3" s="11">
        <f t="shared" si="1"/>
        <v>44817</v>
      </c>
      <c r="R3" s="11">
        <f t="shared" si="1"/>
        <v>44818</v>
      </c>
      <c r="S3" s="11">
        <f t="shared" si="1"/>
        <v>44819</v>
      </c>
      <c r="T3" s="11">
        <f t="shared" si="1"/>
        <v>44820</v>
      </c>
      <c r="U3" s="11">
        <f t="shared" si="1"/>
        <v>44821</v>
      </c>
      <c r="V3" s="11">
        <f t="shared" si="1"/>
        <v>44822</v>
      </c>
      <c r="W3" s="11">
        <f t="shared" si="1"/>
        <v>44823</v>
      </c>
      <c r="X3" s="11">
        <f t="shared" si="1"/>
        <v>44824</v>
      </c>
      <c r="Y3" s="11">
        <f t="shared" si="1"/>
        <v>44825</v>
      </c>
      <c r="Z3" s="11">
        <f t="shared" si="1"/>
        <v>44826</v>
      </c>
      <c r="AA3" s="11">
        <f t="shared" si="1"/>
        <v>44827</v>
      </c>
      <c r="AB3" s="11">
        <f t="shared" si="1"/>
        <v>44828</v>
      </c>
      <c r="AC3" s="11">
        <f t="shared" si="1"/>
        <v>44829</v>
      </c>
      <c r="AD3" s="11">
        <f t="shared" si="1"/>
        <v>44830</v>
      </c>
      <c r="AE3" s="11">
        <f t="shared" si="1"/>
        <v>44831</v>
      </c>
      <c r="AF3" s="11">
        <f t="shared" si="1"/>
        <v>44832</v>
      </c>
      <c r="AG3" s="11">
        <f t="shared" si="1"/>
        <v>44833</v>
      </c>
      <c r="AH3" s="11">
        <f t="shared" si="1"/>
        <v>44834</v>
      </c>
      <c r="AI3" s="211"/>
      <c r="AJ3" s="240"/>
      <c r="AK3" s="243"/>
      <c r="AL3" s="198"/>
      <c r="AM3" s="199"/>
      <c r="AN3" s="268" t="s">
        <v>58</v>
      </c>
      <c r="AO3" s="269"/>
      <c r="AP3" s="269"/>
      <c r="AQ3" s="269"/>
      <c r="AR3" s="269"/>
      <c r="AS3" s="270"/>
    </row>
    <row r="4" spans="1:47" ht="26.25">
      <c r="A4" s="200">
        <v>1</v>
      </c>
      <c r="B4" s="284" t="s">
        <v>44</v>
      </c>
      <c r="C4" s="194" t="s">
        <v>10</v>
      </c>
      <c r="D4" s="194"/>
      <c r="E4" s="4">
        <f t="shared" ref="E4:F4" si="2">(E5+E6)</f>
        <v>406</v>
      </c>
      <c r="F4" s="4">
        <f t="shared" si="2"/>
        <v>22</v>
      </c>
      <c r="G4" s="4">
        <f>(G5+G6)</f>
        <v>0</v>
      </c>
      <c r="H4" s="4">
        <f>(H5+H6)</f>
        <v>0</v>
      </c>
      <c r="I4" s="4">
        <f t="shared" ref="I4:AH4" si="3">(I5+I6)</f>
        <v>0</v>
      </c>
      <c r="J4" s="4">
        <f t="shared" si="3"/>
        <v>0</v>
      </c>
      <c r="K4" s="4">
        <f t="shared" si="3"/>
        <v>0</v>
      </c>
      <c r="L4" s="4">
        <f t="shared" si="3"/>
        <v>0</v>
      </c>
      <c r="M4" s="4">
        <f t="shared" si="3"/>
        <v>0</v>
      </c>
      <c r="N4" s="4">
        <f t="shared" si="3"/>
        <v>0</v>
      </c>
      <c r="O4" s="4">
        <f t="shared" si="3"/>
        <v>0</v>
      </c>
      <c r="P4" s="4">
        <f t="shared" si="3"/>
        <v>0</v>
      </c>
      <c r="Q4" s="4">
        <f t="shared" si="3"/>
        <v>0</v>
      </c>
      <c r="R4" s="4">
        <f t="shared" si="3"/>
        <v>0</v>
      </c>
      <c r="S4" s="4">
        <f t="shared" si="3"/>
        <v>0</v>
      </c>
      <c r="T4" s="4">
        <f t="shared" si="3"/>
        <v>0</v>
      </c>
      <c r="U4" s="4">
        <f t="shared" si="3"/>
        <v>0</v>
      </c>
      <c r="V4" s="4">
        <f t="shared" si="3"/>
        <v>0</v>
      </c>
      <c r="W4" s="4">
        <f t="shared" si="3"/>
        <v>0</v>
      </c>
      <c r="X4" s="4">
        <f t="shared" si="3"/>
        <v>0</v>
      </c>
      <c r="Y4" s="4">
        <f t="shared" si="3"/>
        <v>0</v>
      </c>
      <c r="Z4" s="4">
        <f t="shared" si="3"/>
        <v>0</v>
      </c>
      <c r="AA4" s="4">
        <f t="shared" si="3"/>
        <v>0</v>
      </c>
      <c r="AB4" s="4">
        <f t="shared" si="3"/>
        <v>0</v>
      </c>
      <c r="AC4" s="4">
        <f t="shared" si="3"/>
        <v>0</v>
      </c>
      <c r="AD4" s="4">
        <f t="shared" si="3"/>
        <v>0</v>
      </c>
      <c r="AE4" s="4">
        <f t="shared" si="3"/>
        <v>0</v>
      </c>
      <c r="AF4" s="4">
        <f t="shared" si="3"/>
        <v>0</v>
      </c>
      <c r="AG4" s="4">
        <f t="shared" si="3"/>
        <v>0</v>
      </c>
      <c r="AH4" s="4">
        <f t="shared" si="3"/>
        <v>0</v>
      </c>
      <c r="AI4" s="8">
        <f>SUM(E4:AH4)</f>
        <v>428</v>
      </c>
      <c r="AJ4" s="226">
        <f t="shared" ref="AJ4" si="4">AI6/AI4%</f>
        <v>3.7383177570093458</v>
      </c>
      <c r="AK4" s="229">
        <f>AI15/AI4%</f>
        <v>0</v>
      </c>
      <c r="AL4" s="194" t="s">
        <v>10</v>
      </c>
      <c r="AM4" s="194"/>
      <c r="AN4" s="40" t="s">
        <v>51</v>
      </c>
      <c r="AO4" s="267" t="s">
        <v>52</v>
      </c>
      <c r="AP4" s="267"/>
      <c r="AQ4" s="267" t="s">
        <v>53</v>
      </c>
      <c r="AR4" s="267"/>
      <c r="AS4" s="31" t="s">
        <v>57</v>
      </c>
    </row>
    <row r="5" spans="1:47" ht="24" thickBot="1">
      <c r="A5" s="201"/>
      <c r="B5" s="285"/>
      <c r="C5" s="195" t="s">
        <v>11</v>
      </c>
      <c r="D5" s="195"/>
      <c r="E5" s="1">
        <v>390</v>
      </c>
      <c r="F5" s="1">
        <v>22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f t="shared" ref="AI5" si="5">AI4-AI6</f>
        <v>412</v>
      </c>
      <c r="AJ5" s="227"/>
      <c r="AK5" s="230"/>
      <c r="AL5" s="195" t="s">
        <v>11</v>
      </c>
      <c r="AM5" s="195"/>
      <c r="AN5" s="29">
        <f>(AI4)</f>
        <v>428</v>
      </c>
      <c r="AO5" s="264">
        <f>(AI5)</f>
        <v>412</v>
      </c>
      <c r="AP5" s="264"/>
      <c r="AQ5" s="264">
        <f>(AI6)</f>
        <v>16</v>
      </c>
      <c r="AR5" s="264"/>
      <c r="AS5" s="32">
        <f>(AQ5/AN5)*100</f>
        <v>3.7383177570093453</v>
      </c>
    </row>
    <row r="6" spans="1:47" ht="21">
      <c r="A6" s="201"/>
      <c r="B6" s="285"/>
      <c r="C6" s="195" t="s">
        <v>12</v>
      </c>
      <c r="D6" s="195"/>
      <c r="E6" s="1">
        <f t="shared" ref="E6:AI6" si="6">E8+E9+E10+E11+E12+E13</f>
        <v>16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0</v>
      </c>
      <c r="J6" s="1">
        <f t="shared" si="6"/>
        <v>0</v>
      </c>
      <c r="K6" s="1">
        <f t="shared" si="6"/>
        <v>0</v>
      </c>
      <c r="L6" s="1">
        <f t="shared" si="6"/>
        <v>0</v>
      </c>
      <c r="M6" s="1">
        <f t="shared" si="6"/>
        <v>0</v>
      </c>
      <c r="N6" s="1">
        <f t="shared" si="6"/>
        <v>0</v>
      </c>
      <c r="O6" s="1">
        <f t="shared" si="6"/>
        <v>0</v>
      </c>
      <c r="P6" s="1">
        <f t="shared" si="6"/>
        <v>0</v>
      </c>
      <c r="Q6" s="1">
        <f t="shared" si="6"/>
        <v>0</v>
      </c>
      <c r="R6" s="1">
        <f t="shared" si="6"/>
        <v>0</v>
      </c>
      <c r="S6" s="1">
        <f t="shared" si="6"/>
        <v>0</v>
      </c>
      <c r="T6" s="1">
        <f t="shared" si="6"/>
        <v>0</v>
      </c>
      <c r="U6" s="1">
        <f t="shared" si="6"/>
        <v>0</v>
      </c>
      <c r="V6" s="1">
        <f t="shared" si="6"/>
        <v>0</v>
      </c>
      <c r="W6" s="1"/>
      <c r="X6" s="1"/>
      <c r="Y6" s="1">
        <f t="shared" si="6"/>
        <v>0</v>
      </c>
      <c r="Z6" s="1">
        <f t="shared" si="6"/>
        <v>0</v>
      </c>
      <c r="AA6" s="1">
        <f t="shared" si="6"/>
        <v>0</v>
      </c>
      <c r="AB6" s="1">
        <f t="shared" si="6"/>
        <v>0</v>
      </c>
      <c r="AC6" s="1">
        <f t="shared" si="6"/>
        <v>0</v>
      </c>
      <c r="AD6" s="1">
        <f t="shared" si="6"/>
        <v>0</v>
      </c>
      <c r="AE6" s="1">
        <f t="shared" si="6"/>
        <v>0</v>
      </c>
      <c r="AF6" s="1">
        <f t="shared" si="6"/>
        <v>0</v>
      </c>
      <c r="AG6" s="1">
        <f t="shared" si="6"/>
        <v>0</v>
      </c>
      <c r="AH6" s="1">
        <f t="shared" si="6"/>
        <v>0</v>
      </c>
      <c r="AI6" s="1">
        <f t="shared" si="6"/>
        <v>16</v>
      </c>
      <c r="AJ6" s="227"/>
      <c r="AK6" s="230"/>
      <c r="AL6" s="195" t="s">
        <v>12</v>
      </c>
      <c r="AM6" s="195"/>
      <c r="AN6" s="27"/>
    </row>
    <row r="7" spans="1:47" ht="21.75" thickBot="1">
      <c r="A7" s="201"/>
      <c r="B7" s="285"/>
      <c r="C7" s="274" t="s">
        <v>59</v>
      </c>
      <c r="D7" s="275"/>
      <c r="E7" s="34">
        <f t="shared" ref="E7:AH7" si="7">(E6/E4)*100</f>
        <v>3.9408866995073892</v>
      </c>
      <c r="F7" s="34">
        <f t="shared" si="7"/>
        <v>0</v>
      </c>
      <c r="G7" s="34" t="e">
        <f t="shared" si="7"/>
        <v>#DIV/0!</v>
      </c>
      <c r="H7" s="34" t="e">
        <f t="shared" si="7"/>
        <v>#DIV/0!</v>
      </c>
      <c r="I7" s="34" t="e">
        <f t="shared" si="7"/>
        <v>#DIV/0!</v>
      </c>
      <c r="J7" s="34" t="e">
        <f t="shared" si="7"/>
        <v>#DIV/0!</v>
      </c>
      <c r="K7" s="34" t="e">
        <f t="shared" si="7"/>
        <v>#DIV/0!</v>
      </c>
      <c r="L7" s="34" t="e">
        <f t="shared" si="7"/>
        <v>#DIV/0!</v>
      </c>
      <c r="M7" s="34" t="e">
        <f t="shared" si="7"/>
        <v>#DIV/0!</v>
      </c>
      <c r="N7" s="34" t="e">
        <f t="shared" si="7"/>
        <v>#DIV/0!</v>
      </c>
      <c r="O7" s="34" t="e">
        <f t="shared" si="7"/>
        <v>#DIV/0!</v>
      </c>
      <c r="P7" s="34" t="e">
        <f t="shared" si="7"/>
        <v>#DIV/0!</v>
      </c>
      <c r="Q7" s="34" t="e">
        <f t="shared" si="7"/>
        <v>#DIV/0!</v>
      </c>
      <c r="R7" s="34" t="e">
        <f t="shared" si="7"/>
        <v>#DIV/0!</v>
      </c>
      <c r="S7" s="34" t="e">
        <f t="shared" si="7"/>
        <v>#DIV/0!</v>
      </c>
      <c r="T7" s="34" t="e">
        <f t="shared" si="7"/>
        <v>#DIV/0!</v>
      </c>
      <c r="U7" s="34" t="e">
        <f t="shared" si="7"/>
        <v>#DIV/0!</v>
      </c>
      <c r="V7" s="34" t="e">
        <f t="shared" si="7"/>
        <v>#DIV/0!</v>
      </c>
      <c r="W7" s="34" t="e">
        <f t="shared" si="7"/>
        <v>#DIV/0!</v>
      </c>
      <c r="X7" s="34" t="e">
        <f t="shared" si="7"/>
        <v>#DIV/0!</v>
      </c>
      <c r="Y7" s="34" t="e">
        <f t="shared" si="7"/>
        <v>#DIV/0!</v>
      </c>
      <c r="Z7" s="34" t="e">
        <f t="shared" si="7"/>
        <v>#DIV/0!</v>
      </c>
      <c r="AA7" s="34" t="e">
        <f t="shared" si="7"/>
        <v>#DIV/0!</v>
      </c>
      <c r="AB7" s="34" t="e">
        <f t="shared" si="7"/>
        <v>#DIV/0!</v>
      </c>
      <c r="AC7" s="34" t="e">
        <f t="shared" si="7"/>
        <v>#DIV/0!</v>
      </c>
      <c r="AD7" s="34" t="e">
        <f t="shared" si="7"/>
        <v>#DIV/0!</v>
      </c>
      <c r="AE7" s="34" t="e">
        <f t="shared" si="7"/>
        <v>#DIV/0!</v>
      </c>
      <c r="AF7" s="34" t="e">
        <f t="shared" si="7"/>
        <v>#DIV/0!</v>
      </c>
      <c r="AG7" s="34" t="e">
        <f t="shared" si="7"/>
        <v>#DIV/0!</v>
      </c>
      <c r="AH7" s="34" t="e">
        <f t="shared" si="7"/>
        <v>#DIV/0!</v>
      </c>
      <c r="AI7" s="35">
        <f>(AI6/AI4)*100</f>
        <v>3.7383177570093453</v>
      </c>
      <c r="AJ7" s="227"/>
      <c r="AK7" s="230"/>
      <c r="AL7" s="54"/>
      <c r="AM7" s="54"/>
      <c r="AN7" s="27"/>
    </row>
    <row r="8" spans="1:47" ht="31.5">
      <c r="A8" s="201"/>
      <c r="B8" s="285"/>
      <c r="C8" s="192" t="s">
        <v>13</v>
      </c>
      <c r="D8" s="54" t="s">
        <v>14</v>
      </c>
      <c r="E8" s="1">
        <v>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9">
        <f t="shared" ref="AI8:AI13" si="8">SUM(E8:AH8)</f>
        <v>3</v>
      </c>
      <c r="AJ8" s="227"/>
      <c r="AK8" s="230"/>
      <c r="AL8" s="192" t="s">
        <v>13</v>
      </c>
      <c r="AM8" s="54" t="s">
        <v>14</v>
      </c>
      <c r="AN8" s="280" t="s">
        <v>54</v>
      </c>
      <c r="AO8" s="281"/>
      <c r="AP8" s="281"/>
      <c r="AQ8" s="282"/>
      <c r="AR8" s="30"/>
      <c r="AS8" s="30"/>
    </row>
    <row r="9" spans="1:47" ht="23.25">
      <c r="A9" s="201"/>
      <c r="B9" s="285"/>
      <c r="C9" s="192"/>
      <c r="D9" s="54" t="s">
        <v>15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9">
        <f t="shared" si="8"/>
        <v>2</v>
      </c>
      <c r="AJ9" s="227"/>
      <c r="AK9" s="230"/>
      <c r="AL9" s="192"/>
      <c r="AM9" s="54" t="s">
        <v>15</v>
      </c>
      <c r="AN9" s="276" t="s">
        <v>55</v>
      </c>
      <c r="AO9" s="277"/>
      <c r="AP9" s="265">
        <f>(AI8)</f>
        <v>3</v>
      </c>
      <c r="AQ9" s="266"/>
    </row>
    <row r="10" spans="1:47" ht="23.25">
      <c r="A10" s="201"/>
      <c r="B10" s="285"/>
      <c r="C10" s="192"/>
      <c r="D10" s="54" t="s">
        <v>16</v>
      </c>
      <c r="E10" s="1">
        <v>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9">
        <f t="shared" si="8"/>
        <v>5</v>
      </c>
      <c r="AJ10" s="227"/>
      <c r="AK10" s="230"/>
      <c r="AL10" s="192"/>
      <c r="AM10" s="54" t="s">
        <v>16</v>
      </c>
      <c r="AN10" s="276" t="s">
        <v>56</v>
      </c>
      <c r="AO10" s="277"/>
      <c r="AP10" s="265">
        <f>(AI9)</f>
        <v>2</v>
      </c>
      <c r="AQ10" s="266"/>
    </row>
    <row r="11" spans="1:47" ht="23.25">
      <c r="A11" s="201"/>
      <c r="B11" s="285"/>
      <c r="C11" s="192"/>
      <c r="D11" s="54" t="s">
        <v>17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9">
        <f t="shared" si="8"/>
        <v>0</v>
      </c>
      <c r="AJ11" s="227"/>
      <c r="AK11" s="230"/>
      <c r="AL11" s="192"/>
      <c r="AM11" s="54" t="s">
        <v>17</v>
      </c>
      <c r="AN11" s="276" t="s">
        <v>16</v>
      </c>
      <c r="AO11" s="277"/>
      <c r="AP11" s="265">
        <f>(AI10)</f>
        <v>5</v>
      </c>
      <c r="AQ11" s="266"/>
    </row>
    <row r="12" spans="1:47" ht="23.25">
      <c r="A12" s="201"/>
      <c r="B12" s="285"/>
      <c r="C12" s="192"/>
      <c r="D12" s="54" t="s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9">
        <f t="shared" si="8"/>
        <v>0</v>
      </c>
      <c r="AJ12" s="227"/>
      <c r="AK12" s="230"/>
      <c r="AL12" s="192"/>
      <c r="AM12" s="54" t="s">
        <v>18</v>
      </c>
      <c r="AN12" s="276" t="s">
        <v>17</v>
      </c>
      <c r="AO12" s="277"/>
      <c r="AP12" s="265">
        <f>(AI11)</f>
        <v>0</v>
      </c>
      <c r="AQ12" s="266"/>
    </row>
    <row r="13" spans="1:47" ht="24" thickBot="1">
      <c r="A13" s="201"/>
      <c r="B13" s="285"/>
      <c r="C13" s="192"/>
      <c r="D13" s="54" t="s">
        <v>19</v>
      </c>
      <c r="E13" s="1">
        <v>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9">
        <f t="shared" si="8"/>
        <v>6</v>
      </c>
      <c r="AJ13" s="227"/>
      <c r="AK13" s="230"/>
      <c r="AL13" s="192"/>
      <c r="AM13" s="54" t="s">
        <v>19</v>
      </c>
      <c r="AN13" s="278" t="s">
        <v>18</v>
      </c>
      <c r="AO13" s="279"/>
      <c r="AP13" s="264">
        <f>(AI12)</f>
        <v>0</v>
      </c>
      <c r="AQ13" s="283"/>
    </row>
    <row r="14" spans="1:47" ht="19.5" thickBot="1">
      <c r="A14" s="261"/>
      <c r="B14" s="285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63"/>
      <c r="AK14" s="230"/>
      <c r="AL14" s="55"/>
      <c r="AM14" s="23"/>
    </row>
    <row r="15" spans="1:47" ht="19.5" thickBot="1">
      <c r="A15" s="202"/>
      <c r="B15" s="286"/>
      <c r="C15" s="257" t="s">
        <v>21</v>
      </c>
      <c r="D15" s="258"/>
      <c r="E15" s="2">
        <v>0</v>
      </c>
      <c r="F15" s="2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/>
      <c r="X15" s="2"/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10">
        <f>SUM(E15:AH15)</f>
        <v>0</v>
      </c>
      <c r="AJ15" s="228"/>
      <c r="AK15" s="231"/>
      <c r="AL15" s="259" t="s">
        <v>21</v>
      </c>
      <c r="AM15" s="260"/>
      <c r="AQ15" s="308" t="s">
        <v>81</v>
      </c>
      <c r="AR15" s="309"/>
      <c r="AS15" s="309"/>
      <c r="AT15" s="309"/>
      <c r="AU15" s="310"/>
    </row>
    <row r="16" spans="1:47" ht="21" customHeight="1">
      <c r="A16" s="200">
        <v>2</v>
      </c>
      <c r="B16" s="252" t="s">
        <v>42</v>
      </c>
      <c r="C16" s="194" t="s">
        <v>10</v>
      </c>
      <c r="D16" s="194"/>
      <c r="E16" s="4">
        <f t="shared" ref="E16:AH16" si="9">(E17+E18)</f>
        <v>0</v>
      </c>
      <c r="F16" s="4">
        <f t="shared" si="9"/>
        <v>0</v>
      </c>
      <c r="G16" s="4">
        <f t="shared" si="9"/>
        <v>0</v>
      </c>
      <c r="H16" s="4">
        <f t="shared" si="9"/>
        <v>0</v>
      </c>
      <c r="I16" s="4">
        <f t="shared" si="9"/>
        <v>0</v>
      </c>
      <c r="J16" s="4">
        <f t="shared" si="9"/>
        <v>0</v>
      </c>
      <c r="K16" s="4">
        <f t="shared" si="9"/>
        <v>0</v>
      </c>
      <c r="L16" s="4">
        <f t="shared" si="9"/>
        <v>0</v>
      </c>
      <c r="M16" s="4">
        <f t="shared" si="9"/>
        <v>188</v>
      </c>
      <c r="N16" s="4">
        <f t="shared" si="9"/>
        <v>0</v>
      </c>
      <c r="O16" s="4">
        <f t="shared" si="9"/>
        <v>0</v>
      </c>
      <c r="P16" s="4">
        <f t="shared" si="9"/>
        <v>0</v>
      </c>
      <c r="Q16" s="4">
        <f t="shared" si="9"/>
        <v>0</v>
      </c>
      <c r="R16" s="4">
        <f t="shared" si="9"/>
        <v>0</v>
      </c>
      <c r="S16" s="4">
        <f t="shared" si="9"/>
        <v>0</v>
      </c>
      <c r="T16" s="4">
        <f t="shared" si="9"/>
        <v>0</v>
      </c>
      <c r="U16" s="4">
        <f t="shared" si="9"/>
        <v>0</v>
      </c>
      <c r="V16" s="4">
        <f t="shared" si="9"/>
        <v>0</v>
      </c>
      <c r="W16" s="4">
        <f t="shared" si="9"/>
        <v>0</v>
      </c>
      <c r="X16" s="4">
        <f t="shared" si="9"/>
        <v>0</v>
      </c>
      <c r="Y16" s="4">
        <f t="shared" si="9"/>
        <v>274</v>
      </c>
      <c r="Z16" s="4">
        <f t="shared" si="9"/>
        <v>328</v>
      </c>
      <c r="AA16" s="4">
        <f t="shared" si="9"/>
        <v>430</v>
      </c>
      <c r="AB16" s="4">
        <f t="shared" si="9"/>
        <v>10</v>
      </c>
      <c r="AC16" s="4">
        <f t="shared" si="9"/>
        <v>13</v>
      </c>
      <c r="AD16" s="4">
        <f t="shared" si="9"/>
        <v>0</v>
      </c>
      <c r="AE16" s="4">
        <f t="shared" si="9"/>
        <v>0</v>
      </c>
      <c r="AF16" s="4">
        <f t="shared" si="9"/>
        <v>137</v>
      </c>
      <c r="AG16" s="4">
        <f t="shared" si="9"/>
        <v>359</v>
      </c>
      <c r="AH16" s="4">
        <f t="shared" si="9"/>
        <v>570</v>
      </c>
      <c r="AI16" s="8">
        <f>SUM(E16:AH16)</f>
        <v>2309</v>
      </c>
      <c r="AJ16" s="232">
        <f>AI18/AI16%</f>
        <v>2.3386747509744477</v>
      </c>
      <c r="AK16" s="235">
        <f>AI27/AI16%</f>
        <v>1.3425725422260719</v>
      </c>
      <c r="AL16" s="194" t="s">
        <v>10</v>
      </c>
      <c r="AM16" s="194"/>
      <c r="AQ16" s="311" t="s">
        <v>77</v>
      </c>
      <c r="AR16" s="313" t="s">
        <v>82</v>
      </c>
      <c r="AS16" s="313" t="s">
        <v>83</v>
      </c>
      <c r="AT16" s="313" t="s">
        <v>70</v>
      </c>
      <c r="AU16" s="315" t="s">
        <v>107</v>
      </c>
    </row>
    <row r="17" spans="1:47" ht="18.75">
      <c r="A17" s="201"/>
      <c r="B17" s="253"/>
      <c r="C17" s="195" t="s">
        <v>11</v>
      </c>
      <c r="D17" s="195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177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266</v>
      </c>
      <c r="Z17" s="1">
        <v>323</v>
      </c>
      <c r="AA17" s="1">
        <v>424</v>
      </c>
      <c r="AB17" s="1">
        <v>10</v>
      </c>
      <c r="AC17" s="1">
        <v>13</v>
      </c>
      <c r="AD17" s="1">
        <v>0</v>
      </c>
      <c r="AE17" s="1">
        <v>0</v>
      </c>
      <c r="AF17" s="1">
        <v>135</v>
      </c>
      <c r="AG17" s="1">
        <v>347</v>
      </c>
      <c r="AH17" s="1">
        <v>560</v>
      </c>
      <c r="AI17" s="9">
        <f>SUM(E17:AH17)</f>
        <v>2255</v>
      </c>
      <c r="AJ17" s="233"/>
      <c r="AK17" s="236"/>
      <c r="AL17" s="195" t="s">
        <v>11</v>
      </c>
      <c r="AM17" s="195"/>
      <c r="AQ17" s="312"/>
      <c r="AR17" s="314"/>
      <c r="AS17" s="314"/>
      <c r="AT17" s="314"/>
      <c r="AU17" s="316"/>
    </row>
    <row r="18" spans="1:47" ht="18.75">
      <c r="A18" s="201"/>
      <c r="B18" s="253"/>
      <c r="C18" s="195" t="s">
        <v>23</v>
      </c>
      <c r="D18" s="195"/>
      <c r="E18" s="1">
        <f>(E20+E21+E22+E23+E24+E25)</f>
        <v>0</v>
      </c>
      <c r="F18" s="1">
        <f t="shared" ref="F18:AH18" si="10">(F20+F21+F22+F23+F24+F25)</f>
        <v>0</v>
      </c>
      <c r="G18" s="1">
        <f t="shared" si="10"/>
        <v>0</v>
      </c>
      <c r="H18" s="1">
        <f t="shared" si="10"/>
        <v>0</v>
      </c>
      <c r="I18" s="1">
        <f t="shared" si="10"/>
        <v>0</v>
      </c>
      <c r="J18" s="1">
        <f t="shared" si="10"/>
        <v>0</v>
      </c>
      <c r="K18" s="1">
        <f t="shared" si="10"/>
        <v>0</v>
      </c>
      <c r="L18" s="1">
        <f t="shared" si="10"/>
        <v>0</v>
      </c>
      <c r="M18" s="1">
        <f t="shared" si="10"/>
        <v>11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  <c r="R18" s="1">
        <f t="shared" si="10"/>
        <v>0</v>
      </c>
      <c r="S18" s="1">
        <f t="shared" si="10"/>
        <v>0</v>
      </c>
      <c r="T18" s="1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Y18" s="1">
        <f t="shared" si="10"/>
        <v>8</v>
      </c>
      <c r="Z18" s="1">
        <f t="shared" si="10"/>
        <v>5</v>
      </c>
      <c r="AA18" s="1">
        <f t="shared" si="10"/>
        <v>6</v>
      </c>
      <c r="AB18" s="1">
        <f t="shared" si="10"/>
        <v>0</v>
      </c>
      <c r="AC18" s="1">
        <f t="shared" si="10"/>
        <v>0</v>
      </c>
      <c r="AD18" s="1">
        <f t="shared" si="10"/>
        <v>0</v>
      </c>
      <c r="AE18" s="1">
        <f t="shared" si="10"/>
        <v>0</v>
      </c>
      <c r="AF18" s="1">
        <f t="shared" si="10"/>
        <v>2</v>
      </c>
      <c r="AG18" s="1">
        <f t="shared" si="10"/>
        <v>12</v>
      </c>
      <c r="AH18" s="1">
        <f t="shared" si="10"/>
        <v>10</v>
      </c>
      <c r="AI18" s="9">
        <f>SUM(E18:AH18)</f>
        <v>54</v>
      </c>
      <c r="AJ18" s="233"/>
      <c r="AK18" s="236"/>
      <c r="AL18" s="195" t="s">
        <v>12</v>
      </c>
      <c r="AM18" s="195"/>
      <c r="AQ18" s="135" t="s">
        <v>78</v>
      </c>
      <c r="AR18" s="136">
        <v>10507</v>
      </c>
      <c r="AS18" s="136">
        <v>40</v>
      </c>
      <c r="AT18" s="136">
        <v>0.5</v>
      </c>
      <c r="AU18" s="143">
        <f>(AS18/AR18)*100</f>
        <v>0.38069858189778244</v>
      </c>
    </row>
    <row r="19" spans="1:47" ht="18.75">
      <c r="A19" s="201"/>
      <c r="B19" s="253"/>
      <c r="C19" s="274" t="s">
        <v>59</v>
      </c>
      <c r="D19" s="275"/>
      <c r="E19" s="1" t="e">
        <f t="shared" ref="E19:AH19" si="11">(E18/E16)*100</f>
        <v>#DIV/0!</v>
      </c>
      <c r="F19" s="1" t="e">
        <f t="shared" si="11"/>
        <v>#DIV/0!</v>
      </c>
      <c r="G19" s="34" t="e">
        <f t="shared" si="11"/>
        <v>#DIV/0!</v>
      </c>
      <c r="H19" s="34" t="e">
        <f t="shared" si="11"/>
        <v>#DIV/0!</v>
      </c>
      <c r="I19" s="1" t="e">
        <f t="shared" si="11"/>
        <v>#DIV/0!</v>
      </c>
      <c r="J19" s="34" t="e">
        <f t="shared" si="11"/>
        <v>#DIV/0!</v>
      </c>
      <c r="K19" s="1" t="e">
        <f t="shared" si="11"/>
        <v>#DIV/0!</v>
      </c>
      <c r="L19" s="1" t="e">
        <f t="shared" si="11"/>
        <v>#DIV/0!</v>
      </c>
      <c r="M19" s="1">
        <f t="shared" si="11"/>
        <v>5.8510638297872344</v>
      </c>
      <c r="N19" s="1" t="e">
        <f t="shared" si="11"/>
        <v>#DIV/0!</v>
      </c>
      <c r="O19" s="1" t="e">
        <f t="shared" si="11"/>
        <v>#DIV/0!</v>
      </c>
      <c r="P19" s="1" t="e">
        <f t="shared" si="11"/>
        <v>#DIV/0!</v>
      </c>
      <c r="Q19" s="1" t="e">
        <f t="shared" si="11"/>
        <v>#DIV/0!</v>
      </c>
      <c r="R19" s="1" t="e">
        <f t="shared" si="11"/>
        <v>#DIV/0!</v>
      </c>
      <c r="S19" s="34" t="e">
        <f t="shared" si="11"/>
        <v>#DIV/0!</v>
      </c>
      <c r="T19" s="1" t="e">
        <f t="shared" si="11"/>
        <v>#DIV/0!</v>
      </c>
      <c r="U19" s="1" t="e">
        <f t="shared" si="11"/>
        <v>#DIV/0!</v>
      </c>
      <c r="V19" s="1" t="e">
        <f t="shared" si="11"/>
        <v>#DIV/0!</v>
      </c>
      <c r="W19" s="1" t="e">
        <f t="shared" si="11"/>
        <v>#DIV/0!</v>
      </c>
      <c r="X19" s="1" t="e">
        <f t="shared" si="11"/>
        <v>#DIV/0!</v>
      </c>
      <c r="Y19" s="1">
        <f t="shared" si="11"/>
        <v>2.9197080291970803</v>
      </c>
      <c r="Z19" s="1">
        <f t="shared" si="11"/>
        <v>1.524390243902439</v>
      </c>
      <c r="AA19" s="1">
        <f t="shared" si="11"/>
        <v>1.3953488372093024</v>
      </c>
      <c r="AB19" s="1">
        <f t="shared" si="11"/>
        <v>0</v>
      </c>
      <c r="AC19" s="1">
        <f t="shared" si="11"/>
        <v>0</v>
      </c>
      <c r="AD19" s="1" t="e">
        <f t="shared" si="11"/>
        <v>#DIV/0!</v>
      </c>
      <c r="AE19" s="34" t="e">
        <f t="shared" si="11"/>
        <v>#DIV/0!</v>
      </c>
      <c r="AF19" s="1">
        <f t="shared" si="11"/>
        <v>1.4598540145985401</v>
      </c>
      <c r="AG19" s="1">
        <f t="shared" si="11"/>
        <v>3.3426183844011144</v>
      </c>
      <c r="AH19" s="1">
        <f t="shared" si="11"/>
        <v>1.7543859649122806</v>
      </c>
      <c r="AI19" s="9">
        <f>(AI18/AI16)*100</f>
        <v>2.3386747509744477</v>
      </c>
      <c r="AJ19" s="233"/>
      <c r="AK19" s="236"/>
      <c r="AL19" s="54"/>
      <c r="AM19" s="54"/>
      <c r="AQ19" s="135" t="s">
        <v>79</v>
      </c>
      <c r="AR19" s="136">
        <v>10507</v>
      </c>
      <c r="AS19" s="136">
        <v>158</v>
      </c>
      <c r="AT19" s="136">
        <v>1</v>
      </c>
      <c r="AU19" s="143">
        <f t="shared" ref="AU19:AU20" si="12">(AS19/AR19)*100</f>
        <v>1.5037593984962405</v>
      </c>
    </row>
    <row r="20" spans="1:47" ht="19.5" thickBot="1">
      <c r="A20" s="201"/>
      <c r="B20" s="253"/>
      <c r="C20" s="293" t="s">
        <v>13</v>
      </c>
      <c r="D20" s="54" t="s">
        <v>14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9">
        <f t="shared" ref="AI20:AI30" si="13">SUM(E20:AH20)</f>
        <v>8</v>
      </c>
      <c r="AJ20" s="233"/>
      <c r="AK20" s="236"/>
      <c r="AL20" s="192" t="s">
        <v>13</v>
      </c>
      <c r="AM20" s="54" t="s">
        <v>14</v>
      </c>
      <c r="AQ20" s="138" t="s">
        <v>80</v>
      </c>
      <c r="AR20" s="136">
        <v>10507</v>
      </c>
      <c r="AS20" s="139">
        <v>102</v>
      </c>
      <c r="AT20" s="139">
        <v>1</v>
      </c>
      <c r="AU20" s="143">
        <f t="shared" si="12"/>
        <v>0.97078138383934531</v>
      </c>
    </row>
    <row r="21" spans="1:47" ht="18.75">
      <c r="A21" s="201"/>
      <c r="B21" s="253"/>
      <c r="C21" s="294"/>
      <c r="D21" s="54" t="s">
        <v>15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9">
        <f t="shared" si="13"/>
        <v>0</v>
      </c>
      <c r="AJ21" s="233"/>
      <c r="AK21" s="236"/>
      <c r="AL21" s="192"/>
      <c r="AM21" s="54" t="s">
        <v>15</v>
      </c>
    </row>
    <row r="22" spans="1:47" ht="18.75">
      <c r="A22" s="201"/>
      <c r="B22" s="253"/>
      <c r="C22" s="294"/>
      <c r="D22" s="54" t="s">
        <v>16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5</v>
      </c>
      <c r="Z22" s="1">
        <v>3</v>
      </c>
      <c r="AA22" s="1">
        <v>5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4</v>
      </c>
      <c r="AH22" s="1">
        <v>3</v>
      </c>
      <c r="AI22" s="9">
        <f t="shared" si="13"/>
        <v>26</v>
      </c>
      <c r="AJ22" s="233"/>
      <c r="AK22" s="236"/>
      <c r="AL22" s="192"/>
      <c r="AM22" s="54" t="s">
        <v>16</v>
      </c>
    </row>
    <row r="23" spans="1:47" ht="18.75">
      <c r="A23" s="201"/>
      <c r="B23" s="253"/>
      <c r="C23" s="294"/>
      <c r="D23" s="54" t="s">
        <v>62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9">
        <f t="shared" si="13"/>
        <v>0</v>
      </c>
      <c r="AJ23" s="233"/>
      <c r="AK23" s="236"/>
      <c r="AL23" s="192"/>
      <c r="AM23" s="54" t="s">
        <v>17</v>
      </c>
    </row>
    <row r="24" spans="1:47" ht="18.75">
      <c r="A24" s="201"/>
      <c r="B24" s="253"/>
      <c r="C24" s="294"/>
      <c r="D24" s="54" t="s">
        <v>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9">
        <f t="shared" si="13"/>
        <v>0</v>
      </c>
      <c r="AJ24" s="233"/>
      <c r="AK24" s="236"/>
      <c r="AL24" s="192"/>
      <c r="AM24" s="54" t="s">
        <v>18</v>
      </c>
    </row>
    <row r="25" spans="1:47" ht="18.75">
      <c r="A25" s="201"/>
      <c r="B25" s="253"/>
      <c r="C25" s="294"/>
      <c r="D25" s="54" t="s">
        <v>19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>
        <v>2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7</v>
      </c>
      <c r="AH25" s="1">
        <v>7</v>
      </c>
      <c r="AI25" s="9">
        <f t="shared" si="13"/>
        <v>20</v>
      </c>
      <c r="AJ25" s="233"/>
      <c r="AK25" s="236"/>
      <c r="AL25" s="192"/>
      <c r="AM25" s="54"/>
    </row>
    <row r="26" spans="1:47" ht="18.75">
      <c r="A26" s="201"/>
      <c r="B26" s="253"/>
      <c r="C26" s="295" t="s">
        <v>50</v>
      </c>
      <c r="D26" s="296"/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9">
        <f t="shared" si="13"/>
        <v>3</v>
      </c>
      <c r="AJ26" s="233"/>
      <c r="AK26" s="236"/>
      <c r="AL26" s="192"/>
      <c r="AM26" s="54" t="s">
        <v>19</v>
      </c>
    </row>
    <row r="27" spans="1:47" ht="19.5" thickBot="1">
      <c r="A27" s="202"/>
      <c r="B27" s="254"/>
      <c r="C27" s="193" t="s">
        <v>21</v>
      </c>
      <c r="D27" s="193"/>
      <c r="E27" s="2">
        <f t="shared" ref="E27:AH27" si="14">(E20+E21+E22)</f>
        <v>0</v>
      </c>
      <c r="F27" s="2">
        <f t="shared" si="14"/>
        <v>0</v>
      </c>
      <c r="G27" s="2">
        <f t="shared" si="14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K27" s="2">
        <f t="shared" si="14"/>
        <v>0</v>
      </c>
      <c r="L27" s="2">
        <f t="shared" si="14"/>
        <v>0</v>
      </c>
      <c r="M27" s="2">
        <f t="shared" si="14"/>
        <v>11</v>
      </c>
      <c r="N27" s="2">
        <f t="shared" si="14"/>
        <v>0</v>
      </c>
      <c r="O27" s="2">
        <f t="shared" si="14"/>
        <v>0</v>
      </c>
      <c r="P27" s="2">
        <f t="shared" si="14"/>
        <v>0</v>
      </c>
      <c r="Q27" s="2">
        <f t="shared" si="14"/>
        <v>0</v>
      </c>
      <c r="R27" s="2">
        <f t="shared" si="14"/>
        <v>0</v>
      </c>
      <c r="S27" s="2">
        <f t="shared" si="14"/>
        <v>0</v>
      </c>
      <c r="T27" s="2">
        <f t="shared" si="14"/>
        <v>0</v>
      </c>
      <c r="U27" s="2">
        <f t="shared" si="14"/>
        <v>0</v>
      </c>
      <c r="V27" s="2">
        <f t="shared" si="14"/>
        <v>0</v>
      </c>
      <c r="W27" s="2"/>
      <c r="X27" s="2">
        <v>0</v>
      </c>
      <c r="Y27" s="2">
        <f t="shared" si="14"/>
        <v>5</v>
      </c>
      <c r="Z27" s="2">
        <v>0</v>
      </c>
      <c r="AA27" s="2">
        <f t="shared" si="14"/>
        <v>6</v>
      </c>
      <c r="AB27" s="2">
        <f t="shared" si="14"/>
        <v>0</v>
      </c>
      <c r="AC27" s="2">
        <f t="shared" si="14"/>
        <v>0</v>
      </c>
      <c r="AD27" s="2">
        <f t="shared" si="14"/>
        <v>0</v>
      </c>
      <c r="AE27" s="2">
        <f t="shared" si="14"/>
        <v>0</v>
      </c>
      <c r="AF27" s="2">
        <f t="shared" si="14"/>
        <v>1</v>
      </c>
      <c r="AG27" s="2">
        <f t="shared" si="14"/>
        <v>5</v>
      </c>
      <c r="AH27" s="2">
        <f t="shared" si="14"/>
        <v>3</v>
      </c>
      <c r="AI27" s="9">
        <f t="shared" si="13"/>
        <v>31</v>
      </c>
      <c r="AJ27" s="234"/>
      <c r="AK27" s="237"/>
      <c r="AL27" s="193" t="s">
        <v>21</v>
      </c>
      <c r="AM27" s="193"/>
    </row>
    <row r="28" spans="1:47" ht="19.5" thickBot="1">
      <c r="A28" s="200">
        <v>3</v>
      </c>
      <c r="B28" s="252" t="s">
        <v>43</v>
      </c>
      <c r="C28" s="194" t="s">
        <v>10</v>
      </c>
      <c r="D28" s="194"/>
      <c r="E28" s="4">
        <f t="shared" ref="E28:AH28" si="15">(E29+E30)</f>
        <v>0</v>
      </c>
      <c r="F28" s="4">
        <f t="shared" si="15"/>
        <v>26</v>
      </c>
      <c r="G28" s="4">
        <f t="shared" si="15"/>
        <v>0</v>
      </c>
      <c r="H28" s="4">
        <f t="shared" si="15"/>
        <v>0</v>
      </c>
      <c r="I28" s="4">
        <f t="shared" si="15"/>
        <v>211</v>
      </c>
      <c r="J28" s="4">
        <f t="shared" si="15"/>
        <v>151</v>
      </c>
      <c r="K28" s="4">
        <f t="shared" si="15"/>
        <v>82</v>
      </c>
      <c r="L28" s="4">
        <f t="shared" si="15"/>
        <v>108</v>
      </c>
      <c r="M28" s="4">
        <f t="shared" si="15"/>
        <v>0</v>
      </c>
      <c r="N28" s="4">
        <f t="shared" si="15"/>
        <v>0</v>
      </c>
      <c r="O28" s="4">
        <f t="shared" si="15"/>
        <v>0</v>
      </c>
      <c r="P28" s="4">
        <f t="shared" si="15"/>
        <v>57</v>
      </c>
      <c r="Q28" s="4">
        <f t="shared" si="15"/>
        <v>390</v>
      </c>
      <c r="R28" s="4">
        <f t="shared" si="15"/>
        <v>392</v>
      </c>
      <c r="S28" s="4">
        <f t="shared" si="15"/>
        <v>458</v>
      </c>
      <c r="T28" s="4">
        <f t="shared" si="15"/>
        <v>438</v>
      </c>
      <c r="U28" s="4">
        <f t="shared" si="15"/>
        <v>219</v>
      </c>
      <c r="V28" s="4">
        <f t="shared" si="15"/>
        <v>0</v>
      </c>
      <c r="W28" s="4">
        <f t="shared" si="15"/>
        <v>479</v>
      </c>
      <c r="X28" s="4">
        <f t="shared" si="15"/>
        <v>0</v>
      </c>
      <c r="Y28" s="4">
        <f t="shared" si="15"/>
        <v>7</v>
      </c>
      <c r="Z28" s="4">
        <f t="shared" si="15"/>
        <v>59</v>
      </c>
      <c r="AA28" s="4">
        <f t="shared" si="15"/>
        <v>0</v>
      </c>
      <c r="AB28" s="4">
        <f t="shared" si="15"/>
        <v>0</v>
      </c>
      <c r="AC28" s="4">
        <f t="shared" si="15"/>
        <v>137</v>
      </c>
      <c r="AD28" s="4">
        <f t="shared" si="15"/>
        <v>129</v>
      </c>
      <c r="AE28" s="4">
        <f t="shared" si="15"/>
        <v>824</v>
      </c>
      <c r="AF28" s="4">
        <f t="shared" si="15"/>
        <v>0</v>
      </c>
      <c r="AG28" s="4">
        <f t="shared" si="15"/>
        <v>0</v>
      </c>
      <c r="AH28" s="4">
        <f t="shared" si="15"/>
        <v>0</v>
      </c>
      <c r="AI28" s="8">
        <f t="shared" si="13"/>
        <v>4167</v>
      </c>
      <c r="AJ28" s="226">
        <f>AI30/AI28%</f>
        <v>2.3038156947444204</v>
      </c>
      <c r="AK28" s="229">
        <f>AI38/AI28%</f>
        <v>1.8718502519798415</v>
      </c>
      <c r="AL28" s="194" t="s">
        <v>10</v>
      </c>
      <c r="AM28" s="194"/>
    </row>
    <row r="29" spans="1:47" ht="36">
      <c r="A29" s="201"/>
      <c r="B29" s="253"/>
      <c r="C29" s="195" t="s">
        <v>11</v>
      </c>
      <c r="D29" s="195"/>
      <c r="E29" s="43">
        <v>0</v>
      </c>
      <c r="F29" s="43">
        <v>26</v>
      </c>
      <c r="G29" s="43">
        <v>0</v>
      </c>
      <c r="H29" s="43">
        <v>0</v>
      </c>
      <c r="I29" s="43">
        <v>203</v>
      </c>
      <c r="J29" s="43">
        <v>146</v>
      </c>
      <c r="K29" s="43">
        <v>68</v>
      </c>
      <c r="L29" s="43">
        <v>100</v>
      </c>
      <c r="M29" s="43">
        <v>0</v>
      </c>
      <c r="N29" s="43">
        <v>0</v>
      </c>
      <c r="O29" s="43">
        <v>0</v>
      </c>
      <c r="P29" s="43">
        <v>50</v>
      </c>
      <c r="Q29" s="43">
        <v>385</v>
      </c>
      <c r="R29" s="43">
        <v>385</v>
      </c>
      <c r="S29" s="43">
        <v>452</v>
      </c>
      <c r="T29" s="43">
        <v>432</v>
      </c>
      <c r="U29" s="43">
        <v>213</v>
      </c>
      <c r="V29" s="43">
        <v>0</v>
      </c>
      <c r="W29" s="43">
        <v>479</v>
      </c>
      <c r="X29" s="43">
        <v>0</v>
      </c>
      <c r="Y29" s="43">
        <v>7</v>
      </c>
      <c r="Z29" s="43">
        <v>59</v>
      </c>
      <c r="AA29" s="43">
        <v>0</v>
      </c>
      <c r="AB29" s="43">
        <v>0</v>
      </c>
      <c r="AC29" s="43">
        <v>137</v>
      </c>
      <c r="AD29" s="43">
        <v>129</v>
      </c>
      <c r="AE29" s="43">
        <v>800</v>
      </c>
      <c r="AF29" s="43"/>
      <c r="AG29" s="43">
        <v>0</v>
      </c>
      <c r="AH29" s="43">
        <v>0</v>
      </c>
      <c r="AI29" s="9">
        <f t="shared" si="13"/>
        <v>4071</v>
      </c>
      <c r="AJ29" s="227"/>
      <c r="AK29" s="230"/>
      <c r="AL29" s="195" t="s">
        <v>11</v>
      </c>
      <c r="AM29" s="195"/>
      <c r="AQ29" s="305" t="s">
        <v>84</v>
      </c>
      <c r="AR29" s="306"/>
      <c r="AS29" s="306"/>
      <c r="AT29" s="307"/>
    </row>
    <row r="30" spans="1:47" ht="42">
      <c r="A30" s="201"/>
      <c r="B30" s="253"/>
      <c r="C30" s="195" t="s">
        <v>12</v>
      </c>
      <c r="D30" s="195"/>
      <c r="E30" s="1">
        <f t="shared" ref="E30:AH30" si="16">(E32+E33+E34+E35+E36+E37)</f>
        <v>0</v>
      </c>
      <c r="F30" s="1">
        <f t="shared" si="16"/>
        <v>0</v>
      </c>
      <c r="G30" s="1">
        <f t="shared" si="16"/>
        <v>0</v>
      </c>
      <c r="H30" s="1">
        <f t="shared" si="16"/>
        <v>0</v>
      </c>
      <c r="I30" s="1">
        <f t="shared" si="16"/>
        <v>8</v>
      </c>
      <c r="J30" s="1">
        <f t="shared" si="16"/>
        <v>5</v>
      </c>
      <c r="K30" s="1">
        <f t="shared" si="16"/>
        <v>14</v>
      </c>
      <c r="L30" s="1">
        <f t="shared" si="16"/>
        <v>8</v>
      </c>
      <c r="M30" s="1">
        <f t="shared" si="16"/>
        <v>0</v>
      </c>
      <c r="N30" s="1">
        <f t="shared" si="16"/>
        <v>0</v>
      </c>
      <c r="O30" s="1">
        <f t="shared" si="16"/>
        <v>0</v>
      </c>
      <c r="P30" s="1">
        <f t="shared" si="16"/>
        <v>7</v>
      </c>
      <c r="Q30" s="1">
        <f t="shared" si="16"/>
        <v>5</v>
      </c>
      <c r="R30" s="1">
        <f t="shared" si="16"/>
        <v>7</v>
      </c>
      <c r="S30" s="1">
        <f t="shared" si="16"/>
        <v>6</v>
      </c>
      <c r="T30" s="1">
        <f t="shared" si="16"/>
        <v>6</v>
      </c>
      <c r="U30" s="1">
        <f t="shared" si="16"/>
        <v>6</v>
      </c>
      <c r="V30" s="1">
        <f t="shared" si="16"/>
        <v>0</v>
      </c>
      <c r="W30" s="1"/>
      <c r="X30" s="1"/>
      <c r="Y30" s="1">
        <f t="shared" si="16"/>
        <v>0</v>
      </c>
      <c r="Z30" s="1">
        <f t="shared" si="16"/>
        <v>0</v>
      </c>
      <c r="AA30" s="1">
        <f t="shared" si="16"/>
        <v>0</v>
      </c>
      <c r="AB30" s="1">
        <f t="shared" si="16"/>
        <v>0</v>
      </c>
      <c r="AC30" s="1">
        <f t="shared" si="16"/>
        <v>0</v>
      </c>
      <c r="AD30" s="1">
        <f t="shared" si="16"/>
        <v>0</v>
      </c>
      <c r="AE30" s="1">
        <f t="shared" si="16"/>
        <v>24</v>
      </c>
      <c r="AF30" s="1">
        <f t="shared" si="16"/>
        <v>0</v>
      </c>
      <c r="AG30" s="1">
        <f t="shared" si="16"/>
        <v>0</v>
      </c>
      <c r="AH30" s="1">
        <f t="shared" si="16"/>
        <v>0</v>
      </c>
      <c r="AI30" s="9">
        <f t="shared" si="13"/>
        <v>96</v>
      </c>
      <c r="AJ30" s="227"/>
      <c r="AK30" s="230"/>
      <c r="AL30" s="195" t="s">
        <v>12</v>
      </c>
      <c r="AM30" s="195"/>
      <c r="AQ30" s="122" t="s">
        <v>92</v>
      </c>
      <c r="AR30" s="118" t="s">
        <v>93</v>
      </c>
      <c r="AS30" s="119" t="s">
        <v>94</v>
      </c>
      <c r="AT30" s="123" t="s">
        <v>95</v>
      </c>
    </row>
    <row r="31" spans="1:47" ht="18.75">
      <c r="A31" s="201"/>
      <c r="B31" s="253"/>
      <c r="C31" s="255" t="s">
        <v>60</v>
      </c>
      <c r="D31" s="256"/>
      <c r="E31" s="34" t="e">
        <f t="shared" ref="E31:AH31" si="17">(E30/E28)*100</f>
        <v>#DIV/0!</v>
      </c>
      <c r="F31" s="34">
        <f t="shared" si="17"/>
        <v>0</v>
      </c>
      <c r="G31" s="34" t="e">
        <f t="shared" si="17"/>
        <v>#DIV/0!</v>
      </c>
      <c r="H31" s="34" t="e">
        <f t="shared" si="17"/>
        <v>#DIV/0!</v>
      </c>
      <c r="I31" s="34">
        <f t="shared" si="17"/>
        <v>3.7914691943127963</v>
      </c>
      <c r="J31" s="34">
        <f t="shared" si="17"/>
        <v>3.3112582781456954</v>
      </c>
      <c r="K31" s="34">
        <f t="shared" si="17"/>
        <v>17.073170731707318</v>
      </c>
      <c r="L31" s="34">
        <f t="shared" si="17"/>
        <v>7.4074074074074066</v>
      </c>
      <c r="M31" s="34" t="e">
        <f t="shared" si="17"/>
        <v>#DIV/0!</v>
      </c>
      <c r="N31" s="34" t="e">
        <f t="shared" si="17"/>
        <v>#DIV/0!</v>
      </c>
      <c r="O31" s="34" t="e">
        <f t="shared" si="17"/>
        <v>#DIV/0!</v>
      </c>
      <c r="P31" s="34">
        <f t="shared" si="17"/>
        <v>12.280701754385964</v>
      </c>
      <c r="Q31" s="34">
        <f t="shared" si="17"/>
        <v>1.2820512820512819</v>
      </c>
      <c r="R31" s="34">
        <f t="shared" si="17"/>
        <v>1.7857142857142856</v>
      </c>
      <c r="S31" s="34">
        <f t="shared" si="17"/>
        <v>1.3100436681222707</v>
      </c>
      <c r="T31" s="34">
        <f t="shared" si="17"/>
        <v>1.3698630136986301</v>
      </c>
      <c r="U31" s="34">
        <f t="shared" si="17"/>
        <v>2.7397260273972601</v>
      </c>
      <c r="V31" s="34" t="e">
        <f t="shared" si="17"/>
        <v>#DIV/0!</v>
      </c>
      <c r="W31" s="34">
        <f t="shared" si="17"/>
        <v>0</v>
      </c>
      <c r="X31" s="34" t="e">
        <f t="shared" si="17"/>
        <v>#DIV/0!</v>
      </c>
      <c r="Y31" s="34">
        <f t="shared" si="17"/>
        <v>0</v>
      </c>
      <c r="Z31" s="34">
        <f t="shared" si="17"/>
        <v>0</v>
      </c>
      <c r="AA31" s="34" t="e">
        <f t="shared" si="17"/>
        <v>#DIV/0!</v>
      </c>
      <c r="AB31" s="34" t="e">
        <f t="shared" si="17"/>
        <v>#DIV/0!</v>
      </c>
      <c r="AC31" s="34">
        <f t="shared" si="17"/>
        <v>0</v>
      </c>
      <c r="AD31" s="34">
        <f t="shared" si="17"/>
        <v>0</v>
      </c>
      <c r="AE31" s="34">
        <f t="shared" si="17"/>
        <v>2.912621359223301</v>
      </c>
      <c r="AF31" s="34" t="e">
        <f t="shared" si="17"/>
        <v>#DIV/0!</v>
      </c>
      <c r="AG31" s="34" t="e">
        <f t="shared" si="17"/>
        <v>#DIV/0!</v>
      </c>
      <c r="AH31" s="34" t="e">
        <f t="shared" si="17"/>
        <v>#DIV/0!</v>
      </c>
      <c r="AI31" s="38">
        <f>(AI30/AI28)*100</f>
        <v>2.3038156947444204</v>
      </c>
      <c r="AJ31" s="227"/>
      <c r="AK31" s="230"/>
      <c r="AL31" s="54"/>
      <c r="AM31" s="54"/>
      <c r="AQ31" s="145" t="s">
        <v>96</v>
      </c>
      <c r="AR31" s="146">
        <v>148</v>
      </c>
      <c r="AS31" s="146">
        <v>143</v>
      </c>
      <c r="AT31" s="147">
        <v>47.66</v>
      </c>
    </row>
    <row r="32" spans="1:47" ht="18.75">
      <c r="A32" s="201"/>
      <c r="B32" s="253"/>
      <c r="C32" s="192" t="s">
        <v>13</v>
      </c>
      <c r="D32" s="54" t="s">
        <v>14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1</v>
      </c>
      <c r="K32" s="1">
        <v>5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</v>
      </c>
      <c r="AF32" s="1">
        <v>0</v>
      </c>
      <c r="AG32" s="1">
        <v>0</v>
      </c>
      <c r="AH32" s="1">
        <v>0</v>
      </c>
      <c r="AI32" s="9">
        <f t="shared" ref="AI32:AI82" si="18">SUM(E32:AH32)</f>
        <v>14</v>
      </c>
      <c r="AJ32" s="227"/>
      <c r="AK32" s="230"/>
      <c r="AL32" s="192" t="s">
        <v>13</v>
      </c>
      <c r="AM32" s="54" t="s">
        <v>14</v>
      </c>
      <c r="AQ32" s="145" t="s">
        <v>90</v>
      </c>
      <c r="AR32" s="146">
        <v>41</v>
      </c>
      <c r="AS32" s="146">
        <v>188</v>
      </c>
      <c r="AT32" s="147">
        <v>62.66</v>
      </c>
    </row>
    <row r="33" spans="1:46" ht="18.75">
      <c r="A33" s="201"/>
      <c r="B33" s="253"/>
      <c r="C33" s="192"/>
      <c r="D33" s="54" t="s">
        <v>15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9">
        <f t="shared" si="18"/>
        <v>2</v>
      </c>
      <c r="AJ33" s="227"/>
      <c r="AK33" s="230"/>
      <c r="AL33" s="192"/>
      <c r="AM33" s="54" t="s">
        <v>15</v>
      </c>
      <c r="AQ33" s="145" t="s">
        <v>99</v>
      </c>
      <c r="AR33" s="146">
        <v>37</v>
      </c>
      <c r="AS33" s="146">
        <v>225</v>
      </c>
      <c r="AT33" s="147">
        <v>75</v>
      </c>
    </row>
    <row r="34" spans="1:46" ht="18.75">
      <c r="A34" s="201"/>
      <c r="B34" s="253"/>
      <c r="C34" s="192"/>
      <c r="D34" s="54" t="s">
        <v>16</v>
      </c>
      <c r="E34" s="1">
        <v>0</v>
      </c>
      <c r="F34" s="1">
        <v>0</v>
      </c>
      <c r="G34" s="1">
        <v>0</v>
      </c>
      <c r="H34" s="1">
        <v>0</v>
      </c>
      <c r="I34" s="1">
        <v>5</v>
      </c>
      <c r="J34" s="1">
        <v>4</v>
      </c>
      <c r="K34" s="1">
        <v>4</v>
      </c>
      <c r="L34" s="1">
        <v>3</v>
      </c>
      <c r="M34" s="1">
        <v>0</v>
      </c>
      <c r="N34" s="1">
        <v>0</v>
      </c>
      <c r="O34" s="1">
        <v>0</v>
      </c>
      <c r="P34" s="1">
        <v>4</v>
      </c>
      <c r="Q34" s="1">
        <v>5</v>
      </c>
      <c r="R34" s="1">
        <v>6</v>
      </c>
      <c r="S34" s="1">
        <v>5</v>
      </c>
      <c r="T34" s="1">
        <v>3</v>
      </c>
      <c r="U34" s="1">
        <v>4</v>
      </c>
      <c r="V34" s="1">
        <v>0</v>
      </c>
      <c r="W34" s="1">
        <v>6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13</v>
      </c>
      <c r="AF34" s="1">
        <v>0</v>
      </c>
      <c r="AG34" s="1">
        <v>0</v>
      </c>
      <c r="AH34" s="1">
        <v>0</v>
      </c>
      <c r="AI34" s="9">
        <f t="shared" si="18"/>
        <v>62</v>
      </c>
      <c r="AJ34" s="227"/>
      <c r="AK34" s="230"/>
      <c r="AL34" s="192"/>
      <c r="AM34" s="54" t="s">
        <v>16</v>
      </c>
      <c r="AQ34" s="145" t="s">
        <v>91</v>
      </c>
      <c r="AR34" s="146">
        <v>34</v>
      </c>
      <c r="AS34" s="146">
        <v>259</v>
      </c>
      <c r="AT34" s="147">
        <v>86.33</v>
      </c>
    </row>
    <row r="35" spans="1:46" ht="18.75">
      <c r="A35" s="201"/>
      <c r="B35" s="253"/>
      <c r="C35" s="192"/>
      <c r="D35" s="54" t="s">
        <v>17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9">
        <f t="shared" si="18"/>
        <v>3</v>
      </c>
      <c r="AJ35" s="227"/>
      <c r="AK35" s="230"/>
      <c r="AL35" s="192"/>
      <c r="AM35" s="54" t="s">
        <v>17</v>
      </c>
      <c r="AQ35" s="151" t="s">
        <v>104</v>
      </c>
      <c r="AR35" s="146">
        <v>27</v>
      </c>
      <c r="AS35" s="146">
        <v>286</v>
      </c>
      <c r="AT35" s="147">
        <v>95.33</v>
      </c>
    </row>
    <row r="36" spans="1:46" ht="18.75">
      <c r="A36" s="201"/>
      <c r="B36" s="253"/>
      <c r="C36" s="192"/>
      <c r="D36" s="54" t="s">
        <v>18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8</v>
      </c>
      <c r="AF36" s="1">
        <v>0</v>
      </c>
      <c r="AG36" s="1">
        <v>0</v>
      </c>
      <c r="AH36" s="1">
        <v>0</v>
      </c>
      <c r="AI36" s="9">
        <f t="shared" si="18"/>
        <v>8</v>
      </c>
      <c r="AJ36" s="227"/>
      <c r="AK36" s="230"/>
      <c r="AL36" s="192"/>
      <c r="AM36" s="54" t="s">
        <v>18</v>
      </c>
      <c r="AQ36" s="151" t="s">
        <v>111</v>
      </c>
      <c r="AR36" s="150">
        <v>10</v>
      </c>
      <c r="AS36" s="150">
        <v>296</v>
      </c>
      <c r="AT36" s="152">
        <v>98.66</v>
      </c>
    </row>
    <row r="37" spans="1:46" ht="19.5" thickBot="1">
      <c r="A37" s="201"/>
      <c r="B37" s="253"/>
      <c r="C37" s="192"/>
      <c r="D37" s="54" t="s">
        <v>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</v>
      </c>
      <c r="L37" s="1">
        <v>3</v>
      </c>
      <c r="M37" s="1">
        <v>0</v>
      </c>
      <c r="N37" s="1">
        <v>0</v>
      </c>
      <c r="O37" s="1">
        <v>0</v>
      </c>
      <c r="P37" s="1">
        <v>3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9">
        <f t="shared" si="18"/>
        <v>13</v>
      </c>
      <c r="AJ37" s="227"/>
      <c r="AK37" s="230"/>
      <c r="AL37" s="192"/>
      <c r="AM37" s="54" t="s">
        <v>19</v>
      </c>
      <c r="AQ37" s="148" t="s">
        <v>56</v>
      </c>
      <c r="AR37" s="149">
        <v>3</v>
      </c>
      <c r="AS37" s="153">
        <v>300</v>
      </c>
      <c r="AT37" s="154">
        <v>100</v>
      </c>
    </row>
    <row r="38" spans="1:46" ht="19.5" thickBot="1">
      <c r="A38" s="202"/>
      <c r="B38" s="254"/>
      <c r="C38" s="193" t="s">
        <v>21</v>
      </c>
      <c r="D38" s="193"/>
      <c r="E38" s="2">
        <f t="shared" ref="E38:AH38" si="19">(E32+E33+E34)</f>
        <v>0</v>
      </c>
      <c r="F38" s="2">
        <f t="shared" si="19"/>
        <v>0</v>
      </c>
      <c r="G38" s="2">
        <f t="shared" si="19"/>
        <v>0</v>
      </c>
      <c r="H38" s="2">
        <f t="shared" si="19"/>
        <v>0</v>
      </c>
      <c r="I38" s="2">
        <f t="shared" si="19"/>
        <v>8</v>
      </c>
      <c r="J38" s="2">
        <f t="shared" si="19"/>
        <v>5</v>
      </c>
      <c r="K38" s="2">
        <f t="shared" si="19"/>
        <v>9</v>
      </c>
      <c r="L38" s="2">
        <f t="shared" si="19"/>
        <v>5</v>
      </c>
      <c r="M38" s="2">
        <f t="shared" si="19"/>
        <v>0</v>
      </c>
      <c r="N38" s="2">
        <f t="shared" si="19"/>
        <v>0</v>
      </c>
      <c r="O38" s="2">
        <f t="shared" si="19"/>
        <v>0</v>
      </c>
      <c r="P38" s="2">
        <f t="shared" si="19"/>
        <v>4</v>
      </c>
      <c r="Q38" s="2">
        <f t="shared" si="19"/>
        <v>5</v>
      </c>
      <c r="R38" s="2">
        <f t="shared" si="19"/>
        <v>7</v>
      </c>
      <c r="S38" s="2">
        <f t="shared" si="19"/>
        <v>5</v>
      </c>
      <c r="T38" s="2">
        <f t="shared" si="19"/>
        <v>4</v>
      </c>
      <c r="U38" s="2">
        <f t="shared" si="19"/>
        <v>4</v>
      </c>
      <c r="V38" s="2">
        <f t="shared" si="19"/>
        <v>0</v>
      </c>
      <c r="W38" s="2">
        <f t="shared" si="19"/>
        <v>6</v>
      </c>
      <c r="X38" s="2">
        <f t="shared" si="19"/>
        <v>0</v>
      </c>
      <c r="Y38" s="2">
        <f t="shared" si="19"/>
        <v>0</v>
      </c>
      <c r="Z38" s="2">
        <f t="shared" si="19"/>
        <v>0</v>
      </c>
      <c r="AA38" s="2">
        <f t="shared" si="19"/>
        <v>0</v>
      </c>
      <c r="AB38" s="2">
        <f t="shared" si="19"/>
        <v>0</v>
      </c>
      <c r="AC38" s="2">
        <f t="shared" si="19"/>
        <v>0</v>
      </c>
      <c r="AD38" s="2">
        <f t="shared" si="19"/>
        <v>0</v>
      </c>
      <c r="AE38" s="2">
        <f t="shared" si="19"/>
        <v>16</v>
      </c>
      <c r="AF38" s="2">
        <f t="shared" si="19"/>
        <v>0</v>
      </c>
      <c r="AG38" s="2">
        <f t="shared" si="19"/>
        <v>0</v>
      </c>
      <c r="AH38" s="2">
        <f t="shared" si="19"/>
        <v>0</v>
      </c>
      <c r="AI38" s="9">
        <f t="shared" si="18"/>
        <v>78</v>
      </c>
      <c r="AJ38" s="228"/>
      <c r="AK38" s="231"/>
      <c r="AL38" s="193" t="s">
        <v>21</v>
      </c>
      <c r="AM38" s="193"/>
    </row>
    <row r="39" spans="1:46" ht="18.75">
      <c r="A39" s="200">
        <v>4</v>
      </c>
      <c r="B39" s="252" t="s">
        <v>45</v>
      </c>
      <c r="C39" s="194" t="s">
        <v>10</v>
      </c>
      <c r="D39" s="194"/>
      <c r="E39" s="4">
        <f t="shared" ref="E39:AH39" si="20">(E40+E41)</f>
        <v>0</v>
      </c>
      <c r="F39" s="4">
        <f t="shared" si="20"/>
        <v>110</v>
      </c>
      <c r="G39" s="4">
        <f t="shared" si="20"/>
        <v>311</v>
      </c>
      <c r="H39" s="4">
        <f t="shared" si="20"/>
        <v>0</v>
      </c>
      <c r="I39" s="4">
        <f t="shared" si="20"/>
        <v>94</v>
      </c>
      <c r="J39" s="4">
        <f t="shared" si="20"/>
        <v>35</v>
      </c>
      <c r="K39" s="4">
        <f t="shared" si="20"/>
        <v>240</v>
      </c>
      <c r="L39" s="4">
        <f t="shared" si="20"/>
        <v>141</v>
      </c>
      <c r="M39" s="4">
        <f t="shared" si="20"/>
        <v>0</v>
      </c>
      <c r="N39" s="4">
        <f t="shared" si="20"/>
        <v>372</v>
      </c>
      <c r="O39" s="4">
        <f t="shared" si="20"/>
        <v>0</v>
      </c>
      <c r="P39" s="4">
        <f t="shared" si="20"/>
        <v>61</v>
      </c>
      <c r="Q39" s="4">
        <f t="shared" si="20"/>
        <v>0</v>
      </c>
      <c r="R39" s="4">
        <f t="shared" si="20"/>
        <v>0</v>
      </c>
      <c r="S39" s="4">
        <f t="shared" si="20"/>
        <v>0</v>
      </c>
      <c r="T39" s="4">
        <f t="shared" si="20"/>
        <v>0</v>
      </c>
      <c r="U39" s="4">
        <f t="shared" si="20"/>
        <v>0</v>
      </c>
      <c r="V39" s="4">
        <f t="shared" si="20"/>
        <v>0</v>
      </c>
      <c r="W39" s="4">
        <f t="shared" si="20"/>
        <v>28</v>
      </c>
      <c r="X39" s="4">
        <f t="shared" si="20"/>
        <v>416</v>
      </c>
      <c r="Y39" s="4">
        <f t="shared" si="20"/>
        <v>192</v>
      </c>
      <c r="Z39" s="4">
        <f t="shared" si="20"/>
        <v>55</v>
      </c>
      <c r="AA39" s="4">
        <f t="shared" si="20"/>
        <v>96</v>
      </c>
      <c r="AB39" s="4">
        <f t="shared" si="20"/>
        <v>338</v>
      </c>
      <c r="AC39" s="4">
        <f t="shared" si="20"/>
        <v>206</v>
      </c>
      <c r="AD39" s="4">
        <f t="shared" si="20"/>
        <v>544</v>
      </c>
      <c r="AE39" s="4">
        <f t="shared" si="20"/>
        <v>0</v>
      </c>
      <c r="AF39" s="4">
        <f t="shared" si="20"/>
        <v>364</v>
      </c>
      <c r="AG39" s="4">
        <f t="shared" si="20"/>
        <v>308</v>
      </c>
      <c r="AH39" s="4">
        <f t="shared" si="20"/>
        <v>86</v>
      </c>
      <c r="AI39" s="8">
        <f t="shared" si="18"/>
        <v>3997</v>
      </c>
      <c r="AJ39" s="232">
        <f t="shared" ref="AJ39" si="21">AI41/AI39%</f>
        <v>3.7528146109582186</v>
      </c>
      <c r="AK39" s="235">
        <f t="shared" ref="AK39" si="22">AI49/AI39%</f>
        <v>0.87565674255691772</v>
      </c>
      <c r="AL39" s="194" t="s">
        <v>10</v>
      </c>
      <c r="AM39" s="194"/>
    </row>
    <row r="40" spans="1:46" ht="18.75">
      <c r="A40" s="201"/>
      <c r="B40" s="253"/>
      <c r="C40" s="195" t="s">
        <v>11</v>
      </c>
      <c r="D40" s="195"/>
      <c r="E40" s="1">
        <v>0</v>
      </c>
      <c r="F40" s="1">
        <v>101</v>
      </c>
      <c r="G40" s="1">
        <v>301</v>
      </c>
      <c r="H40" s="1">
        <v>0</v>
      </c>
      <c r="I40" s="1">
        <v>86</v>
      </c>
      <c r="J40" s="1">
        <v>28</v>
      </c>
      <c r="K40" s="1">
        <v>231</v>
      </c>
      <c r="L40" s="1">
        <v>132</v>
      </c>
      <c r="M40" s="1">
        <v>0</v>
      </c>
      <c r="N40" s="1">
        <v>357</v>
      </c>
      <c r="O40" s="1">
        <v>0</v>
      </c>
      <c r="P40" s="1">
        <v>56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28</v>
      </c>
      <c r="X40" s="1">
        <v>405</v>
      </c>
      <c r="Y40" s="1">
        <v>184</v>
      </c>
      <c r="Z40" s="1">
        <v>55</v>
      </c>
      <c r="AA40" s="1">
        <v>91</v>
      </c>
      <c r="AB40" s="1">
        <v>328</v>
      </c>
      <c r="AC40" s="1">
        <v>185</v>
      </c>
      <c r="AD40" s="1">
        <v>544</v>
      </c>
      <c r="AE40" s="1">
        <v>0</v>
      </c>
      <c r="AF40" s="1">
        <v>350</v>
      </c>
      <c r="AG40" s="1">
        <v>305</v>
      </c>
      <c r="AH40" s="1">
        <v>80</v>
      </c>
      <c r="AI40" s="9">
        <f t="shared" si="18"/>
        <v>3847</v>
      </c>
      <c r="AJ40" s="233"/>
      <c r="AK40" s="236"/>
      <c r="AL40" s="195" t="s">
        <v>11</v>
      </c>
      <c r="AM40" s="195"/>
    </row>
    <row r="41" spans="1:46" ht="18.75">
      <c r="A41" s="201"/>
      <c r="B41" s="253"/>
      <c r="C41" s="195" t="s">
        <v>12</v>
      </c>
      <c r="D41" s="195"/>
      <c r="E41" s="1">
        <f t="shared" ref="E41:AH41" si="23">(E43+E44+E45+E46+E47+E48)</f>
        <v>0</v>
      </c>
      <c r="F41" s="1">
        <f t="shared" si="23"/>
        <v>9</v>
      </c>
      <c r="G41" s="1">
        <f t="shared" si="23"/>
        <v>10</v>
      </c>
      <c r="H41" s="1">
        <f t="shared" si="23"/>
        <v>0</v>
      </c>
      <c r="I41" s="1">
        <f t="shared" si="23"/>
        <v>8</v>
      </c>
      <c r="J41" s="1">
        <f t="shared" si="23"/>
        <v>7</v>
      </c>
      <c r="K41" s="1">
        <f t="shared" si="23"/>
        <v>9</v>
      </c>
      <c r="L41" s="1">
        <f t="shared" si="23"/>
        <v>9</v>
      </c>
      <c r="M41" s="1">
        <f t="shared" si="23"/>
        <v>0</v>
      </c>
      <c r="N41" s="1">
        <f t="shared" si="23"/>
        <v>15</v>
      </c>
      <c r="O41" s="1">
        <f t="shared" si="23"/>
        <v>0</v>
      </c>
      <c r="P41" s="1">
        <f t="shared" si="23"/>
        <v>5</v>
      </c>
      <c r="Q41" s="1">
        <f t="shared" si="23"/>
        <v>0</v>
      </c>
      <c r="R41" s="1">
        <f t="shared" si="23"/>
        <v>0</v>
      </c>
      <c r="S41" s="1">
        <f t="shared" si="23"/>
        <v>0</v>
      </c>
      <c r="T41" s="1">
        <f t="shared" si="23"/>
        <v>0</v>
      </c>
      <c r="U41" s="1">
        <f t="shared" si="23"/>
        <v>0</v>
      </c>
      <c r="V41" s="1">
        <f t="shared" si="23"/>
        <v>0</v>
      </c>
      <c r="W41" s="1">
        <f t="shared" si="23"/>
        <v>0</v>
      </c>
      <c r="X41" s="1">
        <f t="shared" si="23"/>
        <v>11</v>
      </c>
      <c r="Y41" s="1">
        <f t="shared" si="23"/>
        <v>8</v>
      </c>
      <c r="Z41" s="1">
        <f t="shared" si="23"/>
        <v>0</v>
      </c>
      <c r="AA41" s="1">
        <f t="shared" si="23"/>
        <v>5</v>
      </c>
      <c r="AB41" s="1">
        <f t="shared" si="23"/>
        <v>10</v>
      </c>
      <c r="AC41" s="1">
        <f t="shared" si="23"/>
        <v>21</v>
      </c>
      <c r="AD41" s="1">
        <f t="shared" si="23"/>
        <v>0</v>
      </c>
      <c r="AE41" s="1">
        <f t="shared" si="23"/>
        <v>0</v>
      </c>
      <c r="AF41" s="1">
        <f t="shared" si="23"/>
        <v>14</v>
      </c>
      <c r="AG41" s="1">
        <f t="shared" si="23"/>
        <v>3</v>
      </c>
      <c r="AH41" s="1">
        <f t="shared" si="23"/>
        <v>6</v>
      </c>
      <c r="AI41" s="9">
        <f t="shared" si="18"/>
        <v>150</v>
      </c>
      <c r="AJ41" s="233"/>
      <c r="AK41" s="236"/>
      <c r="AL41" s="195" t="s">
        <v>12</v>
      </c>
      <c r="AM41" s="195"/>
    </row>
    <row r="42" spans="1:46" ht="18.75">
      <c r="A42" s="201"/>
      <c r="B42" s="253"/>
      <c r="C42" s="255" t="s">
        <v>60</v>
      </c>
      <c r="D42" s="256"/>
      <c r="E42" s="34" t="e">
        <f t="shared" ref="E42:AH42" si="24">(E41/E39)*100</f>
        <v>#DIV/0!</v>
      </c>
      <c r="F42" s="34">
        <f t="shared" si="24"/>
        <v>8.1818181818181817</v>
      </c>
      <c r="G42" s="34">
        <f t="shared" si="24"/>
        <v>3.215434083601286</v>
      </c>
      <c r="H42" s="34" t="e">
        <f t="shared" si="24"/>
        <v>#DIV/0!</v>
      </c>
      <c r="I42" s="34">
        <f t="shared" si="24"/>
        <v>8.5106382978723403</v>
      </c>
      <c r="J42" s="34">
        <f t="shared" si="24"/>
        <v>20</v>
      </c>
      <c r="K42" s="34">
        <f t="shared" si="24"/>
        <v>3.75</v>
      </c>
      <c r="L42" s="34">
        <f t="shared" si="24"/>
        <v>6.3829787234042552</v>
      </c>
      <c r="M42" s="34" t="e">
        <f t="shared" si="24"/>
        <v>#DIV/0!</v>
      </c>
      <c r="N42" s="34">
        <f t="shared" si="24"/>
        <v>4.032258064516129</v>
      </c>
      <c r="O42" s="34" t="e">
        <f t="shared" si="24"/>
        <v>#DIV/0!</v>
      </c>
      <c r="P42" s="34">
        <f t="shared" si="24"/>
        <v>8.1967213114754092</v>
      </c>
      <c r="Q42" s="34" t="e">
        <f t="shared" si="24"/>
        <v>#DIV/0!</v>
      </c>
      <c r="R42" s="34" t="e">
        <f t="shared" si="24"/>
        <v>#DIV/0!</v>
      </c>
      <c r="S42" s="34" t="e">
        <f t="shared" si="24"/>
        <v>#DIV/0!</v>
      </c>
      <c r="T42" s="34" t="e">
        <f t="shared" si="24"/>
        <v>#DIV/0!</v>
      </c>
      <c r="U42" s="34" t="e">
        <f t="shared" si="24"/>
        <v>#DIV/0!</v>
      </c>
      <c r="V42" s="34" t="e">
        <f t="shared" si="24"/>
        <v>#DIV/0!</v>
      </c>
      <c r="W42" s="34">
        <f t="shared" si="24"/>
        <v>0</v>
      </c>
      <c r="X42" s="34">
        <f t="shared" si="24"/>
        <v>2.6442307692307692</v>
      </c>
      <c r="Y42" s="34">
        <f t="shared" si="24"/>
        <v>4.1666666666666661</v>
      </c>
      <c r="Z42" s="34">
        <f t="shared" si="24"/>
        <v>0</v>
      </c>
      <c r="AA42" s="34">
        <f t="shared" si="24"/>
        <v>5.2083333333333339</v>
      </c>
      <c r="AB42" s="34">
        <f t="shared" si="24"/>
        <v>2.9585798816568047</v>
      </c>
      <c r="AC42" s="34">
        <f t="shared" si="24"/>
        <v>10.194174757281553</v>
      </c>
      <c r="AD42" s="34">
        <f t="shared" si="24"/>
        <v>0</v>
      </c>
      <c r="AE42" s="34" t="e">
        <f t="shared" si="24"/>
        <v>#DIV/0!</v>
      </c>
      <c r="AF42" s="34">
        <f t="shared" si="24"/>
        <v>3.8461538461538463</v>
      </c>
      <c r="AG42" s="34">
        <f t="shared" si="24"/>
        <v>0.97402597402597402</v>
      </c>
      <c r="AH42" s="34">
        <f t="shared" si="24"/>
        <v>6.9767441860465116</v>
      </c>
      <c r="AI42" s="38">
        <f>(AI41/AI39)*100</f>
        <v>3.752814610958219</v>
      </c>
      <c r="AJ42" s="233"/>
      <c r="AK42" s="236"/>
      <c r="AL42" s="54"/>
      <c r="AM42" s="54"/>
    </row>
    <row r="43" spans="1:46" ht="18.75">
      <c r="A43" s="201"/>
      <c r="B43" s="253"/>
      <c r="C43" s="192" t="s">
        <v>13</v>
      </c>
      <c r="D43" s="54" t="s">
        <v>14</v>
      </c>
      <c r="E43" s="1">
        <v>0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2</v>
      </c>
      <c r="L43" s="1">
        <v>3</v>
      </c>
      <c r="M43" s="1">
        <v>0</v>
      </c>
      <c r="N43" s="1">
        <v>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9">
        <f t="shared" si="18"/>
        <v>15</v>
      </c>
      <c r="AJ43" s="233"/>
      <c r="AK43" s="236"/>
      <c r="AL43" s="192" t="s">
        <v>13</v>
      </c>
      <c r="AM43" s="54" t="s">
        <v>14</v>
      </c>
    </row>
    <row r="44" spans="1:46" ht="18.75">
      <c r="A44" s="201"/>
      <c r="B44" s="253"/>
      <c r="C44" s="192"/>
      <c r="D44" s="54" t="s">
        <v>15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9">
        <f>SUM(E44:AH44)</f>
        <v>1</v>
      </c>
      <c r="AJ44" s="233"/>
      <c r="AK44" s="236"/>
      <c r="AL44" s="192"/>
      <c r="AM44" s="54" t="s">
        <v>15</v>
      </c>
    </row>
    <row r="45" spans="1:46" ht="18.75">
      <c r="A45" s="201"/>
      <c r="B45" s="253"/>
      <c r="C45" s="192"/>
      <c r="D45" s="54" t="s">
        <v>16</v>
      </c>
      <c r="E45" s="1">
        <v>0</v>
      </c>
      <c r="F45" s="1">
        <v>4</v>
      </c>
      <c r="G45" s="1">
        <v>5</v>
      </c>
      <c r="H45" s="1">
        <v>0</v>
      </c>
      <c r="I45" s="1">
        <v>3</v>
      </c>
      <c r="J45" s="1">
        <v>3</v>
      </c>
      <c r="K45" s="1">
        <v>4</v>
      </c>
      <c r="L45" s="1">
        <v>2</v>
      </c>
      <c r="M45" s="1">
        <v>0</v>
      </c>
      <c r="N45" s="1">
        <v>6</v>
      </c>
      <c r="O45" s="1">
        <v>0</v>
      </c>
      <c r="P45" s="1">
        <v>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4</v>
      </c>
      <c r="Y45" s="1">
        <v>4</v>
      </c>
      <c r="Z45" s="1">
        <v>0</v>
      </c>
      <c r="AA45" s="1">
        <v>3</v>
      </c>
      <c r="AB45" s="1">
        <v>2</v>
      </c>
      <c r="AC45" s="1">
        <v>11</v>
      </c>
      <c r="AD45" s="1">
        <v>0</v>
      </c>
      <c r="AE45" s="1">
        <v>0</v>
      </c>
      <c r="AF45" s="1">
        <v>6</v>
      </c>
      <c r="AG45" s="1">
        <v>1</v>
      </c>
      <c r="AH45" s="1">
        <v>2</v>
      </c>
      <c r="AI45" s="9">
        <f t="shared" si="18"/>
        <v>62</v>
      </c>
      <c r="AJ45" s="233"/>
      <c r="AK45" s="236"/>
      <c r="AL45" s="192"/>
      <c r="AM45" s="54" t="s">
        <v>16</v>
      </c>
    </row>
    <row r="46" spans="1:46" ht="18.75">
      <c r="A46" s="201"/>
      <c r="B46" s="253"/>
      <c r="C46" s="192"/>
      <c r="D46" s="54" t="s">
        <v>17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2</v>
      </c>
      <c r="AC46" s="1">
        <v>6</v>
      </c>
      <c r="AD46" s="1">
        <v>0</v>
      </c>
      <c r="AE46" s="1">
        <v>0</v>
      </c>
      <c r="AF46" s="1">
        <v>3</v>
      </c>
      <c r="AG46" s="1">
        <v>0</v>
      </c>
      <c r="AH46" s="1">
        <v>0</v>
      </c>
      <c r="AI46" s="9">
        <f t="shared" si="18"/>
        <v>12</v>
      </c>
      <c r="AJ46" s="233"/>
      <c r="AK46" s="236"/>
      <c r="AL46" s="192"/>
      <c r="AM46" s="54" t="s">
        <v>17</v>
      </c>
    </row>
    <row r="47" spans="1:46" ht="18.75">
      <c r="A47" s="201"/>
      <c r="B47" s="253"/>
      <c r="C47" s="192"/>
      <c r="D47" s="54" t="s">
        <v>18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4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9">
        <f t="shared" si="18"/>
        <v>4</v>
      </c>
      <c r="AJ47" s="233"/>
      <c r="AK47" s="236"/>
      <c r="AL47" s="192"/>
      <c r="AM47" s="54" t="s">
        <v>18</v>
      </c>
    </row>
    <row r="48" spans="1:46" ht="18.75">
      <c r="A48" s="201"/>
      <c r="B48" s="253"/>
      <c r="C48" s="192"/>
      <c r="D48" s="54" t="s">
        <v>19</v>
      </c>
      <c r="E48" s="1">
        <v>0</v>
      </c>
      <c r="F48" s="1">
        <v>3</v>
      </c>
      <c r="G48" s="1">
        <v>3</v>
      </c>
      <c r="H48" s="1">
        <v>0</v>
      </c>
      <c r="I48" s="1">
        <v>4</v>
      </c>
      <c r="J48" s="1">
        <v>4</v>
      </c>
      <c r="K48" s="1">
        <v>3</v>
      </c>
      <c r="L48" s="1">
        <v>4</v>
      </c>
      <c r="M48" s="1">
        <v>0</v>
      </c>
      <c r="N48" s="1">
        <v>4</v>
      </c>
      <c r="O48" s="1">
        <v>0</v>
      </c>
      <c r="P48" s="1">
        <v>3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6</v>
      </c>
      <c r="Y48" s="1">
        <v>3</v>
      </c>
      <c r="Z48" s="1">
        <v>0</v>
      </c>
      <c r="AA48" s="1">
        <v>2</v>
      </c>
      <c r="AB48" s="1">
        <v>2</v>
      </c>
      <c r="AC48" s="1">
        <v>4</v>
      </c>
      <c r="AD48" s="1">
        <v>0</v>
      </c>
      <c r="AE48" s="1">
        <v>0</v>
      </c>
      <c r="AF48" s="1">
        <v>5</v>
      </c>
      <c r="AG48" s="1">
        <v>2</v>
      </c>
      <c r="AH48" s="1">
        <v>4</v>
      </c>
      <c r="AI48" s="9">
        <f t="shared" si="18"/>
        <v>56</v>
      </c>
      <c r="AJ48" s="233"/>
      <c r="AK48" s="236"/>
      <c r="AL48" s="192"/>
      <c r="AM48" s="54" t="s">
        <v>19</v>
      </c>
    </row>
    <row r="49" spans="1:47" ht="19.5" thickBot="1">
      <c r="A49" s="202"/>
      <c r="B49" s="254"/>
      <c r="C49" s="193" t="s">
        <v>21</v>
      </c>
      <c r="D49" s="193"/>
      <c r="E49" s="2">
        <f t="shared" ref="E49:AH49" si="25">(E43+E44+E45)</f>
        <v>0</v>
      </c>
      <c r="F49" s="2">
        <f t="shared" si="25"/>
        <v>6</v>
      </c>
      <c r="G49" s="2">
        <v>0</v>
      </c>
      <c r="H49" s="2">
        <f t="shared" si="25"/>
        <v>0</v>
      </c>
      <c r="I49" s="2">
        <f t="shared" si="25"/>
        <v>4</v>
      </c>
      <c r="J49" s="2">
        <v>0</v>
      </c>
      <c r="K49" s="2">
        <f t="shared" si="25"/>
        <v>6</v>
      </c>
      <c r="L49" s="2">
        <v>0</v>
      </c>
      <c r="M49" s="2">
        <f t="shared" si="25"/>
        <v>0</v>
      </c>
      <c r="N49" s="2">
        <v>0</v>
      </c>
      <c r="O49" s="2">
        <f t="shared" si="25"/>
        <v>0</v>
      </c>
      <c r="P49" s="2">
        <v>0</v>
      </c>
      <c r="Q49" s="2">
        <f t="shared" si="25"/>
        <v>0</v>
      </c>
      <c r="R49" s="2">
        <f t="shared" si="25"/>
        <v>0</v>
      </c>
      <c r="S49" s="2">
        <f t="shared" si="25"/>
        <v>0</v>
      </c>
      <c r="T49" s="2">
        <f t="shared" si="25"/>
        <v>0</v>
      </c>
      <c r="U49" s="2">
        <f t="shared" si="25"/>
        <v>0</v>
      </c>
      <c r="V49" s="2">
        <f t="shared" si="25"/>
        <v>0</v>
      </c>
      <c r="W49" s="2">
        <v>0</v>
      </c>
      <c r="X49" s="2">
        <v>0</v>
      </c>
      <c r="Y49" s="2">
        <f t="shared" si="25"/>
        <v>5</v>
      </c>
      <c r="Z49" s="2">
        <f t="shared" si="25"/>
        <v>0</v>
      </c>
      <c r="AA49" s="2">
        <f t="shared" si="25"/>
        <v>3</v>
      </c>
      <c r="AB49" s="2">
        <f t="shared" si="25"/>
        <v>2</v>
      </c>
      <c r="AC49" s="2">
        <v>0</v>
      </c>
      <c r="AD49" s="2">
        <f t="shared" si="25"/>
        <v>0</v>
      </c>
      <c r="AE49" s="2">
        <f t="shared" si="25"/>
        <v>0</v>
      </c>
      <c r="AF49" s="2">
        <f t="shared" si="25"/>
        <v>6</v>
      </c>
      <c r="AG49" s="2">
        <f t="shared" si="25"/>
        <v>1</v>
      </c>
      <c r="AH49" s="2">
        <f t="shared" si="25"/>
        <v>2</v>
      </c>
      <c r="AI49" s="9">
        <f t="shared" si="18"/>
        <v>35</v>
      </c>
      <c r="AJ49" s="234"/>
      <c r="AK49" s="237"/>
      <c r="AL49" s="193" t="s">
        <v>21</v>
      </c>
      <c r="AM49" s="193"/>
    </row>
    <row r="50" spans="1:47" ht="18.75">
      <c r="A50" s="200">
        <v>5</v>
      </c>
      <c r="B50" s="252" t="s">
        <v>46</v>
      </c>
      <c r="C50" s="194" t="s">
        <v>10</v>
      </c>
      <c r="D50" s="194"/>
      <c r="E50" s="4">
        <f t="shared" ref="E50:AH50" si="26">(E51+E52)</f>
        <v>189</v>
      </c>
      <c r="F50" s="4">
        <f t="shared" si="26"/>
        <v>123</v>
      </c>
      <c r="G50" s="4">
        <f t="shared" si="26"/>
        <v>55</v>
      </c>
      <c r="H50" s="4">
        <f t="shared" si="26"/>
        <v>0</v>
      </c>
      <c r="I50" s="4">
        <f t="shared" si="26"/>
        <v>61</v>
      </c>
      <c r="J50" s="4">
        <f t="shared" si="26"/>
        <v>26</v>
      </c>
      <c r="K50" s="4">
        <f t="shared" si="26"/>
        <v>14</v>
      </c>
      <c r="L50" s="4">
        <f t="shared" si="26"/>
        <v>3</v>
      </c>
      <c r="M50" s="4">
        <f t="shared" si="26"/>
        <v>177</v>
      </c>
      <c r="N50" s="4">
        <f t="shared" si="26"/>
        <v>9</v>
      </c>
      <c r="O50" s="4">
        <f t="shared" si="26"/>
        <v>0</v>
      </c>
      <c r="P50" s="4">
        <f t="shared" si="26"/>
        <v>0</v>
      </c>
      <c r="Q50" s="4">
        <f t="shared" si="26"/>
        <v>0</v>
      </c>
      <c r="R50" s="4">
        <f t="shared" si="26"/>
        <v>0</v>
      </c>
      <c r="S50" s="4">
        <f t="shared" si="26"/>
        <v>0</v>
      </c>
      <c r="T50" s="4">
        <f t="shared" si="26"/>
        <v>0</v>
      </c>
      <c r="U50" s="4">
        <f t="shared" si="26"/>
        <v>3</v>
      </c>
      <c r="V50" s="4">
        <f t="shared" si="26"/>
        <v>0</v>
      </c>
      <c r="W50" s="4">
        <f t="shared" si="26"/>
        <v>0</v>
      </c>
      <c r="X50" s="4">
        <f t="shared" si="26"/>
        <v>0</v>
      </c>
      <c r="Y50" s="4">
        <f t="shared" si="26"/>
        <v>0</v>
      </c>
      <c r="Z50" s="4">
        <f t="shared" si="26"/>
        <v>0</v>
      </c>
      <c r="AA50" s="4">
        <f t="shared" si="26"/>
        <v>0</v>
      </c>
      <c r="AB50" s="4">
        <f t="shared" si="26"/>
        <v>0</v>
      </c>
      <c r="AC50" s="4">
        <f t="shared" si="26"/>
        <v>0</v>
      </c>
      <c r="AD50" s="4">
        <f t="shared" si="26"/>
        <v>0</v>
      </c>
      <c r="AE50" s="4">
        <f t="shared" si="26"/>
        <v>0</v>
      </c>
      <c r="AF50" s="4">
        <f t="shared" si="26"/>
        <v>0</v>
      </c>
      <c r="AG50" s="4">
        <f t="shared" si="26"/>
        <v>0</v>
      </c>
      <c r="AH50" s="4">
        <f t="shared" si="26"/>
        <v>0</v>
      </c>
      <c r="AI50" s="8">
        <f t="shared" si="18"/>
        <v>660</v>
      </c>
      <c r="AJ50" s="232">
        <f>AI52/AI50%</f>
        <v>4.8484848484848486</v>
      </c>
      <c r="AK50" s="235">
        <f>AI60/AI50%</f>
        <v>3.4848484848484849</v>
      </c>
      <c r="AL50" s="194" t="s">
        <v>10</v>
      </c>
      <c r="AM50" s="194"/>
    </row>
    <row r="51" spans="1:47" ht="18.75">
      <c r="A51" s="201"/>
      <c r="B51" s="253"/>
      <c r="C51" s="195" t="s">
        <v>11</v>
      </c>
      <c r="D51" s="195"/>
      <c r="E51" s="1">
        <v>176</v>
      </c>
      <c r="F51" s="1">
        <v>123</v>
      </c>
      <c r="G51" s="1">
        <v>55</v>
      </c>
      <c r="H51" s="1"/>
      <c r="I51" s="1">
        <v>53</v>
      </c>
      <c r="J51" s="1">
        <v>18</v>
      </c>
      <c r="K51" s="1">
        <v>14</v>
      </c>
      <c r="L51" s="1">
        <v>3</v>
      </c>
      <c r="M51" s="1">
        <v>177</v>
      </c>
      <c r="N51" s="1">
        <v>9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9">
        <f t="shared" si="18"/>
        <v>628</v>
      </c>
      <c r="AJ51" s="233"/>
      <c r="AK51" s="236"/>
      <c r="AL51" s="195" t="s">
        <v>11</v>
      </c>
      <c r="AM51" s="195"/>
    </row>
    <row r="52" spans="1:47" ht="19.5" thickBot="1">
      <c r="A52" s="201"/>
      <c r="B52" s="253"/>
      <c r="C52" s="195" t="s">
        <v>12</v>
      </c>
      <c r="D52" s="195"/>
      <c r="E52" s="1">
        <f t="shared" ref="E52:N52" si="27">(E54+E55+E56+E57+E58+E59)</f>
        <v>13</v>
      </c>
      <c r="F52" s="1">
        <f t="shared" si="27"/>
        <v>0</v>
      </c>
      <c r="G52" s="1">
        <f t="shared" si="27"/>
        <v>0</v>
      </c>
      <c r="H52" s="1">
        <f t="shared" si="27"/>
        <v>0</v>
      </c>
      <c r="I52" s="1">
        <f t="shared" si="27"/>
        <v>8</v>
      </c>
      <c r="J52" s="1">
        <f t="shared" si="27"/>
        <v>8</v>
      </c>
      <c r="K52" s="1">
        <f t="shared" si="27"/>
        <v>0</v>
      </c>
      <c r="L52" s="1">
        <f t="shared" si="27"/>
        <v>0</v>
      </c>
      <c r="M52" s="1">
        <f t="shared" si="27"/>
        <v>0</v>
      </c>
      <c r="N52" s="1">
        <f t="shared" si="27"/>
        <v>0</v>
      </c>
      <c r="O52" s="1">
        <f t="shared" ref="O52:T52" si="28">(O54+O55+O56+O57+O58+O59)</f>
        <v>0</v>
      </c>
      <c r="P52" s="1">
        <f t="shared" si="28"/>
        <v>0</v>
      </c>
      <c r="Q52" s="1">
        <f t="shared" si="28"/>
        <v>0</v>
      </c>
      <c r="R52" s="1">
        <f t="shared" si="28"/>
        <v>0</v>
      </c>
      <c r="S52" s="1">
        <f t="shared" si="28"/>
        <v>0</v>
      </c>
      <c r="T52" s="1">
        <f t="shared" si="28"/>
        <v>0</v>
      </c>
      <c r="U52" s="1">
        <v>3</v>
      </c>
      <c r="V52" s="1">
        <f>(V54+V55+V56+V57+V58+V59)</f>
        <v>0</v>
      </c>
      <c r="W52" s="1">
        <f t="shared" ref="W52:AH52" si="29">(W54+W55+W56+W57+W58+W59)</f>
        <v>0</v>
      </c>
      <c r="X52" s="1">
        <f t="shared" si="29"/>
        <v>0</v>
      </c>
      <c r="Y52" s="1">
        <f t="shared" si="29"/>
        <v>0</v>
      </c>
      <c r="Z52" s="1">
        <f t="shared" si="29"/>
        <v>0</v>
      </c>
      <c r="AA52" s="1">
        <f t="shared" si="29"/>
        <v>0</v>
      </c>
      <c r="AB52" s="1">
        <f t="shared" si="29"/>
        <v>0</v>
      </c>
      <c r="AC52" s="1">
        <f t="shared" si="29"/>
        <v>0</v>
      </c>
      <c r="AD52" s="1">
        <f t="shared" si="29"/>
        <v>0</v>
      </c>
      <c r="AE52" s="1">
        <f t="shared" si="29"/>
        <v>0</v>
      </c>
      <c r="AF52" s="1">
        <f t="shared" si="29"/>
        <v>0</v>
      </c>
      <c r="AG52" s="1">
        <f t="shared" si="29"/>
        <v>0</v>
      </c>
      <c r="AH52" s="1">
        <f t="shared" si="29"/>
        <v>0</v>
      </c>
      <c r="AI52" s="9">
        <f t="shared" si="18"/>
        <v>32</v>
      </c>
      <c r="AJ52" s="233"/>
      <c r="AK52" s="236"/>
      <c r="AL52" s="195" t="s">
        <v>12</v>
      </c>
      <c r="AM52" s="195"/>
    </row>
    <row r="53" spans="1:47" ht="18">
      <c r="A53" s="201"/>
      <c r="B53" s="253"/>
      <c r="C53" s="255" t="s">
        <v>60</v>
      </c>
      <c r="D53" s="256"/>
      <c r="E53" s="34">
        <f>(E52/E50)*100</f>
        <v>6.8783068783068781</v>
      </c>
      <c r="F53" s="34">
        <f>(F52/F50)*100</f>
        <v>0</v>
      </c>
      <c r="G53" s="34">
        <f t="shared" ref="G53:T53" si="30">(G52/G50)*100</f>
        <v>0</v>
      </c>
      <c r="H53" s="34" t="e">
        <f t="shared" si="30"/>
        <v>#DIV/0!</v>
      </c>
      <c r="I53" s="34">
        <f t="shared" si="30"/>
        <v>13.114754098360656</v>
      </c>
      <c r="J53" s="34">
        <f t="shared" si="30"/>
        <v>30.76923076923077</v>
      </c>
      <c r="K53" s="34">
        <f t="shared" si="30"/>
        <v>0</v>
      </c>
      <c r="L53" s="34">
        <f t="shared" si="30"/>
        <v>0</v>
      </c>
      <c r="M53" s="34">
        <f t="shared" si="30"/>
        <v>0</v>
      </c>
      <c r="N53" s="34">
        <f t="shared" si="30"/>
        <v>0</v>
      </c>
      <c r="O53" s="34" t="e">
        <f t="shared" si="30"/>
        <v>#DIV/0!</v>
      </c>
      <c r="P53" s="34" t="e">
        <f t="shared" si="30"/>
        <v>#DIV/0!</v>
      </c>
      <c r="Q53" s="34" t="e">
        <f t="shared" si="30"/>
        <v>#DIV/0!</v>
      </c>
      <c r="R53" s="34" t="e">
        <f t="shared" si="30"/>
        <v>#DIV/0!</v>
      </c>
      <c r="S53" s="34" t="e">
        <f t="shared" si="30"/>
        <v>#DIV/0!</v>
      </c>
      <c r="T53" s="34" t="e">
        <f t="shared" si="30"/>
        <v>#DIV/0!</v>
      </c>
      <c r="U53" s="34">
        <f>(U52/U50)*100</f>
        <v>100</v>
      </c>
      <c r="V53" s="34" t="e">
        <f>(V52/V50)*100</f>
        <v>#DIV/0!</v>
      </c>
      <c r="W53" s="34" t="e">
        <f t="shared" ref="W53:AI53" si="31">(W52/W50)*100</f>
        <v>#DIV/0!</v>
      </c>
      <c r="X53" s="34" t="e">
        <f t="shared" si="31"/>
        <v>#DIV/0!</v>
      </c>
      <c r="Y53" s="34" t="e">
        <f t="shared" si="31"/>
        <v>#DIV/0!</v>
      </c>
      <c r="Z53" s="34" t="e">
        <f t="shared" si="31"/>
        <v>#DIV/0!</v>
      </c>
      <c r="AA53" s="34" t="e">
        <f t="shared" si="31"/>
        <v>#DIV/0!</v>
      </c>
      <c r="AB53" s="34" t="e">
        <f t="shared" si="31"/>
        <v>#DIV/0!</v>
      </c>
      <c r="AC53" s="34" t="e">
        <f t="shared" si="31"/>
        <v>#DIV/0!</v>
      </c>
      <c r="AD53" s="34" t="e">
        <f t="shared" si="31"/>
        <v>#DIV/0!</v>
      </c>
      <c r="AE53" s="34" t="e">
        <f t="shared" si="31"/>
        <v>#DIV/0!</v>
      </c>
      <c r="AF53" s="34" t="e">
        <f t="shared" si="31"/>
        <v>#DIV/0!</v>
      </c>
      <c r="AG53" s="34" t="e">
        <f t="shared" si="31"/>
        <v>#DIV/0!</v>
      </c>
      <c r="AH53" s="34" t="e">
        <f t="shared" si="31"/>
        <v>#DIV/0!</v>
      </c>
      <c r="AI53" s="34">
        <f t="shared" si="31"/>
        <v>4.8484848484848486</v>
      </c>
      <c r="AJ53" s="233"/>
      <c r="AK53" s="236"/>
      <c r="AL53" s="54"/>
      <c r="AM53" s="54"/>
      <c r="AQ53" s="308" t="s">
        <v>109</v>
      </c>
      <c r="AR53" s="309"/>
      <c r="AS53" s="309"/>
      <c r="AT53" s="309"/>
      <c r="AU53" s="310"/>
    </row>
    <row r="54" spans="1:47" ht="36" customHeight="1">
      <c r="A54" s="201"/>
      <c r="B54" s="253"/>
      <c r="C54" s="192" t="s">
        <v>13</v>
      </c>
      <c r="D54" s="54" t="s">
        <v>14</v>
      </c>
      <c r="E54" s="1">
        <v>9</v>
      </c>
      <c r="F54" s="1">
        <v>0</v>
      </c>
      <c r="G54" s="1">
        <v>0</v>
      </c>
      <c r="H54" s="1">
        <v>0</v>
      </c>
      <c r="I54" s="1">
        <v>2</v>
      </c>
      <c r="J54" s="1">
        <v>4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9">
        <f t="shared" si="18"/>
        <v>15</v>
      </c>
      <c r="AJ54" s="233"/>
      <c r="AK54" s="236"/>
      <c r="AL54" s="192" t="s">
        <v>13</v>
      </c>
      <c r="AM54" s="54" t="s">
        <v>14</v>
      </c>
      <c r="AQ54" s="311" t="s">
        <v>77</v>
      </c>
      <c r="AR54" s="313" t="s">
        <v>82</v>
      </c>
      <c r="AS54" s="313" t="s">
        <v>83</v>
      </c>
      <c r="AT54" s="313" t="s">
        <v>70</v>
      </c>
      <c r="AU54" s="315" t="s">
        <v>107</v>
      </c>
    </row>
    <row r="55" spans="1:47" ht="18.75">
      <c r="A55" s="201"/>
      <c r="B55" s="253"/>
      <c r="C55" s="192"/>
      <c r="D55" s="54" t="s">
        <v>15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9">
        <f t="shared" si="18"/>
        <v>0</v>
      </c>
      <c r="AJ55" s="233"/>
      <c r="AK55" s="236"/>
      <c r="AL55" s="192"/>
      <c r="AM55" s="54" t="s">
        <v>15</v>
      </c>
      <c r="AQ55" s="312"/>
      <c r="AR55" s="314"/>
      <c r="AS55" s="314"/>
      <c r="AT55" s="314"/>
      <c r="AU55" s="316"/>
    </row>
    <row r="56" spans="1:47" ht="18.75">
      <c r="A56" s="201"/>
      <c r="B56" s="253"/>
      <c r="C56" s="192"/>
      <c r="D56" s="54" t="s">
        <v>16</v>
      </c>
      <c r="E56" s="1">
        <v>2</v>
      </c>
      <c r="F56" s="1">
        <v>0</v>
      </c>
      <c r="G56" s="1">
        <v>0</v>
      </c>
      <c r="H56" s="1">
        <v>0</v>
      </c>
      <c r="I56" s="1">
        <v>4</v>
      </c>
      <c r="J56" s="1">
        <v>2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9">
        <f t="shared" si="18"/>
        <v>8</v>
      </c>
      <c r="AJ56" s="233"/>
      <c r="AK56" s="236"/>
      <c r="AL56" s="192"/>
      <c r="AM56" s="54" t="s">
        <v>16</v>
      </c>
      <c r="AQ56" s="135" t="s">
        <v>78</v>
      </c>
      <c r="AR56" s="136">
        <v>1884</v>
      </c>
      <c r="AS56" s="136">
        <v>74</v>
      </c>
      <c r="AT56" s="136">
        <v>0.5</v>
      </c>
      <c r="AU56" s="137">
        <v>3.92</v>
      </c>
    </row>
    <row r="57" spans="1:47" ht="18.75">
      <c r="A57" s="201"/>
      <c r="B57" s="253"/>
      <c r="C57" s="192"/>
      <c r="D57" s="54" t="s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9">
        <f t="shared" si="18"/>
        <v>0</v>
      </c>
      <c r="AJ57" s="233"/>
      <c r="AK57" s="236"/>
      <c r="AL57" s="192"/>
      <c r="AM57" s="54" t="s">
        <v>17</v>
      </c>
      <c r="AQ57" s="135" t="s">
        <v>79</v>
      </c>
      <c r="AR57" s="136">
        <v>1884</v>
      </c>
      <c r="AS57" s="136">
        <v>32</v>
      </c>
      <c r="AT57" s="136">
        <v>1</v>
      </c>
      <c r="AU57" s="137">
        <v>1.69</v>
      </c>
    </row>
    <row r="58" spans="1:47" ht="19.5" thickBot="1">
      <c r="A58" s="201"/>
      <c r="B58" s="253"/>
      <c r="C58" s="192"/>
      <c r="D58" s="54" t="s">
        <v>18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9">
        <f t="shared" si="18"/>
        <v>1</v>
      </c>
      <c r="AJ58" s="233"/>
      <c r="AK58" s="236"/>
      <c r="AL58" s="192"/>
      <c r="AM58" s="54" t="s">
        <v>18</v>
      </c>
      <c r="AQ58" s="138" t="s">
        <v>80</v>
      </c>
      <c r="AR58" s="136">
        <v>1884</v>
      </c>
      <c r="AS58" s="139">
        <v>35</v>
      </c>
      <c r="AT58" s="139">
        <v>1</v>
      </c>
      <c r="AU58" s="140">
        <v>1.85</v>
      </c>
    </row>
    <row r="59" spans="1:47" ht="19.5" thickBot="1">
      <c r="A59" s="201"/>
      <c r="B59" s="253"/>
      <c r="C59" s="192"/>
      <c r="D59" s="54" t="s">
        <v>19</v>
      </c>
      <c r="E59" s="1">
        <v>2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9">
        <f t="shared" si="18"/>
        <v>5</v>
      </c>
      <c r="AJ59" s="233"/>
      <c r="AK59" s="236"/>
      <c r="AL59" s="192"/>
      <c r="AM59" s="54" t="s">
        <v>19</v>
      </c>
    </row>
    <row r="60" spans="1:47" ht="36.75" thickBot="1">
      <c r="A60" s="202"/>
      <c r="B60" s="254"/>
      <c r="C60" s="193" t="s">
        <v>21</v>
      </c>
      <c r="D60" s="193"/>
      <c r="E60" s="2">
        <f t="shared" ref="E60:AH60" si="32">(E54+E55+E56)</f>
        <v>11</v>
      </c>
      <c r="F60" s="2">
        <f t="shared" si="32"/>
        <v>0</v>
      </c>
      <c r="G60" s="2">
        <f t="shared" si="32"/>
        <v>0</v>
      </c>
      <c r="H60" s="2">
        <f t="shared" si="32"/>
        <v>0</v>
      </c>
      <c r="I60" s="2">
        <f t="shared" si="32"/>
        <v>6</v>
      </c>
      <c r="J60" s="2">
        <f t="shared" si="32"/>
        <v>6</v>
      </c>
      <c r="K60" s="2">
        <f t="shared" si="32"/>
        <v>0</v>
      </c>
      <c r="L60" s="2">
        <f t="shared" si="32"/>
        <v>0</v>
      </c>
      <c r="M60" s="2">
        <f t="shared" si="32"/>
        <v>0</v>
      </c>
      <c r="N60" s="2">
        <f t="shared" si="32"/>
        <v>0</v>
      </c>
      <c r="O60" s="2">
        <f t="shared" si="32"/>
        <v>0</v>
      </c>
      <c r="P60" s="2">
        <f t="shared" si="32"/>
        <v>0</v>
      </c>
      <c r="Q60" s="2">
        <f t="shared" si="32"/>
        <v>0</v>
      </c>
      <c r="R60" s="2">
        <f t="shared" si="32"/>
        <v>0</v>
      </c>
      <c r="S60" s="2">
        <f t="shared" si="32"/>
        <v>0</v>
      </c>
      <c r="T60" s="2">
        <f t="shared" si="32"/>
        <v>0</v>
      </c>
      <c r="U60" s="2">
        <f t="shared" si="32"/>
        <v>0</v>
      </c>
      <c r="V60" s="2">
        <f t="shared" si="32"/>
        <v>0</v>
      </c>
      <c r="W60" s="2"/>
      <c r="X60" s="2"/>
      <c r="Y60" s="2">
        <f t="shared" si="32"/>
        <v>0</v>
      </c>
      <c r="Z60" s="2">
        <f t="shared" si="32"/>
        <v>0</v>
      </c>
      <c r="AA60" s="2">
        <f t="shared" si="32"/>
        <v>0</v>
      </c>
      <c r="AB60" s="2">
        <f t="shared" si="32"/>
        <v>0</v>
      </c>
      <c r="AC60" s="2">
        <f t="shared" si="32"/>
        <v>0</v>
      </c>
      <c r="AD60" s="2">
        <f t="shared" si="32"/>
        <v>0</v>
      </c>
      <c r="AE60" s="2">
        <f t="shared" si="32"/>
        <v>0</v>
      </c>
      <c r="AF60" s="2">
        <f t="shared" si="32"/>
        <v>0</v>
      </c>
      <c r="AG60" s="2">
        <f t="shared" si="32"/>
        <v>0</v>
      </c>
      <c r="AH60" s="2">
        <f t="shared" si="32"/>
        <v>0</v>
      </c>
      <c r="AI60" s="9">
        <f t="shared" si="18"/>
        <v>23</v>
      </c>
      <c r="AJ60" s="234"/>
      <c r="AK60" s="237"/>
      <c r="AL60" s="193" t="s">
        <v>21</v>
      </c>
      <c r="AM60" s="193"/>
      <c r="AR60" s="305" t="s">
        <v>84</v>
      </c>
      <c r="AS60" s="306"/>
      <c r="AT60" s="306"/>
      <c r="AU60" s="307"/>
    </row>
    <row r="61" spans="1:47" ht="31.5">
      <c r="A61" s="200">
        <v>6</v>
      </c>
      <c r="B61" s="252" t="s">
        <v>47</v>
      </c>
      <c r="C61" s="194" t="s">
        <v>10</v>
      </c>
      <c r="D61" s="194"/>
      <c r="E61" s="4">
        <f t="shared" ref="E61:AH61" si="33">(E62+E63)</f>
        <v>0</v>
      </c>
      <c r="F61" s="4">
        <f t="shared" si="33"/>
        <v>0</v>
      </c>
      <c r="G61" s="4">
        <f t="shared" si="33"/>
        <v>0</v>
      </c>
      <c r="H61" s="4"/>
      <c r="I61" s="4">
        <f t="shared" ref="I61" si="34">(I62+I63)</f>
        <v>0</v>
      </c>
      <c r="J61" s="4">
        <f t="shared" si="33"/>
        <v>179</v>
      </c>
      <c r="K61" s="4">
        <f t="shared" si="33"/>
        <v>216</v>
      </c>
      <c r="L61" s="4">
        <f t="shared" si="33"/>
        <v>177</v>
      </c>
      <c r="M61" s="4">
        <f t="shared" si="33"/>
        <v>97</v>
      </c>
      <c r="N61" s="4">
        <f t="shared" si="33"/>
        <v>20</v>
      </c>
      <c r="O61" s="4">
        <f t="shared" si="33"/>
        <v>0</v>
      </c>
      <c r="P61" s="4">
        <f t="shared" si="33"/>
        <v>0</v>
      </c>
      <c r="Q61" s="4">
        <f t="shared" si="33"/>
        <v>0</v>
      </c>
      <c r="R61" s="4">
        <f t="shared" si="33"/>
        <v>0</v>
      </c>
      <c r="S61" s="4">
        <f t="shared" si="33"/>
        <v>0</v>
      </c>
      <c r="T61" s="4">
        <f t="shared" si="33"/>
        <v>0</v>
      </c>
      <c r="U61" s="4">
        <f t="shared" si="33"/>
        <v>2</v>
      </c>
      <c r="V61" s="4">
        <f t="shared" si="33"/>
        <v>0</v>
      </c>
      <c r="W61" s="4">
        <v>0</v>
      </c>
      <c r="X61" s="4">
        <f t="shared" si="33"/>
        <v>0</v>
      </c>
      <c r="Y61" s="4">
        <f t="shared" si="33"/>
        <v>0</v>
      </c>
      <c r="Z61" s="4">
        <f t="shared" si="33"/>
        <v>0</v>
      </c>
      <c r="AA61" s="4">
        <f t="shared" si="33"/>
        <v>0</v>
      </c>
      <c r="AB61" s="4">
        <f t="shared" si="33"/>
        <v>0</v>
      </c>
      <c r="AC61" s="4">
        <f t="shared" si="33"/>
        <v>0</v>
      </c>
      <c r="AD61" s="4">
        <f t="shared" si="33"/>
        <v>0</v>
      </c>
      <c r="AE61" s="4">
        <f t="shared" si="33"/>
        <v>0</v>
      </c>
      <c r="AF61" s="4">
        <f t="shared" si="33"/>
        <v>0</v>
      </c>
      <c r="AG61" s="4">
        <f t="shared" si="33"/>
        <v>0</v>
      </c>
      <c r="AH61" s="4">
        <f t="shared" si="33"/>
        <v>0</v>
      </c>
      <c r="AI61" s="8">
        <f t="shared" si="18"/>
        <v>691</v>
      </c>
      <c r="AJ61" s="232">
        <f t="shared" ref="AJ61" si="35">AI63/AI61%</f>
        <v>6.6570188133140373</v>
      </c>
      <c r="AK61" s="235">
        <f t="shared" ref="AK61" si="36">AI71/AI61%</f>
        <v>4.0520984081041966</v>
      </c>
      <c r="AL61" s="194" t="s">
        <v>10</v>
      </c>
      <c r="AM61" s="194"/>
      <c r="AR61" s="122" t="s">
        <v>92</v>
      </c>
      <c r="AS61" s="118" t="s">
        <v>93</v>
      </c>
      <c r="AT61" s="119" t="s">
        <v>94</v>
      </c>
      <c r="AU61" s="123" t="s">
        <v>95</v>
      </c>
    </row>
    <row r="62" spans="1:47" ht="23.25">
      <c r="A62" s="201"/>
      <c r="B62" s="253"/>
      <c r="C62" s="195" t="s">
        <v>11</v>
      </c>
      <c r="D62" s="195"/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158</v>
      </c>
      <c r="K62" s="1">
        <v>216</v>
      </c>
      <c r="L62" s="1">
        <v>160</v>
      </c>
      <c r="M62" s="1">
        <v>91</v>
      </c>
      <c r="N62" s="1">
        <v>20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9">
        <f t="shared" si="18"/>
        <v>645</v>
      </c>
      <c r="AJ62" s="233"/>
      <c r="AK62" s="236"/>
      <c r="AL62" s="195" t="s">
        <v>11</v>
      </c>
      <c r="AM62" s="195"/>
      <c r="AR62" s="124" t="s">
        <v>55</v>
      </c>
      <c r="AS62" s="120">
        <v>70</v>
      </c>
      <c r="AT62" s="120">
        <v>70</v>
      </c>
      <c r="AU62" s="125">
        <v>49.64</v>
      </c>
    </row>
    <row r="63" spans="1:47" ht="23.25">
      <c r="A63" s="201"/>
      <c r="B63" s="253"/>
      <c r="C63" s="195" t="s">
        <v>12</v>
      </c>
      <c r="D63" s="195"/>
      <c r="E63" s="1">
        <f t="shared" ref="E63:F63" si="37">(E65+E66+E67+E68+E69+E70)</f>
        <v>0</v>
      </c>
      <c r="F63" s="1">
        <f t="shared" si="37"/>
        <v>0</v>
      </c>
      <c r="G63" s="1">
        <f>(G65+G66+G67+G68+G69+G70)</f>
        <v>0</v>
      </c>
      <c r="H63" s="1">
        <f>(H65+H66+H67+H68+H69+H70)</f>
        <v>0</v>
      </c>
      <c r="I63" s="1">
        <f t="shared" ref="I63:T63" si="38">(I65+I66+I67+I68+I69+I70)</f>
        <v>0</v>
      </c>
      <c r="J63" s="1">
        <f t="shared" si="38"/>
        <v>21</v>
      </c>
      <c r="K63" s="1">
        <f t="shared" si="38"/>
        <v>0</v>
      </c>
      <c r="L63" s="1">
        <f t="shared" si="38"/>
        <v>17</v>
      </c>
      <c r="M63" s="1">
        <f t="shared" si="38"/>
        <v>6</v>
      </c>
      <c r="N63" s="1">
        <f t="shared" si="38"/>
        <v>0</v>
      </c>
      <c r="O63" s="1">
        <f t="shared" si="38"/>
        <v>0</v>
      </c>
      <c r="P63" s="1">
        <f t="shared" si="38"/>
        <v>0</v>
      </c>
      <c r="Q63" s="1">
        <f t="shared" si="38"/>
        <v>0</v>
      </c>
      <c r="R63" s="1">
        <f t="shared" si="38"/>
        <v>0</v>
      </c>
      <c r="S63" s="1">
        <f t="shared" si="38"/>
        <v>0</v>
      </c>
      <c r="T63" s="1">
        <f t="shared" si="38"/>
        <v>0</v>
      </c>
      <c r="U63" s="1">
        <v>2</v>
      </c>
      <c r="V63" s="1">
        <f>(V65+V66+V67+V68+V69+V70)</f>
        <v>0</v>
      </c>
      <c r="W63" s="1">
        <f t="shared" ref="W63:AH63" si="39">(W65+W66+W67+W68+W69+W70)</f>
        <v>0</v>
      </c>
      <c r="X63" s="1">
        <f t="shared" si="39"/>
        <v>0</v>
      </c>
      <c r="Y63" s="1">
        <f t="shared" si="39"/>
        <v>0</v>
      </c>
      <c r="Z63" s="1">
        <f t="shared" si="39"/>
        <v>0</v>
      </c>
      <c r="AA63" s="1">
        <f t="shared" si="39"/>
        <v>0</v>
      </c>
      <c r="AB63" s="1">
        <f t="shared" si="39"/>
        <v>0</v>
      </c>
      <c r="AC63" s="1">
        <f t="shared" si="39"/>
        <v>0</v>
      </c>
      <c r="AD63" s="1">
        <f t="shared" si="39"/>
        <v>0</v>
      </c>
      <c r="AE63" s="1">
        <f t="shared" si="39"/>
        <v>0</v>
      </c>
      <c r="AF63" s="1">
        <f t="shared" si="39"/>
        <v>0</v>
      </c>
      <c r="AG63" s="1">
        <f t="shared" si="39"/>
        <v>0</v>
      </c>
      <c r="AH63" s="1">
        <f t="shared" si="39"/>
        <v>0</v>
      </c>
      <c r="AI63" s="9">
        <f t="shared" si="18"/>
        <v>46</v>
      </c>
      <c r="AJ63" s="233"/>
      <c r="AK63" s="236"/>
      <c r="AL63" s="195" t="s">
        <v>12</v>
      </c>
      <c r="AM63" s="195"/>
      <c r="AR63" s="124" t="s">
        <v>105</v>
      </c>
      <c r="AS63" s="120">
        <v>32</v>
      </c>
      <c r="AT63" s="120">
        <v>102</v>
      </c>
      <c r="AU63" s="125">
        <v>72.34</v>
      </c>
    </row>
    <row r="64" spans="1:47" ht="23.25">
      <c r="A64" s="201"/>
      <c r="B64" s="253"/>
      <c r="C64" s="255" t="s">
        <v>60</v>
      </c>
      <c r="D64" s="256"/>
      <c r="E64" s="34" t="e">
        <f>(E63/E61)*100</f>
        <v>#DIV/0!</v>
      </c>
      <c r="F64" s="34" t="e">
        <f t="shared" ref="F64:AI64" si="40">(F63/F61)*100</f>
        <v>#DIV/0!</v>
      </c>
      <c r="G64" s="34" t="e">
        <f t="shared" si="40"/>
        <v>#DIV/0!</v>
      </c>
      <c r="H64" s="34" t="e">
        <f t="shared" si="40"/>
        <v>#DIV/0!</v>
      </c>
      <c r="I64" s="34" t="e">
        <f t="shared" si="40"/>
        <v>#DIV/0!</v>
      </c>
      <c r="J64" s="34">
        <f t="shared" si="40"/>
        <v>11.731843575418994</v>
      </c>
      <c r="K64" s="34">
        <f t="shared" si="40"/>
        <v>0</v>
      </c>
      <c r="L64" s="34">
        <f t="shared" si="40"/>
        <v>9.6045197740112993</v>
      </c>
      <c r="M64" s="34">
        <f t="shared" si="40"/>
        <v>6.1855670103092786</v>
      </c>
      <c r="N64" s="34">
        <f t="shared" si="40"/>
        <v>0</v>
      </c>
      <c r="O64" s="34" t="e">
        <f t="shared" si="40"/>
        <v>#DIV/0!</v>
      </c>
      <c r="P64" s="34" t="e">
        <f t="shared" si="40"/>
        <v>#DIV/0!</v>
      </c>
      <c r="Q64" s="34" t="e">
        <f t="shared" si="40"/>
        <v>#DIV/0!</v>
      </c>
      <c r="R64" s="34" t="e">
        <f t="shared" si="40"/>
        <v>#DIV/0!</v>
      </c>
      <c r="S64" s="34" t="e">
        <f t="shared" si="40"/>
        <v>#DIV/0!</v>
      </c>
      <c r="T64" s="34" t="e">
        <f t="shared" si="40"/>
        <v>#DIV/0!</v>
      </c>
      <c r="U64" s="34">
        <f t="shared" si="40"/>
        <v>100</v>
      </c>
      <c r="V64" s="34" t="e">
        <f t="shared" si="40"/>
        <v>#DIV/0!</v>
      </c>
      <c r="W64" s="34" t="e">
        <f t="shared" si="40"/>
        <v>#DIV/0!</v>
      </c>
      <c r="X64" s="34" t="e">
        <f t="shared" si="40"/>
        <v>#DIV/0!</v>
      </c>
      <c r="Y64" s="34" t="e">
        <f t="shared" si="40"/>
        <v>#DIV/0!</v>
      </c>
      <c r="Z64" s="34" t="e">
        <f t="shared" si="40"/>
        <v>#DIV/0!</v>
      </c>
      <c r="AA64" s="34" t="e">
        <f t="shared" si="40"/>
        <v>#DIV/0!</v>
      </c>
      <c r="AB64" s="34" t="e">
        <f t="shared" si="40"/>
        <v>#DIV/0!</v>
      </c>
      <c r="AC64" s="34" t="e">
        <f t="shared" si="40"/>
        <v>#DIV/0!</v>
      </c>
      <c r="AD64" s="34" t="e">
        <f t="shared" si="40"/>
        <v>#DIV/0!</v>
      </c>
      <c r="AE64" s="34" t="e">
        <f t="shared" si="40"/>
        <v>#DIV/0!</v>
      </c>
      <c r="AF64" s="34" t="e">
        <f t="shared" si="40"/>
        <v>#DIV/0!</v>
      </c>
      <c r="AG64" s="34" t="e">
        <f t="shared" si="40"/>
        <v>#DIV/0!</v>
      </c>
      <c r="AH64" s="34" t="e">
        <f t="shared" si="40"/>
        <v>#DIV/0!</v>
      </c>
      <c r="AI64" s="34">
        <f t="shared" si="40"/>
        <v>6.6570188133140373</v>
      </c>
      <c r="AJ64" s="233"/>
      <c r="AK64" s="236"/>
      <c r="AL64" s="54"/>
      <c r="AM64" s="54"/>
      <c r="AR64" s="124" t="s">
        <v>91</v>
      </c>
      <c r="AS64" s="120">
        <v>16</v>
      </c>
      <c r="AT64" s="120">
        <v>118</v>
      </c>
      <c r="AU64" s="125">
        <v>83.68</v>
      </c>
    </row>
    <row r="65" spans="1:47" ht="23.25">
      <c r="A65" s="201"/>
      <c r="B65" s="253"/>
      <c r="C65" s="192" t="s">
        <v>13</v>
      </c>
      <c r="D65" s="54" t="s">
        <v>14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11</v>
      </c>
      <c r="K65" s="1">
        <v>0</v>
      </c>
      <c r="L65" s="1">
        <v>7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9">
        <f t="shared" si="18"/>
        <v>18</v>
      </c>
      <c r="AJ65" s="233"/>
      <c r="AK65" s="236"/>
      <c r="AL65" s="192" t="s">
        <v>13</v>
      </c>
      <c r="AM65" s="54" t="s">
        <v>14</v>
      </c>
      <c r="AR65" s="132" t="s">
        <v>104</v>
      </c>
      <c r="AS65" s="120">
        <v>13</v>
      </c>
      <c r="AT65" s="120">
        <v>131</v>
      </c>
      <c r="AU65" s="125">
        <v>92.9</v>
      </c>
    </row>
    <row r="66" spans="1:47" ht="23.25">
      <c r="A66" s="201"/>
      <c r="B66" s="253"/>
      <c r="C66" s="192"/>
      <c r="D66" s="54" t="s">
        <v>15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9">
        <f t="shared" si="18"/>
        <v>2</v>
      </c>
      <c r="AJ66" s="233"/>
      <c r="AK66" s="236"/>
      <c r="AL66" s="192"/>
      <c r="AM66" s="54" t="s">
        <v>15</v>
      </c>
      <c r="AR66" s="124" t="s">
        <v>110</v>
      </c>
      <c r="AS66" s="120">
        <v>6</v>
      </c>
      <c r="AT66" s="120">
        <v>137</v>
      </c>
      <c r="AU66" s="125">
        <v>97.16</v>
      </c>
    </row>
    <row r="67" spans="1:47" ht="23.25">
      <c r="A67" s="201"/>
      <c r="B67" s="253"/>
      <c r="C67" s="192"/>
      <c r="D67" s="54" t="s">
        <v>16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4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9">
        <f t="shared" si="18"/>
        <v>8</v>
      </c>
      <c r="AJ67" s="233"/>
      <c r="AK67" s="236"/>
      <c r="AL67" s="192"/>
      <c r="AM67" s="54" t="s">
        <v>16</v>
      </c>
      <c r="AR67" s="132" t="s">
        <v>56</v>
      </c>
      <c r="AS67" s="121">
        <v>4</v>
      </c>
      <c r="AT67" s="121">
        <v>141</v>
      </c>
      <c r="AU67" s="141">
        <v>100</v>
      </c>
    </row>
    <row r="68" spans="1:47" ht="24" thickBot="1">
      <c r="A68" s="201"/>
      <c r="B68" s="253"/>
      <c r="C68" s="192"/>
      <c r="D68" s="54" t="s">
        <v>17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9">
        <f t="shared" si="18"/>
        <v>0</v>
      </c>
      <c r="AJ68" s="233"/>
      <c r="AK68" s="236"/>
      <c r="AL68" s="192"/>
      <c r="AM68" s="54" t="s">
        <v>17</v>
      </c>
      <c r="AR68" s="126"/>
      <c r="AS68" s="127"/>
      <c r="AT68" s="127"/>
      <c r="AU68" s="144"/>
    </row>
    <row r="69" spans="1:47" ht="23.25">
      <c r="A69" s="201"/>
      <c r="B69" s="253"/>
      <c r="C69" s="192"/>
      <c r="D69" s="54" t="s">
        <v>18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9">
        <f t="shared" si="18"/>
        <v>6</v>
      </c>
      <c r="AJ69" s="233"/>
      <c r="AK69" s="236"/>
      <c r="AL69" s="192"/>
      <c r="AM69" s="54" t="s">
        <v>18</v>
      </c>
      <c r="AR69" s="130"/>
      <c r="AS69" s="131"/>
      <c r="AT69" s="131"/>
      <c r="AU69" s="155"/>
    </row>
    <row r="70" spans="1:47" ht="18.75">
      <c r="A70" s="201"/>
      <c r="B70" s="253"/>
      <c r="C70" s="192"/>
      <c r="D70" s="54" t="s">
        <v>19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6</v>
      </c>
      <c r="K70" s="1">
        <v>0</v>
      </c>
      <c r="L70" s="1">
        <v>0</v>
      </c>
      <c r="M70" s="1">
        <v>4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9">
        <f t="shared" si="18"/>
        <v>10</v>
      </c>
      <c r="AJ70" s="233"/>
      <c r="AK70" s="236"/>
      <c r="AL70" s="192"/>
      <c r="AM70" s="54" t="s">
        <v>19</v>
      </c>
    </row>
    <row r="71" spans="1:47" ht="19.5" thickBot="1">
      <c r="A71" s="202"/>
      <c r="B71" s="254"/>
      <c r="C71" s="193" t="s">
        <v>21</v>
      </c>
      <c r="D71" s="193"/>
      <c r="E71" s="2">
        <f t="shared" ref="E71:AH71" si="41">(E65+E66+E67)</f>
        <v>0</v>
      </c>
      <c r="F71" s="2">
        <f t="shared" si="41"/>
        <v>0</v>
      </c>
      <c r="G71" s="2">
        <f t="shared" si="41"/>
        <v>0</v>
      </c>
      <c r="H71" s="2">
        <f t="shared" si="41"/>
        <v>0</v>
      </c>
      <c r="I71" s="2">
        <f t="shared" si="41"/>
        <v>0</v>
      </c>
      <c r="J71" s="2">
        <f t="shared" si="41"/>
        <v>15</v>
      </c>
      <c r="K71" s="2">
        <v>0</v>
      </c>
      <c r="L71" s="2">
        <f t="shared" si="41"/>
        <v>11</v>
      </c>
      <c r="M71" s="2">
        <f t="shared" si="41"/>
        <v>2</v>
      </c>
      <c r="N71" s="2">
        <f t="shared" si="41"/>
        <v>0</v>
      </c>
      <c r="O71" s="2">
        <f t="shared" si="41"/>
        <v>0</v>
      </c>
      <c r="P71" s="2">
        <f t="shared" si="41"/>
        <v>0</v>
      </c>
      <c r="Q71" s="2">
        <f t="shared" si="41"/>
        <v>0</v>
      </c>
      <c r="R71" s="2">
        <f t="shared" si="41"/>
        <v>0</v>
      </c>
      <c r="S71" s="2">
        <f t="shared" si="41"/>
        <v>0</v>
      </c>
      <c r="T71" s="2">
        <f t="shared" si="41"/>
        <v>0</v>
      </c>
      <c r="U71" s="2">
        <f t="shared" si="41"/>
        <v>0</v>
      </c>
      <c r="V71" s="2">
        <f t="shared" si="41"/>
        <v>0</v>
      </c>
      <c r="W71" s="2">
        <f t="shared" si="41"/>
        <v>0</v>
      </c>
      <c r="X71" s="2">
        <f t="shared" si="41"/>
        <v>0</v>
      </c>
      <c r="Y71" s="2">
        <f t="shared" si="41"/>
        <v>0</v>
      </c>
      <c r="Z71" s="2">
        <f t="shared" si="41"/>
        <v>0</v>
      </c>
      <c r="AA71" s="2">
        <f t="shared" si="41"/>
        <v>0</v>
      </c>
      <c r="AB71" s="2">
        <f t="shared" si="41"/>
        <v>0</v>
      </c>
      <c r="AC71" s="2">
        <f t="shared" si="41"/>
        <v>0</v>
      </c>
      <c r="AD71" s="2">
        <f t="shared" si="41"/>
        <v>0</v>
      </c>
      <c r="AE71" s="2">
        <f t="shared" si="41"/>
        <v>0</v>
      </c>
      <c r="AF71" s="2">
        <f t="shared" si="41"/>
        <v>0</v>
      </c>
      <c r="AG71" s="2">
        <f t="shared" si="41"/>
        <v>0</v>
      </c>
      <c r="AH71" s="2">
        <f t="shared" si="41"/>
        <v>0</v>
      </c>
      <c r="AI71" s="9">
        <f t="shared" si="18"/>
        <v>28</v>
      </c>
      <c r="AJ71" s="234"/>
      <c r="AK71" s="237"/>
      <c r="AL71" s="193" t="s">
        <v>21</v>
      </c>
      <c r="AM71" s="193"/>
    </row>
    <row r="72" spans="1:47" ht="18.75">
      <c r="A72" s="200">
        <v>7</v>
      </c>
      <c r="B72" s="252" t="s">
        <v>48</v>
      </c>
      <c r="C72" s="194" t="s">
        <v>10</v>
      </c>
      <c r="D72" s="194"/>
      <c r="E72" s="4">
        <f t="shared" ref="E72:AH72" si="42">(E73+E74)</f>
        <v>0</v>
      </c>
      <c r="F72" s="4">
        <f t="shared" si="42"/>
        <v>0</v>
      </c>
      <c r="G72" s="4">
        <f t="shared" si="42"/>
        <v>199</v>
      </c>
      <c r="H72" s="4">
        <f t="shared" si="42"/>
        <v>0</v>
      </c>
      <c r="I72" s="4">
        <f t="shared" si="42"/>
        <v>152</v>
      </c>
      <c r="J72" s="4">
        <f t="shared" si="42"/>
        <v>60</v>
      </c>
      <c r="K72" s="4">
        <f t="shared" si="42"/>
        <v>0</v>
      </c>
      <c r="L72" s="4">
        <f t="shared" si="42"/>
        <v>0</v>
      </c>
      <c r="M72" s="4">
        <f t="shared" si="42"/>
        <v>6</v>
      </c>
      <c r="N72" s="4">
        <f t="shared" si="42"/>
        <v>106</v>
      </c>
      <c r="O72" s="4">
        <f t="shared" si="42"/>
        <v>0</v>
      </c>
      <c r="P72" s="4">
        <f t="shared" si="42"/>
        <v>0</v>
      </c>
      <c r="Q72" s="4">
        <f t="shared" si="42"/>
        <v>0</v>
      </c>
      <c r="R72" s="4">
        <f t="shared" si="42"/>
        <v>0</v>
      </c>
      <c r="S72" s="4">
        <f t="shared" si="42"/>
        <v>0</v>
      </c>
      <c r="T72" s="4">
        <f t="shared" si="42"/>
        <v>0</v>
      </c>
      <c r="U72" s="4">
        <f t="shared" si="42"/>
        <v>10</v>
      </c>
      <c r="V72" s="4">
        <f t="shared" si="42"/>
        <v>0</v>
      </c>
      <c r="W72" s="4"/>
      <c r="X72" s="4"/>
      <c r="Y72" s="4">
        <f t="shared" si="42"/>
        <v>0</v>
      </c>
      <c r="Z72" s="4">
        <f t="shared" si="42"/>
        <v>0</v>
      </c>
      <c r="AA72" s="4">
        <f t="shared" si="42"/>
        <v>0</v>
      </c>
      <c r="AB72" s="4">
        <f t="shared" si="42"/>
        <v>0</v>
      </c>
      <c r="AC72" s="4">
        <f t="shared" si="42"/>
        <v>0</v>
      </c>
      <c r="AD72" s="4">
        <f t="shared" si="42"/>
        <v>0</v>
      </c>
      <c r="AE72" s="4">
        <f t="shared" si="42"/>
        <v>0</v>
      </c>
      <c r="AF72" s="4">
        <f t="shared" si="42"/>
        <v>0</v>
      </c>
      <c r="AG72" s="4">
        <f t="shared" si="42"/>
        <v>0</v>
      </c>
      <c r="AH72" s="4">
        <f t="shared" si="42"/>
        <v>0</v>
      </c>
      <c r="AI72" s="8">
        <f t="shared" si="18"/>
        <v>533</v>
      </c>
      <c r="AJ72" s="226">
        <f t="shared" ref="AJ72" si="43">AI74/AI72%</f>
        <v>14.634146341463415</v>
      </c>
      <c r="AK72" s="229">
        <f t="shared" ref="AK72" si="44">AI82/AI72%</f>
        <v>10.318949343339588</v>
      </c>
      <c r="AL72" s="194" t="s">
        <v>10</v>
      </c>
      <c r="AM72" s="194"/>
    </row>
    <row r="73" spans="1:47" ht="18.75">
      <c r="A73" s="201"/>
      <c r="B73" s="253"/>
      <c r="C73" s="195" t="s">
        <v>11</v>
      </c>
      <c r="D73" s="195"/>
      <c r="E73" s="1">
        <v>0</v>
      </c>
      <c r="F73" s="1">
        <v>0</v>
      </c>
      <c r="G73" s="1">
        <v>168</v>
      </c>
      <c r="H73" s="1">
        <v>0</v>
      </c>
      <c r="I73" s="1">
        <v>129</v>
      </c>
      <c r="J73" s="1">
        <v>60</v>
      </c>
      <c r="K73" s="1">
        <v>0</v>
      </c>
      <c r="L73" s="1">
        <v>0</v>
      </c>
      <c r="M73" s="1">
        <v>6</v>
      </c>
      <c r="N73" s="1">
        <v>92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9">
        <f t="shared" si="18"/>
        <v>455</v>
      </c>
      <c r="AJ73" s="227"/>
      <c r="AK73" s="230"/>
      <c r="AL73" s="195" t="s">
        <v>11</v>
      </c>
      <c r="AM73" s="195"/>
    </row>
    <row r="74" spans="1:47" ht="18.75">
      <c r="A74" s="201"/>
      <c r="B74" s="253"/>
      <c r="C74" s="195" t="s">
        <v>12</v>
      </c>
      <c r="D74" s="195"/>
      <c r="E74" s="1">
        <f t="shared" ref="E74:N74" si="45">(E76+E77+E78+E79+E80+E81)</f>
        <v>0</v>
      </c>
      <c r="F74" s="1">
        <f t="shared" si="45"/>
        <v>0</v>
      </c>
      <c r="G74" s="1">
        <f t="shared" si="45"/>
        <v>31</v>
      </c>
      <c r="H74" s="1">
        <f t="shared" si="45"/>
        <v>0</v>
      </c>
      <c r="I74" s="1">
        <f t="shared" si="45"/>
        <v>23</v>
      </c>
      <c r="J74" s="1">
        <f t="shared" si="45"/>
        <v>0</v>
      </c>
      <c r="K74" s="1">
        <f t="shared" si="45"/>
        <v>0</v>
      </c>
      <c r="L74" s="1">
        <f t="shared" si="45"/>
        <v>0</v>
      </c>
      <c r="M74" s="1">
        <f t="shared" si="45"/>
        <v>0</v>
      </c>
      <c r="N74" s="1">
        <f t="shared" si="45"/>
        <v>14</v>
      </c>
      <c r="O74" s="1">
        <f t="shared" ref="O74:T74" si="46">(O76+O77+O78+O79+O80+O81)</f>
        <v>0</v>
      </c>
      <c r="P74" s="1">
        <f t="shared" si="46"/>
        <v>0</v>
      </c>
      <c r="Q74" s="1">
        <f t="shared" si="46"/>
        <v>0</v>
      </c>
      <c r="R74" s="1">
        <f t="shared" si="46"/>
        <v>0</v>
      </c>
      <c r="S74" s="1">
        <f t="shared" si="46"/>
        <v>0</v>
      </c>
      <c r="T74" s="1">
        <f t="shared" si="46"/>
        <v>0</v>
      </c>
      <c r="U74" s="1">
        <v>10</v>
      </c>
      <c r="V74" s="1">
        <f>(V76+V77+V78+V79+V80+V81)</f>
        <v>0</v>
      </c>
      <c r="W74" s="1"/>
      <c r="X74" s="1"/>
      <c r="Y74" s="1">
        <f t="shared" ref="Y74:AH74" si="47">(Y76+Y77+Y78+Y79+Y80+Y81)</f>
        <v>0</v>
      </c>
      <c r="Z74" s="1">
        <f t="shared" si="47"/>
        <v>0</v>
      </c>
      <c r="AA74" s="1">
        <f t="shared" si="47"/>
        <v>0</v>
      </c>
      <c r="AB74" s="1">
        <f t="shared" si="47"/>
        <v>0</v>
      </c>
      <c r="AC74" s="1">
        <f t="shared" si="47"/>
        <v>0</v>
      </c>
      <c r="AD74" s="1">
        <f t="shared" si="47"/>
        <v>0</v>
      </c>
      <c r="AE74" s="1">
        <f t="shared" si="47"/>
        <v>0</v>
      </c>
      <c r="AF74" s="1">
        <f t="shared" si="47"/>
        <v>0</v>
      </c>
      <c r="AG74" s="1">
        <f t="shared" si="47"/>
        <v>0</v>
      </c>
      <c r="AH74" s="1">
        <f t="shared" si="47"/>
        <v>0</v>
      </c>
      <c r="AI74" s="9">
        <f t="shared" si="18"/>
        <v>78</v>
      </c>
      <c r="AJ74" s="227"/>
      <c r="AK74" s="230"/>
      <c r="AL74" s="195" t="s">
        <v>12</v>
      </c>
      <c r="AM74" s="195"/>
    </row>
    <row r="75" spans="1:47">
      <c r="A75" s="201"/>
      <c r="B75" s="253"/>
      <c r="C75" s="255" t="s">
        <v>60</v>
      </c>
      <c r="D75" s="256"/>
      <c r="E75" s="34" t="e">
        <f>(E74/E72)*100</f>
        <v>#DIV/0!</v>
      </c>
      <c r="F75" s="34" t="e">
        <f t="shared" ref="F75:AI75" si="48">(F74/F72)*100</f>
        <v>#DIV/0!</v>
      </c>
      <c r="G75" s="34">
        <f t="shared" si="48"/>
        <v>15.577889447236181</v>
      </c>
      <c r="H75" s="34" t="e">
        <f t="shared" si="48"/>
        <v>#DIV/0!</v>
      </c>
      <c r="I75" s="34">
        <f t="shared" si="48"/>
        <v>15.131578947368421</v>
      </c>
      <c r="J75" s="34">
        <f t="shared" si="48"/>
        <v>0</v>
      </c>
      <c r="K75" s="34" t="e">
        <f t="shared" si="48"/>
        <v>#DIV/0!</v>
      </c>
      <c r="L75" s="34" t="e">
        <f t="shared" si="48"/>
        <v>#DIV/0!</v>
      </c>
      <c r="M75" s="34">
        <f t="shared" si="48"/>
        <v>0</v>
      </c>
      <c r="N75" s="34">
        <f t="shared" si="48"/>
        <v>13.20754716981132</v>
      </c>
      <c r="O75" s="34" t="e">
        <f t="shared" si="48"/>
        <v>#DIV/0!</v>
      </c>
      <c r="P75" s="34" t="e">
        <f t="shared" si="48"/>
        <v>#DIV/0!</v>
      </c>
      <c r="Q75" s="34" t="e">
        <f t="shared" si="48"/>
        <v>#DIV/0!</v>
      </c>
      <c r="R75" s="34" t="e">
        <f t="shared" si="48"/>
        <v>#DIV/0!</v>
      </c>
      <c r="S75" s="34" t="e">
        <f t="shared" si="48"/>
        <v>#DIV/0!</v>
      </c>
      <c r="T75" s="34" t="e">
        <f t="shared" si="48"/>
        <v>#DIV/0!</v>
      </c>
      <c r="U75" s="34">
        <f t="shared" si="48"/>
        <v>100</v>
      </c>
      <c r="V75" s="34" t="e">
        <f t="shared" si="48"/>
        <v>#DIV/0!</v>
      </c>
      <c r="W75" s="34" t="e">
        <f t="shared" si="48"/>
        <v>#DIV/0!</v>
      </c>
      <c r="X75" s="34" t="e">
        <f t="shared" si="48"/>
        <v>#DIV/0!</v>
      </c>
      <c r="Y75" s="34" t="e">
        <f t="shared" si="48"/>
        <v>#DIV/0!</v>
      </c>
      <c r="Z75" s="34" t="e">
        <f t="shared" si="48"/>
        <v>#DIV/0!</v>
      </c>
      <c r="AA75" s="34" t="e">
        <f t="shared" si="48"/>
        <v>#DIV/0!</v>
      </c>
      <c r="AB75" s="34" t="e">
        <f t="shared" si="48"/>
        <v>#DIV/0!</v>
      </c>
      <c r="AC75" s="34" t="e">
        <f t="shared" si="48"/>
        <v>#DIV/0!</v>
      </c>
      <c r="AD75" s="34" t="e">
        <f t="shared" si="48"/>
        <v>#DIV/0!</v>
      </c>
      <c r="AE75" s="34" t="e">
        <f t="shared" si="48"/>
        <v>#DIV/0!</v>
      </c>
      <c r="AF75" s="34" t="e">
        <f t="shared" si="48"/>
        <v>#DIV/0!</v>
      </c>
      <c r="AG75" s="34" t="e">
        <f t="shared" si="48"/>
        <v>#DIV/0!</v>
      </c>
      <c r="AH75" s="34" t="e">
        <f t="shared" si="48"/>
        <v>#DIV/0!</v>
      </c>
      <c r="AI75" s="34">
        <f t="shared" si="48"/>
        <v>14.634146341463413</v>
      </c>
      <c r="AJ75" s="227"/>
      <c r="AK75" s="230"/>
      <c r="AL75" s="54"/>
      <c r="AM75" s="54"/>
    </row>
    <row r="76" spans="1:47" ht="18.75">
      <c r="A76" s="201"/>
      <c r="B76" s="253"/>
      <c r="C76" s="192" t="s">
        <v>13</v>
      </c>
      <c r="D76" s="54" t="s">
        <v>14</v>
      </c>
      <c r="E76" s="1">
        <v>0</v>
      </c>
      <c r="F76" s="1">
        <v>0</v>
      </c>
      <c r="G76" s="1">
        <v>25</v>
      </c>
      <c r="H76" s="1">
        <v>0</v>
      </c>
      <c r="I76" s="1">
        <v>8</v>
      </c>
      <c r="J76" s="1">
        <v>0</v>
      </c>
      <c r="K76" s="1">
        <v>0</v>
      </c>
      <c r="L76" s="1">
        <v>0</v>
      </c>
      <c r="M76" s="1">
        <v>0</v>
      </c>
      <c r="N76" s="1">
        <v>4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9">
        <f t="shared" si="18"/>
        <v>37</v>
      </c>
      <c r="AJ76" s="227"/>
      <c r="AK76" s="230"/>
      <c r="AL76" s="192" t="s">
        <v>13</v>
      </c>
      <c r="AM76" s="54" t="s">
        <v>14</v>
      </c>
    </row>
    <row r="77" spans="1:47" ht="18.75">
      <c r="A77" s="201"/>
      <c r="B77" s="253"/>
      <c r="C77" s="192"/>
      <c r="D77" s="54" t="s">
        <v>15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9">
        <f t="shared" si="18"/>
        <v>2</v>
      </c>
      <c r="AJ77" s="227"/>
      <c r="AK77" s="230"/>
      <c r="AL77" s="192"/>
      <c r="AM77" s="54" t="s">
        <v>15</v>
      </c>
    </row>
    <row r="78" spans="1:47" ht="18.75">
      <c r="A78" s="201"/>
      <c r="B78" s="253"/>
      <c r="C78" s="192"/>
      <c r="D78" s="54" t="s">
        <v>16</v>
      </c>
      <c r="E78" s="1">
        <v>0</v>
      </c>
      <c r="F78" s="1">
        <v>0</v>
      </c>
      <c r="G78" s="1">
        <v>3</v>
      </c>
      <c r="H78" s="1">
        <v>0</v>
      </c>
      <c r="I78" s="1">
        <v>11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9">
        <f t="shared" si="18"/>
        <v>16</v>
      </c>
      <c r="AJ78" s="227"/>
      <c r="AK78" s="230"/>
      <c r="AL78" s="192"/>
      <c r="AM78" s="54" t="s">
        <v>16</v>
      </c>
    </row>
    <row r="79" spans="1:47" ht="18.75">
      <c r="A79" s="201"/>
      <c r="B79" s="253"/>
      <c r="C79" s="192"/>
      <c r="D79" s="54" t="s">
        <v>17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9">
        <f t="shared" si="18"/>
        <v>0</v>
      </c>
      <c r="AJ79" s="227"/>
      <c r="AK79" s="230"/>
      <c r="AL79" s="192"/>
      <c r="AM79" s="54" t="s">
        <v>17</v>
      </c>
    </row>
    <row r="80" spans="1:47" ht="18.75">
      <c r="A80" s="201"/>
      <c r="B80" s="253"/>
      <c r="C80" s="192"/>
      <c r="D80" s="54" t="s">
        <v>18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7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9">
        <f t="shared" si="18"/>
        <v>7</v>
      </c>
      <c r="AJ80" s="227"/>
      <c r="AK80" s="230"/>
      <c r="AL80" s="192"/>
      <c r="AM80" s="54" t="s">
        <v>18</v>
      </c>
    </row>
    <row r="81" spans="1:39" ht="18.75">
      <c r="A81" s="201"/>
      <c r="B81" s="253"/>
      <c r="C81" s="192"/>
      <c r="D81" s="54" t="s">
        <v>19</v>
      </c>
      <c r="E81" s="1">
        <v>0</v>
      </c>
      <c r="F81" s="1">
        <v>0</v>
      </c>
      <c r="G81" s="1">
        <v>2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9">
        <f t="shared" si="18"/>
        <v>6</v>
      </c>
      <c r="AJ81" s="227"/>
      <c r="AK81" s="230"/>
      <c r="AL81" s="192"/>
      <c r="AM81" s="54" t="s">
        <v>19</v>
      </c>
    </row>
    <row r="82" spans="1:39" ht="19.5" thickBot="1">
      <c r="A82" s="202"/>
      <c r="B82" s="254"/>
      <c r="C82" s="193" t="s">
        <v>21</v>
      </c>
      <c r="D82" s="193"/>
      <c r="E82" s="2">
        <f t="shared" ref="E82:AH82" si="49">(E76+E77+E78)</f>
        <v>0</v>
      </c>
      <c r="F82" s="2">
        <f t="shared" si="49"/>
        <v>0</v>
      </c>
      <c r="G82" s="2">
        <f t="shared" si="49"/>
        <v>29</v>
      </c>
      <c r="H82" s="2">
        <f t="shared" si="49"/>
        <v>0</v>
      </c>
      <c r="I82" s="2">
        <f t="shared" si="49"/>
        <v>19</v>
      </c>
      <c r="J82" s="2">
        <f t="shared" si="49"/>
        <v>0</v>
      </c>
      <c r="K82" s="2">
        <f t="shared" si="49"/>
        <v>0</v>
      </c>
      <c r="L82" s="2"/>
      <c r="M82" s="2">
        <f t="shared" si="49"/>
        <v>0</v>
      </c>
      <c r="N82" s="2">
        <f t="shared" si="49"/>
        <v>7</v>
      </c>
      <c r="O82" s="2">
        <f t="shared" si="49"/>
        <v>0</v>
      </c>
      <c r="P82" s="2">
        <f t="shared" si="49"/>
        <v>0</v>
      </c>
      <c r="Q82" s="2">
        <f t="shared" si="49"/>
        <v>0</v>
      </c>
      <c r="R82" s="2">
        <f t="shared" si="49"/>
        <v>0</v>
      </c>
      <c r="S82" s="2">
        <f t="shared" si="49"/>
        <v>0</v>
      </c>
      <c r="T82" s="2">
        <f t="shared" si="49"/>
        <v>0</v>
      </c>
      <c r="U82" s="2">
        <f t="shared" si="49"/>
        <v>0</v>
      </c>
      <c r="V82" s="2">
        <f t="shared" si="49"/>
        <v>0</v>
      </c>
      <c r="W82" s="2"/>
      <c r="X82" s="2"/>
      <c r="Y82" s="2">
        <f t="shared" si="49"/>
        <v>0</v>
      </c>
      <c r="Z82" s="2">
        <f t="shared" si="49"/>
        <v>0</v>
      </c>
      <c r="AA82" s="2">
        <f t="shared" si="49"/>
        <v>0</v>
      </c>
      <c r="AB82" s="2">
        <f t="shared" si="49"/>
        <v>0</v>
      </c>
      <c r="AC82" s="2">
        <f t="shared" si="49"/>
        <v>0</v>
      </c>
      <c r="AD82" s="2">
        <f t="shared" si="49"/>
        <v>0</v>
      </c>
      <c r="AE82" s="2">
        <f t="shared" si="49"/>
        <v>0</v>
      </c>
      <c r="AF82" s="2">
        <f t="shared" si="49"/>
        <v>0</v>
      </c>
      <c r="AG82" s="2">
        <f t="shared" si="49"/>
        <v>0</v>
      </c>
      <c r="AH82" s="2">
        <f t="shared" si="49"/>
        <v>0</v>
      </c>
      <c r="AI82" s="10">
        <f t="shared" si="18"/>
        <v>55</v>
      </c>
      <c r="AJ82" s="228"/>
      <c r="AK82" s="231"/>
      <c r="AL82" s="193" t="s">
        <v>21</v>
      </c>
      <c r="AM82" s="193"/>
    </row>
  </sheetData>
  <mergeCells count="151">
    <mergeCell ref="AL63:AM63"/>
    <mergeCell ref="C64:D64"/>
    <mergeCell ref="C65:C70"/>
    <mergeCell ref="AL65:AL70"/>
    <mergeCell ref="C71:D71"/>
    <mergeCell ref="AL71:AM71"/>
    <mergeCell ref="C60:D60"/>
    <mergeCell ref="AL60:AM60"/>
    <mergeCell ref="C75:D75"/>
    <mergeCell ref="C76:C81"/>
    <mergeCell ref="AL76:AL81"/>
    <mergeCell ref="C82:D82"/>
    <mergeCell ref="AL82:AM82"/>
    <mergeCell ref="A72:A82"/>
    <mergeCell ref="B72:B82"/>
    <mergeCell ref="C72:D72"/>
    <mergeCell ref="AJ72:AJ82"/>
    <mergeCell ref="AK72:AK82"/>
    <mergeCell ref="AL72:AM72"/>
    <mergeCell ref="C73:D73"/>
    <mergeCell ref="AL73:AM73"/>
    <mergeCell ref="C74:D74"/>
    <mergeCell ref="AL74:AM74"/>
    <mergeCell ref="A50:A60"/>
    <mergeCell ref="B50:B60"/>
    <mergeCell ref="C50:D50"/>
    <mergeCell ref="AJ50:AJ60"/>
    <mergeCell ref="AK50:AK60"/>
    <mergeCell ref="AL50:AM50"/>
    <mergeCell ref="A39:A49"/>
    <mergeCell ref="B39:B49"/>
    <mergeCell ref="A61:A71"/>
    <mergeCell ref="B61:B71"/>
    <mergeCell ref="C61:D61"/>
    <mergeCell ref="AJ61:AJ71"/>
    <mergeCell ref="AK61:AK71"/>
    <mergeCell ref="AL61:AM61"/>
    <mergeCell ref="C62:D62"/>
    <mergeCell ref="AL62:AM62"/>
    <mergeCell ref="C51:D51"/>
    <mergeCell ref="AL51:AM51"/>
    <mergeCell ref="C52:D52"/>
    <mergeCell ref="AL52:AM52"/>
    <mergeCell ref="C53:D53"/>
    <mergeCell ref="C54:C59"/>
    <mergeCell ref="AL54:AL59"/>
    <mergeCell ref="C63:D63"/>
    <mergeCell ref="C40:D40"/>
    <mergeCell ref="AL40:AM40"/>
    <mergeCell ref="C41:D41"/>
    <mergeCell ref="AL41:AM41"/>
    <mergeCell ref="C42:D42"/>
    <mergeCell ref="C31:D31"/>
    <mergeCell ref="C32:C37"/>
    <mergeCell ref="AL32:AL37"/>
    <mergeCell ref="C38:D38"/>
    <mergeCell ref="AL38:AM38"/>
    <mergeCell ref="C39:D39"/>
    <mergeCell ref="AJ39:AJ49"/>
    <mergeCell ref="AK39:AK49"/>
    <mergeCell ref="C43:C48"/>
    <mergeCell ref="AL43:AL48"/>
    <mergeCell ref="C49:D49"/>
    <mergeCell ref="AL49:AM49"/>
    <mergeCell ref="A28:A38"/>
    <mergeCell ref="B28:B38"/>
    <mergeCell ref="C28:D28"/>
    <mergeCell ref="AJ28:AJ38"/>
    <mergeCell ref="AK28:AK38"/>
    <mergeCell ref="AL28:AM28"/>
    <mergeCell ref="C29:D29"/>
    <mergeCell ref="AL29:AM29"/>
    <mergeCell ref="C30:D30"/>
    <mergeCell ref="AL30:AM30"/>
    <mergeCell ref="A16:A27"/>
    <mergeCell ref="B16:B27"/>
    <mergeCell ref="C16:D16"/>
    <mergeCell ref="AJ16:AJ27"/>
    <mergeCell ref="AK16:AK27"/>
    <mergeCell ref="AL16:AM16"/>
    <mergeCell ref="C17:D17"/>
    <mergeCell ref="AL17:AM17"/>
    <mergeCell ref="C18:D18"/>
    <mergeCell ref="AL18:AM18"/>
    <mergeCell ref="C19:D19"/>
    <mergeCell ref="AR16:AR17"/>
    <mergeCell ref="AS16:AS17"/>
    <mergeCell ref="AT16:AT17"/>
    <mergeCell ref="AU16:AU17"/>
    <mergeCell ref="C20:C25"/>
    <mergeCell ref="AL20:AL26"/>
    <mergeCell ref="C26:D26"/>
    <mergeCell ref="C27:D27"/>
    <mergeCell ref="AL27:AM27"/>
    <mergeCell ref="C6:D6"/>
    <mergeCell ref="AL6:AM6"/>
    <mergeCell ref="C7:D7"/>
    <mergeCell ref="AN3:AS3"/>
    <mergeCell ref="A4:A15"/>
    <mergeCell ref="B4:B15"/>
    <mergeCell ref="C4:D4"/>
    <mergeCell ref="AJ4:AJ15"/>
    <mergeCell ref="AK4:AK15"/>
    <mergeCell ref="AL4:AM4"/>
    <mergeCell ref="AO4:AP4"/>
    <mergeCell ref="AQ4:AR4"/>
    <mergeCell ref="C5:D5"/>
    <mergeCell ref="AP12:AQ12"/>
    <mergeCell ref="AN13:AO13"/>
    <mergeCell ref="AP13:AQ13"/>
    <mergeCell ref="C14:D14"/>
    <mergeCell ref="C15:D15"/>
    <mergeCell ref="AL15:AM15"/>
    <mergeCell ref="C8:C13"/>
    <mergeCell ref="AL8:AL13"/>
    <mergeCell ref="AN8:AQ8"/>
    <mergeCell ref="AN9:AO9"/>
    <mergeCell ref="AP9:AQ9"/>
    <mergeCell ref="A1:A3"/>
    <mergeCell ref="B1:B3"/>
    <mergeCell ref="C1:D1"/>
    <mergeCell ref="E1:O1"/>
    <mergeCell ref="P1:U1"/>
    <mergeCell ref="V1:AB1"/>
    <mergeCell ref="C2:D3"/>
    <mergeCell ref="AL5:AM5"/>
    <mergeCell ref="AO5:AP5"/>
    <mergeCell ref="AQ53:AU53"/>
    <mergeCell ref="AQ54:AQ55"/>
    <mergeCell ref="AR54:AR55"/>
    <mergeCell ref="AS54:AS55"/>
    <mergeCell ref="AT54:AT55"/>
    <mergeCell ref="AR60:AU60"/>
    <mergeCell ref="AU54:AU55"/>
    <mergeCell ref="AC1:AD1"/>
    <mergeCell ref="AE1:AH1"/>
    <mergeCell ref="AI1:AI3"/>
    <mergeCell ref="AJ1:AJ3"/>
    <mergeCell ref="AK1:AK3"/>
    <mergeCell ref="AL1:AM1"/>
    <mergeCell ref="AL2:AM3"/>
    <mergeCell ref="AQ5:AR5"/>
    <mergeCell ref="AN10:AO10"/>
    <mergeCell ref="AP10:AQ10"/>
    <mergeCell ref="AN11:AO11"/>
    <mergeCell ref="AP11:AQ11"/>
    <mergeCell ref="AN12:AO12"/>
    <mergeCell ref="AL39:AM39"/>
    <mergeCell ref="AQ29:AT29"/>
    <mergeCell ref="AQ15:AU15"/>
    <mergeCell ref="AQ16:AQ17"/>
  </mergeCells>
  <conditionalFormatting sqref="E2:AH2">
    <cfRule type="containsText" dxfId="98" priority="86" operator="containsText" text="Sat">
      <formula>NOT(ISERROR(SEARCH("Sat",E2)))</formula>
    </cfRule>
    <cfRule type="containsText" dxfId="97" priority="87" operator="containsText" text="Fri">
      <formula>NOT(ISERROR(SEARCH("Fri",E2)))</formula>
    </cfRule>
    <cfRule type="containsText" dxfId="96" priority="88" operator="containsText" text="Thu">
      <formula>NOT(ISERROR(SEARCH("Thu",E2)))</formula>
    </cfRule>
    <cfRule type="containsText" dxfId="95" priority="89" operator="containsText" text="Wed">
      <formula>NOT(ISERROR(SEARCH("Wed",E2)))</formula>
    </cfRule>
    <cfRule type="containsText" dxfId="94" priority="90" operator="containsText" text="Tue">
      <formula>NOT(ISERROR(SEARCH("Tue",E2)))</formula>
    </cfRule>
    <cfRule type="containsText" dxfId="93" priority="91" operator="containsText" text="Mon">
      <formula>NOT(ISERROR(SEARCH("Mon",E2)))</formula>
    </cfRule>
    <cfRule type="containsText" dxfId="92" priority="92" operator="containsText" text="Sun">
      <formula>NOT(ISERROR(SEARCH("Sun",E2)))</formula>
    </cfRule>
  </conditionalFormatting>
  <conditionalFormatting sqref="E16:AI37 AI38">
    <cfRule type="colorScale" priority="85">
      <colorScale>
        <cfvo type="min" val="0"/>
        <cfvo type="max" val="0"/>
        <color rgb="FF63BE7B"/>
        <color rgb="FFFFEF9C"/>
      </colorScale>
    </cfRule>
  </conditionalFormatting>
  <conditionalFormatting sqref="E43:AI48 AI49 E39:AI41">
    <cfRule type="colorScale" priority="84">
      <colorScale>
        <cfvo type="min" val="0"/>
        <cfvo type="max" val="0"/>
        <color rgb="FF63BE7B"/>
        <color rgb="FFFFEF9C"/>
      </colorScale>
    </cfRule>
  </conditionalFormatting>
  <conditionalFormatting sqref="E50:AI59 AI60">
    <cfRule type="colorScale" priority="83">
      <colorScale>
        <cfvo type="min" val="0"/>
        <cfvo type="max" val="0"/>
        <color rgb="FF63BE7B"/>
        <color rgb="FFFFEF9C"/>
      </colorScale>
    </cfRule>
  </conditionalFormatting>
  <conditionalFormatting sqref="AI61:AI71 E61:AH70">
    <cfRule type="colorScale" priority="82">
      <colorScale>
        <cfvo type="min" val="0"/>
        <cfvo type="max" val="0"/>
        <color rgb="FF63BE7B"/>
        <color rgb="FFFFEF9C"/>
      </colorScale>
    </cfRule>
  </conditionalFormatting>
  <conditionalFormatting sqref="AI72:AI82 E72:AH81">
    <cfRule type="colorScale" priority="81">
      <colorScale>
        <cfvo type="min" val="0"/>
        <cfvo type="max" val="0"/>
        <color rgb="FF63BE7B"/>
        <color rgb="FFFFEF9C"/>
      </colorScale>
    </cfRule>
  </conditionalFormatting>
  <conditionalFormatting sqref="AL16:AM26 AL28:AM37 AL27 AL39:AM41 AL50:AM59 AL61:AM70 AL72:AM81 AL38 AL49 AL60 AL71 AL82 AL4:AM14 AL15 AL43:AM48 C16:D18 C28:D30 C39:D41 C50:D52 C61:D63 C72:D74 C32:D37 C31 C38 C49 C60 C71 C82 C4:D6 C8:D13 C7 C14:C15 C27 C19:C20 D20:D25 C43:D48 C54:D59 C65:D70 C76:D81 C42 C53 C64 C75">
    <cfRule type="containsText" dxfId="91" priority="69" operator="containsText" text="other">
      <formula>NOT(ISERROR(SEARCH("other",C4)))</formula>
    </cfRule>
    <cfRule type="containsText" dxfId="90" priority="70" operator="containsText" text="Scratch">
      <formula>NOT(ISERROR(SEARCH("Scratch",C4)))</formula>
    </cfRule>
    <cfRule type="containsText" dxfId="89" priority="71" operator="containsText" text="Indicator">
      <formula>NOT(ISERROR(SEARCH("Indicator",C4)))</formula>
    </cfRule>
    <cfRule type="containsText" dxfId="88" priority="72" operator="containsText" text="i.r">
      <formula>NOT(ISERROR(SEARCH("i.r",C4)))</formula>
    </cfRule>
    <cfRule type="containsText" dxfId="87" priority="73" operator="containsText" text="Types of Defect">
      <formula>NOT(ISERROR(SEARCH("Types of Defect",C4)))</formula>
    </cfRule>
    <cfRule type="containsText" dxfId="86" priority="74" operator="containsText" text="H.v">
      <formula>NOT(ISERROR(SEARCH("H.v",C4)))</formula>
    </cfRule>
    <cfRule type="containsText" dxfId="85" priority="75" operator="containsText" text="NG Qty.">
      <formula>NOT(ISERROR(SEARCH("NG Qty.",C4)))</formula>
    </cfRule>
    <cfRule type="containsText" dxfId="84" priority="76" operator="containsText" text="NG  Qty.">
      <formula>NOT(ISERROR(SEARCH("NG  Qty.",C4)))</formula>
    </cfRule>
    <cfRule type="containsText" dxfId="83" priority="77" operator="containsText" text="OK Qty.">
      <formula>NOT(ISERROR(SEARCH("OK Qty.",C4)))</formula>
    </cfRule>
    <cfRule type="containsText" dxfId="82" priority="78" operator="containsText" text="OK  Qty.">
      <formula>NOT(ISERROR(SEARCH("OK  Qty.",C4)))</formula>
    </cfRule>
    <cfRule type="containsText" dxfId="81" priority="79" operator="containsText" text="Total  Qty.">
      <formula>NOT(ISERROR(SEARCH("Total  Qty.",C4)))</formula>
    </cfRule>
    <cfRule type="containsText" dxfId="80" priority="80" operator="containsText" text="Total  Qty.">
      <formula>NOT(ISERROR(SEARCH("Total  Qty.",C4)))</formula>
    </cfRule>
  </conditionalFormatting>
  <conditionalFormatting sqref="AL4:AM41 AL43:AM82 C32:D41 C4:D6 C7 C8:D18 C27:C31 C19:C20 D20:D25 D27:D30 C43:D52 C54:D63 C65:D74 C76:D82 C42 C53 C64 C75">
    <cfRule type="containsText" dxfId="79" priority="68" operator="containsText" text="Rework">
      <formula>NOT(ISERROR(SEARCH("Rework",C4)))</formula>
    </cfRule>
  </conditionalFormatting>
  <conditionalFormatting sqref="A16 A1 A28 A39 A50 A61 A72">
    <cfRule type="colorScale" priority="67">
      <colorScale>
        <cfvo type="min" val="0"/>
        <cfvo type="max" val="0"/>
        <color rgb="FF63BE7B"/>
        <color rgb="FFFFEF9C"/>
      </colorScale>
    </cfRule>
  </conditionalFormatting>
  <conditionalFormatting sqref="Y73:AB73 Y76:AB81">
    <cfRule type="colorScale" priority="66">
      <colorScale>
        <cfvo type="min" val="0"/>
        <cfvo type="max" val="0"/>
        <color rgb="FF63BE7B"/>
        <color rgb="FFFFEF9C"/>
      </colorScale>
    </cfRule>
  </conditionalFormatting>
  <conditionalFormatting sqref="AJ16:AK16 AJ28:AK28 AJ39:AK39 AJ50:AK50 AJ61:AK61 AJ72:AK72">
    <cfRule type="colorScale" priority="65">
      <colorScale>
        <cfvo type="min" val="0"/>
        <cfvo type="max" val="0"/>
        <color rgb="FF63BE7B"/>
        <color rgb="FFFFEF9C"/>
      </colorScale>
    </cfRule>
  </conditionalFormatting>
  <conditionalFormatting sqref="AI8:AI15 AC8:AH14 E8:X14 M8:AH13 E4:AI7">
    <cfRule type="colorScale" priority="64">
      <colorScale>
        <cfvo type="min" val="0"/>
        <cfvo type="max" val="0"/>
        <color rgb="FF63BE7B"/>
        <color rgb="FFFFEF9C"/>
      </colorScale>
    </cfRule>
  </conditionalFormatting>
  <conditionalFormatting sqref="A4">
    <cfRule type="colorScale" priority="63">
      <colorScale>
        <cfvo type="min" val="0"/>
        <cfvo type="max" val="0"/>
        <color rgb="FF63BE7B"/>
        <color rgb="FFFFEF9C"/>
      </colorScale>
    </cfRule>
  </conditionalFormatting>
  <conditionalFormatting sqref="Y8:AB14">
    <cfRule type="colorScale" priority="62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61">
      <colorScale>
        <cfvo type="min" val="0"/>
        <cfvo type="max" val="0"/>
        <color rgb="FF63BE7B"/>
        <color rgb="FFFFEF9C"/>
      </colorScale>
    </cfRule>
  </conditionalFormatting>
  <conditionalFormatting sqref="AJ4:AK4">
    <cfRule type="colorScale" priority="60">
      <colorScale>
        <cfvo type="min" val="0"/>
        <cfvo type="max" val="0"/>
        <color rgb="FF63BE7B"/>
        <color rgb="FFFFEF9C"/>
      </colorScale>
    </cfRule>
  </conditionalFormatting>
  <conditionalFormatting sqref="AL42:AM42">
    <cfRule type="containsText" dxfId="78" priority="41" operator="containsText" text="other">
      <formula>NOT(ISERROR(SEARCH("other",AL42)))</formula>
    </cfRule>
    <cfRule type="containsText" dxfId="77" priority="42" operator="containsText" text="Scratch">
      <formula>NOT(ISERROR(SEARCH("Scratch",AL42)))</formula>
    </cfRule>
    <cfRule type="containsText" dxfId="76" priority="43" operator="containsText" text="Indicator">
      <formula>NOT(ISERROR(SEARCH("Indicator",AL42)))</formula>
    </cfRule>
    <cfRule type="containsText" dxfId="75" priority="44" operator="containsText" text="i.r">
      <formula>NOT(ISERROR(SEARCH("i.r",AL42)))</formula>
    </cfRule>
    <cfRule type="containsText" dxfId="74" priority="45" operator="containsText" text="Types of Defect">
      <formula>NOT(ISERROR(SEARCH("Types of Defect",AL42)))</formula>
    </cfRule>
    <cfRule type="containsText" dxfId="73" priority="46" operator="containsText" text="H.v">
      <formula>NOT(ISERROR(SEARCH("H.v",AL42)))</formula>
    </cfRule>
    <cfRule type="containsText" dxfId="72" priority="47" operator="containsText" text="NG Qty.">
      <formula>NOT(ISERROR(SEARCH("NG Qty.",AL42)))</formula>
    </cfRule>
    <cfRule type="containsText" dxfId="71" priority="48" operator="containsText" text="NG  Qty.">
      <formula>NOT(ISERROR(SEARCH("NG  Qty.",AL42)))</formula>
    </cfRule>
    <cfRule type="containsText" dxfId="70" priority="49" operator="containsText" text="OK Qty.">
      <formula>NOT(ISERROR(SEARCH("OK Qty.",AL42)))</formula>
    </cfRule>
    <cfRule type="containsText" dxfId="69" priority="50" operator="containsText" text="OK  Qty.">
      <formula>NOT(ISERROR(SEARCH("OK  Qty.",AL42)))</formula>
    </cfRule>
    <cfRule type="containsText" dxfId="68" priority="51" operator="containsText" text="Total  Qty.">
      <formula>NOT(ISERROR(SEARCH("Total  Qty.",AL42)))</formula>
    </cfRule>
    <cfRule type="containsText" dxfId="67" priority="52" operator="containsText" text="Total  Qty.">
      <formula>NOT(ISERROR(SEARCH("Total  Qty.",AL42)))</formula>
    </cfRule>
  </conditionalFormatting>
  <conditionalFormatting sqref="AL42:AM42">
    <cfRule type="containsText" dxfId="66" priority="40" operator="containsText" text="Rework">
      <formula>NOT(ISERROR(SEARCH("Rework",AL42)))</formula>
    </cfRule>
  </conditionalFormatting>
  <conditionalFormatting sqref="E38:AH38">
    <cfRule type="colorScale" priority="436">
      <colorScale>
        <cfvo type="min" val="0"/>
        <cfvo type="max" val="0"/>
        <color rgb="FF63BE7B"/>
        <color rgb="FFFFEF9C"/>
      </colorScale>
    </cfRule>
  </conditionalFormatting>
  <conditionalFormatting sqref="E49:AH49">
    <cfRule type="colorScale" priority="437">
      <colorScale>
        <cfvo type="min" val="0"/>
        <cfvo type="max" val="0"/>
        <color rgb="FF63BE7B"/>
        <color rgb="FFFFEF9C"/>
      </colorScale>
    </cfRule>
  </conditionalFormatting>
  <conditionalFormatting sqref="E60:AH60">
    <cfRule type="colorScale" priority="438">
      <colorScale>
        <cfvo type="min" val="0"/>
        <cfvo type="max" val="0"/>
        <color rgb="FF63BE7B"/>
        <color rgb="FFFFEF9C"/>
      </colorScale>
    </cfRule>
  </conditionalFormatting>
  <conditionalFormatting sqref="E71:AH71">
    <cfRule type="colorScale" priority="439">
      <colorScale>
        <cfvo type="min" val="0"/>
        <cfvo type="max" val="0"/>
        <color rgb="FF63BE7B"/>
        <color rgb="FFFFEF9C"/>
      </colorScale>
    </cfRule>
  </conditionalFormatting>
  <conditionalFormatting sqref="E82:AH82">
    <cfRule type="colorScale" priority="440">
      <colorScale>
        <cfvo type="min" val="0"/>
        <cfvo type="max" val="0"/>
        <color rgb="FF63BE7B"/>
        <color rgb="FFFFEF9C"/>
      </colorScale>
    </cfRule>
  </conditionalFormatting>
  <conditionalFormatting sqref="AC15:AH15 E15:X15">
    <cfRule type="colorScale" priority="441">
      <colorScale>
        <cfvo type="min" val="0"/>
        <cfvo type="max" val="0"/>
        <color rgb="FF63BE7B"/>
        <color rgb="FFFFEF9C"/>
      </colorScale>
    </cfRule>
  </conditionalFormatting>
  <conditionalFormatting sqref="E42:AI42">
    <cfRule type="colorScale" priority="443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8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:A15"/>
    </sheetView>
  </sheetViews>
  <sheetFormatPr defaultRowHeight="15"/>
  <cols>
    <col min="4" max="4" width="14.5703125" customWidth="1"/>
    <col min="5" max="5" width="9.5703125" bestFit="1" customWidth="1"/>
    <col min="7" max="7" width="10.5703125" bestFit="1" customWidth="1"/>
    <col min="12" max="12" width="11.5703125" customWidth="1"/>
    <col min="19" max="19" width="9.5703125" bestFit="1" customWidth="1"/>
    <col min="31" max="31" width="10.5703125" customWidth="1"/>
    <col min="35" max="35" width="13.140625" customWidth="1"/>
    <col min="40" max="40" width="32.5703125" customWidth="1"/>
    <col min="42" max="42" width="18.7109375" customWidth="1"/>
    <col min="44" max="44" width="22.5703125" customWidth="1"/>
    <col min="45" max="45" width="22.28515625" customWidth="1"/>
  </cols>
  <sheetData>
    <row r="1" spans="1:45" ht="19.5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65</v>
      </c>
      <c r="Q1" s="216"/>
      <c r="R1" s="216"/>
      <c r="S1" s="216"/>
      <c r="T1" s="216"/>
      <c r="U1" s="217"/>
      <c r="V1" s="218">
        <f>DATEVALUE("1"&amp;P1)</f>
        <v>44835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44865</v>
      </c>
      <c r="AF1" s="219"/>
      <c r="AG1" s="219"/>
      <c r="AH1" s="219"/>
      <c r="AI1" s="209" t="s">
        <v>20</v>
      </c>
      <c r="AJ1" s="238" t="s">
        <v>27</v>
      </c>
      <c r="AK1" s="241" t="s">
        <v>28</v>
      </c>
      <c r="AL1" s="180" t="s">
        <v>24</v>
      </c>
      <c r="AM1" s="181"/>
    </row>
    <row r="2" spans="1:45" ht="19.5" thickBot="1">
      <c r="A2" s="184"/>
      <c r="B2" s="187"/>
      <c r="C2" s="212" t="s">
        <v>25</v>
      </c>
      <c r="D2" s="213"/>
      <c r="E2" s="12" t="str">
        <f>TEXT(E3,"ddd")</f>
        <v>Sat</v>
      </c>
      <c r="F2" s="13" t="str">
        <f t="shared" ref="F2:AH2" si="0">TEXT(F3,"ddd")</f>
        <v>Sun</v>
      </c>
      <c r="G2" s="13" t="str">
        <f t="shared" si="0"/>
        <v>Mon</v>
      </c>
      <c r="H2" s="13" t="str">
        <f t="shared" si="0"/>
        <v>Tue</v>
      </c>
      <c r="I2" s="13" t="str">
        <f t="shared" si="0"/>
        <v>Wed</v>
      </c>
      <c r="J2" s="13" t="str">
        <f t="shared" si="0"/>
        <v>Thu</v>
      </c>
      <c r="K2" s="13" t="str">
        <f t="shared" si="0"/>
        <v>Fri</v>
      </c>
      <c r="L2" s="13" t="str">
        <f t="shared" si="0"/>
        <v>Sat</v>
      </c>
      <c r="M2" s="13" t="str">
        <f t="shared" si="0"/>
        <v>Sun</v>
      </c>
      <c r="N2" s="13" t="str">
        <f t="shared" si="0"/>
        <v>Mon</v>
      </c>
      <c r="O2" s="13" t="str">
        <f t="shared" si="0"/>
        <v>Tue</v>
      </c>
      <c r="P2" s="13" t="str">
        <f t="shared" si="0"/>
        <v>Wed</v>
      </c>
      <c r="Q2" s="13" t="str">
        <f t="shared" si="0"/>
        <v>Thu</v>
      </c>
      <c r="R2" s="13" t="str">
        <f t="shared" si="0"/>
        <v>Fri</v>
      </c>
      <c r="S2" s="13" t="str">
        <f t="shared" si="0"/>
        <v>Sat</v>
      </c>
      <c r="T2" s="13" t="str">
        <f t="shared" si="0"/>
        <v>Sun</v>
      </c>
      <c r="U2" s="13" t="str">
        <f t="shared" si="0"/>
        <v>Mon</v>
      </c>
      <c r="V2" s="13" t="str">
        <f t="shared" si="0"/>
        <v>Tue</v>
      </c>
      <c r="W2" s="13" t="str">
        <f t="shared" si="0"/>
        <v>Wed</v>
      </c>
      <c r="X2" s="13" t="str">
        <f t="shared" si="0"/>
        <v>Thu</v>
      </c>
      <c r="Y2" s="13" t="str">
        <f t="shared" si="0"/>
        <v>Fri</v>
      </c>
      <c r="Z2" s="13" t="str">
        <f t="shared" si="0"/>
        <v>Sat</v>
      </c>
      <c r="AA2" s="13" t="str">
        <f t="shared" si="0"/>
        <v>Sun</v>
      </c>
      <c r="AB2" s="13" t="str">
        <f t="shared" si="0"/>
        <v>Mon</v>
      </c>
      <c r="AC2" s="13" t="str">
        <f t="shared" si="0"/>
        <v>Tue</v>
      </c>
      <c r="AD2" s="13" t="str">
        <f t="shared" si="0"/>
        <v>Wed</v>
      </c>
      <c r="AE2" s="13" t="str">
        <f t="shared" si="0"/>
        <v>Thu</v>
      </c>
      <c r="AF2" s="13" t="str">
        <f t="shared" si="0"/>
        <v>Fri</v>
      </c>
      <c r="AG2" s="13" t="str">
        <f t="shared" si="0"/>
        <v>Sat</v>
      </c>
      <c r="AH2" s="13" t="str">
        <f t="shared" si="0"/>
        <v>Sun</v>
      </c>
      <c r="AI2" s="210"/>
      <c r="AJ2" s="239"/>
      <c r="AK2" s="242"/>
      <c r="AL2" s="196" t="s">
        <v>25</v>
      </c>
      <c r="AM2" s="197"/>
    </row>
    <row r="3" spans="1:45" ht="29.25" thickBot="1">
      <c r="A3" s="185"/>
      <c r="B3" s="188"/>
      <c r="C3" s="214"/>
      <c r="D3" s="199"/>
      <c r="E3" s="15">
        <f>V1</f>
        <v>44835</v>
      </c>
      <c r="F3" s="11">
        <f>IF(E3&lt;$AE$1,E3+1,"")</f>
        <v>44836</v>
      </c>
      <c r="G3" s="11">
        <f t="shared" ref="G3:AH3" si="1">IF(F3&lt;$AE$1,F3+1,"")</f>
        <v>44837</v>
      </c>
      <c r="H3" s="11">
        <f t="shared" si="1"/>
        <v>44838</v>
      </c>
      <c r="I3" s="11">
        <f t="shared" si="1"/>
        <v>44839</v>
      </c>
      <c r="J3" s="11">
        <f t="shared" si="1"/>
        <v>44840</v>
      </c>
      <c r="K3" s="11">
        <f t="shared" si="1"/>
        <v>44841</v>
      </c>
      <c r="L3" s="11">
        <f t="shared" si="1"/>
        <v>44842</v>
      </c>
      <c r="M3" s="11">
        <f t="shared" si="1"/>
        <v>44843</v>
      </c>
      <c r="N3" s="11">
        <f t="shared" si="1"/>
        <v>44844</v>
      </c>
      <c r="O3" s="11">
        <f t="shared" si="1"/>
        <v>44845</v>
      </c>
      <c r="P3" s="11">
        <f t="shared" si="1"/>
        <v>44846</v>
      </c>
      <c r="Q3" s="11">
        <f t="shared" si="1"/>
        <v>44847</v>
      </c>
      <c r="R3" s="11">
        <f t="shared" si="1"/>
        <v>44848</v>
      </c>
      <c r="S3" s="11">
        <f t="shared" si="1"/>
        <v>44849</v>
      </c>
      <c r="T3" s="11">
        <f t="shared" si="1"/>
        <v>44850</v>
      </c>
      <c r="U3" s="11">
        <f t="shared" si="1"/>
        <v>44851</v>
      </c>
      <c r="V3" s="11">
        <f t="shared" si="1"/>
        <v>44852</v>
      </c>
      <c r="W3" s="11">
        <f t="shared" si="1"/>
        <v>44853</v>
      </c>
      <c r="X3" s="11">
        <f t="shared" si="1"/>
        <v>44854</v>
      </c>
      <c r="Y3" s="11">
        <f t="shared" si="1"/>
        <v>44855</v>
      </c>
      <c r="Z3" s="11">
        <f t="shared" si="1"/>
        <v>44856</v>
      </c>
      <c r="AA3" s="11">
        <f t="shared" si="1"/>
        <v>44857</v>
      </c>
      <c r="AB3" s="11">
        <f t="shared" si="1"/>
        <v>44858</v>
      </c>
      <c r="AC3" s="11">
        <f t="shared" si="1"/>
        <v>44859</v>
      </c>
      <c r="AD3" s="11">
        <f t="shared" si="1"/>
        <v>44860</v>
      </c>
      <c r="AE3" s="11">
        <f t="shared" si="1"/>
        <v>44861</v>
      </c>
      <c r="AF3" s="11">
        <f t="shared" si="1"/>
        <v>44862</v>
      </c>
      <c r="AG3" s="11">
        <f t="shared" si="1"/>
        <v>44863</v>
      </c>
      <c r="AH3" s="11">
        <f t="shared" si="1"/>
        <v>44864</v>
      </c>
      <c r="AI3" s="211"/>
      <c r="AJ3" s="240"/>
      <c r="AK3" s="243"/>
      <c r="AL3" s="198"/>
      <c r="AM3" s="199"/>
      <c r="AN3" s="268" t="s">
        <v>58</v>
      </c>
      <c r="AO3" s="269"/>
      <c r="AP3" s="269"/>
      <c r="AQ3" s="269"/>
      <c r="AR3" s="269"/>
      <c r="AS3" s="270"/>
    </row>
    <row r="4" spans="1:45" ht="26.25">
      <c r="A4" s="200">
        <v>1</v>
      </c>
      <c r="B4" s="284" t="s">
        <v>44</v>
      </c>
      <c r="C4" s="194" t="s">
        <v>10</v>
      </c>
      <c r="D4" s="194"/>
      <c r="E4" s="4">
        <f t="shared" ref="E4:F4" si="2">(E5+E6)</f>
        <v>0</v>
      </c>
      <c r="F4" s="4">
        <f t="shared" si="2"/>
        <v>0</v>
      </c>
      <c r="G4" s="4">
        <f>(G5+G6)</f>
        <v>0</v>
      </c>
      <c r="H4" s="4">
        <f>(H5+H6)</f>
        <v>0</v>
      </c>
      <c r="I4" s="4">
        <f t="shared" ref="I4:AH4" si="3">(I5+I6)</f>
        <v>0</v>
      </c>
      <c r="J4" s="4">
        <f t="shared" si="3"/>
        <v>0</v>
      </c>
      <c r="K4" s="4">
        <f t="shared" si="3"/>
        <v>0</v>
      </c>
      <c r="L4" s="4">
        <f t="shared" si="3"/>
        <v>0</v>
      </c>
      <c r="M4" s="4">
        <f t="shared" si="3"/>
        <v>268</v>
      </c>
      <c r="N4" s="4">
        <f t="shared" si="3"/>
        <v>359</v>
      </c>
      <c r="O4" s="4">
        <f t="shared" si="3"/>
        <v>281</v>
      </c>
      <c r="P4" s="4">
        <f t="shared" si="3"/>
        <v>0</v>
      </c>
      <c r="Q4" s="4">
        <f t="shared" si="3"/>
        <v>0</v>
      </c>
      <c r="R4" s="4">
        <f t="shared" si="3"/>
        <v>0</v>
      </c>
      <c r="S4" s="4">
        <f t="shared" si="3"/>
        <v>0</v>
      </c>
      <c r="T4" s="4">
        <f t="shared" si="3"/>
        <v>223</v>
      </c>
      <c r="U4" s="4">
        <f t="shared" si="3"/>
        <v>77</v>
      </c>
      <c r="V4" s="4">
        <f t="shared" si="3"/>
        <v>0</v>
      </c>
      <c r="W4" s="4">
        <f t="shared" si="3"/>
        <v>0</v>
      </c>
      <c r="X4" s="4">
        <f t="shared" si="3"/>
        <v>505</v>
      </c>
      <c r="Y4" s="4">
        <f t="shared" si="3"/>
        <v>347</v>
      </c>
      <c r="Z4" s="4">
        <f t="shared" si="3"/>
        <v>0</v>
      </c>
      <c r="AA4" s="4">
        <f t="shared" si="3"/>
        <v>0</v>
      </c>
      <c r="AB4" s="4">
        <f t="shared" si="3"/>
        <v>0</v>
      </c>
      <c r="AC4" s="4">
        <f t="shared" si="3"/>
        <v>0</v>
      </c>
      <c r="AD4" s="4">
        <f t="shared" si="3"/>
        <v>0</v>
      </c>
      <c r="AE4" s="4">
        <f t="shared" si="3"/>
        <v>0</v>
      </c>
      <c r="AF4" s="4">
        <f t="shared" si="3"/>
        <v>58</v>
      </c>
      <c r="AG4" s="4">
        <f t="shared" si="3"/>
        <v>540</v>
      </c>
      <c r="AH4" s="4">
        <f t="shared" si="3"/>
        <v>238</v>
      </c>
      <c r="AI4" s="8">
        <f>SUM(E4:AH4)</f>
        <v>2896</v>
      </c>
      <c r="AJ4" s="226">
        <f t="shared" ref="AJ4" si="4">AI6/AI4%</f>
        <v>3.729281767955801</v>
      </c>
      <c r="AK4" s="229">
        <f>AI15/AI4%</f>
        <v>0</v>
      </c>
      <c r="AL4" s="194" t="s">
        <v>10</v>
      </c>
      <c r="AM4" s="194"/>
      <c r="AN4" s="40" t="s">
        <v>51</v>
      </c>
      <c r="AO4" s="267" t="s">
        <v>52</v>
      </c>
      <c r="AP4" s="267"/>
      <c r="AQ4" s="267" t="s">
        <v>53</v>
      </c>
      <c r="AR4" s="267"/>
      <c r="AS4" s="31" t="s">
        <v>57</v>
      </c>
    </row>
    <row r="5" spans="1:45" ht="24" thickBot="1">
      <c r="A5" s="201"/>
      <c r="B5" s="285"/>
      <c r="C5" s="195" t="s">
        <v>11</v>
      </c>
      <c r="D5" s="195"/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251</v>
      </c>
      <c r="N5" s="1">
        <v>343</v>
      </c>
      <c r="O5" s="1">
        <v>275</v>
      </c>
      <c r="P5" s="1">
        <v>0</v>
      </c>
      <c r="Q5" s="1">
        <v>0</v>
      </c>
      <c r="R5" s="1">
        <v>0</v>
      </c>
      <c r="S5" s="1">
        <v>0</v>
      </c>
      <c r="T5" s="1">
        <v>217</v>
      </c>
      <c r="U5" s="1">
        <v>77</v>
      </c>
      <c r="V5" s="1">
        <v>0</v>
      </c>
      <c r="W5" s="1">
        <v>0</v>
      </c>
      <c r="X5" s="1">
        <v>505</v>
      </c>
      <c r="Y5" s="1">
        <v>332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58</v>
      </c>
      <c r="AG5" s="1">
        <v>521</v>
      </c>
      <c r="AH5" s="1">
        <v>230</v>
      </c>
      <c r="AI5" s="1">
        <f t="shared" ref="AI5" si="5">AI4-AI6</f>
        <v>2788</v>
      </c>
      <c r="AJ5" s="227"/>
      <c r="AK5" s="230"/>
      <c r="AL5" s="195" t="s">
        <v>11</v>
      </c>
      <c r="AM5" s="195"/>
      <c r="AN5" s="29">
        <f>(AI4)</f>
        <v>2896</v>
      </c>
      <c r="AO5" s="264">
        <f>(AI5)</f>
        <v>2788</v>
      </c>
      <c r="AP5" s="264"/>
      <c r="AQ5" s="264">
        <f>(AI6)</f>
        <v>108</v>
      </c>
      <c r="AR5" s="264"/>
      <c r="AS5" s="32">
        <f>(AQ5/AN5)*100</f>
        <v>3.7292817679558015</v>
      </c>
    </row>
    <row r="6" spans="1:45" ht="21">
      <c r="A6" s="201"/>
      <c r="B6" s="285"/>
      <c r="C6" s="195" t="s">
        <v>12</v>
      </c>
      <c r="D6" s="195"/>
      <c r="E6" s="1">
        <f t="shared" ref="E6:AI6" si="6">E8+E9+E10+E11+E12+E13</f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0</v>
      </c>
      <c r="J6" s="1">
        <f t="shared" si="6"/>
        <v>0</v>
      </c>
      <c r="K6" s="1">
        <f t="shared" si="6"/>
        <v>0</v>
      </c>
      <c r="L6" s="1">
        <f t="shared" si="6"/>
        <v>0</v>
      </c>
      <c r="M6" s="1">
        <f t="shared" si="6"/>
        <v>17</v>
      </c>
      <c r="N6" s="1">
        <f t="shared" si="6"/>
        <v>16</v>
      </c>
      <c r="O6" s="1">
        <f t="shared" si="6"/>
        <v>6</v>
      </c>
      <c r="P6" s="1">
        <f t="shared" si="6"/>
        <v>0</v>
      </c>
      <c r="Q6" s="1">
        <f t="shared" si="6"/>
        <v>0</v>
      </c>
      <c r="R6" s="1">
        <f t="shared" si="6"/>
        <v>0</v>
      </c>
      <c r="S6" s="1">
        <f t="shared" si="6"/>
        <v>0</v>
      </c>
      <c r="T6" s="1">
        <f t="shared" si="6"/>
        <v>6</v>
      </c>
      <c r="U6" s="1">
        <f t="shared" si="6"/>
        <v>0</v>
      </c>
      <c r="V6" s="1">
        <f t="shared" si="6"/>
        <v>0</v>
      </c>
      <c r="W6" s="1"/>
      <c r="X6" s="1"/>
      <c r="Y6" s="1">
        <f t="shared" si="6"/>
        <v>15</v>
      </c>
      <c r="Z6" s="1">
        <f t="shared" si="6"/>
        <v>0</v>
      </c>
      <c r="AA6" s="1">
        <f t="shared" si="6"/>
        <v>0</v>
      </c>
      <c r="AB6" s="1">
        <f t="shared" si="6"/>
        <v>0</v>
      </c>
      <c r="AC6" s="1">
        <f t="shared" si="6"/>
        <v>0</v>
      </c>
      <c r="AD6" s="1">
        <f t="shared" si="6"/>
        <v>0</v>
      </c>
      <c r="AE6" s="1">
        <f t="shared" si="6"/>
        <v>0</v>
      </c>
      <c r="AF6" s="1">
        <f t="shared" si="6"/>
        <v>0</v>
      </c>
      <c r="AG6" s="1">
        <f t="shared" si="6"/>
        <v>19</v>
      </c>
      <c r="AH6" s="1">
        <f t="shared" si="6"/>
        <v>8</v>
      </c>
      <c r="AI6" s="1">
        <f t="shared" si="6"/>
        <v>108</v>
      </c>
      <c r="AJ6" s="227"/>
      <c r="AK6" s="230"/>
      <c r="AL6" s="195" t="s">
        <v>12</v>
      </c>
      <c r="AM6" s="195"/>
      <c r="AN6" s="27"/>
    </row>
    <row r="7" spans="1:45" ht="21.75" thickBot="1">
      <c r="A7" s="201"/>
      <c r="B7" s="285"/>
      <c r="C7" s="274" t="s">
        <v>59</v>
      </c>
      <c r="D7" s="275"/>
      <c r="E7" s="34" t="e">
        <f t="shared" ref="E7:AH7" si="7">(E6/E4)*100</f>
        <v>#DIV/0!</v>
      </c>
      <c r="F7" s="34" t="e">
        <f t="shared" si="7"/>
        <v>#DIV/0!</v>
      </c>
      <c r="G7" s="34" t="e">
        <f t="shared" si="7"/>
        <v>#DIV/0!</v>
      </c>
      <c r="H7" s="34" t="e">
        <f t="shared" si="7"/>
        <v>#DIV/0!</v>
      </c>
      <c r="I7" s="34" t="e">
        <f t="shared" si="7"/>
        <v>#DIV/0!</v>
      </c>
      <c r="J7" s="34" t="e">
        <f t="shared" si="7"/>
        <v>#DIV/0!</v>
      </c>
      <c r="K7" s="34" t="e">
        <f t="shared" si="7"/>
        <v>#DIV/0!</v>
      </c>
      <c r="L7" s="34" t="e">
        <f t="shared" si="7"/>
        <v>#DIV/0!</v>
      </c>
      <c r="M7" s="34">
        <f t="shared" si="7"/>
        <v>6.3432835820895521</v>
      </c>
      <c r="N7" s="34">
        <f t="shared" si="7"/>
        <v>4.4568245125348191</v>
      </c>
      <c r="O7" s="34">
        <f t="shared" si="7"/>
        <v>2.1352313167259789</v>
      </c>
      <c r="P7" s="34" t="e">
        <f t="shared" si="7"/>
        <v>#DIV/0!</v>
      </c>
      <c r="Q7" s="34" t="e">
        <f t="shared" si="7"/>
        <v>#DIV/0!</v>
      </c>
      <c r="R7" s="34" t="e">
        <f t="shared" si="7"/>
        <v>#DIV/0!</v>
      </c>
      <c r="S7" s="34" t="e">
        <f t="shared" si="7"/>
        <v>#DIV/0!</v>
      </c>
      <c r="T7" s="34">
        <f t="shared" si="7"/>
        <v>2.6905829596412558</v>
      </c>
      <c r="U7" s="34">
        <f t="shared" si="7"/>
        <v>0</v>
      </c>
      <c r="V7" s="34" t="e">
        <f t="shared" si="7"/>
        <v>#DIV/0!</v>
      </c>
      <c r="W7" s="34" t="e">
        <f t="shared" si="7"/>
        <v>#DIV/0!</v>
      </c>
      <c r="X7" s="34">
        <f t="shared" si="7"/>
        <v>0</v>
      </c>
      <c r="Y7" s="34">
        <f t="shared" si="7"/>
        <v>4.3227665706051877</v>
      </c>
      <c r="Z7" s="34" t="e">
        <f t="shared" si="7"/>
        <v>#DIV/0!</v>
      </c>
      <c r="AA7" s="34" t="e">
        <f t="shared" si="7"/>
        <v>#DIV/0!</v>
      </c>
      <c r="AB7" s="34" t="e">
        <f t="shared" si="7"/>
        <v>#DIV/0!</v>
      </c>
      <c r="AC7" s="34" t="e">
        <f t="shared" si="7"/>
        <v>#DIV/0!</v>
      </c>
      <c r="AD7" s="34" t="e">
        <f t="shared" si="7"/>
        <v>#DIV/0!</v>
      </c>
      <c r="AE7" s="34" t="e">
        <f t="shared" si="7"/>
        <v>#DIV/0!</v>
      </c>
      <c r="AF7" s="34">
        <f t="shared" si="7"/>
        <v>0</v>
      </c>
      <c r="AG7" s="34">
        <f t="shared" si="7"/>
        <v>3.5185185185185186</v>
      </c>
      <c r="AH7" s="34">
        <f t="shared" si="7"/>
        <v>3.3613445378151261</v>
      </c>
      <c r="AI7" s="35">
        <f>(AI6/AI4)*100</f>
        <v>3.7292817679558015</v>
      </c>
      <c r="AJ7" s="227"/>
      <c r="AK7" s="230"/>
      <c r="AL7" s="56"/>
      <c r="AM7" s="56"/>
      <c r="AN7" s="27"/>
    </row>
    <row r="8" spans="1:45" ht="31.5">
      <c r="A8" s="201"/>
      <c r="B8" s="285"/>
      <c r="C8" s="192" t="s">
        <v>13</v>
      </c>
      <c r="D8" s="56" t="s">
        <v>14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7</v>
      </c>
      <c r="N8" s="1">
        <v>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3</v>
      </c>
      <c r="U8" s="1">
        <v>0</v>
      </c>
      <c r="V8" s="1">
        <v>0</v>
      </c>
      <c r="W8" s="1">
        <v>0</v>
      </c>
      <c r="X8" s="1">
        <v>4</v>
      </c>
      <c r="Y8" s="1">
        <v>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1</v>
      </c>
      <c r="AI8" s="9">
        <f t="shared" ref="AI8:AI13" si="8">SUM(E8:AH8)</f>
        <v>28</v>
      </c>
      <c r="AJ8" s="227"/>
      <c r="AK8" s="230"/>
      <c r="AL8" s="192" t="s">
        <v>13</v>
      </c>
      <c r="AM8" s="56" t="s">
        <v>14</v>
      </c>
      <c r="AN8" s="280" t="s">
        <v>54</v>
      </c>
      <c r="AO8" s="281"/>
      <c r="AP8" s="281"/>
      <c r="AQ8" s="282"/>
      <c r="AR8" s="30"/>
      <c r="AS8" s="30"/>
    </row>
    <row r="9" spans="1:45" ht="23.25">
      <c r="A9" s="201"/>
      <c r="B9" s="285"/>
      <c r="C9" s="192"/>
      <c r="D9" s="56" t="s">
        <v>15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</v>
      </c>
      <c r="AH9" s="1">
        <v>0</v>
      </c>
      <c r="AI9" s="9">
        <f t="shared" si="8"/>
        <v>8</v>
      </c>
      <c r="AJ9" s="227"/>
      <c r="AK9" s="230"/>
      <c r="AL9" s="192"/>
      <c r="AM9" s="56" t="s">
        <v>15</v>
      </c>
      <c r="AN9" s="276" t="s">
        <v>55</v>
      </c>
      <c r="AO9" s="277"/>
      <c r="AP9" s="265">
        <f>(AI8)</f>
        <v>28</v>
      </c>
      <c r="AQ9" s="266"/>
    </row>
    <row r="10" spans="1:45" ht="23.25">
      <c r="A10" s="201"/>
      <c r="B10" s="285"/>
      <c r="C10" s="192"/>
      <c r="D10" s="56" t="s">
        <v>16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6</v>
      </c>
      <c r="N10" s="1">
        <v>5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2</v>
      </c>
      <c r="U10" s="1">
        <v>0</v>
      </c>
      <c r="V10" s="1">
        <v>0</v>
      </c>
      <c r="W10" s="1">
        <v>0</v>
      </c>
      <c r="X10" s="1">
        <v>6</v>
      </c>
      <c r="Y10" s="1">
        <v>5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4</v>
      </c>
      <c r="AH10" s="1">
        <v>3</v>
      </c>
      <c r="AI10" s="9">
        <f t="shared" si="8"/>
        <v>34</v>
      </c>
      <c r="AJ10" s="227"/>
      <c r="AK10" s="230"/>
      <c r="AL10" s="192"/>
      <c r="AM10" s="56" t="s">
        <v>16</v>
      </c>
      <c r="AN10" s="276" t="s">
        <v>56</v>
      </c>
      <c r="AO10" s="277"/>
      <c r="AP10" s="265">
        <f>(AI9)</f>
        <v>8</v>
      </c>
      <c r="AQ10" s="266"/>
    </row>
    <row r="11" spans="1:45" ht="23.25">
      <c r="A11" s="201"/>
      <c r="B11" s="285"/>
      <c r="C11" s="192"/>
      <c r="D11" s="56" t="s">
        <v>17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9">
        <f t="shared" si="8"/>
        <v>0</v>
      </c>
      <c r="AJ11" s="227"/>
      <c r="AK11" s="230"/>
      <c r="AL11" s="192"/>
      <c r="AM11" s="56" t="s">
        <v>17</v>
      </c>
      <c r="AN11" s="276" t="s">
        <v>16</v>
      </c>
      <c r="AO11" s="277"/>
      <c r="AP11" s="265">
        <f>(AI10)</f>
        <v>34</v>
      </c>
      <c r="AQ11" s="266"/>
    </row>
    <row r="12" spans="1:45" ht="23.25">
      <c r="A12" s="201"/>
      <c r="B12" s="285"/>
      <c r="C12" s="192"/>
      <c r="D12" s="56" t="s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5</v>
      </c>
      <c r="Y12" s="1">
        <v>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9">
        <f t="shared" si="8"/>
        <v>11</v>
      </c>
      <c r="AJ12" s="227"/>
      <c r="AK12" s="230"/>
      <c r="AL12" s="192"/>
      <c r="AM12" s="56" t="s">
        <v>18</v>
      </c>
      <c r="AN12" s="276" t="s">
        <v>17</v>
      </c>
      <c r="AO12" s="277"/>
      <c r="AP12" s="265">
        <f>(AI11)</f>
        <v>0</v>
      </c>
      <c r="AQ12" s="266"/>
    </row>
    <row r="13" spans="1:45" ht="24" thickBot="1">
      <c r="A13" s="201"/>
      <c r="B13" s="285"/>
      <c r="C13" s="192"/>
      <c r="D13" s="56" t="s">
        <v>19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6</v>
      </c>
      <c r="Y13" s="1">
        <v>4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6</v>
      </c>
      <c r="AH13" s="1">
        <v>4</v>
      </c>
      <c r="AI13" s="9">
        <f t="shared" si="8"/>
        <v>27</v>
      </c>
      <c r="AJ13" s="227"/>
      <c r="AK13" s="230"/>
      <c r="AL13" s="192"/>
      <c r="AM13" s="56" t="s">
        <v>19</v>
      </c>
      <c r="AN13" s="278" t="s">
        <v>18</v>
      </c>
      <c r="AO13" s="279"/>
      <c r="AP13" s="264">
        <f>(AI12)</f>
        <v>11</v>
      </c>
      <c r="AQ13" s="283"/>
    </row>
    <row r="14" spans="1:45" ht="19.5" thickBot="1">
      <c r="A14" s="261"/>
      <c r="B14" s="285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63"/>
      <c r="AK14" s="230"/>
      <c r="AL14" s="57"/>
      <c r="AM14" s="23"/>
    </row>
    <row r="15" spans="1:45" ht="19.5" thickBot="1">
      <c r="A15" s="202"/>
      <c r="B15" s="286"/>
      <c r="C15" s="257" t="s">
        <v>21</v>
      </c>
      <c r="D15" s="258"/>
      <c r="E15" s="2">
        <v>0</v>
      </c>
      <c r="F15" s="2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/>
      <c r="X15" s="2"/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10">
        <f>SUM(E15:AH15)</f>
        <v>0</v>
      </c>
      <c r="AJ15" s="228"/>
      <c r="AK15" s="231"/>
      <c r="AL15" s="259" t="s">
        <v>21</v>
      </c>
      <c r="AM15" s="260"/>
    </row>
    <row r="16" spans="1:45" ht="21" customHeight="1">
      <c r="A16" s="200">
        <v>2</v>
      </c>
      <c r="B16" s="252" t="s">
        <v>42</v>
      </c>
      <c r="C16" s="194" t="s">
        <v>10</v>
      </c>
      <c r="D16" s="194"/>
      <c r="E16" s="4">
        <f t="shared" ref="E16:AH16" si="9">(E17+E18)</f>
        <v>0</v>
      </c>
      <c r="F16" s="4">
        <f t="shared" si="9"/>
        <v>0</v>
      </c>
      <c r="G16" s="4">
        <f t="shared" si="9"/>
        <v>0</v>
      </c>
      <c r="H16" s="4">
        <f t="shared" si="9"/>
        <v>0</v>
      </c>
      <c r="I16" s="4">
        <f t="shared" si="9"/>
        <v>0</v>
      </c>
      <c r="J16" s="4">
        <f t="shared" si="9"/>
        <v>0</v>
      </c>
      <c r="K16" s="4">
        <f t="shared" si="9"/>
        <v>0</v>
      </c>
      <c r="L16" s="4">
        <f t="shared" si="9"/>
        <v>0</v>
      </c>
      <c r="M16" s="4">
        <f t="shared" si="9"/>
        <v>188</v>
      </c>
      <c r="N16" s="4">
        <f t="shared" si="9"/>
        <v>0</v>
      </c>
      <c r="O16" s="4">
        <f t="shared" si="9"/>
        <v>0</v>
      </c>
      <c r="P16" s="4">
        <f t="shared" si="9"/>
        <v>0</v>
      </c>
      <c r="Q16" s="4">
        <f t="shared" si="9"/>
        <v>0</v>
      </c>
      <c r="R16" s="4">
        <f t="shared" si="9"/>
        <v>0</v>
      </c>
      <c r="S16" s="4">
        <f t="shared" si="9"/>
        <v>0</v>
      </c>
      <c r="T16" s="4">
        <f t="shared" si="9"/>
        <v>0</v>
      </c>
      <c r="U16" s="4">
        <f t="shared" si="9"/>
        <v>0</v>
      </c>
      <c r="V16" s="4">
        <f t="shared" si="9"/>
        <v>0</v>
      </c>
      <c r="W16" s="4">
        <f t="shared" si="9"/>
        <v>0</v>
      </c>
      <c r="X16" s="4">
        <f t="shared" si="9"/>
        <v>0</v>
      </c>
      <c r="Y16" s="4">
        <f t="shared" si="9"/>
        <v>275</v>
      </c>
      <c r="Z16" s="4">
        <f t="shared" si="9"/>
        <v>328</v>
      </c>
      <c r="AA16" s="4">
        <f t="shared" si="9"/>
        <v>434</v>
      </c>
      <c r="AB16" s="4">
        <f t="shared" si="9"/>
        <v>10</v>
      </c>
      <c r="AC16" s="4">
        <f t="shared" si="9"/>
        <v>13</v>
      </c>
      <c r="AD16" s="4">
        <f t="shared" si="9"/>
        <v>0</v>
      </c>
      <c r="AE16" s="4">
        <f t="shared" si="9"/>
        <v>0</v>
      </c>
      <c r="AF16" s="4">
        <f t="shared" si="9"/>
        <v>137</v>
      </c>
      <c r="AG16" s="4">
        <f t="shared" si="9"/>
        <v>359</v>
      </c>
      <c r="AH16" s="4">
        <f t="shared" si="9"/>
        <v>570</v>
      </c>
      <c r="AI16" s="8">
        <f>SUM(E16:AH16)</f>
        <v>2314</v>
      </c>
      <c r="AJ16" s="232">
        <f>AI18/AI16%</f>
        <v>2.5496974935177183</v>
      </c>
      <c r="AK16" s="235">
        <f>AI27/AI16%</f>
        <v>1.3396715643906654</v>
      </c>
      <c r="AL16" s="194" t="s">
        <v>10</v>
      </c>
      <c r="AM16" s="194"/>
    </row>
    <row r="17" spans="1:39" ht="18.75">
      <c r="A17" s="201"/>
      <c r="B17" s="253"/>
      <c r="C17" s="195" t="s">
        <v>11</v>
      </c>
      <c r="D17" s="195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177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266</v>
      </c>
      <c r="Z17" s="1">
        <v>323</v>
      </c>
      <c r="AA17" s="1">
        <v>424</v>
      </c>
      <c r="AB17" s="1">
        <v>10</v>
      </c>
      <c r="AC17" s="1">
        <v>13</v>
      </c>
      <c r="AD17" s="1">
        <v>0</v>
      </c>
      <c r="AE17" s="1">
        <v>0</v>
      </c>
      <c r="AF17" s="1">
        <v>135</v>
      </c>
      <c r="AG17" s="1">
        <v>347</v>
      </c>
      <c r="AH17" s="1">
        <v>560</v>
      </c>
      <c r="AI17" s="9">
        <f>SUM(E17:AH17)</f>
        <v>2255</v>
      </c>
      <c r="AJ17" s="233"/>
      <c r="AK17" s="236"/>
      <c r="AL17" s="195" t="s">
        <v>11</v>
      </c>
      <c r="AM17" s="195"/>
    </row>
    <row r="18" spans="1:39" ht="18.75">
      <c r="A18" s="201"/>
      <c r="B18" s="253"/>
      <c r="C18" s="195" t="s">
        <v>23</v>
      </c>
      <c r="D18" s="195"/>
      <c r="E18" s="1">
        <f>(E20+E21+E22+E23+E24+E25)</f>
        <v>0</v>
      </c>
      <c r="F18" s="1">
        <f t="shared" ref="F18:AH18" si="10">(F20+F21+F22+F23+F24+F25)</f>
        <v>0</v>
      </c>
      <c r="G18" s="1">
        <f t="shared" si="10"/>
        <v>0</v>
      </c>
      <c r="H18" s="1">
        <f t="shared" si="10"/>
        <v>0</v>
      </c>
      <c r="I18" s="1">
        <f t="shared" si="10"/>
        <v>0</v>
      </c>
      <c r="J18" s="1">
        <f t="shared" si="10"/>
        <v>0</v>
      </c>
      <c r="K18" s="1">
        <f t="shared" si="10"/>
        <v>0</v>
      </c>
      <c r="L18" s="1">
        <f t="shared" si="10"/>
        <v>0</v>
      </c>
      <c r="M18" s="1">
        <f t="shared" si="10"/>
        <v>11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  <c r="R18" s="1">
        <f t="shared" si="10"/>
        <v>0</v>
      </c>
      <c r="S18" s="1">
        <f t="shared" si="10"/>
        <v>0</v>
      </c>
      <c r="T18" s="1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Y18" s="1">
        <f t="shared" si="10"/>
        <v>9</v>
      </c>
      <c r="Z18" s="1">
        <f t="shared" si="10"/>
        <v>5</v>
      </c>
      <c r="AA18" s="1">
        <f t="shared" si="10"/>
        <v>10</v>
      </c>
      <c r="AB18" s="1">
        <f t="shared" si="10"/>
        <v>0</v>
      </c>
      <c r="AC18" s="1">
        <f t="shared" si="10"/>
        <v>0</v>
      </c>
      <c r="AD18" s="1">
        <f t="shared" si="10"/>
        <v>0</v>
      </c>
      <c r="AE18" s="1">
        <f t="shared" si="10"/>
        <v>0</v>
      </c>
      <c r="AF18" s="1">
        <f t="shared" si="10"/>
        <v>2</v>
      </c>
      <c r="AG18" s="1">
        <f t="shared" si="10"/>
        <v>12</v>
      </c>
      <c r="AH18" s="1">
        <f t="shared" si="10"/>
        <v>10</v>
      </c>
      <c r="AI18" s="9">
        <f>SUM(E18:AH18)</f>
        <v>59</v>
      </c>
      <c r="AJ18" s="233"/>
      <c r="AK18" s="236"/>
      <c r="AL18" s="195" t="s">
        <v>12</v>
      </c>
      <c r="AM18" s="195"/>
    </row>
    <row r="19" spans="1:39" ht="18.75">
      <c r="A19" s="201"/>
      <c r="B19" s="253"/>
      <c r="C19" s="274" t="s">
        <v>59</v>
      </c>
      <c r="D19" s="275"/>
      <c r="E19" s="1" t="e">
        <f t="shared" ref="E19:AH19" si="11">(E18/E16)*100</f>
        <v>#DIV/0!</v>
      </c>
      <c r="F19" s="1" t="e">
        <f t="shared" si="11"/>
        <v>#DIV/0!</v>
      </c>
      <c r="G19" s="34" t="e">
        <f t="shared" si="11"/>
        <v>#DIV/0!</v>
      </c>
      <c r="H19" s="34" t="e">
        <f t="shared" si="11"/>
        <v>#DIV/0!</v>
      </c>
      <c r="I19" s="1" t="e">
        <f t="shared" si="11"/>
        <v>#DIV/0!</v>
      </c>
      <c r="J19" s="34" t="e">
        <f t="shared" si="11"/>
        <v>#DIV/0!</v>
      </c>
      <c r="K19" s="1" t="e">
        <f t="shared" si="11"/>
        <v>#DIV/0!</v>
      </c>
      <c r="L19" s="1" t="e">
        <f t="shared" si="11"/>
        <v>#DIV/0!</v>
      </c>
      <c r="M19" s="1">
        <f t="shared" si="11"/>
        <v>5.8510638297872344</v>
      </c>
      <c r="N19" s="1" t="e">
        <f t="shared" si="11"/>
        <v>#DIV/0!</v>
      </c>
      <c r="O19" s="1" t="e">
        <f t="shared" si="11"/>
        <v>#DIV/0!</v>
      </c>
      <c r="P19" s="1" t="e">
        <f t="shared" si="11"/>
        <v>#DIV/0!</v>
      </c>
      <c r="Q19" s="1" t="e">
        <f t="shared" si="11"/>
        <v>#DIV/0!</v>
      </c>
      <c r="R19" s="1" t="e">
        <f t="shared" si="11"/>
        <v>#DIV/0!</v>
      </c>
      <c r="S19" s="34" t="e">
        <f t="shared" si="11"/>
        <v>#DIV/0!</v>
      </c>
      <c r="T19" s="1" t="e">
        <f t="shared" si="11"/>
        <v>#DIV/0!</v>
      </c>
      <c r="U19" s="1" t="e">
        <f t="shared" si="11"/>
        <v>#DIV/0!</v>
      </c>
      <c r="V19" s="1" t="e">
        <f t="shared" si="11"/>
        <v>#DIV/0!</v>
      </c>
      <c r="W19" s="1" t="e">
        <f t="shared" si="11"/>
        <v>#DIV/0!</v>
      </c>
      <c r="X19" s="1" t="e">
        <f t="shared" si="11"/>
        <v>#DIV/0!</v>
      </c>
      <c r="Y19" s="1">
        <f t="shared" si="11"/>
        <v>3.2727272727272729</v>
      </c>
      <c r="Z19" s="1">
        <f t="shared" si="11"/>
        <v>1.524390243902439</v>
      </c>
      <c r="AA19" s="1">
        <f t="shared" si="11"/>
        <v>2.3041474654377883</v>
      </c>
      <c r="AB19" s="1">
        <f t="shared" si="11"/>
        <v>0</v>
      </c>
      <c r="AC19" s="1">
        <f t="shared" si="11"/>
        <v>0</v>
      </c>
      <c r="AD19" s="1" t="e">
        <f t="shared" si="11"/>
        <v>#DIV/0!</v>
      </c>
      <c r="AE19" s="34" t="e">
        <f t="shared" si="11"/>
        <v>#DIV/0!</v>
      </c>
      <c r="AF19" s="1">
        <f t="shared" si="11"/>
        <v>1.4598540145985401</v>
      </c>
      <c r="AG19" s="1">
        <f t="shared" si="11"/>
        <v>3.3426183844011144</v>
      </c>
      <c r="AH19" s="1">
        <f t="shared" si="11"/>
        <v>1.7543859649122806</v>
      </c>
      <c r="AI19" s="9">
        <f>(AI18/AI16)*100</f>
        <v>2.5496974935177179</v>
      </c>
      <c r="AJ19" s="233"/>
      <c r="AK19" s="236"/>
      <c r="AL19" s="56"/>
      <c r="AM19" s="56"/>
    </row>
    <row r="20" spans="1:39" ht="18.75">
      <c r="A20" s="201"/>
      <c r="B20" s="253"/>
      <c r="C20" s="293" t="s">
        <v>13</v>
      </c>
      <c r="D20" s="56" t="s">
        <v>14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9">
        <f t="shared" ref="AI20:AI30" si="12">SUM(E20:AH20)</f>
        <v>8</v>
      </c>
      <c r="AJ20" s="233"/>
      <c r="AK20" s="236"/>
      <c r="AL20" s="192" t="s">
        <v>13</v>
      </c>
      <c r="AM20" s="56" t="s">
        <v>14</v>
      </c>
    </row>
    <row r="21" spans="1:39" ht="18.75">
      <c r="A21" s="201"/>
      <c r="B21" s="253"/>
      <c r="C21" s="294"/>
      <c r="D21" s="56" t="s">
        <v>15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9">
        <f t="shared" si="12"/>
        <v>0</v>
      </c>
      <c r="AJ21" s="233"/>
      <c r="AK21" s="236"/>
      <c r="AL21" s="192"/>
      <c r="AM21" s="56" t="s">
        <v>15</v>
      </c>
    </row>
    <row r="22" spans="1:39" ht="18.75">
      <c r="A22" s="201"/>
      <c r="B22" s="253"/>
      <c r="C22" s="294"/>
      <c r="D22" s="56" t="s">
        <v>16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5</v>
      </c>
      <c r="Z22" s="1">
        <v>3</v>
      </c>
      <c r="AA22" s="1">
        <v>5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4</v>
      </c>
      <c r="AH22" s="1">
        <v>3</v>
      </c>
      <c r="AI22" s="9">
        <f t="shared" si="12"/>
        <v>26</v>
      </c>
      <c r="AJ22" s="233"/>
      <c r="AK22" s="236"/>
      <c r="AL22" s="192"/>
      <c r="AM22" s="56" t="s">
        <v>16</v>
      </c>
    </row>
    <row r="23" spans="1:39" ht="18.75">
      <c r="A23" s="201"/>
      <c r="B23" s="253"/>
      <c r="C23" s="294"/>
      <c r="D23" s="56" t="s">
        <v>62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9">
        <f t="shared" si="12"/>
        <v>0</v>
      </c>
      <c r="AJ23" s="233"/>
      <c r="AK23" s="236"/>
      <c r="AL23" s="192"/>
      <c r="AM23" s="56" t="s">
        <v>17</v>
      </c>
    </row>
    <row r="24" spans="1:39" ht="18.75">
      <c r="A24" s="201"/>
      <c r="B24" s="253"/>
      <c r="C24" s="294"/>
      <c r="D24" s="56" t="s">
        <v>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9">
        <f t="shared" si="12"/>
        <v>0</v>
      </c>
      <c r="AJ24" s="233"/>
      <c r="AK24" s="236"/>
      <c r="AL24" s="192"/>
      <c r="AM24" s="56" t="s">
        <v>18</v>
      </c>
    </row>
    <row r="25" spans="1:39" ht="18.75">
      <c r="A25" s="201"/>
      <c r="B25" s="253"/>
      <c r="C25" s="294"/>
      <c r="D25" s="56" t="s">
        <v>19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4</v>
      </c>
      <c r="Z25" s="1">
        <v>2</v>
      </c>
      <c r="AA25" s="1">
        <v>4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7</v>
      </c>
      <c r="AH25" s="1">
        <v>7</v>
      </c>
      <c r="AI25" s="9">
        <f t="shared" si="12"/>
        <v>25</v>
      </c>
      <c r="AJ25" s="233"/>
      <c r="AK25" s="236"/>
      <c r="AL25" s="192"/>
      <c r="AM25" s="56"/>
    </row>
    <row r="26" spans="1:39" ht="18.75">
      <c r="A26" s="201"/>
      <c r="B26" s="253"/>
      <c r="C26" s="295" t="s">
        <v>50</v>
      </c>
      <c r="D26" s="296"/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9">
        <f t="shared" si="12"/>
        <v>3</v>
      </c>
      <c r="AJ26" s="233"/>
      <c r="AK26" s="236"/>
      <c r="AL26" s="192"/>
      <c r="AM26" s="56" t="s">
        <v>19</v>
      </c>
    </row>
    <row r="27" spans="1:39" ht="19.5" thickBot="1">
      <c r="A27" s="202"/>
      <c r="B27" s="254"/>
      <c r="C27" s="193" t="s">
        <v>21</v>
      </c>
      <c r="D27" s="193"/>
      <c r="E27" s="2">
        <f t="shared" ref="E27:AH27" si="13">(E20+E21+E22)</f>
        <v>0</v>
      </c>
      <c r="F27" s="2">
        <f t="shared" si="13"/>
        <v>0</v>
      </c>
      <c r="G27" s="2">
        <f t="shared" si="13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K27" s="2">
        <f t="shared" si="13"/>
        <v>0</v>
      </c>
      <c r="L27" s="2">
        <f t="shared" si="13"/>
        <v>0</v>
      </c>
      <c r="M27" s="2">
        <f t="shared" si="13"/>
        <v>11</v>
      </c>
      <c r="N27" s="2">
        <f t="shared" si="13"/>
        <v>0</v>
      </c>
      <c r="O27" s="2">
        <f t="shared" si="13"/>
        <v>0</v>
      </c>
      <c r="P27" s="2">
        <f t="shared" si="13"/>
        <v>0</v>
      </c>
      <c r="Q27" s="2">
        <f t="shared" si="13"/>
        <v>0</v>
      </c>
      <c r="R27" s="2">
        <f t="shared" si="13"/>
        <v>0</v>
      </c>
      <c r="S27" s="2">
        <f t="shared" si="13"/>
        <v>0</v>
      </c>
      <c r="T27" s="2">
        <f t="shared" si="13"/>
        <v>0</v>
      </c>
      <c r="U27" s="2">
        <f t="shared" si="13"/>
        <v>0</v>
      </c>
      <c r="V27" s="2">
        <f t="shared" si="13"/>
        <v>0</v>
      </c>
      <c r="W27" s="2"/>
      <c r="X27" s="2">
        <v>0</v>
      </c>
      <c r="Y27" s="2">
        <f t="shared" si="13"/>
        <v>5</v>
      </c>
      <c r="Z27" s="2">
        <v>0</v>
      </c>
      <c r="AA27" s="2">
        <f t="shared" si="13"/>
        <v>6</v>
      </c>
      <c r="AB27" s="2">
        <f t="shared" si="13"/>
        <v>0</v>
      </c>
      <c r="AC27" s="2">
        <f t="shared" si="13"/>
        <v>0</v>
      </c>
      <c r="AD27" s="2">
        <f t="shared" si="13"/>
        <v>0</v>
      </c>
      <c r="AE27" s="2">
        <f t="shared" si="13"/>
        <v>0</v>
      </c>
      <c r="AF27" s="2">
        <f t="shared" si="13"/>
        <v>1</v>
      </c>
      <c r="AG27" s="2">
        <f t="shared" si="13"/>
        <v>5</v>
      </c>
      <c r="AH27" s="2">
        <f t="shared" si="13"/>
        <v>3</v>
      </c>
      <c r="AI27" s="9">
        <f t="shared" si="12"/>
        <v>31</v>
      </c>
      <c r="AJ27" s="234"/>
      <c r="AK27" s="237"/>
      <c r="AL27" s="193" t="s">
        <v>21</v>
      </c>
      <c r="AM27" s="193"/>
    </row>
    <row r="28" spans="1:39" ht="18.75">
      <c r="A28" s="200">
        <v>3</v>
      </c>
      <c r="B28" s="252" t="s">
        <v>43</v>
      </c>
      <c r="C28" s="194" t="s">
        <v>10</v>
      </c>
      <c r="D28" s="194"/>
      <c r="E28" s="4">
        <f t="shared" ref="E28:AH28" si="14">(E29+E30)</f>
        <v>0</v>
      </c>
      <c r="F28" s="4">
        <f t="shared" si="14"/>
        <v>0</v>
      </c>
      <c r="G28" s="4">
        <f t="shared" si="14"/>
        <v>0</v>
      </c>
      <c r="H28" s="4">
        <f t="shared" si="14"/>
        <v>0</v>
      </c>
      <c r="I28" s="4">
        <f t="shared" si="14"/>
        <v>0</v>
      </c>
      <c r="J28" s="4">
        <f t="shared" si="14"/>
        <v>0</v>
      </c>
      <c r="K28" s="4">
        <f t="shared" si="14"/>
        <v>0</v>
      </c>
      <c r="L28" s="4">
        <f t="shared" si="14"/>
        <v>0</v>
      </c>
      <c r="M28" s="4">
        <f t="shared" si="14"/>
        <v>0</v>
      </c>
      <c r="N28" s="4">
        <f t="shared" si="14"/>
        <v>0</v>
      </c>
      <c r="O28" s="4">
        <f t="shared" si="14"/>
        <v>0</v>
      </c>
      <c r="P28" s="4">
        <f t="shared" si="14"/>
        <v>0</v>
      </c>
      <c r="Q28" s="4">
        <f t="shared" si="14"/>
        <v>0</v>
      </c>
      <c r="R28" s="4">
        <f t="shared" si="14"/>
        <v>0</v>
      </c>
      <c r="S28" s="4">
        <f t="shared" si="14"/>
        <v>0</v>
      </c>
      <c r="T28" s="4">
        <f t="shared" si="14"/>
        <v>0</v>
      </c>
      <c r="U28" s="4">
        <f t="shared" si="14"/>
        <v>0</v>
      </c>
      <c r="V28" s="4">
        <f t="shared" si="14"/>
        <v>0</v>
      </c>
      <c r="W28" s="4">
        <f t="shared" si="14"/>
        <v>0</v>
      </c>
      <c r="X28" s="4">
        <f t="shared" si="14"/>
        <v>0</v>
      </c>
      <c r="Y28" s="4">
        <f t="shared" si="14"/>
        <v>0</v>
      </c>
      <c r="Z28" s="4">
        <f t="shared" si="14"/>
        <v>0</v>
      </c>
      <c r="AA28" s="4">
        <f t="shared" si="14"/>
        <v>0</v>
      </c>
      <c r="AB28" s="4">
        <f t="shared" si="14"/>
        <v>0</v>
      </c>
      <c r="AC28" s="4">
        <f t="shared" si="14"/>
        <v>0</v>
      </c>
      <c r="AD28" s="4">
        <f t="shared" si="14"/>
        <v>0</v>
      </c>
      <c r="AE28" s="4">
        <f t="shared" si="14"/>
        <v>0</v>
      </c>
      <c r="AF28" s="4">
        <f t="shared" si="14"/>
        <v>0</v>
      </c>
      <c r="AG28" s="4">
        <f t="shared" si="14"/>
        <v>0</v>
      </c>
      <c r="AH28" s="4">
        <f t="shared" si="14"/>
        <v>0</v>
      </c>
      <c r="AI28" s="8">
        <f t="shared" si="12"/>
        <v>0</v>
      </c>
      <c r="AJ28" s="226" t="e">
        <f>AI30/AI28%</f>
        <v>#DIV/0!</v>
      </c>
      <c r="AK28" s="229" t="e">
        <f>AI38/AI28%</f>
        <v>#DIV/0!</v>
      </c>
      <c r="AL28" s="194" t="s">
        <v>10</v>
      </c>
      <c r="AM28" s="194"/>
    </row>
    <row r="29" spans="1:39" ht="18.75">
      <c r="A29" s="201"/>
      <c r="B29" s="253"/>
      <c r="C29" s="195" t="s">
        <v>11</v>
      </c>
      <c r="D29" s="195"/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9">
        <f t="shared" si="12"/>
        <v>0</v>
      </c>
      <c r="AJ29" s="227"/>
      <c r="AK29" s="230"/>
      <c r="AL29" s="195" t="s">
        <v>11</v>
      </c>
      <c r="AM29" s="195"/>
    </row>
    <row r="30" spans="1:39" ht="18.75">
      <c r="A30" s="201"/>
      <c r="B30" s="253"/>
      <c r="C30" s="195" t="s">
        <v>12</v>
      </c>
      <c r="D30" s="195"/>
      <c r="E30" s="1">
        <f t="shared" ref="E30:AH30" si="15">(E32+E33+E34+E35+E36+E37)</f>
        <v>0</v>
      </c>
      <c r="F30" s="1">
        <f t="shared" si="15"/>
        <v>0</v>
      </c>
      <c r="G30" s="1">
        <f t="shared" si="15"/>
        <v>0</v>
      </c>
      <c r="H30" s="1">
        <f t="shared" si="15"/>
        <v>0</v>
      </c>
      <c r="I30" s="1">
        <f t="shared" si="15"/>
        <v>0</v>
      </c>
      <c r="J30" s="1">
        <f t="shared" si="15"/>
        <v>0</v>
      </c>
      <c r="K30" s="1">
        <f t="shared" si="15"/>
        <v>0</v>
      </c>
      <c r="L30" s="1">
        <f t="shared" si="15"/>
        <v>0</v>
      </c>
      <c r="M30" s="1">
        <f t="shared" si="15"/>
        <v>0</v>
      </c>
      <c r="N30" s="1">
        <f t="shared" si="15"/>
        <v>0</v>
      </c>
      <c r="O30" s="1">
        <f t="shared" si="15"/>
        <v>0</v>
      </c>
      <c r="P30" s="1">
        <f t="shared" si="15"/>
        <v>0</v>
      </c>
      <c r="Q30" s="1">
        <f t="shared" si="15"/>
        <v>0</v>
      </c>
      <c r="R30" s="1">
        <f t="shared" si="15"/>
        <v>0</v>
      </c>
      <c r="S30" s="1">
        <f t="shared" si="15"/>
        <v>0</v>
      </c>
      <c r="T30" s="1">
        <f t="shared" si="15"/>
        <v>0</v>
      </c>
      <c r="U30" s="1">
        <f t="shared" si="15"/>
        <v>0</v>
      </c>
      <c r="V30" s="1">
        <f t="shared" si="15"/>
        <v>0</v>
      </c>
      <c r="W30" s="1"/>
      <c r="X30" s="1"/>
      <c r="Y30" s="1">
        <f t="shared" si="15"/>
        <v>0</v>
      </c>
      <c r="Z30" s="1">
        <f t="shared" si="15"/>
        <v>0</v>
      </c>
      <c r="AA30" s="1">
        <f t="shared" si="15"/>
        <v>0</v>
      </c>
      <c r="AB30" s="1">
        <f t="shared" si="15"/>
        <v>0</v>
      </c>
      <c r="AC30" s="1">
        <f t="shared" si="15"/>
        <v>0</v>
      </c>
      <c r="AD30" s="1">
        <f t="shared" si="15"/>
        <v>0</v>
      </c>
      <c r="AE30" s="1">
        <f t="shared" si="15"/>
        <v>0</v>
      </c>
      <c r="AF30" s="1">
        <f t="shared" si="15"/>
        <v>0</v>
      </c>
      <c r="AG30" s="1">
        <f t="shared" si="15"/>
        <v>0</v>
      </c>
      <c r="AH30" s="1">
        <f t="shared" si="15"/>
        <v>0</v>
      </c>
      <c r="AI30" s="9">
        <f t="shared" si="12"/>
        <v>0</v>
      </c>
      <c r="AJ30" s="227"/>
      <c r="AK30" s="230"/>
      <c r="AL30" s="195" t="s">
        <v>12</v>
      </c>
      <c r="AM30" s="195"/>
    </row>
    <row r="31" spans="1:39" ht="18.75">
      <c r="A31" s="201"/>
      <c r="B31" s="253"/>
      <c r="C31" s="255" t="s">
        <v>60</v>
      </c>
      <c r="D31" s="256"/>
      <c r="E31" s="34" t="e">
        <f t="shared" ref="E31:AH31" si="16">(E30/E28)*100</f>
        <v>#DIV/0!</v>
      </c>
      <c r="F31" s="34" t="e">
        <f t="shared" si="16"/>
        <v>#DIV/0!</v>
      </c>
      <c r="G31" s="34" t="e">
        <f t="shared" si="16"/>
        <v>#DIV/0!</v>
      </c>
      <c r="H31" s="34" t="e">
        <f t="shared" si="16"/>
        <v>#DIV/0!</v>
      </c>
      <c r="I31" s="34" t="e">
        <f t="shared" si="16"/>
        <v>#DIV/0!</v>
      </c>
      <c r="J31" s="34" t="e">
        <f t="shared" si="16"/>
        <v>#DIV/0!</v>
      </c>
      <c r="K31" s="34" t="e">
        <f t="shared" si="16"/>
        <v>#DIV/0!</v>
      </c>
      <c r="L31" s="34" t="e">
        <f t="shared" si="16"/>
        <v>#DIV/0!</v>
      </c>
      <c r="M31" s="34" t="e">
        <f t="shared" si="16"/>
        <v>#DIV/0!</v>
      </c>
      <c r="N31" s="34" t="e">
        <f t="shared" si="16"/>
        <v>#DIV/0!</v>
      </c>
      <c r="O31" s="34" t="e">
        <f t="shared" si="16"/>
        <v>#DIV/0!</v>
      </c>
      <c r="P31" s="34" t="e">
        <f t="shared" si="16"/>
        <v>#DIV/0!</v>
      </c>
      <c r="Q31" s="34" t="e">
        <f t="shared" si="16"/>
        <v>#DIV/0!</v>
      </c>
      <c r="R31" s="34" t="e">
        <f t="shared" si="16"/>
        <v>#DIV/0!</v>
      </c>
      <c r="S31" s="34" t="e">
        <f t="shared" si="16"/>
        <v>#DIV/0!</v>
      </c>
      <c r="T31" s="34" t="e">
        <f t="shared" si="16"/>
        <v>#DIV/0!</v>
      </c>
      <c r="U31" s="34" t="e">
        <f t="shared" si="16"/>
        <v>#DIV/0!</v>
      </c>
      <c r="V31" s="34" t="e">
        <f t="shared" si="16"/>
        <v>#DIV/0!</v>
      </c>
      <c r="W31" s="34" t="e">
        <f t="shared" si="16"/>
        <v>#DIV/0!</v>
      </c>
      <c r="X31" s="34" t="e">
        <f t="shared" si="16"/>
        <v>#DIV/0!</v>
      </c>
      <c r="Y31" s="34" t="e">
        <f t="shared" si="16"/>
        <v>#DIV/0!</v>
      </c>
      <c r="Z31" s="34" t="e">
        <f t="shared" si="16"/>
        <v>#DIV/0!</v>
      </c>
      <c r="AA31" s="34" t="e">
        <f t="shared" si="16"/>
        <v>#DIV/0!</v>
      </c>
      <c r="AB31" s="34" t="e">
        <f t="shared" si="16"/>
        <v>#DIV/0!</v>
      </c>
      <c r="AC31" s="34" t="e">
        <f t="shared" si="16"/>
        <v>#DIV/0!</v>
      </c>
      <c r="AD31" s="34" t="e">
        <f t="shared" si="16"/>
        <v>#DIV/0!</v>
      </c>
      <c r="AE31" s="34" t="e">
        <f t="shared" si="16"/>
        <v>#DIV/0!</v>
      </c>
      <c r="AF31" s="34" t="e">
        <f t="shared" si="16"/>
        <v>#DIV/0!</v>
      </c>
      <c r="AG31" s="34" t="e">
        <f t="shared" si="16"/>
        <v>#DIV/0!</v>
      </c>
      <c r="AH31" s="34" t="e">
        <f t="shared" si="16"/>
        <v>#DIV/0!</v>
      </c>
      <c r="AI31" s="38" t="e">
        <f>(AI30/AI28)*100</f>
        <v>#DIV/0!</v>
      </c>
      <c r="AJ31" s="227"/>
      <c r="AK31" s="230"/>
      <c r="AL31" s="56"/>
      <c r="AM31" s="56"/>
    </row>
    <row r="32" spans="1:39" ht="18.75">
      <c r="A32" s="201"/>
      <c r="B32" s="253"/>
      <c r="C32" s="192" t="s">
        <v>13</v>
      </c>
      <c r="D32" s="56" t="s">
        <v>14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9">
        <f t="shared" ref="AI32:AI82" si="17">SUM(E32:AH32)</f>
        <v>0</v>
      </c>
      <c r="AJ32" s="227"/>
      <c r="AK32" s="230"/>
      <c r="AL32" s="192" t="s">
        <v>13</v>
      </c>
      <c r="AM32" s="56" t="s">
        <v>14</v>
      </c>
    </row>
    <row r="33" spans="1:39" ht="18.75">
      <c r="A33" s="201"/>
      <c r="B33" s="253"/>
      <c r="C33" s="192"/>
      <c r="D33" s="56" t="s">
        <v>15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9">
        <f t="shared" si="17"/>
        <v>0</v>
      </c>
      <c r="AJ33" s="227"/>
      <c r="AK33" s="230"/>
      <c r="AL33" s="192"/>
      <c r="AM33" s="56" t="s">
        <v>15</v>
      </c>
    </row>
    <row r="34" spans="1:39" ht="18.75">
      <c r="A34" s="201"/>
      <c r="B34" s="253"/>
      <c r="C34" s="192"/>
      <c r="D34" s="56" t="s">
        <v>16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9">
        <f t="shared" si="17"/>
        <v>0</v>
      </c>
      <c r="AJ34" s="227"/>
      <c r="AK34" s="230"/>
      <c r="AL34" s="192"/>
      <c r="AM34" s="56" t="s">
        <v>16</v>
      </c>
    </row>
    <row r="35" spans="1:39" ht="18.75">
      <c r="A35" s="201"/>
      <c r="B35" s="253"/>
      <c r="C35" s="192"/>
      <c r="D35" s="56" t="s">
        <v>17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9">
        <f t="shared" si="17"/>
        <v>0</v>
      </c>
      <c r="AJ35" s="227"/>
      <c r="AK35" s="230"/>
      <c r="AL35" s="192"/>
      <c r="AM35" s="56" t="s">
        <v>17</v>
      </c>
    </row>
    <row r="36" spans="1:39" ht="18.75">
      <c r="A36" s="201"/>
      <c r="B36" s="253"/>
      <c r="C36" s="192"/>
      <c r="D36" s="56" t="s">
        <v>18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9">
        <f t="shared" si="17"/>
        <v>0</v>
      </c>
      <c r="AJ36" s="227"/>
      <c r="AK36" s="230"/>
      <c r="AL36" s="192"/>
      <c r="AM36" s="56" t="s">
        <v>18</v>
      </c>
    </row>
    <row r="37" spans="1:39" ht="18.75">
      <c r="A37" s="201"/>
      <c r="B37" s="253"/>
      <c r="C37" s="192"/>
      <c r="D37" s="56" t="s">
        <v>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9">
        <f t="shared" si="17"/>
        <v>0</v>
      </c>
      <c r="AJ37" s="227"/>
      <c r="AK37" s="230"/>
      <c r="AL37" s="192"/>
      <c r="AM37" s="56" t="s">
        <v>19</v>
      </c>
    </row>
    <row r="38" spans="1:39" ht="19.5" thickBot="1">
      <c r="A38" s="202"/>
      <c r="B38" s="254"/>
      <c r="C38" s="193" t="s">
        <v>21</v>
      </c>
      <c r="D38" s="193"/>
      <c r="E38" s="2">
        <f t="shared" ref="E38:AH38" si="18">(E32+E33+E34)</f>
        <v>0</v>
      </c>
      <c r="F38" s="2">
        <f t="shared" si="18"/>
        <v>0</v>
      </c>
      <c r="G38" s="2">
        <f t="shared" si="18"/>
        <v>0</v>
      </c>
      <c r="H38" s="2">
        <f t="shared" si="18"/>
        <v>0</v>
      </c>
      <c r="I38" s="2">
        <f t="shared" si="18"/>
        <v>0</v>
      </c>
      <c r="J38" s="2">
        <f t="shared" si="18"/>
        <v>0</v>
      </c>
      <c r="K38" s="2">
        <f t="shared" si="18"/>
        <v>0</v>
      </c>
      <c r="L38" s="2">
        <f t="shared" si="18"/>
        <v>0</v>
      </c>
      <c r="M38" s="2">
        <f t="shared" si="18"/>
        <v>0</v>
      </c>
      <c r="N38" s="2">
        <f t="shared" si="18"/>
        <v>0</v>
      </c>
      <c r="O38" s="2">
        <f t="shared" si="18"/>
        <v>0</v>
      </c>
      <c r="P38" s="2">
        <f t="shared" si="18"/>
        <v>0</v>
      </c>
      <c r="Q38" s="2">
        <f t="shared" si="18"/>
        <v>0</v>
      </c>
      <c r="R38" s="2">
        <f t="shared" si="18"/>
        <v>0</v>
      </c>
      <c r="S38" s="2">
        <f t="shared" si="18"/>
        <v>0</v>
      </c>
      <c r="T38" s="2">
        <f t="shared" si="18"/>
        <v>0</v>
      </c>
      <c r="U38" s="2">
        <f t="shared" si="18"/>
        <v>0</v>
      </c>
      <c r="V38" s="2">
        <f t="shared" si="18"/>
        <v>0</v>
      </c>
      <c r="W38" s="2">
        <f t="shared" si="18"/>
        <v>0</v>
      </c>
      <c r="X38" s="2">
        <f t="shared" si="18"/>
        <v>0</v>
      </c>
      <c r="Y38" s="2">
        <f t="shared" si="18"/>
        <v>0</v>
      </c>
      <c r="Z38" s="2">
        <f t="shared" si="18"/>
        <v>0</v>
      </c>
      <c r="AA38" s="2">
        <f t="shared" si="18"/>
        <v>0</v>
      </c>
      <c r="AB38" s="2">
        <f t="shared" si="18"/>
        <v>0</v>
      </c>
      <c r="AC38" s="2">
        <f t="shared" si="18"/>
        <v>0</v>
      </c>
      <c r="AD38" s="2">
        <f t="shared" si="18"/>
        <v>0</v>
      </c>
      <c r="AE38" s="2">
        <f t="shared" si="18"/>
        <v>0</v>
      </c>
      <c r="AF38" s="2">
        <f t="shared" si="18"/>
        <v>0</v>
      </c>
      <c r="AG38" s="2">
        <f t="shared" si="18"/>
        <v>0</v>
      </c>
      <c r="AH38" s="2">
        <f t="shared" si="18"/>
        <v>0</v>
      </c>
      <c r="AI38" s="9">
        <f t="shared" si="17"/>
        <v>0</v>
      </c>
      <c r="AJ38" s="228"/>
      <c r="AK38" s="231"/>
      <c r="AL38" s="193" t="s">
        <v>21</v>
      </c>
      <c r="AM38" s="193"/>
    </row>
    <row r="39" spans="1:39" ht="18.75">
      <c r="A39" s="200">
        <v>4</v>
      </c>
      <c r="B39" s="252" t="s">
        <v>45</v>
      </c>
      <c r="C39" s="194" t="s">
        <v>10</v>
      </c>
      <c r="D39" s="194"/>
      <c r="E39" s="4">
        <f t="shared" ref="E39:AH39" si="19">(E40+E41)</f>
        <v>0</v>
      </c>
      <c r="F39" s="4">
        <f t="shared" si="19"/>
        <v>0</v>
      </c>
      <c r="G39" s="4">
        <f t="shared" si="19"/>
        <v>0</v>
      </c>
      <c r="H39" s="4">
        <f t="shared" si="19"/>
        <v>0</v>
      </c>
      <c r="I39" s="4">
        <f t="shared" si="19"/>
        <v>0</v>
      </c>
      <c r="J39" s="4">
        <f t="shared" si="19"/>
        <v>0</v>
      </c>
      <c r="K39" s="4">
        <f t="shared" si="19"/>
        <v>0</v>
      </c>
      <c r="L39" s="4">
        <f t="shared" si="19"/>
        <v>0</v>
      </c>
      <c r="M39" s="4">
        <f t="shared" si="19"/>
        <v>0</v>
      </c>
      <c r="N39" s="4">
        <f t="shared" si="19"/>
        <v>0</v>
      </c>
      <c r="O39" s="4">
        <f t="shared" si="19"/>
        <v>0</v>
      </c>
      <c r="P39" s="4">
        <f t="shared" si="19"/>
        <v>0</v>
      </c>
      <c r="Q39" s="4">
        <f t="shared" si="19"/>
        <v>0</v>
      </c>
      <c r="R39" s="4">
        <f t="shared" si="19"/>
        <v>0</v>
      </c>
      <c r="S39" s="4">
        <f t="shared" si="19"/>
        <v>0</v>
      </c>
      <c r="T39" s="4">
        <f t="shared" si="19"/>
        <v>0</v>
      </c>
      <c r="U39" s="4">
        <f t="shared" si="19"/>
        <v>0</v>
      </c>
      <c r="V39" s="4">
        <f t="shared" si="19"/>
        <v>0</v>
      </c>
      <c r="W39" s="4">
        <f t="shared" si="19"/>
        <v>0</v>
      </c>
      <c r="X39" s="4">
        <f t="shared" si="19"/>
        <v>0</v>
      </c>
      <c r="Y39" s="4">
        <f t="shared" si="19"/>
        <v>0</v>
      </c>
      <c r="Z39" s="4">
        <f t="shared" si="19"/>
        <v>0</v>
      </c>
      <c r="AA39" s="4">
        <f t="shared" si="19"/>
        <v>0</v>
      </c>
      <c r="AB39" s="4">
        <f t="shared" si="19"/>
        <v>0</v>
      </c>
      <c r="AC39" s="4">
        <f t="shared" si="19"/>
        <v>0</v>
      </c>
      <c r="AD39" s="4">
        <f t="shared" si="19"/>
        <v>0</v>
      </c>
      <c r="AE39" s="4">
        <f t="shared" si="19"/>
        <v>0</v>
      </c>
      <c r="AF39" s="4">
        <f t="shared" si="19"/>
        <v>0</v>
      </c>
      <c r="AG39" s="4">
        <f t="shared" si="19"/>
        <v>0</v>
      </c>
      <c r="AH39" s="4">
        <f t="shared" si="19"/>
        <v>0</v>
      </c>
      <c r="AI39" s="8">
        <f t="shared" si="17"/>
        <v>0</v>
      </c>
      <c r="AJ39" s="232" t="e">
        <f t="shared" ref="AJ39" si="20">AI41/AI39%</f>
        <v>#DIV/0!</v>
      </c>
      <c r="AK39" s="235" t="e">
        <f t="shared" ref="AK39" si="21">AI49/AI39%</f>
        <v>#DIV/0!</v>
      </c>
      <c r="AL39" s="194" t="s">
        <v>10</v>
      </c>
      <c r="AM39" s="194"/>
    </row>
    <row r="40" spans="1:39" ht="18.75">
      <c r="A40" s="201"/>
      <c r="B40" s="253"/>
      <c r="C40" s="195" t="s">
        <v>11</v>
      </c>
      <c r="D40" s="195"/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9">
        <f t="shared" si="17"/>
        <v>0</v>
      </c>
      <c r="AJ40" s="233"/>
      <c r="AK40" s="236"/>
      <c r="AL40" s="195" t="s">
        <v>11</v>
      </c>
      <c r="AM40" s="195"/>
    </row>
    <row r="41" spans="1:39" ht="18.75">
      <c r="A41" s="201"/>
      <c r="B41" s="253"/>
      <c r="C41" s="195" t="s">
        <v>12</v>
      </c>
      <c r="D41" s="195"/>
      <c r="E41" s="1">
        <f t="shared" ref="E41:AH41" si="22">(E43+E44+E45+E46+E47+E48)</f>
        <v>0</v>
      </c>
      <c r="F41" s="1">
        <f t="shared" si="22"/>
        <v>0</v>
      </c>
      <c r="G41" s="1">
        <f t="shared" si="22"/>
        <v>0</v>
      </c>
      <c r="H41" s="1">
        <f t="shared" si="22"/>
        <v>0</v>
      </c>
      <c r="I41" s="1">
        <f t="shared" si="22"/>
        <v>0</v>
      </c>
      <c r="J41" s="1">
        <f t="shared" si="22"/>
        <v>0</v>
      </c>
      <c r="K41" s="1">
        <f t="shared" si="22"/>
        <v>0</v>
      </c>
      <c r="L41" s="1">
        <f t="shared" si="22"/>
        <v>0</v>
      </c>
      <c r="M41" s="1">
        <f t="shared" si="22"/>
        <v>0</v>
      </c>
      <c r="N41" s="1">
        <f t="shared" si="22"/>
        <v>0</v>
      </c>
      <c r="O41" s="1">
        <f t="shared" si="22"/>
        <v>0</v>
      </c>
      <c r="P41" s="1">
        <f t="shared" si="22"/>
        <v>0</v>
      </c>
      <c r="Q41" s="1">
        <f t="shared" si="22"/>
        <v>0</v>
      </c>
      <c r="R41" s="1">
        <f t="shared" si="22"/>
        <v>0</v>
      </c>
      <c r="S41" s="1">
        <f t="shared" si="22"/>
        <v>0</v>
      </c>
      <c r="T41" s="1">
        <f t="shared" si="22"/>
        <v>0</v>
      </c>
      <c r="U41" s="1">
        <f t="shared" si="22"/>
        <v>0</v>
      </c>
      <c r="V41" s="1">
        <f t="shared" si="22"/>
        <v>0</v>
      </c>
      <c r="W41" s="1">
        <f t="shared" si="22"/>
        <v>0</v>
      </c>
      <c r="X41" s="1">
        <f t="shared" si="22"/>
        <v>0</v>
      </c>
      <c r="Y41" s="1">
        <f t="shared" si="22"/>
        <v>0</v>
      </c>
      <c r="Z41" s="1">
        <f t="shared" si="22"/>
        <v>0</v>
      </c>
      <c r="AA41" s="1">
        <f t="shared" si="22"/>
        <v>0</v>
      </c>
      <c r="AB41" s="1">
        <f t="shared" si="22"/>
        <v>0</v>
      </c>
      <c r="AC41" s="1">
        <f t="shared" si="22"/>
        <v>0</v>
      </c>
      <c r="AD41" s="1">
        <f t="shared" si="22"/>
        <v>0</v>
      </c>
      <c r="AE41" s="1">
        <f t="shared" si="22"/>
        <v>0</v>
      </c>
      <c r="AF41" s="1">
        <f t="shared" si="22"/>
        <v>0</v>
      </c>
      <c r="AG41" s="1">
        <f t="shared" si="22"/>
        <v>0</v>
      </c>
      <c r="AH41" s="1">
        <f t="shared" si="22"/>
        <v>0</v>
      </c>
      <c r="AI41" s="9">
        <f t="shared" si="17"/>
        <v>0</v>
      </c>
      <c r="AJ41" s="233"/>
      <c r="AK41" s="236"/>
      <c r="AL41" s="195" t="s">
        <v>12</v>
      </c>
      <c r="AM41" s="195"/>
    </row>
    <row r="42" spans="1:39" ht="18.75">
      <c r="A42" s="201"/>
      <c r="B42" s="253"/>
      <c r="C42" s="255" t="s">
        <v>60</v>
      </c>
      <c r="D42" s="256"/>
      <c r="E42" s="34" t="e">
        <f t="shared" ref="E42:AH42" si="23">(E41/E39)*100</f>
        <v>#DIV/0!</v>
      </c>
      <c r="F42" s="34" t="e">
        <f t="shared" si="23"/>
        <v>#DIV/0!</v>
      </c>
      <c r="G42" s="34" t="e">
        <f t="shared" si="23"/>
        <v>#DIV/0!</v>
      </c>
      <c r="H42" s="34" t="e">
        <f t="shared" si="23"/>
        <v>#DIV/0!</v>
      </c>
      <c r="I42" s="34" t="e">
        <f t="shared" si="23"/>
        <v>#DIV/0!</v>
      </c>
      <c r="J42" s="34" t="e">
        <f t="shared" si="23"/>
        <v>#DIV/0!</v>
      </c>
      <c r="K42" s="34" t="e">
        <f t="shared" si="23"/>
        <v>#DIV/0!</v>
      </c>
      <c r="L42" s="34" t="e">
        <f t="shared" si="23"/>
        <v>#DIV/0!</v>
      </c>
      <c r="M42" s="34" t="e">
        <f t="shared" si="23"/>
        <v>#DIV/0!</v>
      </c>
      <c r="N42" s="34" t="e">
        <f t="shared" si="23"/>
        <v>#DIV/0!</v>
      </c>
      <c r="O42" s="34" t="e">
        <f t="shared" si="23"/>
        <v>#DIV/0!</v>
      </c>
      <c r="P42" s="34" t="e">
        <f t="shared" si="23"/>
        <v>#DIV/0!</v>
      </c>
      <c r="Q42" s="34" t="e">
        <f t="shared" si="23"/>
        <v>#DIV/0!</v>
      </c>
      <c r="R42" s="34" t="e">
        <f t="shared" si="23"/>
        <v>#DIV/0!</v>
      </c>
      <c r="S42" s="34" t="e">
        <f t="shared" si="23"/>
        <v>#DIV/0!</v>
      </c>
      <c r="T42" s="34" t="e">
        <f t="shared" si="23"/>
        <v>#DIV/0!</v>
      </c>
      <c r="U42" s="34" t="e">
        <f t="shared" si="23"/>
        <v>#DIV/0!</v>
      </c>
      <c r="V42" s="34" t="e">
        <f t="shared" si="23"/>
        <v>#DIV/0!</v>
      </c>
      <c r="W42" s="34" t="e">
        <f t="shared" si="23"/>
        <v>#DIV/0!</v>
      </c>
      <c r="X42" s="34" t="e">
        <f t="shared" si="23"/>
        <v>#DIV/0!</v>
      </c>
      <c r="Y42" s="34" t="e">
        <f t="shared" si="23"/>
        <v>#DIV/0!</v>
      </c>
      <c r="Z42" s="34" t="e">
        <f t="shared" si="23"/>
        <v>#DIV/0!</v>
      </c>
      <c r="AA42" s="34" t="e">
        <f t="shared" si="23"/>
        <v>#DIV/0!</v>
      </c>
      <c r="AB42" s="34" t="e">
        <f t="shared" si="23"/>
        <v>#DIV/0!</v>
      </c>
      <c r="AC42" s="34" t="e">
        <f t="shared" si="23"/>
        <v>#DIV/0!</v>
      </c>
      <c r="AD42" s="34" t="e">
        <f t="shared" si="23"/>
        <v>#DIV/0!</v>
      </c>
      <c r="AE42" s="34" t="e">
        <f t="shared" si="23"/>
        <v>#DIV/0!</v>
      </c>
      <c r="AF42" s="34" t="e">
        <f t="shared" si="23"/>
        <v>#DIV/0!</v>
      </c>
      <c r="AG42" s="34" t="e">
        <f t="shared" si="23"/>
        <v>#DIV/0!</v>
      </c>
      <c r="AH42" s="34" t="e">
        <f t="shared" si="23"/>
        <v>#DIV/0!</v>
      </c>
      <c r="AI42" s="38" t="e">
        <f>(AI41/AI39)*100</f>
        <v>#DIV/0!</v>
      </c>
      <c r="AJ42" s="233"/>
      <c r="AK42" s="236"/>
      <c r="AL42" s="56"/>
      <c r="AM42" s="56"/>
    </row>
    <row r="43" spans="1:39" ht="18.75">
      <c r="A43" s="201"/>
      <c r="B43" s="253"/>
      <c r="C43" s="192" t="s">
        <v>13</v>
      </c>
      <c r="D43" s="56" t="s">
        <v>14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9">
        <f t="shared" si="17"/>
        <v>0</v>
      </c>
      <c r="AJ43" s="233"/>
      <c r="AK43" s="236"/>
      <c r="AL43" s="192" t="s">
        <v>13</v>
      </c>
      <c r="AM43" s="56" t="s">
        <v>14</v>
      </c>
    </row>
    <row r="44" spans="1:39" ht="18.75">
      <c r="A44" s="201"/>
      <c r="B44" s="253"/>
      <c r="C44" s="192"/>
      <c r="D44" s="56" t="s">
        <v>15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9">
        <f t="shared" si="17"/>
        <v>0</v>
      </c>
      <c r="AJ44" s="233"/>
      <c r="AK44" s="236"/>
      <c r="AL44" s="192"/>
      <c r="AM44" s="56" t="s">
        <v>15</v>
      </c>
    </row>
    <row r="45" spans="1:39" ht="18.75">
      <c r="A45" s="201"/>
      <c r="B45" s="253"/>
      <c r="C45" s="192"/>
      <c r="D45" s="56" t="s">
        <v>16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9">
        <f t="shared" si="17"/>
        <v>0</v>
      </c>
      <c r="AJ45" s="233"/>
      <c r="AK45" s="236"/>
      <c r="AL45" s="192"/>
      <c r="AM45" s="56" t="s">
        <v>16</v>
      </c>
    </row>
    <row r="46" spans="1:39" ht="18.75">
      <c r="A46" s="201"/>
      <c r="B46" s="253"/>
      <c r="C46" s="192"/>
      <c r="D46" s="56" t="s">
        <v>17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9">
        <f t="shared" si="17"/>
        <v>0</v>
      </c>
      <c r="AJ46" s="233"/>
      <c r="AK46" s="236"/>
      <c r="AL46" s="192"/>
      <c r="AM46" s="56" t="s">
        <v>17</v>
      </c>
    </row>
    <row r="47" spans="1:39" ht="18.75">
      <c r="A47" s="201"/>
      <c r="B47" s="253"/>
      <c r="C47" s="192"/>
      <c r="D47" s="56" t="s">
        <v>18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9">
        <f t="shared" si="17"/>
        <v>0</v>
      </c>
      <c r="AJ47" s="233"/>
      <c r="AK47" s="236"/>
      <c r="AL47" s="192"/>
      <c r="AM47" s="56" t="s">
        <v>18</v>
      </c>
    </row>
    <row r="48" spans="1:39" ht="18.75">
      <c r="A48" s="201"/>
      <c r="B48" s="253"/>
      <c r="C48" s="192"/>
      <c r="D48" s="56" t="s">
        <v>19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9">
        <f t="shared" si="17"/>
        <v>0</v>
      </c>
      <c r="AJ48" s="233"/>
      <c r="AK48" s="236"/>
      <c r="AL48" s="192"/>
      <c r="AM48" s="56" t="s">
        <v>19</v>
      </c>
    </row>
    <row r="49" spans="1:39" ht="19.5" thickBot="1">
      <c r="A49" s="202"/>
      <c r="B49" s="254"/>
      <c r="C49" s="193" t="s">
        <v>21</v>
      </c>
      <c r="D49" s="193"/>
      <c r="E49" s="2">
        <f t="shared" ref="E49" si="24">(E43+E44+E45)</f>
        <v>0</v>
      </c>
      <c r="F49" s="2">
        <f t="shared" ref="F49:L49" si="25">(F43+F44+F45)</f>
        <v>0</v>
      </c>
      <c r="G49" s="2">
        <f t="shared" si="25"/>
        <v>0</v>
      </c>
      <c r="H49" s="2">
        <f t="shared" si="25"/>
        <v>0</v>
      </c>
      <c r="I49" s="2">
        <f t="shared" si="25"/>
        <v>0</v>
      </c>
      <c r="J49" s="2">
        <f t="shared" si="25"/>
        <v>0</v>
      </c>
      <c r="K49" s="2">
        <f t="shared" si="25"/>
        <v>0</v>
      </c>
      <c r="L49" s="2">
        <f t="shared" si="25"/>
        <v>0</v>
      </c>
      <c r="M49" s="2">
        <f t="shared" ref="M49:Z49" si="26">(M43+M44+M45)</f>
        <v>0</v>
      </c>
      <c r="N49" s="2">
        <f t="shared" si="26"/>
        <v>0</v>
      </c>
      <c r="O49" s="2">
        <f t="shared" si="26"/>
        <v>0</v>
      </c>
      <c r="P49" s="2">
        <f t="shared" si="26"/>
        <v>0</v>
      </c>
      <c r="Q49" s="2">
        <f t="shared" si="26"/>
        <v>0</v>
      </c>
      <c r="R49" s="2">
        <f t="shared" si="26"/>
        <v>0</v>
      </c>
      <c r="S49" s="2">
        <f t="shared" si="26"/>
        <v>0</v>
      </c>
      <c r="T49" s="2">
        <f t="shared" si="26"/>
        <v>0</v>
      </c>
      <c r="U49" s="2">
        <f t="shared" si="26"/>
        <v>0</v>
      </c>
      <c r="V49" s="2">
        <f t="shared" si="26"/>
        <v>0</v>
      </c>
      <c r="W49" s="2">
        <f t="shared" si="26"/>
        <v>0</v>
      </c>
      <c r="X49" s="2">
        <f t="shared" si="26"/>
        <v>0</v>
      </c>
      <c r="Y49" s="2">
        <f t="shared" si="26"/>
        <v>0</v>
      </c>
      <c r="Z49" s="2">
        <f t="shared" si="26"/>
        <v>0</v>
      </c>
      <c r="AA49" s="2">
        <f t="shared" ref="AA49:AH49" si="27">(AA43+AA44+AA45)</f>
        <v>0</v>
      </c>
      <c r="AB49" s="2">
        <f t="shared" si="27"/>
        <v>0</v>
      </c>
      <c r="AC49" s="2">
        <f t="shared" si="27"/>
        <v>0</v>
      </c>
      <c r="AD49" s="2">
        <f t="shared" si="27"/>
        <v>0</v>
      </c>
      <c r="AE49" s="2">
        <f t="shared" si="27"/>
        <v>0</v>
      </c>
      <c r="AF49" s="2">
        <f t="shared" si="27"/>
        <v>0</v>
      </c>
      <c r="AG49" s="2">
        <f t="shared" si="27"/>
        <v>0</v>
      </c>
      <c r="AH49" s="2">
        <f t="shared" si="27"/>
        <v>0</v>
      </c>
      <c r="AI49" s="9">
        <f t="shared" si="17"/>
        <v>0</v>
      </c>
      <c r="AJ49" s="234"/>
      <c r="AK49" s="237"/>
      <c r="AL49" s="193" t="s">
        <v>21</v>
      </c>
      <c r="AM49" s="193"/>
    </row>
    <row r="50" spans="1:39" ht="18.75">
      <c r="A50" s="200">
        <v>5</v>
      </c>
      <c r="B50" s="252" t="s">
        <v>46</v>
      </c>
      <c r="C50" s="194" t="s">
        <v>10</v>
      </c>
      <c r="D50" s="194"/>
      <c r="E50" s="4">
        <f t="shared" ref="E50:AH50" si="28">(E51+E52)</f>
        <v>0</v>
      </c>
      <c r="F50" s="4">
        <f t="shared" si="28"/>
        <v>0</v>
      </c>
      <c r="G50" s="4">
        <f t="shared" si="28"/>
        <v>0</v>
      </c>
      <c r="H50" s="4">
        <f t="shared" si="28"/>
        <v>0</v>
      </c>
      <c r="I50" s="4">
        <f t="shared" si="28"/>
        <v>0</v>
      </c>
      <c r="J50" s="4">
        <f t="shared" si="28"/>
        <v>0</v>
      </c>
      <c r="K50" s="4">
        <f t="shared" si="28"/>
        <v>0</v>
      </c>
      <c r="L50" s="4">
        <f t="shared" si="28"/>
        <v>0</v>
      </c>
      <c r="M50" s="4">
        <f t="shared" si="28"/>
        <v>0</v>
      </c>
      <c r="N50" s="4">
        <f t="shared" si="28"/>
        <v>0</v>
      </c>
      <c r="O50" s="4">
        <f t="shared" si="28"/>
        <v>0</v>
      </c>
      <c r="P50" s="4">
        <f t="shared" si="28"/>
        <v>0</v>
      </c>
      <c r="Q50" s="4">
        <f t="shared" si="28"/>
        <v>0</v>
      </c>
      <c r="R50" s="4">
        <f t="shared" si="28"/>
        <v>0</v>
      </c>
      <c r="S50" s="4">
        <f t="shared" si="28"/>
        <v>0</v>
      </c>
      <c r="T50" s="4">
        <f t="shared" si="28"/>
        <v>0</v>
      </c>
      <c r="U50" s="4">
        <f t="shared" si="28"/>
        <v>0</v>
      </c>
      <c r="V50" s="4">
        <f t="shared" si="28"/>
        <v>0</v>
      </c>
      <c r="W50" s="4">
        <f t="shared" si="28"/>
        <v>0</v>
      </c>
      <c r="X50" s="4">
        <f t="shared" si="28"/>
        <v>0</v>
      </c>
      <c r="Y50" s="4">
        <f t="shared" si="28"/>
        <v>0</v>
      </c>
      <c r="Z50" s="4">
        <f t="shared" si="28"/>
        <v>0</v>
      </c>
      <c r="AA50" s="4">
        <f t="shared" si="28"/>
        <v>0</v>
      </c>
      <c r="AB50" s="4">
        <f t="shared" si="28"/>
        <v>0</v>
      </c>
      <c r="AC50" s="4">
        <f t="shared" si="28"/>
        <v>0</v>
      </c>
      <c r="AD50" s="4">
        <f t="shared" si="28"/>
        <v>0</v>
      </c>
      <c r="AE50" s="4">
        <f t="shared" si="28"/>
        <v>0</v>
      </c>
      <c r="AF50" s="4">
        <f t="shared" si="28"/>
        <v>0</v>
      </c>
      <c r="AG50" s="4">
        <f t="shared" si="28"/>
        <v>0</v>
      </c>
      <c r="AH50" s="4">
        <f t="shared" si="28"/>
        <v>0</v>
      </c>
      <c r="AI50" s="8">
        <f t="shared" si="17"/>
        <v>0</v>
      </c>
      <c r="AJ50" s="232" t="e">
        <f>AI52/AI50%</f>
        <v>#DIV/0!</v>
      </c>
      <c r="AK50" s="235" t="e">
        <f>AI60/AI50%</f>
        <v>#DIV/0!</v>
      </c>
      <c r="AL50" s="194" t="s">
        <v>10</v>
      </c>
      <c r="AM50" s="194"/>
    </row>
    <row r="51" spans="1:39" ht="18.75">
      <c r="A51" s="201"/>
      <c r="B51" s="253"/>
      <c r="C51" s="195" t="s">
        <v>11</v>
      </c>
      <c r="D51" s="195"/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9">
        <f t="shared" si="17"/>
        <v>0</v>
      </c>
      <c r="AJ51" s="233"/>
      <c r="AK51" s="236"/>
      <c r="AL51" s="195" t="s">
        <v>11</v>
      </c>
      <c r="AM51" s="195"/>
    </row>
    <row r="52" spans="1:39" ht="18.75">
      <c r="A52" s="201"/>
      <c r="B52" s="253"/>
      <c r="C52" s="195" t="s">
        <v>12</v>
      </c>
      <c r="D52" s="195"/>
      <c r="E52" s="1">
        <f t="shared" ref="E52:U52" si="29">(E54+E55+E56+E57+E58+E59)</f>
        <v>0</v>
      </c>
      <c r="F52" s="1">
        <f t="shared" si="29"/>
        <v>0</v>
      </c>
      <c r="G52" s="1">
        <f t="shared" si="29"/>
        <v>0</v>
      </c>
      <c r="H52" s="1">
        <f t="shared" si="29"/>
        <v>0</v>
      </c>
      <c r="I52" s="1">
        <f t="shared" si="29"/>
        <v>0</v>
      </c>
      <c r="J52" s="1">
        <f t="shared" si="29"/>
        <v>0</v>
      </c>
      <c r="K52" s="1">
        <f t="shared" si="29"/>
        <v>0</v>
      </c>
      <c r="L52" s="1">
        <f t="shared" si="29"/>
        <v>0</v>
      </c>
      <c r="M52" s="1">
        <f t="shared" si="29"/>
        <v>0</v>
      </c>
      <c r="N52" s="1">
        <f t="shared" si="29"/>
        <v>0</v>
      </c>
      <c r="O52" s="1">
        <f t="shared" si="29"/>
        <v>0</v>
      </c>
      <c r="P52" s="1">
        <f t="shared" si="29"/>
        <v>0</v>
      </c>
      <c r="Q52" s="1">
        <f t="shared" si="29"/>
        <v>0</v>
      </c>
      <c r="R52" s="1">
        <f t="shared" si="29"/>
        <v>0</v>
      </c>
      <c r="S52" s="1">
        <f t="shared" si="29"/>
        <v>0</v>
      </c>
      <c r="T52" s="1">
        <f t="shared" si="29"/>
        <v>0</v>
      </c>
      <c r="U52" s="1">
        <f t="shared" si="29"/>
        <v>0</v>
      </c>
      <c r="V52" s="1">
        <f>(V54+V55+V56+V57+V58+V59)</f>
        <v>0</v>
      </c>
      <c r="W52" s="1">
        <f t="shared" ref="W52:AH52" si="30">(W54+W55+W56+W57+W58+W59)</f>
        <v>0</v>
      </c>
      <c r="X52" s="1">
        <f t="shared" si="30"/>
        <v>0</v>
      </c>
      <c r="Y52" s="1">
        <f t="shared" si="30"/>
        <v>0</v>
      </c>
      <c r="Z52" s="1">
        <f t="shared" si="30"/>
        <v>0</v>
      </c>
      <c r="AA52" s="1">
        <f t="shared" si="30"/>
        <v>0</v>
      </c>
      <c r="AB52" s="1">
        <f t="shared" si="30"/>
        <v>0</v>
      </c>
      <c r="AC52" s="1">
        <f t="shared" si="30"/>
        <v>0</v>
      </c>
      <c r="AD52" s="1">
        <f t="shared" si="30"/>
        <v>0</v>
      </c>
      <c r="AE52" s="1">
        <f t="shared" si="30"/>
        <v>0</v>
      </c>
      <c r="AF52" s="1">
        <f t="shared" si="30"/>
        <v>0</v>
      </c>
      <c r="AG52" s="1">
        <f t="shared" si="30"/>
        <v>0</v>
      </c>
      <c r="AH52" s="1">
        <f t="shared" si="30"/>
        <v>0</v>
      </c>
      <c r="AI52" s="9">
        <f t="shared" si="17"/>
        <v>0</v>
      </c>
      <c r="AJ52" s="233"/>
      <c r="AK52" s="236"/>
      <c r="AL52" s="195" t="s">
        <v>12</v>
      </c>
      <c r="AM52" s="195"/>
    </row>
    <row r="53" spans="1:39">
      <c r="A53" s="201"/>
      <c r="B53" s="253"/>
      <c r="C53" s="255" t="s">
        <v>60</v>
      </c>
      <c r="D53" s="256"/>
      <c r="E53" s="34" t="e">
        <f>(E52/E50)*100</f>
        <v>#DIV/0!</v>
      </c>
      <c r="F53" s="34" t="e">
        <f>(F52/F50)*100</f>
        <v>#DIV/0!</v>
      </c>
      <c r="G53" s="34" t="e">
        <f t="shared" ref="G53:T53" si="31">(G52/G50)*100</f>
        <v>#DIV/0!</v>
      </c>
      <c r="H53" s="34" t="e">
        <f t="shared" si="31"/>
        <v>#DIV/0!</v>
      </c>
      <c r="I53" s="34" t="e">
        <f t="shared" si="31"/>
        <v>#DIV/0!</v>
      </c>
      <c r="J53" s="34" t="e">
        <f t="shared" si="31"/>
        <v>#DIV/0!</v>
      </c>
      <c r="K53" s="34" t="e">
        <f t="shared" si="31"/>
        <v>#DIV/0!</v>
      </c>
      <c r="L53" s="34" t="e">
        <f t="shared" si="31"/>
        <v>#DIV/0!</v>
      </c>
      <c r="M53" s="34" t="e">
        <f t="shared" si="31"/>
        <v>#DIV/0!</v>
      </c>
      <c r="N53" s="34" t="e">
        <f t="shared" si="31"/>
        <v>#DIV/0!</v>
      </c>
      <c r="O53" s="34" t="e">
        <f t="shared" si="31"/>
        <v>#DIV/0!</v>
      </c>
      <c r="P53" s="34" t="e">
        <f t="shared" si="31"/>
        <v>#DIV/0!</v>
      </c>
      <c r="Q53" s="34" t="e">
        <f t="shared" si="31"/>
        <v>#DIV/0!</v>
      </c>
      <c r="R53" s="34" t="e">
        <f t="shared" si="31"/>
        <v>#DIV/0!</v>
      </c>
      <c r="S53" s="34" t="e">
        <f t="shared" si="31"/>
        <v>#DIV/0!</v>
      </c>
      <c r="T53" s="34" t="e">
        <f t="shared" si="31"/>
        <v>#DIV/0!</v>
      </c>
      <c r="U53" s="34" t="e">
        <f>(U52/U50)*100</f>
        <v>#DIV/0!</v>
      </c>
      <c r="V53" s="34" t="e">
        <f>(V52/V50)*100</f>
        <v>#DIV/0!</v>
      </c>
      <c r="W53" s="34" t="e">
        <f t="shared" ref="W53:AI53" si="32">(W52/W50)*100</f>
        <v>#DIV/0!</v>
      </c>
      <c r="X53" s="34" t="e">
        <f t="shared" si="32"/>
        <v>#DIV/0!</v>
      </c>
      <c r="Y53" s="34" t="e">
        <f t="shared" si="32"/>
        <v>#DIV/0!</v>
      </c>
      <c r="Z53" s="34" t="e">
        <f t="shared" si="32"/>
        <v>#DIV/0!</v>
      </c>
      <c r="AA53" s="34" t="e">
        <f t="shared" si="32"/>
        <v>#DIV/0!</v>
      </c>
      <c r="AB53" s="34" t="e">
        <f t="shared" si="32"/>
        <v>#DIV/0!</v>
      </c>
      <c r="AC53" s="34" t="e">
        <f t="shared" si="32"/>
        <v>#DIV/0!</v>
      </c>
      <c r="AD53" s="34" t="e">
        <f t="shared" si="32"/>
        <v>#DIV/0!</v>
      </c>
      <c r="AE53" s="34" t="e">
        <f t="shared" si="32"/>
        <v>#DIV/0!</v>
      </c>
      <c r="AF53" s="34" t="e">
        <f t="shared" si="32"/>
        <v>#DIV/0!</v>
      </c>
      <c r="AG53" s="34" t="e">
        <f t="shared" si="32"/>
        <v>#DIV/0!</v>
      </c>
      <c r="AH53" s="34" t="e">
        <f t="shared" si="32"/>
        <v>#DIV/0!</v>
      </c>
      <c r="AI53" s="34" t="e">
        <f t="shared" si="32"/>
        <v>#DIV/0!</v>
      </c>
      <c r="AJ53" s="233"/>
      <c r="AK53" s="236"/>
      <c r="AL53" s="56"/>
      <c r="AM53" s="56"/>
    </row>
    <row r="54" spans="1:39" ht="18.75">
      <c r="A54" s="201"/>
      <c r="B54" s="253"/>
      <c r="C54" s="192" t="s">
        <v>13</v>
      </c>
      <c r="D54" s="56" t="s">
        <v>14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9">
        <f t="shared" si="17"/>
        <v>0</v>
      </c>
      <c r="AJ54" s="233"/>
      <c r="AK54" s="236"/>
      <c r="AL54" s="192" t="s">
        <v>13</v>
      </c>
      <c r="AM54" s="56" t="s">
        <v>14</v>
      </c>
    </row>
    <row r="55" spans="1:39" ht="18.75">
      <c r="A55" s="201"/>
      <c r="B55" s="253"/>
      <c r="C55" s="192"/>
      <c r="D55" s="56" t="s">
        <v>15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9">
        <f t="shared" si="17"/>
        <v>0</v>
      </c>
      <c r="AJ55" s="233"/>
      <c r="AK55" s="236"/>
      <c r="AL55" s="192"/>
      <c r="AM55" s="56" t="s">
        <v>15</v>
      </c>
    </row>
    <row r="56" spans="1:39" ht="18.75">
      <c r="A56" s="201"/>
      <c r="B56" s="253"/>
      <c r="C56" s="192"/>
      <c r="D56" s="56" t="s">
        <v>16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9">
        <f t="shared" si="17"/>
        <v>0</v>
      </c>
      <c r="AJ56" s="233"/>
      <c r="AK56" s="236"/>
      <c r="AL56" s="192"/>
      <c r="AM56" s="56" t="s">
        <v>16</v>
      </c>
    </row>
    <row r="57" spans="1:39" ht="18.75">
      <c r="A57" s="201"/>
      <c r="B57" s="253"/>
      <c r="C57" s="192"/>
      <c r="D57" s="56" t="s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9">
        <f t="shared" si="17"/>
        <v>0</v>
      </c>
      <c r="AJ57" s="233"/>
      <c r="AK57" s="236"/>
      <c r="AL57" s="192"/>
      <c r="AM57" s="56" t="s">
        <v>17</v>
      </c>
    </row>
    <row r="58" spans="1:39" ht="18.75">
      <c r="A58" s="201"/>
      <c r="B58" s="253"/>
      <c r="C58" s="192"/>
      <c r="D58" s="56" t="s">
        <v>18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9">
        <f t="shared" si="17"/>
        <v>0</v>
      </c>
      <c r="AJ58" s="233"/>
      <c r="AK58" s="236"/>
      <c r="AL58" s="192"/>
      <c r="AM58" s="56" t="s">
        <v>18</v>
      </c>
    </row>
    <row r="59" spans="1:39" ht="18.75">
      <c r="A59" s="201"/>
      <c r="B59" s="253"/>
      <c r="C59" s="192"/>
      <c r="D59" s="56" t="s">
        <v>19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9">
        <f t="shared" si="17"/>
        <v>0</v>
      </c>
      <c r="AJ59" s="233"/>
      <c r="AK59" s="236"/>
      <c r="AL59" s="192"/>
      <c r="AM59" s="56" t="s">
        <v>19</v>
      </c>
    </row>
    <row r="60" spans="1:39" ht="19.5" thickBot="1">
      <c r="A60" s="202"/>
      <c r="B60" s="254"/>
      <c r="C60" s="193" t="s">
        <v>21</v>
      </c>
      <c r="D60" s="193"/>
      <c r="E60" s="2">
        <f t="shared" ref="E60:AH60" si="33">(E54+E55+E56)</f>
        <v>0</v>
      </c>
      <c r="F60" s="2">
        <f t="shared" si="33"/>
        <v>0</v>
      </c>
      <c r="G60" s="2">
        <f t="shared" si="33"/>
        <v>0</v>
      </c>
      <c r="H60" s="2">
        <f t="shared" si="33"/>
        <v>0</v>
      </c>
      <c r="I60" s="2">
        <f t="shared" si="33"/>
        <v>0</v>
      </c>
      <c r="J60" s="2">
        <f t="shared" si="33"/>
        <v>0</v>
      </c>
      <c r="K60" s="2">
        <f t="shared" si="33"/>
        <v>0</v>
      </c>
      <c r="L60" s="2">
        <f t="shared" si="33"/>
        <v>0</v>
      </c>
      <c r="M60" s="2">
        <f t="shared" si="33"/>
        <v>0</v>
      </c>
      <c r="N60" s="2">
        <f t="shared" si="33"/>
        <v>0</v>
      </c>
      <c r="O60" s="2">
        <f t="shared" si="33"/>
        <v>0</v>
      </c>
      <c r="P60" s="2">
        <f t="shared" si="33"/>
        <v>0</v>
      </c>
      <c r="Q60" s="2">
        <f t="shared" si="33"/>
        <v>0</v>
      </c>
      <c r="R60" s="2">
        <f t="shared" si="33"/>
        <v>0</v>
      </c>
      <c r="S60" s="2">
        <f t="shared" si="33"/>
        <v>0</v>
      </c>
      <c r="T60" s="2">
        <f t="shared" si="33"/>
        <v>0</v>
      </c>
      <c r="U60" s="2">
        <f t="shared" si="33"/>
        <v>0</v>
      </c>
      <c r="V60" s="2">
        <f t="shared" si="33"/>
        <v>0</v>
      </c>
      <c r="W60" s="2"/>
      <c r="X60" s="2"/>
      <c r="Y60" s="2">
        <f t="shared" si="33"/>
        <v>0</v>
      </c>
      <c r="Z60" s="2">
        <f t="shared" si="33"/>
        <v>0</v>
      </c>
      <c r="AA60" s="2">
        <f t="shared" si="33"/>
        <v>0</v>
      </c>
      <c r="AB60" s="2">
        <f t="shared" si="33"/>
        <v>0</v>
      </c>
      <c r="AC60" s="2">
        <f t="shared" si="33"/>
        <v>0</v>
      </c>
      <c r="AD60" s="2">
        <f t="shared" si="33"/>
        <v>0</v>
      </c>
      <c r="AE60" s="2">
        <f t="shared" si="33"/>
        <v>0</v>
      </c>
      <c r="AF60" s="2">
        <f t="shared" si="33"/>
        <v>0</v>
      </c>
      <c r="AG60" s="2">
        <f t="shared" si="33"/>
        <v>0</v>
      </c>
      <c r="AH60" s="2">
        <f t="shared" si="33"/>
        <v>0</v>
      </c>
      <c r="AI60" s="9">
        <f t="shared" si="17"/>
        <v>0</v>
      </c>
      <c r="AJ60" s="234"/>
      <c r="AK60" s="237"/>
      <c r="AL60" s="193" t="s">
        <v>21</v>
      </c>
      <c r="AM60" s="193"/>
    </row>
    <row r="61" spans="1:39" ht="18.75">
      <c r="A61" s="200">
        <v>6</v>
      </c>
      <c r="B61" s="252" t="s">
        <v>47</v>
      </c>
      <c r="C61" s="194" t="s">
        <v>10</v>
      </c>
      <c r="D61" s="194"/>
      <c r="E61" s="4">
        <f t="shared" ref="E61:AH61" si="34">(E62+E63)</f>
        <v>0</v>
      </c>
      <c r="F61" s="4">
        <f t="shared" si="34"/>
        <v>0</v>
      </c>
      <c r="G61" s="4">
        <f t="shared" si="34"/>
        <v>0</v>
      </c>
      <c r="H61" s="4"/>
      <c r="I61" s="4">
        <f t="shared" ref="I61" si="35">(I62+I63)</f>
        <v>0</v>
      </c>
      <c r="J61" s="4">
        <f t="shared" si="34"/>
        <v>0</v>
      </c>
      <c r="K61" s="4">
        <f t="shared" si="34"/>
        <v>0</v>
      </c>
      <c r="L61" s="4">
        <f t="shared" si="34"/>
        <v>0</v>
      </c>
      <c r="M61" s="4">
        <f t="shared" si="34"/>
        <v>0</v>
      </c>
      <c r="N61" s="4">
        <f t="shared" si="34"/>
        <v>0</v>
      </c>
      <c r="O61" s="4">
        <f t="shared" si="34"/>
        <v>0</v>
      </c>
      <c r="P61" s="4">
        <f t="shared" si="34"/>
        <v>0</v>
      </c>
      <c r="Q61" s="4">
        <f t="shared" si="34"/>
        <v>0</v>
      </c>
      <c r="R61" s="4">
        <f t="shared" si="34"/>
        <v>0</v>
      </c>
      <c r="S61" s="4">
        <f t="shared" si="34"/>
        <v>0</v>
      </c>
      <c r="T61" s="4">
        <f t="shared" si="34"/>
        <v>0</v>
      </c>
      <c r="U61" s="4">
        <f t="shared" si="34"/>
        <v>0</v>
      </c>
      <c r="V61" s="4">
        <f t="shared" si="34"/>
        <v>0</v>
      </c>
      <c r="W61" s="4">
        <v>0</v>
      </c>
      <c r="X61" s="4">
        <f t="shared" si="34"/>
        <v>0</v>
      </c>
      <c r="Y61" s="4">
        <f t="shared" si="34"/>
        <v>0</v>
      </c>
      <c r="Z61" s="4">
        <f t="shared" si="34"/>
        <v>0</v>
      </c>
      <c r="AA61" s="4">
        <f t="shared" si="34"/>
        <v>0</v>
      </c>
      <c r="AB61" s="4">
        <f t="shared" si="34"/>
        <v>0</v>
      </c>
      <c r="AC61" s="4">
        <f t="shared" si="34"/>
        <v>0</v>
      </c>
      <c r="AD61" s="4">
        <f t="shared" si="34"/>
        <v>0</v>
      </c>
      <c r="AE61" s="4">
        <f t="shared" si="34"/>
        <v>0</v>
      </c>
      <c r="AF61" s="4">
        <f t="shared" si="34"/>
        <v>0</v>
      </c>
      <c r="AG61" s="4">
        <f t="shared" si="34"/>
        <v>0</v>
      </c>
      <c r="AH61" s="4">
        <f t="shared" si="34"/>
        <v>0</v>
      </c>
      <c r="AI61" s="8">
        <f t="shared" si="17"/>
        <v>0</v>
      </c>
      <c r="AJ61" s="232" t="e">
        <f t="shared" ref="AJ61" si="36">AI63/AI61%</f>
        <v>#DIV/0!</v>
      </c>
      <c r="AK61" s="235" t="e">
        <f t="shared" ref="AK61" si="37">AI71/AI61%</f>
        <v>#DIV/0!</v>
      </c>
      <c r="AL61" s="194" t="s">
        <v>10</v>
      </c>
      <c r="AM61" s="194"/>
    </row>
    <row r="62" spans="1:39" ht="18.75">
      <c r="A62" s="201"/>
      <c r="B62" s="253"/>
      <c r="C62" s="195" t="s">
        <v>11</v>
      </c>
      <c r="D62" s="195"/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9">
        <f t="shared" si="17"/>
        <v>0</v>
      </c>
      <c r="AJ62" s="233"/>
      <c r="AK62" s="236"/>
      <c r="AL62" s="195" t="s">
        <v>11</v>
      </c>
      <c r="AM62" s="195"/>
    </row>
    <row r="63" spans="1:39" ht="18.75">
      <c r="A63" s="201"/>
      <c r="B63" s="253"/>
      <c r="C63" s="195" t="s">
        <v>12</v>
      </c>
      <c r="D63" s="195"/>
      <c r="E63" s="1">
        <f t="shared" ref="E63:F63" si="38">(E65+E66+E67+E68+E69+E70)</f>
        <v>0</v>
      </c>
      <c r="F63" s="1">
        <f t="shared" si="38"/>
        <v>0</v>
      </c>
      <c r="G63" s="1">
        <f>(G65+G66+G67+G68+G69+G70)</f>
        <v>0</v>
      </c>
      <c r="H63" s="1">
        <f>(H65+H66+H67+H68+H69+H70)</f>
        <v>0</v>
      </c>
      <c r="I63" s="1">
        <f t="shared" ref="I63:W63" si="39">(I65+I66+I67+I68+I69+I70)</f>
        <v>0</v>
      </c>
      <c r="J63" s="1">
        <f t="shared" si="39"/>
        <v>0</v>
      </c>
      <c r="K63" s="1">
        <f t="shared" si="39"/>
        <v>0</v>
      </c>
      <c r="L63" s="1">
        <f t="shared" si="39"/>
        <v>0</v>
      </c>
      <c r="M63" s="1">
        <f t="shared" si="39"/>
        <v>0</v>
      </c>
      <c r="N63" s="1">
        <f t="shared" si="39"/>
        <v>0</v>
      </c>
      <c r="O63" s="1">
        <f t="shared" si="39"/>
        <v>0</v>
      </c>
      <c r="P63" s="1">
        <f t="shared" si="39"/>
        <v>0</v>
      </c>
      <c r="Q63" s="1">
        <f t="shared" si="39"/>
        <v>0</v>
      </c>
      <c r="R63" s="1">
        <f t="shared" si="39"/>
        <v>0</v>
      </c>
      <c r="S63" s="1">
        <f t="shared" si="39"/>
        <v>0</v>
      </c>
      <c r="T63" s="1">
        <f t="shared" si="39"/>
        <v>0</v>
      </c>
      <c r="U63" s="1">
        <f t="shared" si="39"/>
        <v>0</v>
      </c>
      <c r="V63" s="1">
        <f t="shared" si="39"/>
        <v>0</v>
      </c>
      <c r="W63" s="1">
        <f t="shared" si="39"/>
        <v>0</v>
      </c>
      <c r="X63" s="1">
        <f t="shared" ref="X63:AH63" si="40">(X65+X66+X67+X68+X69+X70)</f>
        <v>0</v>
      </c>
      <c r="Y63" s="1">
        <f t="shared" si="40"/>
        <v>0</v>
      </c>
      <c r="Z63" s="1">
        <f t="shared" si="40"/>
        <v>0</v>
      </c>
      <c r="AA63" s="1">
        <f t="shared" si="40"/>
        <v>0</v>
      </c>
      <c r="AB63" s="1">
        <f t="shared" si="40"/>
        <v>0</v>
      </c>
      <c r="AC63" s="1">
        <f t="shared" si="40"/>
        <v>0</v>
      </c>
      <c r="AD63" s="1">
        <f t="shared" si="40"/>
        <v>0</v>
      </c>
      <c r="AE63" s="1">
        <f t="shared" si="40"/>
        <v>0</v>
      </c>
      <c r="AF63" s="1">
        <f t="shared" si="40"/>
        <v>0</v>
      </c>
      <c r="AG63" s="1">
        <f t="shared" si="40"/>
        <v>0</v>
      </c>
      <c r="AH63" s="1">
        <f t="shared" si="40"/>
        <v>0</v>
      </c>
      <c r="AI63" s="9">
        <f t="shared" si="17"/>
        <v>0</v>
      </c>
      <c r="AJ63" s="233"/>
      <c r="AK63" s="236"/>
      <c r="AL63" s="195" t="s">
        <v>12</v>
      </c>
      <c r="AM63" s="195"/>
    </row>
    <row r="64" spans="1:39">
      <c r="A64" s="201"/>
      <c r="B64" s="253"/>
      <c r="C64" s="255" t="s">
        <v>60</v>
      </c>
      <c r="D64" s="256"/>
      <c r="E64" s="34" t="e">
        <f>(E63/E61)*100</f>
        <v>#DIV/0!</v>
      </c>
      <c r="F64" s="34" t="e">
        <f t="shared" ref="F64:AI64" si="41">(F63/F61)*100</f>
        <v>#DIV/0!</v>
      </c>
      <c r="G64" s="34" t="e">
        <f t="shared" si="41"/>
        <v>#DIV/0!</v>
      </c>
      <c r="H64" s="34" t="e">
        <f t="shared" si="41"/>
        <v>#DIV/0!</v>
      </c>
      <c r="I64" s="34" t="e">
        <f t="shared" si="41"/>
        <v>#DIV/0!</v>
      </c>
      <c r="J64" s="34" t="e">
        <f t="shared" si="41"/>
        <v>#DIV/0!</v>
      </c>
      <c r="K64" s="34" t="e">
        <f t="shared" si="41"/>
        <v>#DIV/0!</v>
      </c>
      <c r="L64" s="34" t="e">
        <f t="shared" si="41"/>
        <v>#DIV/0!</v>
      </c>
      <c r="M64" s="34" t="e">
        <f t="shared" si="41"/>
        <v>#DIV/0!</v>
      </c>
      <c r="N64" s="34" t="e">
        <f t="shared" si="41"/>
        <v>#DIV/0!</v>
      </c>
      <c r="O64" s="34" t="e">
        <f t="shared" si="41"/>
        <v>#DIV/0!</v>
      </c>
      <c r="P64" s="34" t="e">
        <f t="shared" si="41"/>
        <v>#DIV/0!</v>
      </c>
      <c r="Q64" s="34" t="e">
        <f t="shared" si="41"/>
        <v>#DIV/0!</v>
      </c>
      <c r="R64" s="34" t="e">
        <f t="shared" si="41"/>
        <v>#DIV/0!</v>
      </c>
      <c r="S64" s="34" t="e">
        <f t="shared" si="41"/>
        <v>#DIV/0!</v>
      </c>
      <c r="T64" s="34" t="e">
        <f t="shared" si="41"/>
        <v>#DIV/0!</v>
      </c>
      <c r="U64" s="34" t="e">
        <f t="shared" si="41"/>
        <v>#DIV/0!</v>
      </c>
      <c r="V64" s="34" t="e">
        <f t="shared" si="41"/>
        <v>#DIV/0!</v>
      </c>
      <c r="W64" s="34" t="e">
        <f t="shared" si="41"/>
        <v>#DIV/0!</v>
      </c>
      <c r="X64" s="34" t="e">
        <f t="shared" si="41"/>
        <v>#DIV/0!</v>
      </c>
      <c r="Y64" s="34" t="e">
        <f t="shared" si="41"/>
        <v>#DIV/0!</v>
      </c>
      <c r="Z64" s="34" t="e">
        <f t="shared" si="41"/>
        <v>#DIV/0!</v>
      </c>
      <c r="AA64" s="34" t="e">
        <f t="shared" si="41"/>
        <v>#DIV/0!</v>
      </c>
      <c r="AB64" s="34" t="e">
        <f t="shared" si="41"/>
        <v>#DIV/0!</v>
      </c>
      <c r="AC64" s="34" t="e">
        <f t="shared" si="41"/>
        <v>#DIV/0!</v>
      </c>
      <c r="AD64" s="34" t="e">
        <f t="shared" si="41"/>
        <v>#DIV/0!</v>
      </c>
      <c r="AE64" s="34" t="e">
        <f t="shared" si="41"/>
        <v>#DIV/0!</v>
      </c>
      <c r="AF64" s="34" t="e">
        <f t="shared" si="41"/>
        <v>#DIV/0!</v>
      </c>
      <c r="AG64" s="34" t="e">
        <f t="shared" si="41"/>
        <v>#DIV/0!</v>
      </c>
      <c r="AH64" s="34" t="e">
        <f t="shared" si="41"/>
        <v>#DIV/0!</v>
      </c>
      <c r="AI64" s="34" t="e">
        <f t="shared" si="41"/>
        <v>#DIV/0!</v>
      </c>
      <c r="AJ64" s="233"/>
      <c r="AK64" s="236"/>
      <c r="AL64" s="56"/>
      <c r="AM64" s="56"/>
    </row>
    <row r="65" spans="1:39" ht="18.75">
      <c r="A65" s="201"/>
      <c r="B65" s="253"/>
      <c r="C65" s="192" t="s">
        <v>13</v>
      </c>
      <c r="D65" s="56" t="s">
        <v>14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9">
        <f t="shared" si="17"/>
        <v>0</v>
      </c>
      <c r="AJ65" s="233"/>
      <c r="AK65" s="236"/>
      <c r="AL65" s="192" t="s">
        <v>13</v>
      </c>
      <c r="AM65" s="56" t="s">
        <v>14</v>
      </c>
    </row>
    <row r="66" spans="1:39" ht="18.75">
      <c r="A66" s="201"/>
      <c r="B66" s="253"/>
      <c r="C66" s="192"/>
      <c r="D66" s="56" t="s">
        <v>15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9">
        <f t="shared" si="17"/>
        <v>0</v>
      </c>
      <c r="AJ66" s="233"/>
      <c r="AK66" s="236"/>
      <c r="AL66" s="192"/>
      <c r="AM66" s="56" t="s">
        <v>15</v>
      </c>
    </row>
    <row r="67" spans="1:39" ht="18.75">
      <c r="A67" s="201"/>
      <c r="B67" s="253"/>
      <c r="C67" s="192"/>
      <c r="D67" s="56" t="s">
        <v>16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9">
        <f t="shared" si="17"/>
        <v>0</v>
      </c>
      <c r="AJ67" s="233"/>
      <c r="AK67" s="236"/>
      <c r="AL67" s="192"/>
      <c r="AM67" s="56" t="s">
        <v>16</v>
      </c>
    </row>
    <row r="68" spans="1:39" ht="18.75">
      <c r="A68" s="201"/>
      <c r="B68" s="253"/>
      <c r="C68" s="192"/>
      <c r="D68" s="56" t="s">
        <v>17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9">
        <f t="shared" si="17"/>
        <v>0</v>
      </c>
      <c r="AJ68" s="233"/>
      <c r="AK68" s="236"/>
      <c r="AL68" s="192"/>
      <c r="AM68" s="56" t="s">
        <v>17</v>
      </c>
    </row>
    <row r="69" spans="1:39" ht="18.75">
      <c r="A69" s="201"/>
      <c r="B69" s="253"/>
      <c r="C69" s="192"/>
      <c r="D69" s="56" t="s">
        <v>18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9">
        <f t="shared" si="17"/>
        <v>0</v>
      </c>
      <c r="AJ69" s="233"/>
      <c r="AK69" s="236"/>
      <c r="AL69" s="192"/>
      <c r="AM69" s="56" t="s">
        <v>18</v>
      </c>
    </row>
    <row r="70" spans="1:39" ht="18.75">
      <c r="A70" s="201"/>
      <c r="B70" s="253"/>
      <c r="C70" s="192"/>
      <c r="D70" s="56" t="s">
        <v>19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9">
        <f t="shared" si="17"/>
        <v>0</v>
      </c>
      <c r="AJ70" s="233"/>
      <c r="AK70" s="236"/>
      <c r="AL70" s="192"/>
      <c r="AM70" s="56" t="s">
        <v>19</v>
      </c>
    </row>
    <row r="71" spans="1:39" ht="19.5" thickBot="1">
      <c r="A71" s="202"/>
      <c r="B71" s="254"/>
      <c r="C71" s="193" t="s">
        <v>21</v>
      </c>
      <c r="D71" s="193"/>
      <c r="E71" s="2">
        <f t="shared" ref="E71:AH71" si="42">(E65+E66+E67)</f>
        <v>0</v>
      </c>
      <c r="F71" s="2">
        <f t="shared" si="42"/>
        <v>0</v>
      </c>
      <c r="G71" s="2">
        <f t="shared" si="42"/>
        <v>0</v>
      </c>
      <c r="H71" s="2">
        <f t="shared" si="42"/>
        <v>0</v>
      </c>
      <c r="I71" s="2">
        <f t="shared" si="42"/>
        <v>0</v>
      </c>
      <c r="J71" s="2">
        <f t="shared" si="42"/>
        <v>0</v>
      </c>
      <c r="K71" s="2">
        <v>0</v>
      </c>
      <c r="L71" s="2">
        <f t="shared" si="42"/>
        <v>0</v>
      </c>
      <c r="M71" s="2">
        <f t="shared" si="42"/>
        <v>0</v>
      </c>
      <c r="N71" s="2">
        <f t="shared" si="42"/>
        <v>0</v>
      </c>
      <c r="O71" s="2">
        <f t="shared" si="42"/>
        <v>0</v>
      </c>
      <c r="P71" s="2">
        <f t="shared" si="42"/>
        <v>0</v>
      </c>
      <c r="Q71" s="2">
        <f t="shared" si="42"/>
        <v>0</v>
      </c>
      <c r="R71" s="2">
        <f t="shared" si="42"/>
        <v>0</v>
      </c>
      <c r="S71" s="2">
        <f t="shared" si="42"/>
        <v>0</v>
      </c>
      <c r="T71" s="2">
        <f t="shared" si="42"/>
        <v>0</v>
      </c>
      <c r="U71" s="2">
        <f t="shared" si="42"/>
        <v>0</v>
      </c>
      <c r="V71" s="2">
        <f t="shared" si="42"/>
        <v>0</v>
      </c>
      <c r="W71" s="2">
        <f t="shared" si="42"/>
        <v>0</v>
      </c>
      <c r="X71" s="2">
        <f t="shared" si="42"/>
        <v>0</v>
      </c>
      <c r="Y71" s="2">
        <f t="shared" si="42"/>
        <v>0</v>
      </c>
      <c r="Z71" s="2">
        <f t="shared" si="42"/>
        <v>0</v>
      </c>
      <c r="AA71" s="2">
        <f t="shared" si="42"/>
        <v>0</v>
      </c>
      <c r="AB71" s="2">
        <f t="shared" si="42"/>
        <v>0</v>
      </c>
      <c r="AC71" s="2">
        <f t="shared" si="42"/>
        <v>0</v>
      </c>
      <c r="AD71" s="2">
        <f t="shared" si="42"/>
        <v>0</v>
      </c>
      <c r="AE71" s="2">
        <f t="shared" si="42"/>
        <v>0</v>
      </c>
      <c r="AF71" s="2">
        <f t="shared" si="42"/>
        <v>0</v>
      </c>
      <c r="AG71" s="2">
        <f t="shared" si="42"/>
        <v>0</v>
      </c>
      <c r="AH71" s="2">
        <f t="shared" si="42"/>
        <v>0</v>
      </c>
      <c r="AI71" s="9">
        <f t="shared" si="17"/>
        <v>0</v>
      </c>
      <c r="AJ71" s="234"/>
      <c r="AK71" s="237"/>
      <c r="AL71" s="193" t="s">
        <v>21</v>
      </c>
      <c r="AM71" s="193"/>
    </row>
    <row r="72" spans="1:39" ht="18.75">
      <c r="A72" s="200">
        <v>7</v>
      </c>
      <c r="B72" s="252" t="s">
        <v>48</v>
      </c>
      <c r="C72" s="194" t="s">
        <v>10</v>
      </c>
      <c r="D72" s="194"/>
      <c r="E72" s="4">
        <f t="shared" ref="E72:AH72" si="43">(E73+E74)</f>
        <v>0</v>
      </c>
      <c r="F72" s="4">
        <f t="shared" si="43"/>
        <v>0</v>
      </c>
      <c r="G72" s="4">
        <f t="shared" si="43"/>
        <v>0</v>
      </c>
      <c r="H72" s="4">
        <f t="shared" si="43"/>
        <v>0</v>
      </c>
      <c r="I72" s="4">
        <f t="shared" si="43"/>
        <v>0</v>
      </c>
      <c r="J72" s="4">
        <f t="shared" si="43"/>
        <v>0</v>
      </c>
      <c r="K72" s="4">
        <f t="shared" si="43"/>
        <v>0</v>
      </c>
      <c r="L72" s="4">
        <f t="shared" si="43"/>
        <v>0</v>
      </c>
      <c r="M72" s="4">
        <f t="shared" si="43"/>
        <v>0</v>
      </c>
      <c r="N72" s="4">
        <f t="shared" si="43"/>
        <v>0</v>
      </c>
      <c r="O72" s="4">
        <f t="shared" si="43"/>
        <v>0</v>
      </c>
      <c r="P72" s="4">
        <f t="shared" si="43"/>
        <v>0</v>
      </c>
      <c r="Q72" s="4">
        <f t="shared" si="43"/>
        <v>0</v>
      </c>
      <c r="R72" s="4">
        <f t="shared" si="43"/>
        <v>0</v>
      </c>
      <c r="S72" s="4">
        <f t="shared" si="43"/>
        <v>0</v>
      </c>
      <c r="T72" s="4">
        <f t="shared" si="43"/>
        <v>0</v>
      </c>
      <c r="U72" s="4">
        <f t="shared" si="43"/>
        <v>0</v>
      </c>
      <c r="V72" s="4">
        <f t="shared" si="43"/>
        <v>0</v>
      </c>
      <c r="W72" s="4"/>
      <c r="X72" s="4"/>
      <c r="Y72" s="4">
        <f t="shared" si="43"/>
        <v>0</v>
      </c>
      <c r="Z72" s="4">
        <f t="shared" si="43"/>
        <v>0</v>
      </c>
      <c r="AA72" s="4">
        <f t="shared" si="43"/>
        <v>0</v>
      </c>
      <c r="AB72" s="4">
        <f t="shared" si="43"/>
        <v>0</v>
      </c>
      <c r="AC72" s="4">
        <f t="shared" si="43"/>
        <v>0</v>
      </c>
      <c r="AD72" s="4">
        <f t="shared" si="43"/>
        <v>0</v>
      </c>
      <c r="AE72" s="4">
        <f t="shared" si="43"/>
        <v>0</v>
      </c>
      <c r="AF72" s="4">
        <f t="shared" si="43"/>
        <v>0</v>
      </c>
      <c r="AG72" s="4">
        <f t="shared" si="43"/>
        <v>0</v>
      </c>
      <c r="AH72" s="4">
        <f t="shared" si="43"/>
        <v>0</v>
      </c>
      <c r="AI72" s="8">
        <f t="shared" si="17"/>
        <v>0</v>
      </c>
      <c r="AJ72" s="226" t="e">
        <f t="shared" ref="AJ72" si="44">AI74/AI72%</f>
        <v>#DIV/0!</v>
      </c>
      <c r="AK72" s="229" t="e">
        <f t="shared" ref="AK72" si="45">AI82/AI72%</f>
        <v>#DIV/0!</v>
      </c>
      <c r="AL72" s="194" t="s">
        <v>10</v>
      </c>
      <c r="AM72" s="194"/>
    </row>
    <row r="73" spans="1:39" ht="18.75">
      <c r="A73" s="201"/>
      <c r="B73" s="253"/>
      <c r="C73" s="195" t="s">
        <v>11</v>
      </c>
      <c r="D73" s="195"/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9">
        <f t="shared" si="17"/>
        <v>0</v>
      </c>
      <c r="AJ73" s="227"/>
      <c r="AK73" s="230"/>
      <c r="AL73" s="195" t="s">
        <v>11</v>
      </c>
      <c r="AM73" s="195"/>
    </row>
    <row r="74" spans="1:39" ht="18.75">
      <c r="A74" s="201"/>
      <c r="B74" s="253"/>
      <c r="C74" s="195" t="s">
        <v>12</v>
      </c>
      <c r="D74" s="195"/>
      <c r="E74" s="1">
        <f t="shared" ref="E74:V74" si="46">(E76+E77+E78+E79+E80+E81)</f>
        <v>0</v>
      </c>
      <c r="F74" s="1">
        <f t="shared" si="46"/>
        <v>0</v>
      </c>
      <c r="G74" s="1">
        <f t="shared" si="46"/>
        <v>0</v>
      </c>
      <c r="H74" s="1">
        <f t="shared" si="46"/>
        <v>0</v>
      </c>
      <c r="I74" s="1">
        <f t="shared" si="46"/>
        <v>0</v>
      </c>
      <c r="J74" s="1">
        <f t="shared" si="46"/>
        <v>0</v>
      </c>
      <c r="K74" s="1">
        <f t="shared" si="46"/>
        <v>0</v>
      </c>
      <c r="L74" s="1">
        <f t="shared" si="46"/>
        <v>0</v>
      </c>
      <c r="M74" s="1">
        <f t="shared" si="46"/>
        <v>0</v>
      </c>
      <c r="N74" s="1">
        <f t="shared" si="46"/>
        <v>0</v>
      </c>
      <c r="O74" s="1">
        <f t="shared" si="46"/>
        <v>0</v>
      </c>
      <c r="P74" s="1">
        <f t="shared" si="46"/>
        <v>0</v>
      </c>
      <c r="Q74" s="1">
        <f t="shared" si="46"/>
        <v>0</v>
      </c>
      <c r="R74" s="1">
        <f t="shared" si="46"/>
        <v>0</v>
      </c>
      <c r="S74" s="1">
        <f t="shared" si="46"/>
        <v>0</v>
      </c>
      <c r="T74" s="1">
        <f t="shared" si="46"/>
        <v>0</v>
      </c>
      <c r="U74" s="1">
        <f t="shared" si="46"/>
        <v>0</v>
      </c>
      <c r="V74" s="1">
        <f t="shared" si="46"/>
        <v>0</v>
      </c>
      <c r="W74" s="1"/>
      <c r="X74" s="1"/>
      <c r="Y74" s="1">
        <f t="shared" ref="Y74:AH74" si="47">(Y76+Y77+Y78+Y79+Y80+Y81)</f>
        <v>0</v>
      </c>
      <c r="Z74" s="1">
        <f t="shared" si="47"/>
        <v>0</v>
      </c>
      <c r="AA74" s="1">
        <f t="shared" si="47"/>
        <v>0</v>
      </c>
      <c r="AB74" s="1">
        <f t="shared" si="47"/>
        <v>0</v>
      </c>
      <c r="AC74" s="1">
        <f t="shared" si="47"/>
        <v>0</v>
      </c>
      <c r="AD74" s="1">
        <f t="shared" si="47"/>
        <v>0</v>
      </c>
      <c r="AE74" s="1">
        <f t="shared" si="47"/>
        <v>0</v>
      </c>
      <c r="AF74" s="1">
        <f t="shared" si="47"/>
        <v>0</v>
      </c>
      <c r="AG74" s="1">
        <f t="shared" si="47"/>
        <v>0</v>
      </c>
      <c r="AH74" s="1">
        <f t="shared" si="47"/>
        <v>0</v>
      </c>
      <c r="AI74" s="9">
        <f t="shared" si="17"/>
        <v>0</v>
      </c>
      <c r="AJ74" s="227"/>
      <c r="AK74" s="230"/>
      <c r="AL74" s="195" t="s">
        <v>12</v>
      </c>
      <c r="AM74" s="195"/>
    </row>
    <row r="75" spans="1:39">
      <c r="A75" s="201"/>
      <c r="B75" s="253"/>
      <c r="C75" s="255" t="s">
        <v>60</v>
      </c>
      <c r="D75" s="256"/>
      <c r="E75" s="34" t="e">
        <f>(E74/E72)*100</f>
        <v>#DIV/0!</v>
      </c>
      <c r="F75" s="34" t="e">
        <f t="shared" ref="F75:AI75" si="48">(F74/F72)*100</f>
        <v>#DIV/0!</v>
      </c>
      <c r="G75" s="34" t="e">
        <f t="shared" si="48"/>
        <v>#DIV/0!</v>
      </c>
      <c r="H75" s="34" t="e">
        <f t="shared" si="48"/>
        <v>#DIV/0!</v>
      </c>
      <c r="I75" s="34" t="e">
        <f t="shared" si="48"/>
        <v>#DIV/0!</v>
      </c>
      <c r="J75" s="34" t="e">
        <f t="shared" si="48"/>
        <v>#DIV/0!</v>
      </c>
      <c r="K75" s="34" t="e">
        <f t="shared" si="48"/>
        <v>#DIV/0!</v>
      </c>
      <c r="L75" s="34" t="e">
        <f t="shared" si="48"/>
        <v>#DIV/0!</v>
      </c>
      <c r="M75" s="34" t="e">
        <f t="shared" si="48"/>
        <v>#DIV/0!</v>
      </c>
      <c r="N75" s="34" t="e">
        <f t="shared" si="48"/>
        <v>#DIV/0!</v>
      </c>
      <c r="O75" s="34" t="e">
        <f t="shared" si="48"/>
        <v>#DIV/0!</v>
      </c>
      <c r="P75" s="34" t="e">
        <f t="shared" si="48"/>
        <v>#DIV/0!</v>
      </c>
      <c r="Q75" s="34" t="e">
        <f t="shared" si="48"/>
        <v>#DIV/0!</v>
      </c>
      <c r="R75" s="34" t="e">
        <f t="shared" si="48"/>
        <v>#DIV/0!</v>
      </c>
      <c r="S75" s="34" t="e">
        <f t="shared" si="48"/>
        <v>#DIV/0!</v>
      </c>
      <c r="T75" s="34" t="e">
        <f t="shared" si="48"/>
        <v>#DIV/0!</v>
      </c>
      <c r="U75" s="34" t="e">
        <f t="shared" si="48"/>
        <v>#DIV/0!</v>
      </c>
      <c r="V75" s="34" t="e">
        <f t="shared" si="48"/>
        <v>#DIV/0!</v>
      </c>
      <c r="W75" s="34" t="e">
        <f t="shared" si="48"/>
        <v>#DIV/0!</v>
      </c>
      <c r="X75" s="34" t="e">
        <f t="shared" si="48"/>
        <v>#DIV/0!</v>
      </c>
      <c r="Y75" s="34" t="e">
        <f t="shared" si="48"/>
        <v>#DIV/0!</v>
      </c>
      <c r="Z75" s="34" t="e">
        <f t="shared" si="48"/>
        <v>#DIV/0!</v>
      </c>
      <c r="AA75" s="34" t="e">
        <f t="shared" si="48"/>
        <v>#DIV/0!</v>
      </c>
      <c r="AB75" s="34" t="e">
        <f t="shared" si="48"/>
        <v>#DIV/0!</v>
      </c>
      <c r="AC75" s="34" t="e">
        <f t="shared" si="48"/>
        <v>#DIV/0!</v>
      </c>
      <c r="AD75" s="34" t="e">
        <f t="shared" si="48"/>
        <v>#DIV/0!</v>
      </c>
      <c r="AE75" s="34" t="e">
        <f t="shared" si="48"/>
        <v>#DIV/0!</v>
      </c>
      <c r="AF75" s="34" t="e">
        <f t="shared" si="48"/>
        <v>#DIV/0!</v>
      </c>
      <c r="AG75" s="34" t="e">
        <f t="shared" si="48"/>
        <v>#DIV/0!</v>
      </c>
      <c r="AH75" s="34" t="e">
        <f t="shared" si="48"/>
        <v>#DIV/0!</v>
      </c>
      <c r="AI75" s="34" t="e">
        <f t="shared" si="48"/>
        <v>#DIV/0!</v>
      </c>
      <c r="AJ75" s="227"/>
      <c r="AK75" s="230"/>
      <c r="AL75" s="56"/>
      <c r="AM75" s="56"/>
    </row>
    <row r="76" spans="1:39" ht="18.75">
      <c r="A76" s="201"/>
      <c r="B76" s="253"/>
      <c r="C76" s="192" t="s">
        <v>13</v>
      </c>
      <c r="D76" s="56" t="s">
        <v>14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9">
        <f t="shared" si="17"/>
        <v>0</v>
      </c>
      <c r="AJ76" s="227"/>
      <c r="AK76" s="230"/>
      <c r="AL76" s="192" t="s">
        <v>13</v>
      </c>
      <c r="AM76" s="56" t="s">
        <v>14</v>
      </c>
    </row>
    <row r="77" spans="1:39" ht="18.75">
      <c r="A77" s="201"/>
      <c r="B77" s="253"/>
      <c r="C77" s="192"/>
      <c r="D77" s="56" t="s">
        <v>15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9">
        <f t="shared" si="17"/>
        <v>0</v>
      </c>
      <c r="AJ77" s="227"/>
      <c r="AK77" s="230"/>
      <c r="AL77" s="192"/>
      <c r="AM77" s="56" t="s">
        <v>15</v>
      </c>
    </row>
    <row r="78" spans="1:39" ht="18.75">
      <c r="A78" s="201"/>
      <c r="B78" s="253"/>
      <c r="C78" s="192"/>
      <c r="D78" s="56" t="s">
        <v>16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9">
        <f t="shared" si="17"/>
        <v>0</v>
      </c>
      <c r="AJ78" s="227"/>
      <c r="AK78" s="230"/>
      <c r="AL78" s="192"/>
      <c r="AM78" s="56" t="s">
        <v>16</v>
      </c>
    </row>
    <row r="79" spans="1:39" ht="18.75">
      <c r="A79" s="201"/>
      <c r="B79" s="253"/>
      <c r="C79" s="192"/>
      <c r="D79" s="56" t="s">
        <v>17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9">
        <f t="shared" si="17"/>
        <v>0</v>
      </c>
      <c r="AJ79" s="227"/>
      <c r="AK79" s="230"/>
      <c r="AL79" s="192"/>
      <c r="AM79" s="56" t="s">
        <v>17</v>
      </c>
    </row>
    <row r="80" spans="1:39" ht="18.75">
      <c r="A80" s="201"/>
      <c r="B80" s="253"/>
      <c r="C80" s="192"/>
      <c r="D80" s="56" t="s">
        <v>18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9">
        <f t="shared" si="17"/>
        <v>0</v>
      </c>
      <c r="AJ80" s="227"/>
      <c r="AK80" s="230"/>
      <c r="AL80" s="192"/>
      <c r="AM80" s="56" t="s">
        <v>18</v>
      </c>
    </row>
    <row r="81" spans="1:39" ht="18.75">
      <c r="A81" s="201"/>
      <c r="B81" s="253"/>
      <c r="C81" s="192"/>
      <c r="D81" s="56" t="s">
        <v>19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9">
        <f t="shared" si="17"/>
        <v>0</v>
      </c>
      <c r="AJ81" s="227"/>
      <c r="AK81" s="230"/>
      <c r="AL81" s="192"/>
      <c r="AM81" s="56" t="s">
        <v>19</v>
      </c>
    </row>
    <row r="82" spans="1:39" ht="19.5" thickBot="1">
      <c r="A82" s="202"/>
      <c r="B82" s="254"/>
      <c r="C82" s="193" t="s">
        <v>21</v>
      </c>
      <c r="D82" s="193"/>
      <c r="E82" s="2">
        <f t="shared" ref="E82:AH82" si="49">(E76+E77+E78)</f>
        <v>0</v>
      </c>
      <c r="F82" s="2">
        <f t="shared" si="49"/>
        <v>0</v>
      </c>
      <c r="G82" s="2">
        <f t="shared" si="49"/>
        <v>0</v>
      </c>
      <c r="H82" s="2">
        <f t="shared" si="49"/>
        <v>0</v>
      </c>
      <c r="I82" s="2">
        <f t="shared" si="49"/>
        <v>0</v>
      </c>
      <c r="J82" s="2">
        <f t="shared" si="49"/>
        <v>0</v>
      </c>
      <c r="K82" s="2">
        <f t="shared" si="49"/>
        <v>0</v>
      </c>
      <c r="L82" s="2"/>
      <c r="M82" s="2">
        <f t="shared" si="49"/>
        <v>0</v>
      </c>
      <c r="N82" s="2">
        <f t="shared" si="49"/>
        <v>0</v>
      </c>
      <c r="O82" s="2">
        <f t="shared" si="49"/>
        <v>0</v>
      </c>
      <c r="P82" s="2">
        <f t="shared" si="49"/>
        <v>0</v>
      </c>
      <c r="Q82" s="2">
        <f t="shared" si="49"/>
        <v>0</v>
      </c>
      <c r="R82" s="2">
        <f t="shared" si="49"/>
        <v>0</v>
      </c>
      <c r="S82" s="2">
        <f t="shared" si="49"/>
        <v>0</v>
      </c>
      <c r="T82" s="2">
        <f t="shared" si="49"/>
        <v>0</v>
      </c>
      <c r="U82" s="2">
        <f t="shared" si="49"/>
        <v>0</v>
      </c>
      <c r="V82" s="2">
        <f t="shared" si="49"/>
        <v>0</v>
      </c>
      <c r="W82" s="2"/>
      <c r="X82" s="2"/>
      <c r="Y82" s="2">
        <f t="shared" si="49"/>
        <v>0</v>
      </c>
      <c r="Z82" s="2">
        <f t="shared" si="49"/>
        <v>0</v>
      </c>
      <c r="AA82" s="2">
        <f t="shared" si="49"/>
        <v>0</v>
      </c>
      <c r="AB82" s="2">
        <f t="shared" si="49"/>
        <v>0</v>
      </c>
      <c r="AC82" s="2">
        <f t="shared" si="49"/>
        <v>0</v>
      </c>
      <c r="AD82" s="2">
        <f t="shared" si="49"/>
        <v>0</v>
      </c>
      <c r="AE82" s="2">
        <f t="shared" si="49"/>
        <v>0</v>
      </c>
      <c r="AF82" s="2">
        <f t="shared" si="49"/>
        <v>0</v>
      </c>
      <c r="AG82" s="2">
        <f t="shared" si="49"/>
        <v>0</v>
      </c>
      <c r="AH82" s="2">
        <f t="shared" si="49"/>
        <v>0</v>
      </c>
      <c r="AI82" s="10">
        <f t="shared" si="17"/>
        <v>0</v>
      </c>
      <c r="AJ82" s="228"/>
      <c r="AK82" s="231"/>
      <c r="AL82" s="193" t="s">
        <v>21</v>
      </c>
      <c r="AM82" s="193"/>
    </row>
  </sheetData>
  <mergeCells count="137">
    <mergeCell ref="C76:C81"/>
    <mergeCell ref="AL76:AL81"/>
    <mergeCell ref="C82:D82"/>
    <mergeCell ref="AL82:AM82"/>
    <mergeCell ref="A72:A82"/>
    <mergeCell ref="B72:B82"/>
    <mergeCell ref="C72:D72"/>
    <mergeCell ref="AJ72:AJ82"/>
    <mergeCell ref="AK72:AK82"/>
    <mergeCell ref="AL72:AM72"/>
    <mergeCell ref="C73:D73"/>
    <mergeCell ref="AL73:AM73"/>
    <mergeCell ref="C74:D74"/>
    <mergeCell ref="AL74:AM74"/>
    <mergeCell ref="AL63:AM63"/>
    <mergeCell ref="C64:D64"/>
    <mergeCell ref="C65:C70"/>
    <mergeCell ref="AL65:AL70"/>
    <mergeCell ref="C71:D71"/>
    <mergeCell ref="AL71:AM71"/>
    <mergeCell ref="C60:D60"/>
    <mergeCell ref="AL60:AM60"/>
    <mergeCell ref="C75:D75"/>
    <mergeCell ref="A50:A60"/>
    <mergeCell ref="B50:B60"/>
    <mergeCell ref="C50:D50"/>
    <mergeCell ref="AJ50:AJ60"/>
    <mergeCell ref="AK50:AK60"/>
    <mergeCell ref="AL50:AM50"/>
    <mergeCell ref="A39:A49"/>
    <mergeCell ref="B39:B49"/>
    <mergeCell ref="A61:A71"/>
    <mergeCell ref="B61:B71"/>
    <mergeCell ref="C61:D61"/>
    <mergeCell ref="AJ61:AJ71"/>
    <mergeCell ref="AK61:AK71"/>
    <mergeCell ref="AL61:AM61"/>
    <mergeCell ref="C62:D62"/>
    <mergeCell ref="AL62:AM62"/>
    <mergeCell ref="C51:D51"/>
    <mergeCell ref="AL51:AM51"/>
    <mergeCell ref="C52:D52"/>
    <mergeCell ref="AL52:AM52"/>
    <mergeCell ref="C53:D53"/>
    <mergeCell ref="C54:C59"/>
    <mergeCell ref="AL54:AL59"/>
    <mergeCell ref="C63:D63"/>
    <mergeCell ref="AL39:AM39"/>
    <mergeCell ref="C40:D40"/>
    <mergeCell ref="AL40:AM40"/>
    <mergeCell ref="C41:D41"/>
    <mergeCell ref="AL41:AM41"/>
    <mergeCell ref="C42:D42"/>
    <mergeCell ref="C31:D31"/>
    <mergeCell ref="C32:C37"/>
    <mergeCell ref="AL32:AL37"/>
    <mergeCell ref="C38:D38"/>
    <mergeCell ref="AL38:AM38"/>
    <mergeCell ref="C39:D39"/>
    <mergeCell ref="AJ39:AJ49"/>
    <mergeCell ref="AK39:AK49"/>
    <mergeCell ref="C43:C48"/>
    <mergeCell ref="AL43:AL48"/>
    <mergeCell ref="C49:D49"/>
    <mergeCell ref="AL49:AM49"/>
    <mergeCell ref="A28:A38"/>
    <mergeCell ref="B28:B38"/>
    <mergeCell ref="C28:D28"/>
    <mergeCell ref="AJ28:AJ38"/>
    <mergeCell ref="AK28:AK38"/>
    <mergeCell ref="AL28:AM28"/>
    <mergeCell ref="C29:D29"/>
    <mergeCell ref="AL29:AM29"/>
    <mergeCell ref="C30:D30"/>
    <mergeCell ref="AL30:AM30"/>
    <mergeCell ref="C20:C25"/>
    <mergeCell ref="AL20:AL26"/>
    <mergeCell ref="C26:D26"/>
    <mergeCell ref="C27:D27"/>
    <mergeCell ref="AL27:AM27"/>
    <mergeCell ref="A16:A27"/>
    <mergeCell ref="B16:B27"/>
    <mergeCell ref="C16:D16"/>
    <mergeCell ref="AJ16:AJ27"/>
    <mergeCell ref="AK16:AK27"/>
    <mergeCell ref="AL16:AM16"/>
    <mergeCell ref="C17:D17"/>
    <mergeCell ref="AL17:AM17"/>
    <mergeCell ref="C18:D18"/>
    <mergeCell ref="AL18:AM18"/>
    <mergeCell ref="AN8:AQ8"/>
    <mergeCell ref="AN9:AO9"/>
    <mergeCell ref="AP9:AQ9"/>
    <mergeCell ref="AN10:AO10"/>
    <mergeCell ref="AP10:AQ10"/>
    <mergeCell ref="AN11:AO11"/>
    <mergeCell ref="AP11:AQ11"/>
    <mergeCell ref="AN12:AO12"/>
    <mergeCell ref="C19:D19"/>
    <mergeCell ref="AL5:AM5"/>
    <mergeCell ref="AO5:AP5"/>
    <mergeCell ref="AQ5:AR5"/>
    <mergeCell ref="C6:D6"/>
    <mergeCell ref="AL6:AM6"/>
    <mergeCell ref="C7:D7"/>
    <mergeCell ref="AN3:AS3"/>
    <mergeCell ref="A4:A15"/>
    <mergeCell ref="B4:B15"/>
    <mergeCell ref="C4:D4"/>
    <mergeCell ref="AJ4:AJ15"/>
    <mergeCell ref="AK4:AK15"/>
    <mergeCell ref="AL4:AM4"/>
    <mergeCell ref="AO4:AP4"/>
    <mergeCell ref="AQ4:AR4"/>
    <mergeCell ref="C5:D5"/>
    <mergeCell ref="AP12:AQ12"/>
    <mergeCell ref="AN13:AO13"/>
    <mergeCell ref="AP13:AQ13"/>
    <mergeCell ref="C14:D14"/>
    <mergeCell ref="C15:D15"/>
    <mergeCell ref="AL15:AM15"/>
    <mergeCell ref="C8:C13"/>
    <mergeCell ref="AL8:AL13"/>
    <mergeCell ref="AC1:AD1"/>
    <mergeCell ref="AE1:AH1"/>
    <mergeCell ref="AI1:AI3"/>
    <mergeCell ref="AJ1:AJ3"/>
    <mergeCell ref="AK1:AK3"/>
    <mergeCell ref="AL1:AM1"/>
    <mergeCell ref="AL2:AM3"/>
    <mergeCell ref="A1:A3"/>
    <mergeCell ref="B1:B3"/>
    <mergeCell ref="C1:D1"/>
    <mergeCell ref="E1:O1"/>
    <mergeCell ref="P1:U1"/>
    <mergeCell ref="V1:AB1"/>
    <mergeCell ref="C2:D3"/>
  </mergeCells>
  <conditionalFormatting sqref="E2:AH2">
    <cfRule type="containsText" dxfId="65" priority="47" operator="containsText" text="Sat">
      <formula>NOT(ISERROR(SEARCH("Sat",E2)))</formula>
    </cfRule>
    <cfRule type="containsText" dxfId="64" priority="48" operator="containsText" text="Fri">
      <formula>NOT(ISERROR(SEARCH("Fri",E2)))</formula>
    </cfRule>
    <cfRule type="containsText" dxfId="63" priority="49" operator="containsText" text="Thu">
      <formula>NOT(ISERROR(SEARCH("Thu",E2)))</formula>
    </cfRule>
    <cfRule type="containsText" dxfId="62" priority="50" operator="containsText" text="Wed">
      <formula>NOT(ISERROR(SEARCH("Wed",E2)))</formula>
    </cfRule>
    <cfRule type="containsText" dxfId="61" priority="51" operator="containsText" text="Tue">
      <formula>NOT(ISERROR(SEARCH("Tue",E2)))</formula>
    </cfRule>
    <cfRule type="containsText" dxfId="60" priority="52" operator="containsText" text="Mon">
      <formula>NOT(ISERROR(SEARCH("Mon",E2)))</formula>
    </cfRule>
    <cfRule type="containsText" dxfId="59" priority="53" operator="containsText" text="Sun">
      <formula>NOT(ISERROR(SEARCH("Sun",E2)))</formula>
    </cfRule>
  </conditionalFormatting>
  <conditionalFormatting sqref="E16:AI37 AI38">
    <cfRule type="colorScale" priority="46">
      <colorScale>
        <cfvo type="min" val="0"/>
        <cfvo type="max" val="0"/>
        <color rgb="FF63BE7B"/>
        <color rgb="FFFFEF9C"/>
      </colorScale>
    </cfRule>
  </conditionalFormatting>
  <conditionalFormatting sqref="E43:AI48 AI49 E39:AI41">
    <cfRule type="colorScale" priority="45">
      <colorScale>
        <cfvo type="min" val="0"/>
        <cfvo type="max" val="0"/>
        <color rgb="FF63BE7B"/>
        <color rgb="FFFFEF9C"/>
      </colorScale>
    </cfRule>
  </conditionalFormatting>
  <conditionalFormatting sqref="E50:AI59 AI60">
    <cfRule type="colorScale" priority="44">
      <colorScale>
        <cfvo type="min" val="0"/>
        <cfvo type="max" val="0"/>
        <color rgb="FF63BE7B"/>
        <color rgb="FFFFEF9C"/>
      </colorScale>
    </cfRule>
  </conditionalFormatting>
  <conditionalFormatting sqref="AI61:AI71 E61:AH70">
    <cfRule type="colorScale" priority="43">
      <colorScale>
        <cfvo type="min" val="0"/>
        <cfvo type="max" val="0"/>
        <color rgb="FF63BE7B"/>
        <color rgb="FFFFEF9C"/>
      </colorScale>
    </cfRule>
  </conditionalFormatting>
  <conditionalFormatting sqref="AI72:AI82 E72:AH81">
    <cfRule type="colorScale" priority="42">
      <colorScale>
        <cfvo type="min" val="0"/>
        <cfvo type="max" val="0"/>
        <color rgb="FF63BE7B"/>
        <color rgb="FFFFEF9C"/>
      </colorScale>
    </cfRule>
  </conditionalFormatting>
  <conditionalFormatting sqref="AL16:AM26 AL28:AM37 AL27 AL39:AM41 AL50:AM59 AL61:AM70 AL72:AM81 AL38 AL49 AL60 AL71 AL82 AL4:AM14 AL15 AL43:AM48 C16:D18 C28:D30 C39:D41 C50:D52 C61:D63 C72:D74 C32:D37 C31 C38 C49 C60 C71 C82 C4:D6 C8:D13 C7 C14:C15 C27 C19:C20 D20:D25 C43:D48 C54:D59 C65:D70 C76:D81 C42 C53 C64 C75">
    <cfRule type="containsText" dxfId="58" priority="30" operator="containsText" text="other">
      <formula>NOT(ISERROR(SEARCH("other",C4)))</formula>
    </cfRule>
    <cfRule type="containsText" dxfId="57" priority="31" operator="containsText" text="Scratch">
      <formula>NOT(ISERROR(SEARCH("Scratch",C4)))</formula>
    </cfRule>
    <cfRule type="containsText" dxfId="56" priority="32" operator="containsText" text="Indicator">
      <formula>NOT(ISERROR(SEARCH("Indicator",C4)))</formula>
    </cfRule>
    <cfRule type="containsText" dxfId="55" priority="33" operator="containsText" text="i.r">
      <formula>NOT(ISERROR(SEARCH("i.r",C4)))</formula>
    </cfRule>
    <cfRule type="containsText" dxfId="54" priority="34" operator="containsText" text="Types of Defect">
      <formula>NOT(ISERROR(SEARCH("Types of Defect",C4)))</formula>
    </cfRule>
    <cfRule type="containsText" dxfId="53" priority="35" operator="containsText" text="H.v">
      <formula>NOT(ISERROR(SEARCH("H.v",C4)))</formula>
    </cfRule>
    <cfRule type="containsText" dxfId="52" priority="36" operator="containsText" text="NG Qty.">
      <formula>NOT(ISERROR(SEARCH("NG Qty.",C4)))</formula>
    </cfRule>
    <cfRule type="containsText" dxfId="51" priority="37" operator="containsText" text="NG  Qty.">
      <formula>NOT(ISERROR(SEARCH("NG  Qty.",C4)))</formula>
    </cfRule>
    <cfRule type="containsText" dxfId="50" priority="38" operator="containsText" text="OK Qty.">
      <formula>NOT(ISERROR(SEARCH("OK Qty.",C4)))</formula>
    </cfRule>
    <cfRule type="containsText" dxfId="49" priority="39" operator="containsText" text="OK  Qty.">
      <formula>NOT(ISERROR(SEARCH("OK  Qty.",C4)))</formula>
    </cfRule>
    <cfRule type="containsText" dxfId="48" priority="40" operator="containsText" text="Total  Qty.">
      <formula>NOT(ISERROR(SEARCH("Total  Qty.",C4)))</formula>
    </cfRule>
    <cfRule type="containsText" dxfId="47" priority="41" operator="containsText" text="Total  Qty.">
      <formula>NOT(ISERROR(SEARCH("Total  Qty.",C4)))</formula>
    </cfRule>
  </conditionalFormatting>
  <conditionalFormatting sqref="AL4:AM41 AL43:AM82 C32:D41 C4:D6 C7 C8:D18 C27:C31 C19:C20 D20:D25 D27:D30 C43:D52 C54:D63 C65:D74 C76:D82 C42 C53 C64 C75">
    <cfRule type="containsText" dxfId="46" priority="29" operator="containsText" text="Rework">
      <formula>NOT(ISERROR(SEARCH("Rework",C4)))</formula>
    </cfRule>
  </conditionalFormatting>
  <conditionalFormatting sqref="A16 A1 A28 A39 A50 A61 A72">
    <cfRule type="colorScale" priority="28">
      <colorScale>
        <cfvo type="min" val="0"/>
        <cfvo type="max" val="0"/>
        <color rgb="FF63BE7B"/>
        <color rgb="FFFFEF9C"/>
      </colorScale>
    </cfRule>
  </conditionalFormatting>
  <conditionalFormatting sqref="Y73:AB73 Y76:AB81">
    <cfRule type="colorScale" priority="27">
      <colorScale>
        <cfvo type="min" val="0"/>
        <cfvo type="max" val="0"/>
        <color rgb="FF63BE7B"/>
        <color rgb="FFFFEF9C"/>
      </colorScale>
    </cfRule>
  </conditionalFormatting>
  <conditionalFormatting sqref="AJ16:AK16 AJ28:AK28 AJ39:AK39 AJ50:AK50 AJ61:AK61 AJ72:AK72">
    <cfRule type="colorScale" priority="26">
      <colorScale>
        <cfvo type="min" val="0"/>
        <cfvo type="max" val="0"/>
        <color rgb="FF63BE7B"/>
        <color rgb="FFFFEF9C"/>
      </colorScale>
    </cfRule>
  </conditionalFormatting>
  <conditionalFormatting sqref="AI8:AI15 AC8:AH14 E4:AI7 E8:X14 Q8:AH13">
    <cfRule type="colorScale" priority="25">
      <colorScale>
        <cfvo type="min" val="0"/>
        <cfvo type="max" val="0"/>
        <color rgb="FF63BE7B"/>
        <color rgb="FFFFEF9C"/>
      </colorScale>
    </cfRule>
  </conditionalFormatting>
  <conditionalFormatting sqref="A4">
    <cfRule type="colorScale" priority="24">
      <colorScale>
        <cfvo type="min" val="0"/>
        <cfvo type="max" val="0"/>
        <color rgb="FF63BE7B"/>
        <color rgb="FFFFEF9C"/>
      </colorScale>
    </cfRule>
  </conditionalFormatting>
  <conditionalFormatting sqref="Y8:AB14">
    <cfRule type="colorScale" priority="23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22">
      <colorScale>
        <cfvo type="min" val="0"/>
        <cfvo type="max" val="0"/>
        <color rgb="FF63BE7B"/>
        <color rgb="FFFFEF9C"/>
      </colorScale>
    </cfRule>
  </conditionalFormatting>
  <conditionalFormatting sqref="AJ4:AK4">
    <cfRule type="colorScale" priority="21">
      <colorScale>
        <cfvo type="min" val="0"/>
        <cfvo type="max" val="0"/>
        <color rgb="FF63BE7B"/>
        <color rgb="FFFFEF9C"/>
      </colorScale>
    </cfRule>
  </conditionalFormatting>
  <conditionalFormatting sqref="AL42:AM42">
    <cfRule type="containsText" dxfId="45" priority="9" operator="containsText" text="other">
      <formula>NOT(ISERROR(SEARCH("other",AL42)))</formula>
    </cfRule>
    <cfRule type="containsText" dxfId="44" priority="10" operator="containsText" text="Scratch">
      <formula>NOT(ISERROR(SEARCH("Scratch",AL42)))</formula>
    </cfRule>
    <cfRule type="containsText" dxfId="43" priority="11" operator="containsText" text="Indicator">
      <formula>NOT(ISERROR(SEARCH("Indicator",AL42)))</formula>
    </cfRule>
    <cfRule type="containsText" dxfId="42" priority="12" operator="containsText" text="i.r">
      <formula>NOT(ISERROR(SEARCH("i.r",AL42)))</formula>
    </cfRule>
    <cfRule type="containsText" dxfId="41" priority="13" operator="containsText" text="Types of Defect">
      <formula>NOT(ISERROR(SEARCH("Types of Defect",AL42)))</formula>
    </cfRule>
    <cfRule type="containsText" dxfId="40" priority="14" operator="containsText" text="H.v">
      <formula>NOT(ISERROR(SEARCH("H.v",AL42)))</formula>
    </cfRule>
    <cfRule type="containsText" dxfId="39" priority="15" operator="containsText" text="NG Qty.">
      <formula>NOT(ISERROR(SEARCH("NG Qty.",AL42)))</formula>
    </cfRule>
    <cfRule type="containsText" dxfId="38" priority="16" operator="containsText" text="NG  Qty.">
      <formula>NOT(ISERROR(SEARCH("NG  Qty.",AL42)))</formula>
    </cfRule>
    <cfRule type="containsText" dxfId="37" priority="17" operator="containsText" text="OK Qty.">
      <formula>NOT(ISERROR(SEARCH("OK Qty.",AL42)))</formula>
    </cfRule>
    <cfRule type="containsText" dxfId="36" priority="18" operator="containsText" text="OK  Qty.">
      <formula>NOT(ISERROR(SEARCH("OK  Qty.",AL42)))</formula>
    </cfRule>
    <cfRule type="containsText" dxfId="35" priority="19" operator="containsText" text="Total  Qty.">
      <formula>NOT(ISERROR(SEARCH("Total  Qty.",AL42)))</formula>
    </cfRule>
    <cfRule type="containsText" dxfId="34" priority="20" operator="containsText" text="Total  Qty.">
      <formula>NOT(ISERROR(SEARCH("Total  Qty.",AL42)))</formula>
    </cfRule>
  </conditionalFormatting>
  <conditionalFormatting sqref="AL42:AM42">
    <cfRule type="containsText" dxfId="33" priority="8" operator="containsText" text="Rework">
      <formula>NOT(ISERROR(SEARCH("Rework",AL42)))</formula>
    </cfRule>
  </conditionalFormatting>
  <conditionalFormatting sqref="E38:AH38">
    <cfRule type="colorScale" priority="7">
      <colorScale>
        <cfvo type="min" val="0"/>
        <cfvo type="max" val="0"/>
        <color rgb="FF63BE7B"/>
        <color rgb="FFFFEF9C"/>
      </colorScale>
    </cfRule>
  </conditionalFormatting>
  <conditionalFormatting sqref="E49:AH49">
    <cfRule type="colorScale" priority="6">
      <colorScale>
        <cfvo type="min" val="0"/>
        <cfvo type="max" val="0"/>
        <color rgb="FF63BE7B"/>
        <color rgb="FFFFEF9C"/>
      </colorScale>
    </cfRule>
  </conditionalFormatting>
  <conditionalFormatting sqref="E60:AH60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E71:AH71"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E82:AH82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AC15:AH15 E15:X15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E42:AI42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82"/>
  <sheetViews>
    <sheetView tabSelected="1" workbookViewId="0">
      <pane xSplit="4" ySplit="3" topLeftCell="AO31" activePane="bottomRight" state="frozen"/>
      <selection pane="topRight" activeCell="E1" sqref="E1"/>
      <selection pane="bottomLeft" activeCell="A4" sqref="A4"/>
      <selection pane="bottomRight" activeCell="AW41" sqref="AW41"/>
    </sheetView>
  </sheetViews>
  <sheetFormatPr defaultRowHeight="15"/>
  <cols>
    <col min="4" max="4" width="14.5703125" customWidth="1"/>
    <col min="5" max="5" width="9.5703125" bestFit="1" customWidth="1"/>
    <col min="7" max="7" width="10.5703125" bestFit="1" customWidth="1"/>
    <col min="12" max="12" width="11.5703125" customWidth="1"/>
    <col min="19" max="19" width="9.5703125" bestFit="1" customWidth="1"/>
    <col min="31" max="31" width="10.5703125" customWidth="1"/>
    <col min="35" max="35" width="13.140625" customWidth="1"/>
    <col min="40" max="40" width="32.5703125" customWidth="1"/>
    <col min="42" max="42" width="18.7109375" customWidth="1"/>
    <col min="43" max="43" width="15.85546875" customWidth="1"/>
    <col min="44" max="44" width="22.5703125" customWidth="1"/>
    <col min="45" max="45" width="22.28515625" customWidth="1"/>
    <col min="46" max="46" width="15.85546875" customWidth="1"/>
    <col min="47" max="47" width="16.85546875" customWidth="1"/>
  </cols>
  <sheetData>
    <row r="1" spans="1:47" ht="19.5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65</v>
      </c>
      <c r="Q1" s="216"/>
      <c r="R1" s="216"/>
      <c r="S1" s="216"/>
      <c r="T1" s="216"/>
      <c r="U1" s="217"/>
      <c r="V1" s="218">
        <f>DATEVALUE("1"&amp;P1)</f>
        <v>44835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44865</v>
      </c>
      <c r="AF1" s="219"/>
      <c r="AG1" s="219"/>
      <c r="AH1" s="219"/>
      <c r="AI1" s="209" t="s">
        <v>20</v>
      </c>
      <c r="AJ1" s="238" t="s">
        <v>27</v>
      </c>
      <c r="AK1" s="241" t="s">
        <v>28</v>
      </c>
      <c r="AL1" s="180" t="s">
        <v>24</v>
      </c>
      <c r="AM1" s="181"/>
    </row>
    <row r="2" spans="1:47" ht="19.5" thickBot="1">
      <c r="A2" s="184"/>
      <c r="B2" s="187"/>
      <c r="C2" s="212" t="s">
        <v>25</v>
      </c>
      <c r="D2" s="213"/>
      <c r="E2" s="12" t="str">
        <f>TEXT(E3,"ddd")</f>
        <v>Sat</v>
      </c>
      <c r="F2" s="13" t="str">
        <f t="shared" ref="F2:AH2" si="0">TEXT(F3,"ddd")</f>
        <v>Sun</v>
      </c>
      <c r="G2" s="13" t="str">
        <f t="shared" si="0"/>
        <v>Mon</v>
      </c>
      <c r="H2" s="13" t="str">
        <f t="shared" si="0"/>
        <v>Tue</v>
      </c>
      <c r="I2" s="13" t="str">
        <f t="shared" si="0"/>
        <v>Wed</v>
      </c>
      <c r="J2" s="13" t="str">
        <f t="shared" si="0"/>
        <v>Thu</v>
      </c>
      <c r="K2" s="13" t="str">
        <f t="shared" si="0"/>
        <v>Fri</v>
      </c>
      <c r="L2" s="13" t="str">
        <f t="shared" si="0"/>
        <v>Sat</v>
      </c>
      <c r="M2" s="13" t="str">
        <f t="shared" si="0"/>
        <v>Sun</v>
      </c>
      <c r="N2" s="13" t="str">
        <f t="shared" si="0"/>
        <v>Mon</v>
      </c>
      <c r="O2" s="13" t="str">
        <f t="shared" si="0"/>
        <v>Tue</v>
      </c>
      <c r="P2" s="13" t="str">
        <f t="shared" si="0"/>
        <v>Wed</v>
      </c>
      <c r="Q2" s="13" t="str">
        <f t="shared" si="0"/>
        <v>Thu</v>
      </c>
      <c r="R2" s="13" t="str">
        <f t="shared" si="0"/>
        <v>Fri</v>
      </c>
      <c r="S2" s="13" t="str">
        <f t="shared" si="0"/>
        <v>Sat</v>
      </c>
      <c r="T2" s="13" t="str">
        <f t="shared" si="0"/>
        <v>Sun</v>
      </c>
      <c r="U2" s="13" t="str">
        <f t="shared" si="0"/>
        <v>Mon</v>
      </c>
      <c r="V2" s="13" t="str">
        <f t="shared" si="0"/>
        <v>Tue</v>
      </c>
      <c r="W2" s="13" t="str">
        <f t="shared" si="0"/>
        <v>Wed</v>
      </c>
      <c r="X2" s="13" t="str">
        <f t="shared" si="0"/>
        <v>Thu</v>
      </c>
      <c r="Y2" s="13" t="str">
        <f t="shared" si="0"/>
        <v>Fri</v>
      </c>
      <c r="Z2" s="13" t="str">
        <f t="shared" si="0"/>
        <v>Sat</v>
      </c>
      <c r="AA2" s="13" t="str">
        <f t="shared" si="0"/>
        <v>Sun</v>
      </c>
      <c r="AB2" s="13" t="str">
        <f t="shared" si="0"/>
        <v>Mon</v>
      </c>
      <c r="AC2" s="13" t="str">
        <f t="shared" si="0"/>
        <v>Tue</v>
      </c>
      <c r="AD2" s="13" t="str">
        <f t="shared" si="0"/>
        <v>Wed</v>
      </c>
      <c r="AE2" s="13" t="str">
        <f t="shared" si="0"/>
        <v>Thu</v>
      </c>
      <c r="AF2" s="13" t="str">
        <f t="shared" si="0"/>
        <v>Fri</v>
      </c>
      <c r="AG2" s="13" t="str">
        <f t="shared" si="0"/>
        <v>Sat</v>
      </c>
      <c r="AH2" s="13" t="str">
        <f t="shared" si="0"/>
        <v>Sun</v>
      </c>
      <c r="AI2" s="210"/>
      <c r="AJ2" s="239"/>
      <c r="AK2" s="242"/>
      <c r="AL2" s="196" t="s">
        <v>25</v>
      </c>
      <c r="AM2" s="197"/>
    </row>
    <row r="3" spans="1:47" ht="29.25" thickBot="1">
      <c r="A3" s="185"/>
      <c r="B3" s="188"/>
      <c r="C3" s="214"/>
      <c r="D3" s="199"/>
      <c r="E3" s="15">
        <f>V1</f>
        <v>44835</v>
      </c>
      <c r="F3" s="11">
        <f>IF(E3&lt;$AE$1,E3+1,"")</f>
        <v>44836</v>
      </c>
      <c r="G3" s="11">
        <f t="shared" ref="G3:AH3" si="1">IF(F3&lt;$AE$1,F3+1,"")</f>
        <v>44837</v>
      </c>
      <c r="H3" s="11">
        <f t="shared" si="1"/>
        <v>44838</v>
      </c>
      <c r="I3" s="11">
        <f t="shared" si="1"/>
        <v>44839</v>
      </c>
      <c r="J3" s="11">
        <f t="shared" si="1"/>
        <v>44840</v>
      </c>
      <c r="K3" s="11">
        <f t="shared" si="1"/>
        <v>44841</v>
      </c>
      <c r="L3" s="11">
        <f t="shared" si="1"/>
        <v>44842</v>
      </c>
      <c r="M3" s="11">
        <f t="shared" si="1"/>
        <v>44843</v>
      </c>
      <c r="N3" s="11">
        <f t="shared" si="1"/>
        <v>44844</v>
      </c>
      <c r="O3" s="11">
        <f t="shared" si="1"/>
        <v>44845</v>
      </c>
      <c r="P3" s="11">
        <f t="shared" si="1"/>
        <v>44846</v>
      </c>
      <c r="Q3" s="11">
        <f t="shared" si="1"/>
        <v>44847</v>
      </c>
      <c r="R3" s="11">
        <f t="shared" si="1"/>
        <v>44848</v>
      </c>
      <c r="S3" s="11">
        <f t="shared" si="1"/>
        <v>44849</v>
      </c>
      <c r="T3" s="11">
        <f t="shared" si="1"/>
        <v>44850</v>
      </c>
      <c r="U3" s="11">
        <f t="shared" si="1"/>
        <v>44851</v>
      </c>
      <c r="V3" s="11">
        <f t="shared" si="1"/>
        <v>44852</v>
      </c>
      <c r="W3" s="11">
        <f t="shared" si="1"/>
        <v>44853</v>
      </c>
      <c r="X3" s="11">
        <f t="shared" si="1"/>
        <v>44854</v>
      </c>
      <c r="Y3" s="11">
        <f t="shared" si="1"/>
        <v>44855</v>
      </c>
      <c r="Z3" s="11">
        <f t="shared" si="1"/>
        <v>44856</v>
      </c>
      <c r="AA3" s="11">
        <f t="shared" si="1"/>
        <v>44857</v>
      </c>
      <c r="AB3" s="11">
        <f t="shared" si="1"/>
        <v>44858</v>
      </c>
      <c r="AC3" s="11">
        <f t="shared" si="1"/>
        <v>44859</v>
      </c>
      <c r="AD3" s="11">
        <f t="shared" si="1"/>
        <v>44860</v>
      </c>
      <c r="AE3" s="11">
        <f t="shared" si="1"/>
        <v>44861</v>
      </c>
      <c r="AF3" s="11">
        <f t="shared" si="1"/>
        <v>44862</v>
      </c>
      <c r="AG3" s="11">
        <f t="shared" si="1"/>
        <v>44863</v>
      </c>
      <c r="AH3" s="11">
        <f t="shared" si="1"/>
        <v>44864</v>
      </c>
      <c r="AI3" s="211"/>
      <c r="AJ3" s="240"/>
      <c r="AK3" s="243"/>
      <c r="AL3" s="198"/>
      <c r="AM3" s="199"/>
      <c r="AN3" s="268" t="s">
        <v>58</v>
      </c>
      <c r="AO3" s="269"/>
      <c r="AP3" s="269"/>
      <c r="AQ3" s="269"/>
      <c r="AR3" s="269"/>
      <c r="AS3" s="270"/>
    </row>
    <row r="4" spans="1:47" ht="26.25">
      <c r="A4" s="200">
        <v>1</v>
      </c>
      <c r="B4" s="284" t="s">
        <v>44</v>
      </c>
      <c r="C4" s="194" t="s">
        <v>10</v>
      </c>
      <c r="D4" s="194"/>
      <c r="E4" s="4">
        <f t="shared" ref="E4:F4" si="2">(E5+E6)</f>
        <v>0</v>
      </c>
      <c r="F4" s="4">
        <f t="shared" si="2"/>
        <v>0</v>
      </c>
      <c r="G4" s="4">
        <f>(G5+G6)</f>
        <v>0</v>
      </c>
      <c r="H4" s="4">
        <f>(H5+H6)</f>
        <v>0</v>
      </c>
      <c r="I4" s="4">
        <f t="shared" ref="I4:AH4" si="3">(I5+I6)</f>
        <v>126</v>
      </c>
      <c r="J4" s="4">
        <f t="shared" si="3"/>
        <v>371</v>
      </c>
      <c r="K4" s="4">
        <f t="shared" si="3"/>
        <v>135</v>
      </c>
      <c r="L4" s="4">
        <f t="shared" si="3"/>
        <v>0</v>
      </c>
      <c r="M4" s="4">
        <f t="shared" si="3"/>
        <v>0</v>
      </c>
      <c r="N4" s="4">
        <f t="shared" si="3"/>
        <v>81</v>
      </c>
      <c r="O4" s="4">
        <f t="shared" si="3"/>
        <v>168</v>
      </c>
      <c r="P4" s="4">
        <f t="shared" si="3"/>
        <v>49</v>
      </c>
      <c r="Q4" s="4">
        <f t="shared" si="3"/>
        <v>74</v>
      </c>
      <c r="R4" s="4">
        <f t="shared" si="3"/>
        <v>184</v>
      </c>
      <c r="S4" s="4">
        <f t="shared" si="3"/>
        <v>472</v>
      </c>
      <c r="T4" s="4">
        <f t="shared" si="3"/>
        <v>416</v>
      </c>
      <c r="U4" s="4">
        <f t="shared" si="3"/>
        <v>0</v>
      </c>
      <c r="V4" s="4">
        <f t="shared" si="3"/>
        <v>0</v>
      </c>
      <c r="W4" s="4">
        <f t="shared" si="3"/>
        <v>301</v>
      </c>
      <c r="X4" s="4">
        <f t="shared" si="3"/>
        <v>0</v>
      </c>
      <c r="Y4" s="4">
        <f t="shared" si="3"/>
        <v>532</v>
      </c>
      <c r="Z4" s="4">
        <f t="shared" si="3"/>
        <v>104</v>
      </c>
      <c r="AA4" s="4">
        <f t="shared" si="3"/>
        <v>77</v>
      </c>
      <c r="AB4" s="4">
        <f t="shared" si="3"/>
        <v>303</v>
      </c>
      <c r="AC4" s="4">
        <f t="shared" si="3"/>
        <v>144</v>
      </c>
      <c r="AD4" s="4">
        <f t="shared" si="3"/>
        <v>28</v>
      </c>
      <c r="AE4" s="4">
        <f t="shared" si="3"/>
        <v>511</v>
      </c>
      <c r="AF4" s="4">
        <f t="shared" si="3"/>
        <v>269</v>
      </c>
      <c r="AG4" s="4">
        <f t="shared" si="3"/>
        <v>0</v>
      </c>
      <c r="AH4" s="4">
        <f t="shared" si="3"/>
        <v>457</v>
      </c>
      <c r="AI4" s="8">
        <f>SUM(E4:AH4)</f>
        <v>4802</v>
      </c>
      <c r="AJ4" s="226">
        <f t="shared" ref="AJ4" si="4">AI6/AI4%</f>
        <v>4.039983340274885</v>
      </c>
      <c r="AK4" s="229">
        <f>AI15/AI4%</f>
        <v>0</v>
      </c>
      <c r="AL4" s="194" t="s">
        <v>10</v>
      </c>
      <c r="AM4" s="194"/>
      <c r="AN4" s="40" t="s">
        <v>51</v>
      </c>
      <c r="AO4" s="267" t="s">
        <v>52</v>
      </c>
      <c r="AP4" s="267"/>
      <c r="AQ4" s="267" t="s">
        <v>53</v>
      </c>
      <c r="AR4" s="267"/>
      <c r="AS4" s="31" t="s">
        <v>57</v>
      </c>
    </row>
    <row r="5" spans="1:47" ht="24" thickBot="1">
      <c r="A5" s="201"/>
      <c r="B5" s="285"/>
      <c r="C5" s="195" t="s">
        <v>11</v>
      </c>
      <c r="D5" s="195"/>
      <c r="E5" s="1">
        <v>0</v>
      </c>
      <c r="F5" s="1">
        <v>0</v>
      </c>
      <c r="G5" s="1">
        <v>0</v>
      </c>
      <c r="H5" s="1">
        <v>0</v>
      </c>
      <c r="I5" s="1">
        <v>120</v>
      </c>
      <c r="J5" s="1">
        <v>359</v>
      </c>
      <c r="K5" s="1">
        <v>131</v>
      </c>
      <c r="L5" s="1">
        <v>0</v>
      </c>
      <c r="M5" s="1">
        <v>0</v>
      </c>
      <c r="N5" s="1">
        <v>76</v>
      </c>
      <c r="O5" s="1">
        <v>161</v>
      </c>
      <c r="P5" s="1">
        <v>46</v>
      </c>
      <c r="Q5" s="1">
        <v>70</v>
      </c>
      <c r="R5" s="1">
        <v>180</v>
      </c>
      <c r="S5" s="1">
        <v>458</v>
      </c>
      <c r="T5" s="1">
        <v>404</v>
      </c>
      <c r="U5" s="1">
        <v>0</v>
      </c>
      <c r="V5" s="1">
        <v>0</v>
      </c>
      <c r="W5" s="1">
        <v>301</v>
      </c>
      <c r="X5" s="1">
        <v>0</v>
      </c>
      <c r="Y5" s="1">
        <v>504</v>
      </c>
      <c r="Z5" s="1">
        <v>89</v>
      </c>
      <c r="AA5" s="1">
        <v>65</v>
      </c>
      <c r="AB5" s="1">
        <v>295</v>
      </c>
      <c r="AC5" s="1">
        <v>141</v>
      </c>
      <c r="AD5" s="1">
        <v>28</v>
      </c>
      <c r="AE5" s="1">
        <v>503</v>
      </c>
      <c r="AF5" s="1">
        <v>261</v>
      </c>
      <c r="AG5" s="1">
        <v>0</v>
      </c>
      <c r="AH5" s="1">
        <v>438</v>
      </c>
      <c r="AI5" s="1">
        <f t="shared" ref="AI5" si="5">AI4-AI6</f>
        <v>4608</v>
      </c>
      <c r="AJ5" s="227"/>
      <c r="AK5" s="230"/>
      <c r="AL5" s="195" t="s">
        <v>11</v>
      </c>
      <c r="AM5" s="195"/>
      <c r="AN5" s="29">
        <f>(AI4)</f>
        <v>4802</v>
      </c>
      <c r="AO5" s="264">
        <f>(AI5)</f>
        <v>4608</v>
      </c>
      <c r="AP5" s="264"/>
      <c r="AQ5" s="264">
        <f>(AI6)</f>
        <v>194</v>
      </c>
      <c r="AR5" s="264"/>
      <c r="AS5" s="32">
        <f>(AQ5/AN5)*100</f>
        <v>4.039983340274885</v>
      </c>
    </row>
    <row r="6" spans="1:47" ht="21">
      <c r="A6" s="201"/>
      <c r="B6" s="285"/>
      <c r="C6" s="195" t="s">
        <v>12</v>
      </c>
      <c r="D6" s="195"/>
      <c r="E6" s="1">
        <f t="shared" ref="E6:AI6" si="6">E8+E9+E10+E11+E12+E13</f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6</v>
      </c>
      <c r="J6" s="1">
        <f t="shared" si="6"/>
        <v>12</v>
      </c>
      <c r="K6" s="1">
        <f t="shared" si="6"/>
        <v>4</v>
      </c>
      <c r="L6" s="1">
        <f t="shared" si="6"/>
        <v>0</v>
      </c>
      <c r="M6" s="1">
        <f t="shared" si="6"/>
        <v>0</v>
      </c>
      <c r="N6" s="1">
        <f t="shared" si="6"/>
        <v>5</v>
      </c>
      <c r="O6" s="1">
        <f t="shared" si="6"/>
        <v>7</v>
      </c>
      <c r="P6" s="1">
        <f t="shared" si="6"/>
        <v>3</v>
      </c>
      <c r="Q6" s="1">
        <f t="shared" si="6"/>
        <v>4</v>
      </c>
      <c r="R6" s="1">
        <f t="shared" si="6"/>
        <v>4</v>
      </c>
      <c r="S6" s="1">
        <f t="shared" si="6"/>
        <v>14</v>
      </c>
      <c r="T6" s="1">
        <f t="shared" si="6"/>
        <v>12</v>
      </c>
      <c r="U6" s="1">
        <f t="shared" si="6"/>
        <v>0</v>
      </c>
      <c r="V6" s="1">
        <f t="shared" si="6"/>
        <v>0</v>
      </c>
      <c r="W6" s="1"/>
      <c r="X6" s="1"/>
      <c r="Y6" s="1">
        <f t="shared" si="6"/>
        <v>28</v>
      </c>
      <c r="Z6" s="1">
        <f t="shared" si="6"/>
        <v>15</v>
      </c>
      <c r="AA6" s="1">
        <f t="shared" si="6"/>
        <v>12</v>
      </c>
      <c r="AB6" s="1">
        <f t="shared" si="6"/>
        <v>8</v>
      </c>
      <c r="AC6" s="1">
        <f t="shared" si="6"/>
        <v>3</v>
      </c>
      <c r="AD6" s="1">
        <f t="shared" si="6"/>
        <v>0</v>
      </c>
      <c r="AE6" s="1">
        <f t="shared" si="6"/>
        <v>8</v>
      </c>
      <c r="AF6" s="1">
        <f t="shared" si="6"/>
        <v>8</v>
      </c>
      <c r="AG6" s="1">
        <f t="shared" si="6"/>
        <v>0</v>
      </c>
      <c r="AH6" s="1">
        <f t="shared" si="6"/>
        <v>19</v>
      </c>
      <c r="AI6" s="1">
        <f t="shared" si="6"/>
        <v>194</v>
      </c>
      <c r="AJ6" s="227"/>
      <c r="AK6" s="230"/>
      <c r="AL6" s="195" t="s">
        <v>12</v>
      </c>
      <c r="AM6" s="195"/>
      <c r="AN6" s="27"/>
    </row>
    <row r="7" spans="1:47" ht="21.75" thickBot="1">
      <c r="A7" s="201"/>
      <c r="B7" s="285"/>
      <c r="C7" s="274" t="s">
        <v>59</v>
      </c>
      <c r="D7" s="275"/>
      <c r="E7" s="34" t="e">
        <f t="shared" ref="E7:AH7" si="7">(E6/E4)*100</f>
        <v>#DIV/0!</v>
      </c>
      <c r="F7" s="34" t="e">
        <f t="shared" si="7"/>
        <v>#DIV/0!</v>
      </c>
      <c r="G7" s="34" t="e">
        <f t="shared" si="7"/>
        <v>#DIV/0!</v>
      </c>
      <c r="H7" s="34" t="e">
        <f t="shared" si="7"/>
        <v>#DIV/0!</v>
      </c>
      <c r="I7" s="34">
        <f t="shared" si="7"/>
        <v>4.7619047619047619</v>
      </c>
      <c r="J7" s="34">
        <f t="shared" si="7"/>
        <v>3.2345013477088949</v>
      </c>
      <c r="K7" s="34">
        <f t="shared" si="7"/>
        <v>2.9629629629629632</v>
      </c>
      <c r="L7" s="34" t="e">
        <f t="shared" si="7"/>
        <v>#DIV/0!</v>
      </c>
      <c r="M7" s="34" t="e">
        <f t="shared" si="7"/>
        <v>#DIV/0!</v>
      </c>
      <c r="N7" s="34">
        <f t="shared" si="7"/>
        <v>6.1728395061728394</v>
      </c>
      <c r="O7" s="34">
        <f t="shared" si="7"/>
        <v>4.1666666666666661</v>
      </c>
      <c r="P7" s="34">
        <f t="shared" si="7"/>
        <v>6.1224489795918364</v>
      </c>
      <c r="Q7" s="34">
        <f t="shared" si="7"/>
        <v>5.4054054054054053</v>
      </c>
      <c r="R7" s="34">
        <f t="shared" si="7"/>
        <v>2.1739130434782608</v>
      </c>
      <c r="S7" s="34">
        <f t="shared" si="7"/>
        <v>2.9661016949152543</v>
      </c>
      <c r="T7" s="34">
        <f t="shared" si="7"/>
        <v>2.8846153846153846</v>
      </c>
      <c r="U7" s="34" t="e">
        <f t="shared" si="7"/>
        <v>#DIV/0!</v>
      </c>
      <c r="V7" s="34" t="e">
        <f t="shared" si="7"/>
        <v>#DIV/0!</v>
      </c>
      <c r="W7" s="34">
        <f t="shared" si="7"/>
        <v>0</v>
      </c>
      <c r="X7" s="34" t="e">
        <f t="shared" si="7"/>
        <v>#DIV/0!</v>
      </c>
      <c r="Y7" s="34">
        <f t="shared" si="7"/>
        <v>5.2631578947368416</v>
      </c>
      <c r="Z7" s="34">
        <f t="shared" si="7"/>
        <v>14.423076923076922</v>
      </c>
      <c r="AA7" s="34">
        <f t="shared" si="7"/>
        <v>15.584415584415584</v>
      </c>
      <c r="AB7" s="34">
        <f t="shared" si="7"/>
        <v>2.6402640264026402</v>
      </c>
      <c r="AC7" s="34">
        <f t="shared" si="7"/>
        <v>2.083333333333333</v>
      </c>
      <c r="AD7" s="34">
        <f t="shared" si="7"/>
        <v>0</v>
      </c>
      <c r="AE7" s="34">
        <f t="shared" si="7"/>
        <v>1.5655577299412915</v>
      </c>
      <c r="AF7" s="34">
        <f t="shared" si="7"/>
        <v>2.9739776951672861</v>
      </c>
      <c r="AG7" s="34" t="e">
        <f t="shared" si="7"/>
        <v>#DIV/0!</v>
      </c>
      <c r="AH7" s="34">
        <f t="shared" si="7"/>
        <v>4.1575492341356668</v>
      </c>
      <c r="AI7" s="35">
        <f>(AI6/AI4)*100</f>
        <v>4.039983340274885</v>
      </c>
      <c r="AJ7" s="227"/>
      <c r="AK7" s="230"/>
      <c r="AL7" s="58"/>
      <c r="AM7" s="58"/>
      <c r="AN7" s="27"/>
    </row>
    <row r="8" spans="1:47" ht="31.5">
      <c r="A8" s="201"/>
      <c r="B8" s="285"/>
      <c r="C8" s="192" t="s">
        <v>13</v>
      </c>
      <c r="D8" s="58" t="s">
        <v>14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4</v>
      </c>
      <c r="K8" s="1">
        <v>1</v>
      </c>
      <c r="L8" s="1">
        <v>0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2</v>
      </c>
      <c r="U8" s="1">
        <v>0</v>
      </c>
      <c r="V8" s="1">
        <v>0</v>
      </c>
      <c r="W8" s="1">
        <v>2</v>
      </c>
      <c r="X8" s="1">
        <v>0</v>
      </c>
      <c r="Y8" s="1">
        <v>2</v>
      </c>
      <c r="Z8" s="1">
        <v>3</v>
      </c>
      <c r="AA8" s="1">
        <v>2</v>
      </c>
      <c r="AB8" s="1">
        <v>1</v>
      </c>
      <c r="AC8" s="1">
        <v>1</v>
      </c>
      <c r="AD8" s="1">
        <v>0</v>
      </c>
      <c r="AE8" s="1">
        <v>3</v>
      </c>
      <c r="AF8" s="1">
        <v>4</v>
      </c>
      <c r="AG8" s="1">
        <v>0</v>
      </c>
      <c r="AH8" s="1">
        <v>9</v>
      </c>
      <c r="AI8" s="9">
        <f t="shared" ref="AI8:AI13" si="8">SUM(E8:AH8)</f>
        <v>40</v>
      </c>
      <c r="AJ8" s="227"/>
      <c r="AK8" s="230"/>
      <c r="AL8" s="192" t="s">
        <v>13</v>
      </c>
      <c r="AM8" s="58" t="s">
        <v>14</v>
      </c>
      <c r="AN8" s="280" t="s">
        <v>54</v>
      </c>
      <c r="AO8" s="281"/>
      <c r="AP8" s="281"/>
      <c r="AQ8" s="282"/>
      <c r="AR8" s="30"/>
      <c r="AS8" s="30"/>
    </row>
    <row r="9" spans="1:47" ht="23.25">
      <c r="A9" s="201"/>
      <c r="B9" s="285"/>
      <c r="C9" s="192"/>
      <c r="D9" s="58" t="s">
        <v>15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  <c r="P9" s="1">
        <v>1</v>
      </c>
      <c r="Q9" s="1">
        <v>0</v>
      </c>
      <c r="R9" s="1">
        <v>1</v>
      </c>
      <c r="S9" s="1">
        <v>3</v>
      </c>
      <c r="T9" s="1">
        <v>0</v>
      </c>
      <c r="U9" s="1">
        <v>0</v>
      </c>
      <c r="V9" s="1">
        <v>0</v>
      </c>
      <c r="W9" s="1">
        <v>5</v>
      </c>
      <c r="X9" s="1">
        <v>0</v>
      </c>
      <c r="Y9" s="1">
        <v>5</v>
      </c>
      <c r="Z9" s="1">
        <v>3</v>
      </c>
      <c r="AA9" s="1">
        <v>2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3</v>
      </c>
      <c r="AI9" s="9">
        <f t="shared" si="8"/>
        <v>27</v>
      </c>
      <c r="AJ9" s="227"/>
      <c r="AK9" s="230"/>
      <c r="AL9" s="192"/>
      <c r="AM9" s="58" t="s">
        <v>15</v>
      </c>
      <c r="AN9" s="276" t="s">
        <v>55</v>
      </c>
      <c r="AO9" s="277"/>
      <c r="AP9" s="265">
        <f>(AI8)</f>
        <v>40</v>
      </c>
      <c r="AQ9" s="266"/>
    </row>
    <row r="10" spans="1:47" ht="23.25">
      <c r="A10" s="201"/>
      <c r="B10" s="285"/>
      <c r="C10" s="192"/>
      <c r="D10" s="58" t="s">
        <v>16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8</v>
      </c>
      <c r="K10" s="1">
        <v>3</v>
      </c>
      <c r="L10" s="1">
        <v>0</v>
      </c>
      <c r="M10" s="1">
        <v>0</v>
      </c>
      <c r="N10" s="1">
        <v>2</v>
      </c>
      <c r="O10" s="1">
        <v>3</v>
      </c>
      <c r="P10" s="1">
        <v>2</v>
      </c>
      <c r="Q10" s="1">
        <v>4</v>
      </c>
      <c r="R10" s="1">
        <v>3</v>
      </c>
      <c r="S10" s="1">
        <v>3</v>
      </c>
      <c r="T10" s="1">
        <v>5</v>
      </c>
      <c r="U10" s="1">
        <v>0</v>
      </c>
      <c r="V10" s="1">
        <v>0</v>
      </c>
      <c r="W10" s="1">
        <v>3</v>
      </c>
      <c r="X10" s="1">
        <v>0</v>
      </c>
      <c r="Y10" s="1">
        <v>3</v>
      </c>
      <c r="Z10" s="1">
        <v>3</v>
      </c>
      <c r="AA10" s="1">
        <v>4</v>
      </c>
      <c r="AB10" s="1">
        <v>5</v>
      </c>
      <c r="AC10" s="1">
        <v>2</v>
      </c>
      <c r="AD10" s="1">
        <v>0</v>
      </c>
      <c r="AE10" s="1">
        <v>4</v>
      </c>
      <c r="AF10" s="1">
        <v>3</v>
      </c>
      <c r="AG10" s="1">
        <v>0</v>
      </c>
      <c r="AH10" s="1">
        <v>4</v>
      </c>
      <c r="AI10" s="9">
        <f t="shared" si="8"/>
        <v>67</v>
      </c>
      <c r="AJ10" s="227"/>
      <c r="AK10" s="230"/>
      <c r="AL10" s="192"/>
      <c r="AM10" s="58" t="s">
        <v>16</v>
      </c>
      <c r="AN10" s="276" t="s">
        <v>56</v>
      </c>
      <c r="AO10" s="277"/>
      <c r="AP10" s="265">
        <f>(AI9)</f>
        <v>27</v>
      </c>
      <c r="AQ10" s="266"/>
    </row>
    <row r="11" spans="1:47" ht="23.25">
      <c r="A11" s="201"/>
      <c r="B11" s="285"/>
      <c r="C11" s="192"/>
      <c r="D11" s="58" t="s">
        <v>17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3</v>
      </c>
      <c r="U11" s="1">
        <v>0</v>
      </c>
      <c r="V11" s="1">
        <v>0</v>
      </c>
      <c r="W11" s="1">
        <v>3</v>
      </c>
      <c r="X11" s="1">
        <v>0</v>
      </c>
      <c r="Y11" s="1">
        <v>8</v>
      </c>
      <c r="Z11" s="1">
        <v>2</v>
      </c>
      <c r="AA11" s="1">
        <v>2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9">
        <f t="shared" si="8"/>
        <v>20</v>
      </c>
      <c r="AJ11" s="227"/>
      <c r="AK11" s="230"/>
      <c r="AL11" s="192"/>
      <c r="AM11" s="58" t="s">
        <v>17</v>
      </c>
      <c r="AN11" s="276" t="s">
        <v>16</v>
      </c>
      <c r="AO11" s="277"/>
      <c r="AP11" s="265">
        <f>(AI10)</f>
        <v>67</v>
      </c>
      <c r="AQ11" s="266"/>
    </row>
    <row r="12" spans="1:47" ht="23.25">
      <c r="A12" s="201"/>
      <c r="B12" s="285"/>
      <c r="C12" s="192"/>
      <c r="D12" s="58" t="s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0</v>
      </c>
      <c r="P12" s="1">
        <v>0</v>
      </c>
      <c r="Q12" s="1">
        <v>0</v>
      </c>
      <c r="R12" s="1">
        <v>0</v>
      </c>
      <c r="S12" s="1">
        <v>5</v>
      </c>
      <c r="T12" s="1">
        <v>2</v>
      </c>
      <c r="U12" s="1">
        <v>0</v>
      </c>
      <c r="V12" s="1">
        <v>0</v>
      </c>
      <c r="W12" s="1">
        <v>9</v>
      </c>
      <c r="X12" s="1">
        <v>0</v>
      </c>
      <c r="Y12" s="1">
        <v>10</v>
      </c>
      <c r="Z12" s="1">
        <v>4</v>
      </c>
      <c r="AA12" s="1">
        <v>2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0</v>
      </c>
      <c r="AH12" s="1">
        <v>3</v>
      </c>
      <c r="AI12" s="9">
        <f t="shared" si="8"/>
        <v>40</v>
      </c>
      <c r="AJ12" s="227"/>
      <c r="AK12" s="230"/>
      <c r="AL12" s="192"/>
      <c r="AM12" s="58" t="s">
        <v>18</v>
      </c>
      <c r="AN12" s="276" t="s">
        <v>17</v>
      </c>
      <c r="AO12" s="277"/>
      <c r="AP12" s="265">
        <f>(AI11)</f>
        <v>20</v>
      </c>
      <c r="AQ12" s="266"/>
    </row>
    <row r="13" spans="1:47" ht="24" thickBot="1">
      <c r="A13" s="201"/>
      <c r="B13" s="285"/>
      <c r="C13" s="192"/>
      <c r="D13" s="58" t="s">
        <v>19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9">
        <f t="shared" si="8"/>
        <v>0</v>
      </c>
      <c r="AJ13" s="227"/>
      <c r="AK13" s="230"/>
      <c r="AL13" s="192"/>
      <c r="AM13" s="58" t="s">
        <v>19</v>
      </c>
      <c r="AN13" s="278" t="s">
        <v>18</v>
      </c>
      <c r="AO13" s="279"/>
      <c r="AP13" s="264">
        <f>(AI12)</f>
        <v>40</v>
      </c>
      <c r="AQ13" s="283"/>
    </row>
    <row r="14" spans="1:47" ht="19.5" thickBot="1">
      <c r="A14" s="261"/>
      <c r="B14" s="285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63"/>
      <c r="AK14" s="230"/>
      <c r="AL14" s="59"/>
      <c r="AM14" s="23"/>
    </row>
    <row r="15" spans="1:47" ht="19.5" thickBot="1">
      <c r="A15" s="202"/>
      <c r="B15" s="286"/>
      <c r="C15" s="257" t="s">
        <v>21</v>
      </c>
      <c r="D15" s="258"/>
      <c r="E15" s="2">
        <v>0</v>
      </c>
      <c r="F15" s="2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/>
      <c r="X15" s="2"/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10">
        <f>SUM(E15:AH15)</f>
        <v>0</v>
      </c>
      <c r="AJ15" s="228"/>
      <c r="AK15" s="231"/>
      <c r="AL15" s="259" t="s">
        <v>21</v>
      </c>
      <c r="AM15" s="260"/>
    </row>
    <row r="16" spans="1:47" ht="21" customHeight="1">
      <c r="A16" s="200">
        <v>2</v>
      </c>
      <c r="B16" s="252" t="s">
        <v>42</v>
      </c>
      <c r="C16" s="194" t="s">
        <v>10</v>
      </c>
      <c r="D16" s="194"/>
      <c r="E16" s="4">
        <f t="shared" ref="E16:AH16" si="9">(E17+E18)</f>
        <v>0</v>
      </c>
      <c r="F16" s="4">
        <f t="shared" si="9"/>
        <v>0</v>
      </c>
      <c r="G16" s="4">
        <f t="shared" si="9"/>
        <v>0</v>
      </c>
      <c r="H16" s="4">
        <f t="shared" si="9"/>
        <v>0</v>
      </c>
      <c r="I16" s="4">
        <f t="shared" si="9"/>
        <v>0</v>
      </c>
      <c r="J16" s="4">
        <f t="shared" si="9"/>
        <v>0</v>
      </c>
      <c r="K16" s="4">
        <f t="shared" si="9"/>
        <v>0</v>
      </c>
      <c r="L16" s="4">
        <f t="shared" si="9"/>
        <v>0</v>
      </c>
      <c r="M16" s="4">
        <f t="shared" si="9"/>
        <v>188</v>
      </c>
      <c r="N16" s="4">
        <f t="shared" si="9"/>
        <v>0</v>
      </c>
      <c r="O16" s="4">
        <f t="shared" si="9"/>
        <v>0</v>
      </c>
      <c r="P16" s="4">
        <f t="shared" si="9"/>
        <v>0</v>
      </c>
      <c r="Q16" s="4">
        <f t="shared" si="9"/>
        <v>0</v>
      </c>
      <c r="R16" s="4">
        <f t="shared" si="9"/>
        <v>0</v>
      </c>
      <c r="S16" s="4">
        <f t="shared" si="9"/>
        <v>0</v>
      </c>
      <c r="T16" s="4">
        <f t="shared" si="9"/>
        <v>0</v>
      </c>
      <c r="U16" s="4">
        <f t="shared" si="9"/>
        <v>0</v>
      </c>
      <c r="V16" s="4">
        <f t="shared" si="9"/>
        <v>0</v>
      </c>
      <c r="W16" s="4">
        <f t="shared" si="9"/>
        <v>0</v>
      </c>
      <c r="X16" s="4">
        <f t="shared" si="9"/>
        <v>0</v>
      </c>
      <c r="Y16" s="4">
        <f t="shared" si="9"/>
        <v>275</v>
      </c>
      <c r="Z16" s="4">
        <f t="shared" si="9"/>
        <v>328</v>
      </c>
      <c r="AA16" s="4">
        <f t="shared" si="9"/>
        <v>434</v>
      </c>
      <c r="AB16" s="4">
        <f t="shared" si="9"/>
        <v>10</v>
      </c>
      <c r="AC16" s="4">
        <f t="shared" si="9"/>
        <v>13</v>
      </c>
      <c r="AD16" s="4">
        <f t="shared" si="9"/>
        <v>0</v>
      </c>
      <c r="AE16" s="4">
        <f t="shared" si="9"/>
        <v>0</v>
      </c>
      <c r="AF16" s="4">
        <f t="shared" si="9"/>
        <v>137</v>
      </c>
      <c r="AG16" s="4">
        <f t="shared" si="9"/>
        <v>359</v>
      </c>
      <c r="AH16" s="4">
        <f t="shared" si="9"/>
        <v>570</v>
      </c>
      <c r="AI16" s="8">
        <f>SUM(E16:AH16)</f>
        <v>2314</v>
      </c>
      <c r="AJ16" s="232">
        <f>AI18/AI16%</f>
        <v>2.5496974935177183</v>
      </c>
      <c r="AK16" s="235">
        <f>AI27/AI16%</f>
        <v>1.3396715643906654</v>
      </c>
      <c r="AL16" s="194" t="s">
        <v>10</v>
      </c>
      <c r="AM16" s="194"/>
      <c r="AP16" s="319" t="s">
        <v>81</v>
      </c>
      <c r="AQ16" s="320"/>
      <c r="AR16" s="320"/>
      <c r="AS16" s="320"/>
      <c r="AT16" s="320"/>
      <c r="AU16" s="321"/>
    </row>
    <row r="17" spans="1:47" ht="36" customHeight="1">
      <c r="A17" s="201"/>
      <c r="B17" s="253"/>
      <c r="C17" s="195" t="s">
        <v>11</v>
      </c>
      <c r="D17" s="195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177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266</v>
      </c>
      <c r="Z17" s="1">
        <v>323</v>
      </c>
      <c r="AA17" s="1">
        <v>424</v>
      </c>
      <c r="AB17" s="1">
        <v>10</v>
      </c>
      <c r="AC17" s="1">
        <v>13</v>
      </c>
      <c r="AD17" s="1">
        <v>0</v>
      </c>
      <c r="AE17" s="1">
        <v>0</v>
      </c>
      <c r="AF17" s="1">
        <v>135</v>
      </c>
      <c r="AG17" s="1">
        <v>347</v>
      </c>
      <c r="AH17" s="1">
        <v>560</v>
      </c>
      <c r="AI17" s="9">
        <f>SUM(E17:AH17)</f>
        <v>2255</v>
      </c>
      <c r="AJ17" s="233"/>
      <c r="AK17" s="236"/>
      <c r="AL17" s="195" t="s">
        <v>11</v>
      </c>
      <c r="AM17" s="195"/>
      <c r="AP17" s="317" t="s">
        <v>77</v>
      </c>
      <c r="AQ17" s="318" t="s">
        <v>82</v>
      </c>
      <c r="AR17" s="318" t="s">
        <v>83</v>
      </c>
      <c r="AS17" s="318" t="s">
        <v>70</v>
      </c>
      <c r="AT17" s="318" t="s">
        <v>107</v>
      </c>
      <c r="AU17" s="322" t="s">
        <v>149</v>
      </c>
    </row>
    <row r="18" spans="1:47" ht="18.75">
      <c r="A18" s="201"/>
      <c r="B18" s="253"/>
      <c r="C18" s="195" t="s">
        <v>23</v>
      </c>
      <c r="D18" s="195"/>
      <c r="E18" s="1">
        <f>(E20+E21+E22+E23+E24+E25)</f>
        <v>0</v>
      </c>
      <c r="F18" s="1">
        <f t="shared" ref="F18:AH18" si="10">(F20+F21+F22+F23+F24+F25)</f>
        <v>0</v>
      </c>
      <c r="G18" s="1">
        <f t="shared" si="10"/>
        <v>0</v>
      </c>
      <c r="H18" s="1">
        <f t="shared" si="10"/>
        <v>0</v>
      </c>
      <c r="I18" s="1">
        <f t="shared" si="10"/>
        <v>0</v>
      </c>
      <c r="J18" s="1">
        <f t="shared" si="10"/>
        <v>0</v>
      </c>
      <c r="K18" s="1">
        <f t="shared" si="10"/>
        <v>0</v>
      </c>
      <c r="L18" s="1">
        <f t="shared" si="10"/>
        <v>0</v>
      </c>
      <c r="M18" s="1">
        <f t="shared" si="10"/>
        <v>11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  <c r="R18" s="1">
        <f t="shared" si="10"/>
        <v>0</v>
      </c>
      <c r="S18" s="1">
        <f t="shared" si="10"/>
        <v>0</v>
      </c>
      <c r="T18" s="1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Y18" s="1">
        <f t="shared" si="10"/>
        <v>9</v>
      </c>
      <c r="Z18" s="1">
        <f t="shared" si="10"/>
        <v>5</v>
      </c>
      <c r="AA18" s="1">
        <f t="shared" si="10"/>
        <v>10</v>
      </c>
      <c r="AB18" s="1">
        <f t="shared" si="10"/>
        <v>0</v>
      </c>
      <c r="AC18" s="1">
        <f t="shared" si="10"/>
        <v>0</v>
      </c>
      <c r="AD18" s="1">
        <f t="shared" si="10"/>
        <v>0</v>
      </c>
      <c r="AE18" s="1">
        <f t="shared" si="10"/>
        <v>0</v>
      </c>
      <c r="AF18" s="1">
        <f t="shared" si="10"/>
        <v>2</v>
      </c>
      <c r="AG18" s="1">
        <f t="shared" si="10"/>
        <v>12</v>
      </c>
      <c r="AH18" s="1">
        <f t="shared" si="10"/>
        <v>10</v>
      </c>
      <c r="AI18" s="9">
        <f>SUM(E18:AH18)</f>
        <v>59</v>
      </c>
      <c r="AJ18" s="233"/>
      <c r="AK18" s="236"/>
      <c r="AL18" s="195" t="s">
        <v>12</v>
      </c>
      <c r="AM18" s="195"/>
      <c r="AP18" s="317"/>
      <c r="AQ18" s="318"/>
      <c r="AR18" s="318"/>
      <c r="AS18" s="318"/>
      <c r="AT18" s="318"/>
      <c r="AU18" s="322"/>
    </row>
    <row r="19" spans="1:47" ht="18.75">
      <c r="A19" s="201"/>
      <c r="B19" s="253"/>
      <c r="C19" s="274" t="s">
        <v>59</v>
      </c>
      <c r="D19" s="275"/>
      <c r="E19" s="1" t="e">
        <f t="shared" ref="E19:AH19" si="11">(E18/E16)*100</f>
        <v>#DIV/0!</v>
      </c>
      <c r="F19" s="1" t="e">
        <f t="shared" si="11"/>
        <v>#DIV/0!</v>
      </c>
      <c r="G19" s="34" t="e">
        <f t="shared" si="11"/>
        <v>#DIV/0!</v>
      </c>
      <c r="H19" s="34" t="e">
        <f t="shared" si="11"/>
        <v>#DIV/0!</v>
      </c>
      <c r="I19" s="1" t="e">
        <f t="shared" si="11"/>
        <v>#DIV/0!</v>
      </c>
      <c r="J19" s="34" t="e">
        <f t="shared" si="11"/>
        <v>#DIV/0!</v>
      </c>
      <c r="K19" s="1" t="e">
        <f t="shared" si="11"/>
        <v>#DIV/0!</v>
      </c>
      <c r="L19" s="1" t="e">
        <f t="shared" si="11"/>
        <v>#DIV/0!</v>
      </c>
      <c r="M19" s="1">
        <f t="shared" si="11"/>
        <v>5.8510638297872344</v>
      </c>
      <c r="N19" s="1" t="e">
        <f t="shared" si="11"/>
        <v>#DIV/0!</v>
      </c>
      <c r="O19" s="1" t="e">
        <f t="shared" si="11"/>
        <v>#DIV/0!</v>
      </c>
      <c r="P19" s="1" t="e">
        <f t="shared" si="11"/>
        <v>#DIV/0!</v>
      </c>
      <c r="Q19" s="1" t="e">
        <f t="shared" si="11"/>
        <v>#DIV/0!</v>
      </c>
      <c r="R19" s="1" t="e">
        <f t="shared" si="11"/>
        <v>#DIV/0!</v>
      </c>
      <c r="S19" s="34" t="e">
        <f t="shared" si="11"/>
        <v>#DIV/0!</v>
      </c>
      <c r="T19" s="1" t="e">
        <f t="shared" si="11"/>
        <v>#DIV/0!</v>
      </c>
      <c r="U19" s="1" t="e">
        <f t="shared" si="11"/>
        <v>#DIV/0!</v>
      </c>
      <c r="V19" s="1" t="e">
        <f t="shared" si="11"/>
        <v>#DIV/0!</v>
      </c>
      <c r="W19" s="1" t="e">
        <f t="shared" si="11"/>
        <v>#DIV/0!</v>
      </c>
      <c r="X19" s="1" t="e">
        <f t="shared" si="11"/>
        <v>#DIV/0!</v>
      </c>
      <c r="Y19" s="1">
        <f t="shared" si="11"/>
        <v>3.2727272727272729</v>
      </c>
      <c r="Z19" s="1">
        <f t="shared" si="11"/>
        <v>1.524390243902439</v>
      </c>
      <c r="AA19" s="1">
        <f t="shared" si="11"/>
        <v>2.3041474654377883</v>
      </c>
      <c r="AB19" s="1">
        <f t="shared" si="11"/>
        <v>0</v>
      </c>
      <c r="AC19" s="1">
        <f t="shared" si="11"/>
        <v>0</v>
      </c>
      <c r="AD19" s="1" t="e">
        <f t="shared" si="11"/>
        <v>#DIV/0!</v>
      </c>
      <c r="AE19" s="34" t="e">
        <f t="shared" si="11"/>
        <v>#DIV/0!</v>
      </c>
      <c r="AF19" s="1">
        <f t="shared" si="11"/>
        <v>1.4598540145985401</v>
      </c>
      <c r="AG19" s="1">
        <f t="shared" si="11"/>
        <v>3.3426183844011144</v>
      </c>
      <c r="AH19" s="1">
        <f t="shared" si="11"/>
        <v>1.7543859649122806</v>
      </c>
      <c r="AI19" s="9">
        <f>(AI18/AI16)*100</f>
        <v>2.5496974935177179</v>
      </c>
      <c r="AJ19" s="233"/>
      <c r="AK19" s="236"/>
      <c r="AL19" s="58"/>
      <c r="AM19" s="58"/>
      <c r="AP19" s="167" t="s">
        <v>78</v>
      </c>
      <c r="AQ19" s="166">
        <v>4802</v>
      </c>
      <c r="AR19" s="166">
        <v>67</v>
      </c>
      <c r="AS19" s="166">
        <v>0.5</v>
      </c>
      <c r="AT19" s="326">
        <f>(AR19/AQ19)*100</f>
        <v>1.3952519783423574</v>
      </c>
      <c r="AU19" s="168">
        <v>13952</v>
      </c>
    </row>
    <row r="20" spans="1:47" ht="18.75">
      <c r="A20" s="201"/>
      <c r="B20" s="253"/>
      <c r="C20" s="293" t="s">
        <v>13</v>
      </c>
      <c r="D20" s="58" t="s">
        <v>14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9">
        <f t="shared" ref="AI20:AI30" si="12">SUM(E20:AH20)</f>
        <v>8</v>
      </c>
      <c r="AJ20" s="233"/>
      <c r="AK20" s="236"/>
      <c r="AL20" s="192" t="s">
        <v>13</v>
      </c>
      <c r="AM20" s="58" t="s">
        <v>14</v>
      </c>
      <c r="AP20" s="167" t="s">
        <v>79</v>
      </c>
      <c r="AQ20" s="166">
        <v>4802</v>
      </c>
      <c r="AR20" s="166">
        <v>67</v>
      </c>
      <c r="AS20" s="166">
        <v>1</v>
      </c>
      <c r="AT20" s="326">
        <f t="shared" ref="AT20:AT21" si="13">(AR20/AQ20)*100</f>
        <v>1.3952519783423574</v>
      </c>
      <c r="AU20" s="168">
        <v>13952</v>
      </c>
    </row>
    <row r="21" spans="1:47" ht="19.5" thickBot="1">
      <c r="A21" s="201"/>
      <c r="B21" s="253"/>
      <c r="C21" s="294"/>
      <c r="D21" s="58" t="s">
        <v>15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9">
        <f t="shared" si="12"/>
        <v>0</v>
      </c>
      <c r="AJ21" s="233"/>
      <c r="AK21" s="236"/>
      <c r="AL21" s="192"/>
      <c r="AM21" s="58" t="s">
        <v>15</v>
      </c>
      <c r="AP21" s="169" t="s">
        <v>80</v>
      </c>
      <c r="AQ21" s="170">
        <v>4802</v>
      </c>
      <c r="AR21" s="170">
        <v>60</v>
      </c>
      <c r="AS21" s="170">
        <v>1</v>
      </c>
      <c r="AT21" s="326">
        <f t="shared" si="13"/>
        <v>1.2494793835901707</v>
      </c>
      <c r="AU21" s="171">
        <v>12494</v>
      </c>
    </row>
    <row r="22" spans="1:47" ht="18.75">
      <c r="A22" s="201"/>
      <c r="B22" s="253"/>
      <c r="C22" s="294"/>
      <c r="D22" s="58" t="s">
        <v>16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5</v>
      </c>
      <c r="Z22" s="1">
        <v>3</v>
      </c>
      <c r="AA22" s="1">
        <v>5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4</v>
      </c>
      <c r="AH22" s="1">
        <v>3</v>
      </c>
      <c r="AI22" s="9">
        <f t="shared" si="12"/>
        <v>26</v>
      </c>
      <c r="AJ22" s="233"/>
      <c r="AK22" s="236"/>
      <c r="AL22" s="192"/>
      <c r="AM22" s="58" t="s">
        <v>16</v>
      </c>
    </row>
    <row r="23" spans="1:47" ht="19.5" thickBot="1">
      <c r="A23" s="201"/>
      <c r="B23" s="253"/>
      <c r="C23" s="294"/>
      <c r="D23" s="58" t="s">
        <v>62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9">
        <f t="shared" si="12"/>
        <v>0</v>
      </c>
      <c r="AJ23" s="233"/>
      <c r="AK23" s="236"/>
      <c r="AL23" s="192"/>
      <c r="AM23" s="58" t="s">
        <v>17</v>
      </c>
    </row>
    <row r="24" spans="1:47" ht="36">
      <c r="A24" s="201"/>
      <c r="B24" s="253"/>
      <c r="C24" s="294"/>
      <c r="D24" s="58" t="s">
        <v>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9">
        <f t="shared" si="12"/>
        <v>0</v>
      </c>
      <c r="AJ24" s="233"/>
      <c r="AK24" s="236"/>
      <c r="AL24" s="192"/>
      <c r="AM24" s="58" t="s">
        <v>18</v>
      </c>
      <c r="AR24" s="305" t="s">
        <v>84</v>
      </c>
      <c r="AS24" s="306"/>
      <c r="AT24" s="306"/>
      <c r="AU24" s="307"/>
    </row>
    <row r="25" spans="1:47" ht="31.5">
      <c r="A25" s="201"/>
      <c r="B25" s="253"/>
      <c r="C25" s="294"/>
      <c r="D25" s="58" t="s">
        <v>19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4</v>
      </c>
      <c r="Z25" s="1">
        <v>2</v>
      </c>
      <c r="AA25" s="1">
        <v>4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7</v>
      </c>
      <c r="AH25" s="1">
        <v>7</v>
      </c>
      <c r="AI25" s="9">
        <f t="shared" si="12"/>
        <v>25</v>
      </c>
      <c r="AJ25" s="233"/>
      <c r="AK25" s="236"/>
      <c r="AL25" s="192"/>
      <c r="AM25" s="58"/>
      <c r="AR25" s="122" t="s">
        <v>92</v>
      </c>
      <c r="AS25" s="118" t="s">
        <v>93</v>
      </c>
      <c r="AT25" s="119" t="s">
        <v>94</v>
      </c>
      <c r="AU25" s="123" t="s">
        <v>95</v>
      </c>
    </row>
    <row r="26" spans="1:47" ht="23.25">
      <c r="A26" s="201"/>
      <c r="B26" s="253"/>
      <c r="C26" s="295" t="s">
        <v>50</v>
      </c>
      <c r="D26" s="296"/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9">
        <f t="shared" si="12"/>
        <v>3</v>
      </c>
      <c r="AJ26" s="233"/>
      <c r="AK26" s="236"/>
      <c r="AL26" s="192"/>
      <c r="AM26" s="58" t="s">
        <v>19</v>
      </c>
      <c r="AR26" s="124" t="s">
        <v>89</v>
      </c>
      <c r="AS26" s="120">
        <v>67</v>
      </c>
      <c r="AT26" s="120">
        <v>67</v>
      </c>
      <c r="AU26" s="125">
        <v>34.53</v>
      </c>
    </row>
    <row r="27" spans="1:47" ht="24" thickBot="1">
      <c r="A27" s="202"/>
      <c r="B27" s="254"/>
      <c r="C27" s="193" t="s">
        <v>21</v>
      </c>
      <c r="D27" s="193"/>
      <c r="E27" s="2">
        <f t="shared" ref="E27:AH27" si="14">(E20+E21+E22)</f>
        <v>0</v>
      </c>
      <c r="F27" s="2">
        <f t="shared" si="14"/>
        <v>0</v>
      </c>
      <c r="G27" s="2">
        <f t="shared" si="14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K27" s="2">
        <f t="shared" si="14"/>
        <v>0</v>
      </c>
      <c r="L27" s="2">
        <f t="shared" si="14"/>
        <v>0</v>
      </c>
      <c r="M27" s="2">
        <f t="shared" si="14"/>
        <v>11</v>
      </c>
      <c r="N27" s="2">
        <f t="shared" si="14"/>
        <v>0</v>
      </c>
      <c r="O27" s="2">
        <f t="shared" si="14"/>
        <v>0</v>
      </c>
      <c r="P27" s="2">
        <f t="shared" si="14"/>
        <v>0</v>
      </c>
      <c r="Q27" s="2">
        <f t="shared" si="14"/>
        <v>0</v>
      </c>
      <c r="R27" s="2">
        <f t="shared" si="14"/>
        <v>0</v>
      </c>
      <c r="S27" s="2">
        <f t="shared" si="14"/>
        <v>0</v>
      </c>
      <c r="T27" s="2">
        <f t="shared" si="14"/>
        <v>0</v>
      </c>
      <c r="U27" s="2">
        <f t="shared" si="14"/>
        <v>0</v>
      </c>
      <c r="V27" s="2">
        <f t="shared" si="14"/>
        <v>0</v>
      </c>
      <c r="W27" s="2"/>
      <c r="X27" s="2">
        <v>0</v>
      </c>
      <c r="Y27" s="2">
        <f t="shared" si="14"/>
        <v>5</v>
      </c>
      <c r="Z27" s="2">
        <v>0</v>
      </c>
      <c r="AA27" s="2">
        <f t="shared" si="14"/>
        <v>6</v>
      </c>
      <c r="AB27" s="2">
        <f t="shared" si="14"/>
        <v>0</v>
      </c>
      <c r="AC27" s="2">
        <f t="shared" si="14"/>
        <v>0</v>
      </c>
      <c r="AD27" s="2">
        <f t="shared" si="14"/>
        <v>0</v>
      </c>
      <c r="AE27" s="2">
        <f t="shared" si="14"/>
        <v>0</v>
      </c>
      <c r="AF27" s="2">
        <f t="shared" si="14"/>
        <v>1</v>
      </c>
      <c r="AG27" s="2">
        <f t="shared" si="14"/>
        <v>5</v>
      </c>
      <c r="AH27" s="2">
        <f t="shared" si="14"/>
        <v>3</v>
      </c>
      <c r="AI27" s="9">
        <f t="shared" si="12"/>
        <v>31</v>
      </c>
      <c r="AJ27" s="234"/>
      <c r="AK27" s="237"/>
      <c r="AL27" s="193" t="s">
        <v>21</v>
      </c>
      <c r="AM27" s="193"/>
      <c r="AR27" s="124" t="s">
        <v>55</v>
      </c>
      <c r="AS27" s="120">
        <v>40</v>
      </c>
      <c r="AT27" s="120">
        <v>107</v>
      </c>
      <c r="AU27" s="125">
        <v>55.15</v>
      </c>
    </row>
    <row r="28" spans="1:47" ht="23.25">
      <c r="A28" s="200">
        <v>3</v>
      </c>
      <c r="B28" s="252" t="s">
        <v>43</v>
      </c>
      <c r="C28" s="194" t="s">
        <v>10</v>
      </c>
      <c r="D28" s="194"/>
      <c r="E28" s="4">
        <f t="shared" ref="E28:AH28" si="15">(E29+E30)</f>
        <v>0</v>
      </c>
      <c r="F28" s="4">
        <f t="shared" si="15"/>
        <v>0</v>
      </c>
      <c r="G28" s="4">
        <f t="shared" si="15"/>
        <v>0</v>
      </c>
      <c r="H28" s="4">
        <f t="shared" si="15"/>
        <v>0</v>
      </c>
      <c r="I28" s="4">
        <f t="shared" si="15"/>
        <v>0</v>
      </c>
      <c r="J28" s="4">
        <f t="shared" si="15"/>
        <v>0</v>
      </c>
      <c r="K28" s="4">
        <f t="shared" si="15"/>
        <v>0</v>
      </c>
      <c r="L28" s="4">
        <f t="shared" si="15"/>
        <v>0</v>
      </c>
      <c r="M28" s="4">
        <f t="shared" si="15"/>
        <v>0</v>
      </c>
      <c r="N28" s="4">
        <f t="shared" si="15"/>
        <v>0</v>
      </c>
      <c r="O28" s="4">
        <f t="shared" si="15"/>
        <v>0</v>
      </c>
      <c r="P28" s="4">
        <f t="shared" si="15"/>
        <v>0</v>
      </c>
      <c r="Q28" s="4">
        <f t="shared" si="15"/>
        <v>0</v>
      </c>
      <c r="R28" s="4">
        <f t="shared" si="15"/>
        <v>0</v>
      </c>
      <c r="S28" s="4">
        <f t="shared" si="15"/>
        <v>0</v>
      </c>
      <c r="T28" s="4">
        <f t="shared" si="15"/>
        <v>0</v>
      </c>
      <c r="U28" s="4">
        <f t="shared" si="15"/>
        <v>0</v>
      </c>
      <c r="V28" s="4">
        <f t="shared" si="15"/>
        <v>0</v>
      </c>
      <c r="W28" s="4">
        <f t="shared" si="15"/>
        <v>0</v>
      </c>
      <c r="X28" s="4">
        <f t="shared" si="15"/>
        <v>0</v>
      </c>
      <c r="Y28" s="4">
        <f t="shared" si="15"/>
        <v>0</v>
      </c>
      <c r="Z28" s="4">
        <f t="shared" si="15"/>
        <v>0</v>
      </c>
      <c r="AA28" s="4">
        <f t="shared" si="15"/>
        <v>0</v>
      </c>
      <c r="AB28" s="4">
        <f t="shared" si="15"/>
        <v>0</v>
      </c>
      <c r="AC28" s="4">
        <f t="shared" si="15"/>
        <v>0</v>
      </c>
      <c r="AD28" s="4">
        <f t="shared" si="15"/>
        <v>0</v>
      </c>
      <c r="AE28" s="4">
        <f t="shared" si="15"/>
        <v>0</v>
      </c>
      <c r="AF28" s="4">
        <f t="shared" si="15"/>
        <v>0</v>
      </c>
      <c r="AG28" s="4">
        <f t="shared" si="15"/>
        <v>0</v>
      </c>
      <c r="AH28" s="4">
        <f t="shared" si="15"/>
        <v>0</v>
      </c>
      <c r="AI28" s="8">
        <f t="shared" si="12"/>
        <v>0</v>
      </c>
      <c r="AJ28" s="226" t="e">
        <f>AI30/AI28%</f>
        <v>#DIV/0!</v>
      </c>
      <c r="AK28" s="229" t="e">
        <f>AI38/AI28%</f>
        <v>#DIV/0!</v>
      </c>
      <c r="AL28" s="194" t="s">
        <v>10</v>
      </c>
      <c r="AM28" s="194"/>
      <c r="AR28" s="124" t="s">
        <v>91</v>
      </c>
      <c r="AS28" s="120">
        <v>40</v>
      </c>
      <c r="AT28" s="120">
        <v>147</v>
      </c>
      <c r="AU28" s="125">
        <v>75.77</v>
      </c>
    </row>
    <row r="29" spans="1:47" ht="23.25">
      <c r="A29" s="201"/>
      <c r="B29" s="253"/>
      <c r="C29" s="195" t="s">
        <v>11</v>
      </c>
      <c r="D29" s="195"/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9">
        <f t="shared" si="12"/>
        <v>0</v>
      </c>
      <c r="AJ29" s="227"/>
      <c r="AK29" s="230"/>
      <c r="AL29" s="195" t="s">
        <v>11</v>
      </c>
      <c r="AM29" s="195"/>
      <c r="AR29" s="124" t="s">
        <v>56</v>
      </c>
      <c r="AS29" s="120">
        <v>27</v>
      </c>
      <c r="AT29" s="120">
        <v>174</v>
      </c>
      <c r="AU29" s="125">
        <v>89.69</v>
      </c>
    </row>
    <row r="30" spans="1:47" ht="23.25">
      <c r="A30" s="201"/>
      <c r="B30" s="253"/>
      <c r="C30" s="195" t="s">
        <v>12</v>
      </c>
      <c r="D30" s="195"/>
      <c r="E30" s="1">
        <f t="shared" ref="E30:AH30" si="16">(E32+E33+E34+E35+E36+E37)</f>
        <v>0</v>
      </c>
      <c r="F30" s="1">
        <f t="shared" si="16"/>
        <v>0</v>
      </c>
      <c r="G30" s="1">
        <f t="shared" si="16"/>
        <v>0</v>
      </c>
      <c r="H30" s="1">
        <f t="shared" si="16"/>
        <v>0</v>
      </c>
      <c r="I30" s="1">
        <f t="shared" si="16"/>
        <v>0</v>
      </c>
      <c r="J30" s="1">
        <f t="shared" si="16"/>
        <v>0</v>
      </c>
      <c r="K30" s="1">
        <f t="shared" si="16"/>
        <v>0</v>
      </c>
      <c r="L30" s="1">
        <f t="shared" si="16"/>
        <v>0</v>
      </c>
      <c r="M30" s="1">
        <f t="shared" si="16"/>
        <v>0</v>
      </c>
      <c r="N30" s="1">
        <f t="shared" si="16"/>
        <v>0</v>
      </c>
      <c r="O30" s="1">
        <f t="shared" si="16"/>
        <v>0</v>
      </c>
      <c r="P30" s="1">
        <f t="shared" si="16"/>
        <v>0</v>
      </c>
      <c r="Q30" s="1">
        <f t="shared" si="16"/>
        <v>0</v>
      </c>
      <c r="R30" s="1">
        <f t="shared" si="16"/>
        <v>0</v>
      </c>
      <c r="S30" s="1">
        <f t="shared" si="16"/>
        <v>0</v>
      </c>
      <c r="T30" s="1">
        <f t="shared" si="16"/>
        <v>0</v>
      </c>
      <c r="U30" s="1">
        <f t="shared" si="16"/>
        <v>0</v>
      </c>
      <c r="V30" s="1">
        <f t="shared" si="16"/>
        <v>0</v>
      </c>
      <c r="W30" s="1"/>
      <c r="X30" s="1"/>
      <c r="Y30" s="1">
        <f t="shared" si="16"/>
        <v>0</v>
      </c>
      <c r="Z30" s="1">
        <f t="shared" si="16"/>
        <v>0</v>
      </c>
      <c r="AA30" s="1">
        <f t="shared" si="16"/>
        <v>0</v>
      </c>
      <c r="AB30" s="1">
        <f t="shared" si="16"/>
        <v>0</v>
      </c>
      <c r="AC30" s="1">
        <f t="shared" si="16"/>
        <v>0</v>
      </c>
      <c r="AD30" s="1">
        <f t="shared" si="16"/>
        <v>0</v>
      </c>
      <c r="AE30" s="1">
        <f t="shared" si="16"/>
        <v>0</v>
      </c>
      <c r="AF30" s="1">
        <f t="shared" si="16"/>
        <v>0</v>
      </c>
      <c r="AG30" s="1">
        <f t="shared" si="16"/>
        <v>0</v>
      </c>
      <c r="AH30" s="1">
        <f t="shared" si="16"/>
        <v>0</v>
      </c>
      <c r="AI30" s="9">
        <f t="shared" si="12"/>
        <v>0</v>
      </c>
      <c r="AJ30" s="227"/>
      <c r="AK30" s="230"/>
      <c r="AL30" s="195" t="s">
        <v>12</v>
      </c>
      <c r="AM30" s="195"/>
      <c r="AR30" s="172" t="s">
        <v>90</v>
      </c>
      <c r="AS30" s="120">
        <v>20</v>
      </c>
      <c r="AT30" s="120">
        <v>194</v>
      </c>
      <c r="AU30" s="125">
        <v>100</v>
      </c>
    </row>
    <row r="31" spans="1:47" ht="23.25">
      <c r="A31" s="201"/>
      <c r="B31" s="253"/>
      <c r="C31" s="255" t="s">
        <v>60</v>
      </c>
      <c r="D31" s="256"/>
      <c r="E31" s="34" t="e">
        <f t="shared" ref="E31:AH31" si="17">(E30/E28)*100</f>
        <v>#DIV/0!</v>
      </c>
      <c r="F31" s="34" t="e">
        <f t="shared" si="17"/>
        <v>#DIV/0!</v>
      </c>
      <c r="G31" s="34" t="e">
        <f t="shared" si="17"/>
        <v>#DIV/0!</v>
      </c>
      <c r="H31" s="34" t="e">
        <f t="shared" si="17"/>
        <v>#DIV/0!</v>
      </c>
      <c r="I31" s="34" t="e">
        <f t="shared" si="17"/>
        <v>#DIV/0!</v>
      </c>
      <c r="J31" s="34" t="e">
        <f t="shared" si="17"/>
        <v>#DIV/0!</v>
      </c>
      <c r="K31" s="34" t="e">
        <f t="shared" si="17"/>
        <v>#DIV/0!</v>
      </c>
      <c r="L31" s="34" t="e">
        <f t="shared" si="17"/>
        <v>#DIV/0!</v>
      </c>
      <c r="M31" s="34" t="e">
        <f t="shared" si="17"/>
        <v>#DIV/0!</v>
      </c>
      <c r="N31" s="34" t="e">
        <f t="shared" si="17"/>
        <v>#DIV/0!</v>
      </c>
      <c r="O31" s="34" t="e">
        <f t="shared" si="17"/>
        <v>#DIV/0!</v>
      </c>
      <c r="P31" s="34" t="e">
        <f t="shared" si="17"/>
        <v>#DIV/0!</v>
      </c>
      <c r="Q31" s="34" t="e">
        <f t="shared" si="17"/>
        <v>#DIV/0!</v>
      </c>
      <c r="R31" s="34" t="e">
        <f t="shared" si="17"/>
        <v>#DIV/0!</v>
      </c>
      <c r="S31" s="34" t="e">
        <f t="shared" si="17"/>
        <v>#DIV/0!</v>
      </c>
      <c r="T31" s="34" t="e">
        <f t="shared" si="17"/>
        <v>#DIV/0!</v>
      </c>
      <c r="U31" s="34" t="e">
        <f t="shared" si="17"/>
        <v>#DIV/0!</v>
      </c>
      <c r="V31" s="34" t="e">
        <f t="shared" si="17"/>
        <v>#DIV/0!</v>
      </c>
      <c r="W31" s="34" t="e">
        <f t="shared" si="17"/>
        <v>#DIV/0!</v>
      </c>
      <c r="X31" s="34" t="e">
        <f t="shared" si="17"/>
        <v>#DIV/0!</v>
      </c>
      <c r="Y31" s="34" t="e">
        <f t="shared" si="17"/>
        <v>#DIV/0!</v>
      </c>
      <c r="Z31" s="34" t="e">
        <f t="shared" si="17"/>
        <v>#DIV/0!</v>
      </c>
      <c r="AA31" s="34" t="e">
        <f t="shared" si="17"/>
        <v>#DIV/0!</v>
      </c>
      <c r="AB31" s="34" t="e">
        <f t="shared" si="17"/>
        <v>#DIV/0!</v>
      </c>
      <c r="AC31" s="34" t="e">
        <f t="shared" si="17"/>
        <v>#DIV/0!</v>
      </c>
      <c r="AD31" s="34" t="e">
        <f t="shared" si="17"/>
        <v>#DIV/0!</v>
      </c>
      <c r="AE31" s="34" t="e">
        <f t="shared" si="17"/>
        <v>#DIV/0!</v>
      </c>
      <c r="AF31" s="34" t="e">
        <f t="shared" si="17"/>
        <v>#DIV/0!</v>
      </c>
      <c r="AG31" s="34" t="e">
        <f t="shared" si="17"/>
        <v>#DIV/0!</v>
      </c>
      <c r="AH31" s="34" t="e">
        <f t="shared" si="17"/>
        <v>#DIV/0!</v>
      </c>
      <c r="AI31" s="38" t="e">
        <f>(AI30/AI28)*100</f>
        <v>#DIV/0!</v>
      </c>
      <c r="AJ31" s="227"/>
      <c r="AK31" s="230"/>
      <c r="AL31" s="58"/>
      <c r="AM31" s="58"/>
      <c r="AR31" s="173"/>
      <c r="AS31" s="121"/>
      <c r="AT31" s="121"/>
      <c r="AU31" s="174"/>
    </row>
    <row r="32" spans="1:47" ht="23.25">
      <c r="A32" s="201"/>
      <c r="B32" s="253"/>
      <c r="C32" s="192" t="s">
        <v>13</v>
      </c>
      <c r="D32" s="58" t="s">
        <v>14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9">
        <f t="shared" ref="AI32:AI82" si="18">SUM(E32:AH32)</f>
        <v>0</v>
      </c>
      <c r="AJ32" s="227"/>
      <c r="AK32" s="230"/>
      <c r="AL32" s="192" t="s">
        <v>13</v>
      </c>
      <c r="AM32" s="58" t="s">
        <v>14</v>
      </c>
      <c r="AR32" s="132"/>
      <c r="AS32" s="121"/>
      <c r="AT32" s="164"/>
      <c r="AU32" s="165"/>
    </row>
    <row r="33" spans="1:47" ht="24" thickBot="1">
      <c r="A33" s="201"/>
      <c r="B33" s="253"/>
      <c r="C33" s="192"/>
      <c r="D33" s="58" t="s">
        <v>15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9">
        <f t="shared" si="18"/>
        <v>0</v>
      </c>
      <c r="AJ33" s="227"/>
      <c r="AK33" s="230"/>
      <c r="AL33" s="192"/>
      <c r="AM33" s="58" t="s">
        <v>15</v>
      </c>
      <c r="AR33" s="126"/>
      <c r="AS33" s="127"/>
      <c r="AT33" s="162"/>
      <c r="AU33" s="163"/>
    </row>
    <row r="34" spans="1:47" ht="18.75">
      <c r="A34" s="201"/>
      <c r="B34" s="253"/>
      <c r="C34" s="192"/>
      <c r="D34" s="58" t="s">
        <v>16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9">
        <f t="shared" si="18"/>
        <v>0</v>
      </c>
      <c r="AJ34" s="227"/>
      <c r="AK34" s="230"/>
      <c r="AL34" s="192"/>
      <c r="AM34" s="58" t="s">
        <v>16</v>
      </c>
    </row>
    <row r="35" spans="1:47" ht="18.75">
      <c r="A35" s="201"/>
      <c r="B35" s="253"/>
      <c r="C35" s="192"/>
      <c r="D35" s="58" t="s">
        <v>17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9">
        <f t="shared" si="18"/>
        <v>0</v>
      </c>
      <c r="AJ35" s="227"/>
      <c r="AK35" s="230"/>
      <c r="AL35" s="192"/>
      <c r="AM35" s="58" t="s">
        <v>17</v>
      </c>
    </row>
    <row r="36" spans="1:47" ht="18.75">
      <c r="A36" s="201"/>
      <c r="B36" s="253"/>
      <c r="C36" s="192"/>
      <c r="D36" s="58" t="s">
        <v>18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9">
        <f t="shared" si="18"/>
        <v>0</v>
      </c>
      <c r="AJ36" s="227"/>
      <c r="AK36" s="230"/>
      <c r="AL36" s="192"/>
      <c r="AM36" s="58" t="s">
        <v>18</v>
      </c>
    </row>
    <row r="37" spans="1:47" ht="18.75">
      <c r="A37" s="201"/>
      <c r="B37" s="253"/>
      <c r="C37" s="192"/>
      <c r="D37" s="58" t="s">
        <v>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9">
        <f t="shared" si="18"/>
        <v>0</v>
      </c>
      <c r="AJ37" s="227"/>
      <c r="AK37" s="230"/>
      <c r="AL37" s="192"/>
      <c r="AM37" s="58" t="s">
        <v>19</v>
      </c>
    </row>
    <row r="38" spans="1:47" ht="19.5" thickBot="1">
      <c r="A38" s="202"/>
      <c r="B38" s="254"/>
      <c r="C38" s="193" t="s">
        <v>21</v>
      </c>
      <c r="D38" s="193"/>
      <c r="E38" s="2">
        <f t="shared" ref="E38:AH38" si="19">(E32+E33+E34)</f>
        <v>0</v>
      </c>
      <c r="F38" s="2">
        <f t="shared" si="19"/>
        <v>0</v>
      </c>
      <c r="G38" s="2">
        <f t="shared" si="19"/>
        <v>0</v>
      </c>
      <c r="H38" s="2">
        <f t="shared" si="19"/>
        <v>0</v>
      </c>
      <c r="I38" s="2">
        <f t="shared" si="19"/>
        <v>0</v>
      </c>
      <c r="J38" s="2">
        <f t="shared" si="19"/>
        <v>0</v>
      </c>
      <c r="K38" s="2">
        <f t="shared" si="19"/>
        <v>0</v>
      </c>
      <c r="L38" s="2">
        <f t="shared" si="19"/>
        <v>0</v>
      </c>
      <c r="M38" s="2">
        <f t="shared" si="19"/>
        <v>0</v>
      </c>
      <c r="N38" s="2">
        <f t="shared" si="19"/>
        <v>0</v>
      </c>
      <c r="O38" s="2">
        <f t="shared" si="19"/>
        <v>0</v>
      </c>
      <c r="P38" s="2">
        <f t="shared" si="19"/>
        <v>0</v>
      </c>
      <c r="Q38" s="2">
        <f t="shared" si="19"/>
        <v>0</v>
      </c>
      <c r="R38" s="2">
        <f t="shared" si="19"/>
        <v>0</v>
      </c>
      <c r="S38" s="2">
        <f t="shared" si="19"/>
        <v>0</v>
      </c>
      <c r="T38" s="2">
        <f t="shared" si="19"/>
        <v>0</v>
      </c>
      <c r="U38" s="2">
        <f t="shared" si="19"/>
        <v>0</v>
      </c>
      <c r="V38" s="2">
        <f t="shared" si="19"/>
        <v>0</v>
      </c>
      <c r="W38" s="2">
        <f t="shared" si="19"/>
        <v>0</v>
      </c>
      <c r="X38" s="2">
        <f t="shared" si="19"/>
        <v>0</v>
      </c>
      <c r="Y38" s="2">
        <f t="shared" si="19"/>
        <v>0</v>
      </c>
      <c r="Z38" s="2">
        <f t="shared" si="19"/>
        <v>0</v>
      </c>
      <c r="AA38" s="2">
        <f t="shared" si="19"/>
        <v>0</v>
      </c>
      <c r="AB38" s="2">
        <f t="shared" si="19"/>
        <v>0</v>
      </c>
      <c r="AC38" s="2">
        <f t="shared" si="19"/>
        <v>0</v>
      </c>
      <c r="AD38" s="2">
        <f t="shared" si="19"/>
        <v>0</v>
      </c>
      <c r="AE38" s="2">
        <f t="shared" si="19"/>
        <v>0</v>
      </c>
      <c r="AF38" s="2">
        <f t="shared" si="19"/>
        <v>0</v>
      </c>
      <c r="AG38" s="2">
        <f t="shared" si="19"/>
        <v>0</v>
      </c>
      <c r="AH38" s="2">
        <f t="shared" si="19"/>
        <v>0</v>
      </c>
      <c r="AI38" s="9">
        <f t="shared" si="18"/>
        <v>0</v>
      </c>
      <c r="AJ38" s="228"/>
      <c r="AK38" s="231"/>
      <c r="AL38" s="193" t="s">
        <v>21</v>
      </c>
      <c r="AM38" s="193"/>
    </row>
    <row r="39" spans="1:47" ht="18.75">
      <c r="A39" s="200">
        <v>4</v>
      </c>
      <c r="B39" s="252" t="s">
        <v>45</v>
      </c>
      <c r="C39" s="194" t="s">
        <v>10</v>
      </c>
      <c r="D39" s="194"/>
      <c r="E39" s="4">
        <f t="shared" ref="E39:AH39" si="20">(E40+E41)</f>
        <v>0</v>
      </c>
      <c r="F39" s="4">
        <f t="shared" si="20"/>
        <v>0</v>
      </c>
      <c r="G39" s="4">
        <f t="shared" si="20"/>
        <v>0</v>
      </c>
      <c r="H39" s="4">
        <f t="shared" si="20"/>
        <v>0</v>
      </c>
      <c r="I39" s="4">
        <f t="shared" si="20"/>
        <v>0</v>
      </c>
      <c r="J39" s="4">
        <f t="shared" si="20"/>
        <v>0</v>
      </c>
      <c r="K39" s="4">
        <f t="shared" si="20"/>
        <v>0</v>
      </c>
      <c r="L39" s="4">
        <f t="shared" si="20"/>
        <v>0</v>
      </c>
      <c r="M39" s="4">
        <f t="shared" si="20"/>
        <v>0</v>
      </c>
      <c r="N39" s="4">
        <f t="shared" si="20"/>
        <v>0</v>
      </c>
      <c r="O39" s="4">
        <f t="shared" si="20"/>
        <v>0</v>
      </c>
      <c r="P39" s="4">
        <f t="shared" si="20"/>
        <v>0</v>
      </c>
      <c r="Q39" s="4">
        <f t="shared" si="20"/>
        <v>0</v>
      </c>
      <c r="R39" s="4">
        <f t="shared" si="20"/>
        <v>0</v>
      </c>
      <c r="S39" s="4">
        <f t="shared" si="20"/>
        <v>0</v>
      </c>
      <c r="T39" s="4">
        <f t="shared" si="20"/>
        <v>0</v>
      </c>
      <c r="U39" s="4">
        <f t="shared" si="20"/>
        <v>0</v>
      </c>
      <c r="V39" s="4">
        <f t="shared" si="20"/>
        <v>0</v>
      </c>
      <c r="W39" s="4">
        <f t="shared" si="20"/>
        <v>0</v>
      </c>
      <c r="X39" s="4">
        <f t="shared" si="20"/>
        <v>0</v>
      </c>
      <c r="Y39" s="4">
        <f t="shared" si="20"/>
        <v>0</v>
      </c>
      <c r="Z39" s="4">
        <f t="shared" si="20"/>
        <v>0</v>
      </c>
      <c r="AA39" s="4">
        <f t="shared" si="20"/>
        <v>0</v>
      </c>
      <c r="AB39" s="4">
        <f t="shared" si="20"/>
        <v>0</v>
      </c>
      <c r="AC39" s="4">
        <f t="shared" si="20"/>
        <v>0</v>
      </c>
      <c r="AD39" s="4">
        <f t="shared" si="20"/>
        <v>0</v>
      </c>
      <c r="AE39" s="4">
        <f t="shared" si="20"/>
        <v>0</v>
      </c>
      <c r="AF39" s="4">
        <f t="shared" si="20"/>
        <v>0</v>
      </c>
      <c r="AG39" s="4">
        <f t="shared" si="20"/>
        <v>0</v>
      </c>
      <c r="AH39" s="4">
        <f t="shared" si="20"/>
        <v>0</v>
      </c>
      <c r="AI39" s="8">
        <f t="shared" si="18"/>
        <v>0</v>
      </c>
      <c r="AJ39" s="232" t="e">
        <f t="shared" ref="AJ39" si="21">AI41/AI39%</f>
        <v>#DIV/0!</v>
      </c>
      <c r="AK39" s="235" t="e">
        <f t="shared" ref="AK39" si="22">AI49/AI39%</f>
        <v>#DIV/0!</v>
      </c>
      <c r="AL39" s="194" t="s">
        <v>10</v>
      </c>
      <c r="AM39" s="194"/>
    </row>
    <row r="40" spans="1:47" ht="18.75">
      <c r="A40" s="201"/>
      <c r="B40" s="253"/>
      <c r="C40" s="195" t="s">
        <v>11</v>
      </c>
      <c r="D40" s="195"/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9">
        <f t="shared" si="18"/>
        <v>0</v>
      </c>
      <c r="AJ40" s="233"/>
      <c r="AK40" s="236"/>
      <c r="AL40" s="195" t="s">
        <v>11</v>
      </c>
      <c r="AM40" s="195"/>
    </row>
    <row r="41" spans="1:47" ht="18.75">
      <c r="A41" s="201"/>
      <c r="B41" s="253"/>
      <c r="C41" s="195" t="s">
        <v>12</v>
      </c>
      <c r="D41" s="195"/>
      <c r="E41" s="1">
        <f t="shared" ref="E41:AH41" si="23">(E43+E44+E45+E46+E47+E48)</f>
        <v>0</v>
      </c>
      <c r="F41" s="1">
        <f t="shared" si="23"/>
        <v>0</v>
      </c>
      <c r="G41" s="1">
        <f t="shared" si="23"/>
        <v>0</v>
      </c>
      <c r="H41" s="1">
        <f t="shared" si="23"/>
        <v>0</v>
      </c>
      <c r="I41" s="1">
        <f t="shared" si="23"/>
        <v>0</v>
      </c>
      <c r="J41" s="1">
        <f t="shared" si="23"/>
        <v>0</v>
      </c>
      <c r="K41" s="1">
        <f t="shared" si="23"/>
        <v>0</v>
      </c>
      <c r="L41" s="1">
        <f t="shared" si="23"/>
        <v>0</v>
      </c>
      <c r="M41" s="1">
        <f t="shared" si="23"/>
        <v>0</v>
      </c>
      <c r="N41" s="1">
        <f t="shared" si="23"/>
        <v>0</v>
      </c>
      <c r="O41" s="1">
        <f t="shared" si="23"/>
        <v>0</v>
      </c>
      <c r="P41" s="1">
        <f t="shared" si="23"/>
        <v>0</v>
      </c>
      <c r="Q41" s="1">
        <f t="shared" si="23"/>
        <v>0</v>
      </c>
      <c r="R41" s="1">
        <f t="shared" si="23"/>
        <v>0</v>
      </c>
      <c r="S41" s="1">
        <f t="shared" si="23"/>
        <v>0</v>
      </c>
      <c r="T41" s="1">
        <f t="shared" si="23"/>
        <v>0</v>
      </c>
      <c r="U41" s="1">
        <f t="shared" si="23"/>
        <v>0</v>
      </c>
      <c r="V41" s="1">
        <f t="shared" si="23"/>
        <v>0</v>
      </c>
      <c r="W41" s="1">
        <f t="shared" si="23"/>
        <v>0</v>
      </c>
      <c r="X41" s="1">
        <f t="shared" si="23"/>
        <v>0</v>
      </c>
      <c r="Y41" s="1">
        <f t="shared" si="23"/>
        <v>0</v>
      </c>
      <c r="Z41" s="1">
        <f t="shared" si="23"/>
        <v>0</v>
      </c>
      <c r="AA41" s="1">
        <f t="shared" si="23"/>
        <v>0</v>
      </c>
      <c r="AB41" s="1">
        <f t="shared" si="23"/>
        <v>0</v>
      </c>
      <c r="AC41" s="1">
        <f t="shared" si="23"/>
        <v>0</v>
      </c>
      <c r="AD41" s="1">
        <f t="shared" si="23"/>
        <v>0</v>
      </c>
      <c r="AE41" s="1">
        <f t="shared" si="23"/>
        <v>0</v>
      </c>
      <c r="AF41" s="1">
        <f t="shared" si="23"/>
        <v>0</v>
      </c>
      <c r="AG41" s="1">
        <f t="shared" si="23"/>
        <v>0</v>
      </c>
      <c r="AH41" s="1">
        <f t="shared" si="23"/>
        <v>0</v>
      </c>
      <c r="AI41" s="9">
        <f t="shared" si="18"/>
        <v>0</v>
      </c>
      <c r="AJ41" s="233"/>
      <c r="AK41" s="236"/>
      <c r="AL41" s="195" t="s">
        <v>12</v>
      </c>
      <c r="AM41" s="195"/>
    </row>
    <row r="42" spans="1:47" ht="18.75">
      <c r="A42" s="201"/>
      <c r="B42" s="253"/>
      <c r="C42" s="255" t="s">
        <v>60</v>
      </c>
      <c r="D42" s="256"/>
      <c r="E42" s="34" t="e">
        <f t="shared" ref="E42:AH42" si="24">(E41/E39)*100</f>
        <v>#DIV/0!</v>
      </c>
      <c r="F42" s="34" t="e">
        <f t="shared" si="24"/>
        <v>#DIV/0!</v>
      </c>
      <c r="G42" s="34" t="e">
        <f t="shared" si="24"/>
        <v>#DIV/0!</v>
      </c>
      <c r="H42" s="34" t="e">
        <f t="shared" si="24"/>
        <v>#DIV/0!</v>
      </c>
      <c r="I42" s="34" t="e">
        <f t="shared" si="24"/>
        <v>#DIV/0!</v>
      </c>
      <c r="J42" s="34" t="e">
        <f t="shared" si="24"/>
        <v>#DIV/0!</v>
      </c>
      <c r="K42" s="34" t="e">
        <f t="shared" si="24"/>
        <v>#DIV/0!</v>
      </c>
      <c r="L42" s="34" t="e">
        <f t="shared" si="24"/>
        <v>#DIV/0!</v>
      </c>
      <c r="M42" s="34" t="e">
        <f t="shared" si="24"/>
        <v>#DIV/0!</v>
      </c>
      <c r="N42" s="34" t="e">
        <f t="shared" si="24"/>
        <v>#DIV/0!</v>
      </c>
      <c r="O42" s="34" t="e">
        <f t="shared" si="24"/>
        <v>#DIV/0!</v>
      </c>
      <c r="P42" s="34" t="e">
        <f t="shared" si="24"/>
        <v>#DIV/0!</v>
      </c>
      <c r="Q42" s="34" t="e">
        <f t="shared" si="24"/>
        <v>#DIV/0!</v>
      </c>
      <c r="R42" s="34" t="e">
        <f t="shared" si="24"/>
        <v>#DIV/0!</v>
      </c>
      <c r="S42" s="34" t="e">
        <f t="shared" si="24"/>
        <v>#DIV/0!</v>
      </c>
      <c r="T42" s="34" t="e">
        <f t="shared" si="24"/>
        <v>#DIV/0!</v>
      </c>
      <c r="U42" s="34" t="e">
        <f t="shared" si="24"/>
        <v>#DIV/0!</v>
      </c>
      <c r="V42" s="34" t="e">
        <f t="shared" si="24"/>
        <v>#DIV/0!</v>
      </c>
      <c r="W42" s="34" t="e">
        <f t="shared" si="24"/>
        <v>#DIV/0!</v>
      </c>
      <c r="X42" s="34" t="e">
        <f t="shared" si="24"/>
        <v>#DIV/0!</v>
      </c>
      <c r="Y42" s="34" t="e">
        <f t="shared" si="24"/>
        <v>#DIV/0!</v>
      </c>
      <c r="Z42" s="34" t="e">
        <f t="shared" si="24"/>
        <v>#DIV/0!</v>
      </c>
      <c r="AA42" s="34" t="e">
        <f t="shared" si="24"/>
        <v>#DIV/0!</v>
      </c>
      <c r="AB42" s="34" t="e">
        <f t="shared" si="24"/>
        <v>#DIV/0!</v>
      </c>
      <c r="AC42" s="34" t="e">
        <f t="shared" si="24"/>
        <v>#DIV/0!</v>
      </c>
      <c r="AD42" s="34" t="e">
        <f t="shared" si="24"/>
        <v>#DIV/0!</v>
      </c>
      <c r="AE42" s="34" t="e">
        <f t="shared" si="24"/>
        <v>#DIV/0!</v>
      </c>
      <c r="AF42" s="34" t="e">
        <f t="shared" si="24"/>
        <v>#DIV/0!</v>
      </c>
      <c r="AG42" s="34" t="e">
        <f t="shared" si="24"/>
        <v>#DIV/0!</v>
      </c>
      <c r="AH42" s="34" t="e">
        <f t="shared" si="24"/>
        <v>#DIV/0!</v>
      </c>
      <c r="AI42" s="38" t="e">
        <f>(AI41/AI39)*100</f>
        <v>#DIV/0!</v>
      </c>
      <c r="AJ42" s="233"/>
      <c r="AK42" s="236"/>
      <c r="AL42" s="58"/>
      <c r="AM42" s="58"/>
    </row>
    <row r="43" spans="1:47" ht="18.75">
      <c r="A43" s="201"/>
      <c r="B43" s="253"/>
      <c r="C43" s="192" t="s">
        <v>13</v>
      </c>
      <c r="D43" s="58" t="s">
        <v>14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9">
        <f t="shared" si="18"/>
        <v>0</v>
      </c>
      <c r="AJ43" s="233"/>
      <c r="AK43" s="236"/>
      <c r="AL43" s="192" t="s">
        <v>13</v>
      </c>
      <c r="AM43" s="58" t="s">
        <v>14</v>
      </c>
    </row>
    <row r="44" spans="1:47" ht="18.75">
      <c r="A44" s="201"/>
      <c r="B44" s="253"/>
      <c r="C44" s="192"/>
      <c r="D44" s="58" t="s">
        <v>15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9">
        <f t="shared" si="18"/>
        <v>0</v>
      </c>
      <c r="AJ44" s="233"/>
      <c r="AK44" s="236"/>
      <c r="AL44" s="192"/>
      <c r="AM44" s="58" t="s">
        <v>15</v>
      </c>
    </row>
    <row r="45" spans="1:47" ht="18.75">
      <c r="A45" s="201"/>
      <c r="B45" s="253"/>
      <c r="C45" s="192"/>
      <c r="D45" s="58" t="s">
        <v>16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9">
        <f t="shared" si="18"/>
        <v>0</v>
      </c>
      <c r="AJ45" s="233"/>
      <c r="AK45" s="236"/>
      <c r="AL45" s="192"/>
      <c r="AM45" s="58" t="s">
        <v>16</v>
      </c>
    </row>
    <row r="46" spans="1:47" ht="18.75">
      <c r="A46" s="201"/>
      <c r="B46" s="253"/>
      <c r="C46" s="192"/>
      <c r="D46" s="58" t="s">
        <v>17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9">
        <f t="shared" si="18"/>
        <v>0</v>
      </c>
      <c r="AJ46" s="233"/>
      <c r="AK46" s="236"/>
      <c r="AL46" s="192"/>
      <c r="AM46" s="58" t="s">
        <v>17</v>
      </c>
    </row>
    <row r="47" spans="1:47" ht="18.75">
      <c r="A47" s="201"/>
      <c r="B47" s="253"/>
      <c r="C47" s="192"/>
      <c r="D47" s="58" t="s">
        <v>18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9">
        <f t="shared" si="18"/>
        <v>0</v>
      </c>
      <c r="AJ47" s="233"/>
      <c r="AK47" s="236"/>
      <c r="AL47" s="192"/>
      <c r="AM47" s="58" t="s">
        <v>18</v>
      </c>
    </row>
    <row r="48" spans="1:47" ht="18.75">
      <c r="A48" s="201"/>
      <c r="B48" s="253"/>
      <c r="C48" s="192"/>
      <c r="D48" s="58" t="s">
        <v>19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9">
        <f t="shared" si="18"/>
        <v>0</v>
      </c>
      <c r="AJ48" s="233"/>
      <c r="AK48" s="236"/>
      <c r="AL48" s="192"/>
      <c r="AM48" s="58" t="s">
        <v>19</v>
      </c>
    </row>
    <row r="49" spans="1:39" ht="19.5" thickBot="1">
      <c r="A49" s="202"/>
      <c r="B49" s="254"/>
      <c r="C49" s="193" t="s">
        <v>21</v>
      </c>
      <c r="D49" s="193"/>
      <c r="E49" s="2">
        <f t="shared" ref="E49:AH49" si="25">(E43+E44+E45)</f>
        <v>0</v>
      </c>
      <c r="F49" s="2">
        <f t="shared" si="25"/>
        <v>0</v>
      </c>
      <c r="G49" s="2">
        <f t="shared" si="25"/>
        <v>0</v>
      </c>
      <c r="H49" s="2">
        <f t="shared" si="25"/>
        <v>0</v>
      </c>
      <c r="I49" s="2">
        <f t="shared" si="25"/>
        <v>0</v>
      </c>
      <c r="J49" s="2">
        <f t="shared" si="25"/>
        <v>0</v>
      </c>
      <c r="K49" s="2">
        <f t="shared" si="25"/>
        <v>0</v>
      </c>
      <c r="L49" s="2">
        <f t="shared" si="25"/>
        <v>0</v>
      </c>
      <c r="M49" s="2">
        <f t="shared" si="25"/>
        <v>0</v>
      </c>
      <c r="N49" s="2">
        <f t="shared" si="25"/>
        <v>0</v>
      </c>
      <c r="O49" s="2">
        <f t="shared" si="25"/>
        <v>0</v>
      </c>
      <c r="P49" s="2">
        <f t="shared" si="25"/>
        <v>0</v>
      </c>
      <c r="Q49" s="2">
        <f t="shared" si="25"/>
        <v>0</v>
      </c>
      <c r="R49" s="2">
        <f t="shared" si="25"/>
        <v>0</v>
      </c>
      <c r="S49" s="2">
        <f t="shared" si="25"/>
        <v>0</v>
      </c>
      <c r="T49" s="2">
        <f t="shared" si="25"/>
        <v>0</v>
      </c>
      <c r="U49" s="2">
        <f t="shared" si="25"/>
        <v>0</v>
      </c>
      <c r="V49" s="2">
        <f t="shared" si="25"/>
        <v>0</v>
      </c>
      <c r="W49" s="2">
        <f t="shared" si="25"/>
        <v>0</v>
      </c>
      <c r="X49" s="2">
        <f t="shared" si="25"/>
        <v>0</v>
      </c>
      <c r="Y49" s="2">
        <f t="shared" si="25"/>
        <v>0</v>
      </c>
      <c r="Z49" s="2">
        <f t="shared" si="25"/>
        <v>0</v>
      </c>
      <c r="AA49" s="2">
        <f t="shared" si="25"/>
        <v>0</v>
      </c>
      <c r="AB49" s="2">
        <f t="shared" si="25"/>
        <v>0</v>
      </c>
      <c r="AC49" s="2">
        <f t="shared" si="25"/>
        <v>0</v>
      </c>
      <c r="AD49" s="2">
        <f t="shared" si="25"/>
        <v>0</v>
      </c>
      <c r="AE49" s="2">
        <f t="shared" si="25"/>
        <v>0</v>
      </c>
      <c r="AF49" s="2">
        <f t="shared" si="25"/>
        <v>0</v>
      </c>
      <c r="AG49" s="2">
        <f t="shared" si="25"/>
        <v>0</v>
      </c>
      <c r="AH49" s="2">
        <f t="shared" si="25"/>
        <v>0</v>
      </c>
      <c r="AI49" s="9">
        <f t="shared" si="18"/>
        <v>0</v>
      </c>
      <c r="AJ49" s="234"/>
      <c r="AK49" s="237"/>
      <c r="AL49" s="193" t="s">
        <v>21</v>
      </c>
      <c r="AM49" s="193"/>
    </row>
    <row r="50" spans="1:39" ht="18.75">
      <c r="A50" s="200">
        <v>5</v>
      </c>
      <c r="B50" s="252" t="s">
        <v>46</v>
      </c>
      <c r="C50" s="194" t="s">
        <v>10</v>
      </c>
      <c r="D50" s="194"/>
      <c r="E50" s="4">
        <f t="shared" ref="E50:AH50" si="26">(E51+E52)</f>
        <v>0</v>
      </c>
      <c r="F50" s="4">
        <f t="shared" si="26"/>
        <v>0</v>
      </c>
      <c r="G50" s="4">
        <f t="shared" si="26"/>
        <v>0</v>
      </c>
      <c r="H50" s="4">
        <f t="shared" si="26"/>
        <v>0</v>
      </c>
      <c r="I50" s="4">
        <f t="shared" si="26"/>
        <v>0</v>
      </c>
      <c r="J50" s="4">
        <f t="shared" si="26"/>
        <v>0</v>
      </c>
      <c r="K50" s="4">
        <f t="shared" si="26"/>
        <v>0</v>
      </c>
      <c r="L50" s="4">
        <f t="shared" si="26"/>
        <v>0</v>
      </c>
      <c r="M50" s="4">
        <f t="shared" si="26"/>
        <v>0</v>
      </c>
      <c r="N50" s="4">
        <f t="shared" si="26"/>
        <v>0</v>
      </c>
      <c r="O50" s="4">
        <f t="shared" si="26"/>
        <v>0</v>
      </c>
      <c r="P50" s="4">
        <f t="shared" si="26"/>
        <v>0</v>
      </c>
      <c r="Q50" s="4">
        <f t="shared" si="26"/>
        <v>0</v>
      </c>
      <c r="R50" s="4">
        <f t="shared" si="26"/>
        <v>0</v>
      </c>
      <c r="S50" s="4">
        <f t="shared" si="26"/>
        <v>0</v>
      </c>
      <c r="T50" s="4">
        <f t="shared" si="26"/>
        <v>0</v>
      </c>
      <c r="U50" s="4">
        <f t="shared" si="26"/>
        <v>0</v>
      </c>
      <c r="V50" s="4">
        <f t="shared" si="26"/>
        <v>0</v>
      </c>
      <c r="W50" s="4">
        <f t="shared" si="26"/>
        <v>0</v>
      </c>
      <c r="X50" s="4">
        <f t="shared" si="26"/>
        <v>0</v>
      </c>
      <c r="Y50" s="4">
        <f t="shared" si="26"/>
        <v>0</v>
      </c>
      <c r="Z50" s="4">
        <f t="shared" si="26"/>
        <v>0</v>
      </c>
      <c r="AA50" s="4">
        <f t="shared" si="26"/>
        <v>0</v>
      </c>
      <c r="AB50" s="4">
        <f t="shared" si="26"/>
        <v>0</v>
      </c>
      <c r="AC50" s="4">
        <f t="shared" si="26"/>
        <v>0</v>
      </c>
      <c r="AD50" s="4">
        <f t="shared" si="26"/>
        <v>0</v>
      </c>
      <c r="AE50" s="4">
        <f t="shared" si="26"/>
        <v>0</v>
      </c>
      <c r="AF50" s="4">
        <f t="shared" si="26"/>
        <v>0</v>
      </c>
      <c r="AG50" s="4">
        <f t="shared" si="26"/>
        <v>0</v>
      </c>
      <c r="AH50" s="4">
        <f t="shared" si="26"/>
        <v>0</v>
      </c>
      <c r="AI50" s="8">
        <f t="shared" si="18"/>
        <v>0</v>
      </c>
      <c r="AJ50" s="232" t="e">
        <f>AI52/AI50%</f>
        <v>#DIV/0!</v>
      </c>
      <c r="AK50" s="235" t="e">
        <f>AI60/AI50%</f>
        <v>#DIV/0!</v>
      </c>
      <c r="AL50" s="194" t="s">
        <v>10</v>
      </c>
      <c r="AM50" s="194"/>
    </row>
    <row r="51" spans="1:39" ht="18.75">
      <c r="A51" s="201"/>
      <c r="B51" s="253"/>
      <c r="C51" s="195" t="s">
        <v>11</v>
      </c>
      <c r="D51" s="195"/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9">
        <f t="shared" si="18"/>
        <v>0</v>
      </c>
      <c r="AJ51" s="233"/>
      <c r="AK51" s="236"/>
      <c r="AL51" s="195" t="s">
        <v>11</v>
      </c>
      <c r="AM51" s="195"/>
    </row>
    <row r="52" spans="1:39" ht="18.75">
      <c r="A52" s="201"/>
      <c r="B52" s="253"/>
      <c r="C52" s="195" t="s">
        <v>12</v>
      </c>
      <c r="D52" s="195"/>
      <c r="E52" s="1">
        <f t="shared" ref="E52:U52" si="27">(E54+E55+E56+E57+E58+E59)</f>
        <v>0</v>
      </c>
      <c r="F52" s="1">
        <f t="shared" si="27"/>
        <v>0</v>
      </c>
      <c r="G52" s="1">
        <f t="shared" si="27"/>
        <v>0</v>
      </c>
      <c r="H52" s="1">
        <f t="shared" si="27"/>
        <v>0</v>
      </c>
      <c r="I52" s="1">
        <f t="shared" si="27"/>
        <v>0</v>
      </c>
      <c r="J52" s="1">
        <f t="shared" si="27"/>
        <v>0</v>
      </c>
      <c r="K52" s="1">
        <f t="shared" si="27"/>
        <v>0</v>
      </c>
      <c r="L52" s="1">
        <f t="shared" si="27"/>
        <v>0</v>
      </c>
      <c r="M52" s="1">
        <f t="shared" si="27"/>
        <v>0</v>
      </c>
      <c r="N52" s="1">
        <f t="shared" si="27"/>
        <v>0</v>
      </c>
      <c r="O52" s="1">
        <f t="shared" si="27"/>
        <v>0</v>
      </c>
      <c r="P52" s="1">
        <f t="shared" si="27"/>
        <v>0</v>
      </c>
      <c r="Q52" s="1">
        <f t="shared" si="27"/>
        <v>0</v>
      </c>
      <c r="R52" s="1">
        <f t="shared" si="27"/>
        <v>0</v>
      </c>
      <c r="S52" s="1">
        <f t="shared" si="27"/>
        <v>0</v>
      </c>
      <c r="T52" s="1">
        <f t="shared" si="27"/>
        <v>0</v>
      </c>
      <c r="U52" s="1">
        <f t="shared" si="27"/>
        <v>0</v>
      </c>
      <c r="V52" s="1">
        <f>(V54+V55+V56+V57+V58+V59)</f>
        <v>0</v>
      </c>
      <c r="W52" s="1">
        <f t="shared" ref="W52:AH52" si="28">(W54+W55+W56+W57+W58+W59)</f>
        <v>0</v>
      </c>
      <c r="X52" s="1">
        <f t="shared" si="28"/>
        <v>0</v>
      </c>
      <c r="Y52" s="1">
        <f t="shared" si="28"/>
        <v>0</v>
      </c>
      <c r="Z52" s="1">
        <f t="shared" si="28"/>
        <v>0</v>
      </c>
      <c r="AA52" s="1">
        <f t="shared" si="28"/>
        <v>0</v>
      </c>
      <c r="AB52" s="1">
        <f t="shared" si="28"/>
        <v>0</v>
      </c>
      <c r="AC52" s="1">
        <f t="shared" si="28"/>
        <v>0</v>
      </c>
      <c r="AD52" s="1">
        <f t="shared" si="28"/>
        <v>0</v>
      </c>
      <c r="AE52" s="1">
        <f t="shared" si="28"/>
        <v>0</v>
      </c>
      <c r="AF52" s="1">
        <f t="shared" si="28"/>
        <v>0</v>
      </c>
      <c r="AG52" s="1">
        <f t="shared" si="28"/>
        <v>0</v>
      </c>
      <c r="AH52" s="1">
        <f t="shared" si="28"/>
        <v>0</v>
      </c>
      <c r="AI52" s="9">
        <f t="shared" si="18"/>
        <v>0</v>
      </c>
      <c r="AJ52" s="233"/>
      <c r="AK52" s="236"/>
      <c r="AL52" s="195" t="s">
        <v>12</v>
      </c>
      <c r="AM52" s="195"/>
    </row>
    <row r="53" spans="1:39">
      <c r="A53" s="201"/>
      <c r="B53" s="253"/>
      <c r="C53" s="255" t="s">
        <v>60</v>
      </c>
      <c r="D53" s="256"/>
      <c r="E53" s="34" t="e">
        <f>(E52/E50)*100</f>
        <v>#DIV/0!</v>
      </c>
      <c r="F53" s="34" t="e">
        <f>(F52/F50)*100</f>
        <v>#DIV/0!</v>
      </c>
      <c r="G53" s="34" t="e">
        <f t="shared" ref="G53:T53" si="29">(G52/G50)*100</f>
        <v>#DIV/0!</v>
      </c>
      <c r="H53" s="34" t="e">
        <f t="shared" si="29"/>
        <v>#DIV/0!</v>
      </c>
      <c r="I53" s="34" t="e">
        <f t="shared" si="29"/>
        <v>#DIV/0!</v>
      </c>
      <c r="J53" s="34" t="e">
        <f t="shared" si="29"/>
        <v>#DIV/0!</v>
      </c>
      <c r="K53" s="34" t="e">
        <f t="shared" si="29"/>
        <v>#DIV/0!</v>
      </c>
      <c r="L53" s="34" t="e">
        <f t="shared" si="29"/>
        <v>#DIV/0!</v>
      </c>
      <c r="M53" s="34" t="e">
        <f t="shared" si="29"/>
        <v>#DIV/0!</v>
      </c>
      <c r="N53" s="34" t="e">
        <f t="shared" si="29"/>
        <v>#DIV/0!</v>
      </c>
      <c r="O53" s="34" t="e">
        <f t="shared" si="29"/>
        <v>#DIV/0!</v>
      </c>
      <c r="P53" s="34" t="e">
        <f t="shared" si="29"/>
        <v>#DIV/0!</v>
      </c>
      <c r="Q53" s="34" t="e">
        <f t="shared" si="29"/>
        <v>#DIV/0!</v>
      </c>
      <c r="R53" s="34" t="e">
        <f t="shared" si="29"/>
        <v>#DIV/0!</v>
      </c>
      <c r="S53" s="34" t="e">
        <f t="shared" si="29"/>
        <v>#DIV/0!</v>
      </c>
      <c r="T53" s="34" t="e">
        <f t="shared" si="29"/>
        <v>#DIV/0!</v>
      </c>
      <c r="U53" s="34" t="e">
        <f>(U52/U50)*100</f>
        <v>#DIV/0!</v>
      </c>
      <c r="V53" s="34" t="e">
        <f>(V52/V50)*100</f>
        <v>#DIV/0!</v>
      </c>
      <c r="W53" s="34" t="e">
        <f t="shared" ref="W53:AI53" si="30">(W52/W50)*100</f>
        <v>#DIV/0!</v>
      </c>
      <c r="X53" s="34" t="e">
        <f t="shared" si="30"/>
        <v>#DIV/0!</v>
      </c>
      <c r="Y53" s="34" t="e">
        <f t="shared" si="30"/>
        <v>#DIV/0!</v>
      </c>
      <c r="Z53" s="34" t="e">
        <f t="shared" si="30"/>
        <v>#DIV/0!</v>
      </c>
      <c r="AA53" s="34" t="e">
        <f t="shared" si="30"/>
        <v>#DIV/0!</v>
      </c>
      <c r="AB53" s="34" t="e">
        <f t="shared" si="30"/>
        <v>#DIV/0!</v>
      </c>
      <c r="AC53" s="34" t="e">
        <f t="shared" si="30"/>
        <v>#DIV/0!</v>
      </c>
      <c r="AD53" s="34" t="e">
        <f t="shared" si="30"/>
        <v>#DIV/0!</v>
      </c>
      <c r="AE53" s="34" t="e">
        <f t="shared" si="30"/>
        <v>#DIV/0!</v>
      </c>
      <c r="AF53" s="34" t="e">
        <f t="shared" si="30"/>
        <v>#DIV/0!</v>
      </c>
      <c r="AG53" s="34" t="e">
        <f t="shared" si="30"/>
        <v>#DIV/0!</v>
      </c>
      <c r="AH53" s="34" t="e">
        <f t="shared" si="30"/>
        <v>#DIV/0!</v>
      </c>
      <c r="AI53" s="34" t="e">
        <f t="shared" si="30"/>
        <v>#DIV/0!</v>
      </c>
      <c r="AJ53" s="233"/>
      <c r="AK53" s="236"/>
      <c r="AL53" s="58"/>
      <c r="AM53" s="58"/>
    </row>
    <row r="54" spans="1:39" ht="18.75">
      <c r="A54" s="201"/>
      <c r="B54" s="253"/>
      <c r="C54" s="192" t="s">
        <v>13</v>
      </c>
      <c r="D54" s="58" t="s">
        <v>14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9">
        <f t="shared" si="18"/>
        <v>0</v>
      </c>
      <c r="AJ54" s="233"/>
      <c r="AK54" s="236"/>
      <c r="AL54" s="192" t="s">
        <v>13</v>
      </c>
      <c r="AM54" s="58" t="s">
        <v>14</v>
      </c>
    </row>
    <row r="55" spans="1:39" ht="18.75">
      <c r="A55" s="201"/>
      <c r="B55" s="253"/>
      <c r="C55" s="192"/>
      <c r="D55" s="58" t="s">
        <v>15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9">
        <f t="shared" si="18"/>
        <v>0</v>
      </c>
      <c r="AJ55" s="233"/>
      <c r="AK55" s="236"/>
      <c r="AL55" s="192"/>
      <c r="AM55" s="58" t="s">
        <v>15</v>
      </c>
    </row>
    <row r="56" spans="1:39" ht="18.75">
      <c r="A56" s="201"/>
      <c r="B56" s="253"/>
      <c r="C56" s="192"/>
      <c r="D56" s="58" t="s">
        <v>16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9">
        <f t="shared" si="18"/>
        <v>0</v>
      </c>
      <c r="AJ56" s="233"/>
      <c r="AK56" s="236"/>
      <c r="AL56" s="192"/>
      <c r="AM56" s="58" t="s">
        <v>16</v>
      </c>
    </row>
    <row r="57" spans="1:39" ht="18.75">
      <c r="A57" s="201"/>
      <c r="B57" s="253"/>
      <c r="C57" s="192"/>
      <c r="D57" s="58" t="s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9">
        <f t="shared" si="18"/>
        <v>0</v>
      </c>
      <c r="AJ57" s="233"/>
      <c r="AK57" s="236"/>
      <c r="AL57" s="192"/>
      <c r="AM57" s="58" t="s">
        <v>17</v>
      </c>
    </row>
    <row r="58" spans="1:39" ht="18.75">
      <c r="A58" s="201"/>
      <c r="B58" s="253"/>
      <c r="C58" s="192"/>
      <c r="D58" s="58" t="s">
        <v>18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9">
        <f t="shared" si="18"/>
        <v>0</v>
      </c>
      <c r="AJ58" s="233"/>
      <c r="AK58" s="236"/>
      <c r="AL58" s="192"/>
      <c r="AM58" s="58" t="s">
        <v>18</v>
      </c>
    </row>
    <row r="59" spans="1:39" ht="18.75">
      <c r="A59" s="201"/>
      <c r="B59" s="253"/>
      <c r="C59" s="192"/>
      <c r="D59" s="58" t="s">
        <v>19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9">
        <f t="shared" si="18"/>
        <v>0</v>
      </c>
      <c r="AJ59" s="233"/>
      <c r="AK59" s="236"/>
      <c r="AL59" s="192"/>
      <c r="AM59" s="58" t="s">
        <v>19</v>
      </c>
    </row>
    <row r="60" spans="1:39" ht="19.5" thickBot="1">
      <c r="A60" s="202"/>
      <c r="B60" s="254"/>
      <c r="C60" s="193" t="s">
        <v>21</v>
      </c>
      <c r="D60" s="193"/>
      <c r="E60" s="2">
        <f t="shared" ref="E60:AH60" si="31">(E54+E55+E56)</f>
        <v>0</v>
      </c>
      <c r="F60" s="2">
        <f t="shared" si="31"/>
        <v>0</v>
      </c>
      <c r="G60" s="2">
        <f t="shared" si="31"/>
        <v>0</v>
      </c>
      <c r="H60" s="2">
        <f t="shared" si="31"/>
        <v>0</v>
      </c>
      <c r="I60" s="2">
        <f t="shared" si="31"/>
        <v>0</v>
      </c>
      <c r="J60" s="2">
        <f t="shared" si="31"/>
        <v>0</v>
      </c>
      <c r="K60" s="2">
        <f t="shared" si="31"/>
        <v>0</v>
      </c>
      <c r="L60" s="2">
        <f t="shared" si="31"/>
        <v>0</v>
      </c>
      <c r="M60" s="2">
        <f t="shared" si="31"/>
        <v>0</v>
      </c>
      <c r="N60" s="2">
        <f t="shared" si="31"/>
        <v>0</v>
      </c>
      <c r="O60" s="2">
        <f t="shared" si="31"/>
        <v>0</v>
      </c>
      <c r="P60" s="2">
        <f t="shared" si="31"/>
        <v>0</v>
      </c>
      <c r="Q60" s="2">
        <f t="shared" si="31"/>
        <v>0</v>
      </c>
      <c r="R60" s="2">
        <f t="shared" si="31"/>
        <v>0</v>
      </c>
      <c r="S60" s="2">
        <f t="shared" si="31"/>
        <v>0</v>
      </c>
      <c r="T60" s="2">
        <f t="shared" si="31"/>
        <v>0</v>
      </c>
      <c r="U60" s="2">
        <f t="shared" si="31"/>
        <v>0</v>
      </c>
      <c r="V60" s="2">
        <f t="shared" si="31"/>
        <v>0</v>
      </c>
      <c r="W60" s="2"/>
      <c r="X60" s="2"/>
      <c r="Y60" s="2">
        <f t="shared" si="31"/>
        <v>0</v>
      </c>
      <c r="Z60" s="2">
        <f t="shared" si="31"/>
        <v>0</v>
      </c>
      <c r="AA60" s="2">
        <f t="shared" si="31"/>
        <v>0</v>
      </c>
      <c r="AB60" s="2">
        <f t="shared" si="31"/>
        <v>0</v>
      </c>
      <c r="AC60" s="2">
        <f t="shared" si="31"/>
        <v>0</v>
      </c>
      <c r="AD60" s="2">
        <f t="shared" si="31"/>
        <v>0</v>
      </c>
      <c r="AE60" s="2">
        <f t="shared" si="31"/>
        <v>0</v>
      </c>
      <c r="AF60" s="2">
        <f t="shared" si="31"/>
        <v>0</v>
      </c>
      <c r="AG60" s="2">
        <f t="shared" si="31"/>
        <v>0</v>
      </c>
      <c r="AH60" s="2">
        <f t="shared" si="31"/>
        <v>0</v>
      </c>
      <c r="AI60" s="9">
        <f t="shared" si="18"/>
        <v>0</v>
      </c>
      <c r="AJ60" s="234"/>
      <c r="AK60" s="237"/>
      <c r="AL60" s="193" t="s">
        <v>21</v>
      </c>
      <c r="AM60" s="193"/>
    </row>
    <row r="61" spans="1:39" ht="18.75">
      <c r="A61" s="200">
        <v>6</v>
      </c>
      <c r="B61" s="252" t="s">
        <v>47</v>
      </c>
      <c r="C61" s="194" t="s">
        <v>10</v>
      </c>
      <c r="D61" s="194"/>
      <c r="E61" s="4">
        <f t="shared" ref="E61:AH61" si="32">(E62+E63)</f>
        <v>0</v>
      </c>
      <c r="F61" s="4">
        <f t="shared" si="32"/>
        <v>0</v>
      </c>
      <c r="G61" s="4">
        <f t="shared" si="32"/>
        <v>0</v>
      </c>
      <c r="H61" s="4"/>
      <c r="I61" s="4">
        <f t="shared" ref="I61" si="33">(I62+I63)</f>
        <v>0</v>
      </c>
      <c r="J61" s="4">
        <f t="shared" si="32"/>
        <v>0</v>
      </c>
      <c r="K61" s="4">
        <f t="shared" si="32"/>
        <v>0</v>
      </c>
      <c r="L61" s="4">
        <f t="shared" si="32"/>
        <v>0</v>
      </c>
      <c r="M61" s="4">
        <f t="shared" si="32"/>
        <v>0</v>
      </c>
      <c r="N61" s="4">
        <f t="shared" si="32"/>
        <v>0</v>
      </c>
      <c r="O61" s="4">
        <f t="shared" si="32"/>
        <v>0</v>
      </c>
      <c r="P61" s="4">
        <f t="shared" si="32"/>
        <v>0</v>
      </c>
      <c r="Q61" s="4">
        <f t="shared" si="32"/>
        <v>0</v>
      </c>
      <c r="R61" s="4">
        <f t="shared" si="32"/>
        <v>0</v>
      </c>
      <c r="S61" s="4">
        <f t="shared" si="32"/>
        <v>0</v>
      </c>
      <c r="T61" s="4">
        <f t="shared" si="32"/>
        <v>0</v>
      </c>
      <c r="U61" s="4">
        <f t="shared" si="32"/>
        <v>0</v>
      </c>
      <c r="V61" s="4">
        <f t="shared" si="32"/>
        <v>0</v>
      </c>
      <c r="W61" s="4">
        <v>0</v>
      </c>
      <c r="X61" s="4">
        <f t="shared" si="32"/>
        <v>0</v>
      </c>
      <c r="Y61" s="4">
        <f t="shared" si="32"/>
        <v>0</v>
      </c>
      <c r="Z61" s="4">
        <f t="shared" si="32"/>
        <v>0</v>
      </c>
      <c r="AA61" s="4">
        <f t="shared" si="32"/>
        <v>0</v>
      </c>
      <c r="AB61" s="4">
        <f t="shared" si="32"/>
        <v>0</v>
      </c>
      <c r="AC61" s="4">
        <f t="shared" si="32"/>
        <v>0</v>
      </c>
      <c r="AD61" s="4">
        <f t="shared" si="32"/>
        <v>0</v>
      </c>
      <c r="AE61" s="4">
        <f t="shared" si="32"/>
        <v>0</v>
      </c>
      <c r="AF61" s="4">
        <f t="shared" si="32"/>
        <v>0</v>
      </c>
      <c r="AG61" s="4">
        <f t="shared" si="32"/>
        <v>0</v>
      </c>
      <c r="AH61" s="4">
        <f t="shared" si="32"/>
        <v>0</v>
      </c>
      <c r="AI61" s="8">
        <f t="shared" si="18"/>
        <v>0</v>
      </c>
      <c r="AJ61" s="232" t="e">
        <f t="shared" ref="AJ61" si="34">AI63/AI61%</f>
        <v>#DIV/0!</v>
      </c>
      <c r="AK61" s="235" t="e">
        <f t="shared" ref="AK61" si="35">AI71/AI61%</f>
        <v>#DIV/0!</v>
      </c>
      <c r="AL61" s="194" t="s">
        <v>10</v>
      </c>
      <c r="AM61" s="194"/>
    </row>
    <row r="62" spans="1:39" ht="18.75">
      <c r="A62" s="201"/>
      <c r="B62" s="253"/>
      <c r="C62" s="195" t="s">
        <v>11</v>
      </c>
      <c r="D62" s="195"/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9">
        <f t="shared" si="18"/>
        <v>0</v>
      </c>
      <c r="AJ62" s="233"/>
      <c r="AK62" s="236"/>
      <c r="AL62" s="195" t="s">
        <v>11</v>
      </c>
      <c r="AM62" s="195"/>
    </row>
    <row r="63" spans="1:39" ht="18.75">
      <c r="A63" s="201"/>
      <c r="B63" s="253"/>
      <c r="C63" s="195" t="s">
        <v>12</v>
      </c>
      <c r="D63" s="195"/>
      <c r="E63" s="1">
        <f t="shared" ref="E63:F63" si="36">(E65+E66+E67+E68+E69+E70)</f>
        <v>0</v>
      </c>
      <c r="F63" s="1">
        <f t="shared" si="36"/>
        <v>0</v>
      </c>
      <c r="G63" s="1">
        <f>(G65+G66+G67+G68+G69+G70)</f>
        <v>0</v>
      </c>
      <c r="H63" s="1">
        <f>(H65+H66+H67+H68+H69+H70)</f>
        <v>0</v>
      </c>
      <c r="I63" s="1">
        <f t="shared" ref="I63:AH63" si="37">(I65+I66+I67+I68+I69+I70)</f>
        <v>0</v>
      </c>
      <c r="J63" s="1">
        <f t="shared" si="37"/>
        <v>0</v>
      </c>
      <c r="K63" s="1">
        <f t="shared" si="37"/>
        <v>0</v>
      </c>
      <c r="L63" s="1">
        <f t="shared" si="37"/>
        <v>0</v>
      </c>
      <c r="M63" s="1">
        <f t="shared" si="37"/>
        <v>0</v>
      </c>
      <c r="N63" s="1">
        <f t="shared" si="37"/>
        <v>0</v>
      </c>
      <c r="O63" s="1">
        <f t="shared" si="37"/>
        <v>0</v>
      </c>
      <c r="P63" s="1">
        <f t="shared" si="37"/>
        <v>0</v>
      </c>
      <c r="Q63" s="1">
        <f t="shared" si="37"/>
        <v>0</v>
      </c>
      <c r="R63" s="1">
        <f t="shared" si="37"/>
        <v>0</v>
      </c>
      <c r="S63" s="1">
        <f t="shared" si="37"/>
        <v>0</v>
      </c>
      <c r="T63" s="1">
        <f t="shared" si="37"/>
        <v>0</v>
      </c>
      <c r="U63" s="1">
        <f t="shared" si="37"/>
        <v>0</v>
      </c>
      <c r="V63" s="1">
        <f t="shared" si="37"/>
        <v>0</v>
      </c>
      <c r="W63" s="1">
        <f t="shared" si="37"/>
        <v>0</v>
      </c>
      <c r="X63" s="1">
        <f t="shared" si="37"/>
        <v>0</v>
      </c>
      <c r="Y63" s="1">
        <f t="shared" si="37"/>
        <v>0</v>
      </c>
      <c r="Z63" s="1">
        <f t="shared" si="37"/>
        <v>0</v>
      </c>
      <c r="AA63" s="1">
        <f t="shared" si="37"/>
        <v>0</v>
      </c>
      <c r="AB63" s="1">
        <f t="shared" si="37"/>
        <v>0</v>
      </c>
      <c r="AC63" s="1">
        <f t="shared" si="37"/>
        <v>0</v>
      </c>
      <c r="AD63" s="1">
        <f t="shared" si="37"/>
        <v>0</v>
      </c>
      <c r="AE63" s="1">
        <f t="shared" si="37"/>
        <v>0</v>
      </c>
      <c r="AF63" s="1">
        <f t="shared" si="37"/>
        <v>0</v>
      </c>
      <c r="AG63" s="1">
        <f t="shared" si="37"/>
        <v>0</v>
      </c>
      <c r="AH63" s="1">
        <f t="shared" si="37"/>
        <v>0</v>
      </c>
      <c r="AI63" s="9">
        <f t="shared" si="18"/>
        <v>0</v>
      </c>
      <c r="AJ63" s="233"/>
      <c r="AK63" s="236"/>
      <c r="AL63" s="195" t="s">
        <v>12</v>
      </c>
      <c r="AM63" s="195"/>
    </row>
    <row r="64" spans="1:39">
      <c r="A64" s="201"/>
      <c r="B64" s="253"/>
      <c r="C64" s="255" t="s">
        <v>60</v>
      </c>
      <c r="D64" s="256"/>
      <c r="E64" s="34" t="e">
        <f>(E63/E61)*100</f>
        <v>#DIV/0!</v>
      </c>
      <c r="F64" s="34" t="e">
        <f t="shared" ref="F64:AI64" si="38">(F63/F61)*100</f>
        <v>#DIV/0!</v>
      </c>
      <c r="G64" s="34" t="e">
        <f t="shared" si="38"/>
        <v>#DIV/0!</v>
      </c>
      <c r="H64" s="34" t="e">
        <f t="shared" si="38"/>
        <v>#DIV/0!</v>
      </c>
      <c r="I64" s="34" t="e">
        <f t="shared" si="38"/>
        <v>#DIV/0!</v>
      </c>
      <c r="J64" s="34" t="e">
        <f t="shared" si="38"/>
        <v>#DIV/0!</v>
      </c>
      <c r="K64" s="34" t="e">
        <f t="shared" si="38"/>
        <v>#DIV/0!</v>
      </c>
      <c r="L64" s="34" t="e">
        <f t="shared" si="38"/>
        <v>#DIV/0!</v>
      </c>
      <c r="M64" s="34" t="e">
        <f t="shared" si="38"/>
        <v>#DIV/0!</v>
      </c>
      <c r="N64" s="34" t="e">
        <f t="shared" si="38"/>
        <v>#DIV/0!</v>
      </c>
      <c r="O64" s="34" t="e">
        <f t="shared" si="38"/>
        <v>#DIV/0!</v>
      </c>
      <c r="P64" s="34" t="e">
        <f t="shared" si="38"/>
        <v>#DIV/0!</v>
      </c>
      <c r="Q64" s="34" t="e">
        <f t="shared" si="38"/>
        <v>#DIV/0!</v>
      </c>
      <c r="R64" s="34" t="e">
        <f t="shared" si="38"/>
        <v>#DIV/0!</v>
      </c>
      <c r="S64" s="34" t="e">
        <f t="shared" si="38"/>
        <v>#DIV/0!</v>
      </c>
      <c r="T64" s="34" t="e">
        <f t="shared" si="38"/>
        <v>#DIV/0!</v>
      </c>
      <c r="U64" s="34" t="e">
        <f t="shared" si="38"/>
        <v>#DIV/0!</v>
      </c>
      <c r="V64" s="34" t="e">
        <f t="shared" si="38"/>
        <v>#DIV/0!</v>
      </c>
      <c r="W64" s="34" t="e">
        <f t="shared" si="38"/>
        <v>#DIV/0!</v>
      </c>
      <c r="X64" s="34" t="e">
        <f t="shared" si="38"/>
        <v>#DIV/0!</v>
      </c>
      <c r="Y64" s="34" t="e">
        <f t="shared" si="38"/>
        <v>#DIV/0!</v>
      </c>
      <c r="Z64" s="34" t="e">
        <f t="shared" si="38"/>
        <v>#DIV/0!</v>
      </c>
      <c r="AA64" s="34" t="e">
        <f t="shared" si="38"/>
        <v>#DIV/0!</v>
      </c>
      <c r="AB64" s="34" t="e">
        <f t="shared" si="38"/>
        <v>#DIV/0!</v>
      </c>
      <c r="AC64" s="34" t="e">
        <f t="shared" si="38"/>
        <v>#DIV/0!</v>
      </c>
      <c r="AD64" s="34" t="e">
        <f t="shared" si="38"/>
        <v>#DIV/0!</v>
      </c>
      <c r="AE64" s="34" t="e">
        <f t="shared" si="38"/>
        <v>#DIV/0!</v>
      </c>
      <c r="AF64" s="34" t="e">
        <f t="shared" si="38"/>
        <v>#DIV/0!</v>
      </c>
      <c r="AG64" s="34" t="e">
        <f t="shared" si="38"/>
        <v>#DIV/0!</v>
      </c>
      <c r="AH64" s="34" t="e">
        <f t="shared" si="38"/>
        <v>#DIV/0!</v>
      </c>
      <c r="AI64" s="34" t="e">
        <f t="shared" si="38"/>
        <v>#DIV/0!</v>
      </c>
      <c r="AJ64" s="233"/>
      <c r="AK64" s="236"/>
      <c r="AL64" s="58"/>
      <c r="AM64" s="58"/>
    </row>
    <row r="65" spans="1:39" ht="18.75">
      <c r="A65" s="201"/>
      <c r="B65" s="253"/>
      <c r="C65" s="192" t="s">
        <v>13</v>
      </c>
      <c r="D65" s="58" t="s">
        <v>14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9">
        <f t="shared" si="18"/>
        <v>0</v>
      </c>
      <c r="AJ65" s="233"/>
      <c r="AK65" s="236"/>
      <c r="AL65" s="192" t="s">
        <v>13</v>
      </c>
      <c r="AM65" s="58" t="s">
        <v>14</v>
      </c>
    </row>
    <row r="66" spans="1:39" ht="18.75">
      <c r="A66" s="201"/>
      <c r="B66" s="253"/>
      <c r="C66" s="192"/>
      <c r="D66" s="58" t="s">
        <v>15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9">
        <f t="shared" si="18"/>
        <v>0</v>
      </c>
      <c r="AJ66" s="233"/>
      <c r="AK66" s="236"/>
      <c r="AL66" s="192"/>
      <c r="AM66" s="58" t="s">
        <v>15</v>
      </c>
    </row>
    <row r="67" spans="1:39" ht="18.75">
      <c r="A67" s="201"/>
      <c r="B67" s="253"/>
      <c r="C67" s="192"/>
      <c r="D67" s="58" t="s">
        <v>16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9">
        <f t="shared" si="18"/>
        <v>0</v>
      </c>
      <c r="AJ67" s="233"/>
      <c r="AK67" s="236"/>
      <c r="AL67" s="192"/>
      <c r="AM67" s="58" t="s">
        <v>16</v>
      </c>
    </row>
    <row r="68" spans="1:39" ht="18.75">
      <c r="A68" s="201"/>
      <c r="B68" s="253"/>
      <c r="C68" s="192"/>
      <c r="D68" s="58" t="s">
        <v>17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9">
        <f t="shared" si="18"/>
        <v>0</v>
      </c>
      <c r="AJ68" s="233"/>
      <c r="AK68" s="236"/>
      <c r="AL68" s="192"/>
      <c r="AM68" s="58" t="s">
        <v>17</v>
      </c>
    </row>
    <row r="69" spans="1:39" ht="18.75">
      <c r="A69" s="201"/>
      <c r="B69" s="253"/>
      <c r="C69" s="192"/>
      <c r="D69" s="58" t="s">
        <v>18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9">
        <f t="shared" si="18"/>
        <v>0</v>
      </c>
      <c r="AJ69" s="233"/>
      <c r="AK69" s="236"/>
      <c r="AL69" s="192"/>
      <c r="AM69" s="58" t="s">
        <v>18</v>
      </c>
    </row>
    <row r="70" spans="1:39" ht="18.75">
      <c r="A70" s="201"/>
      <c r="B70" s="253"/>
      <c r="C70" s="192"/>
      <c r="D70" s="58" t="s">
        <v>19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9">
        <f t="shared" si="18"/>
        <v>0</v>
      </c>
      <c r="AJ70" s="233"/>
      <c r="AK70" s="236"/>
      <c r="AL70" s="192"/>
      <c r="AM70" s="58" t="s">
        <v>19</v>
      </c>
    </row>
    <row r="71" spans="1:39" ht="19.5" thickBot="1">
      <c r="A71" s="202"/>
      <c r="B71" s="254"/>
      <c r="C71" s="193" t="s">
        <v>21</v>
      </c>
      <c r="D71" s="193"/>
      <c r="E71" s="2">
        <f t="shared" ref="E71:AH71" si="39">(E65+E66+E67)</f>
        <v>0</v>
      </c>
      <c r="F71" s="2">
        <f t="shared" si="39"/>
        <v>0</v>
      </c>
      <c r="G71" s="2">
        <f t="shared" si="39"/>
        <v>0</v>
      </c>
      <c r="H71" s="2">
        <f t="shared" si="39"/>
        <v>0</v>
      </c>
      <c r="I71" s="2">
        <f t="shared" si="39"/>
        <v>0</v>
      </c>
      <c r="J71" s="2">
        <f t="shared" si="39"/>
        <v>0</v>
      </c>
      <c r="K71" s="2">
        <v>0</v>
      </c>
      <c r="L71" s="2">
        <f t="shared" si="39"/>
        <v>0</v>
      </c>
      <c r="M71" s="2">
        <f t="shared" si="39"/>
        <v>0</v>
      </c>
      <c r="N71" s="2">
        <f t="shared" si="39"/>
        <v>0</v>
      </c>
      <c r="O71" s="2">
        <f t="shared" si="39"/>
        <v>0</v>
      </c>
      <c r="P71" s="2">
        <f t="shared" si="39"/>
        <v>0</v>
      </c>
      <c r="Q71" s="2">
        <f t="shared" si="39"/>
        <v>0</v>
      </c>
      <c r="R71" s="2">
        <f t="shared" si="39"/>
        <v>0</v>
      </c>
      <c r="S71" s="2">
        <f t="shared" si="39"/>
        <v>0</v>
      </c>
      <c r="T71" s="2">
        <f t="shared" si="39"/>
        <v>0</v>
      </c>
      <c r="U71" s="2">
        <f t="shared" si="39"/>
        <v>0</v>
      </c>
      <c r="V71" s="2">
        <f t="shared" si="39"/>
        <v>0</v>
      </c>
      <c r="W71" s="2">
        <f t="shared" si="39"/>
        <v>0</v>
      </c>
      <c r="X71" s="2">
        <f t="shared" si="39"/>
        <v>0</v>
      </c>
      <c r="Y71" s="2">
        <f t="shared" si="39"/>
        <v>0</v>
      </c>
      <c r="Z71" s="2">
        <f t="shared" si="39"/>
        <v>0</v>
      </c>
      <c r="AA71" s="2">
        <f t="shared" si="39"/>
        <v>0</v>
      </c>
      <c r="AB71" s="2">
        <f t="shared" si="39"/>
        <v>0</v>
      </c>
      <c r="AC71" s="2">
        <f t="shared" si="39"/>
        <v>0</v>
      </c>
      <c r="AD71" s="2">
        <f t="shared" si="39"/>
        <v>0</v>
      </c>
      <c r="AE71" s="2">
        <f t="shared" si="39"/>
        <v>0</v>
      </c>
      <c r="AF71" s="2">
        <f t="shared" si="39"/>
        <v>0</v>
      </c>
      <c r="AG71" s="2">
        <f t="shared" si="39"/>
        <v>0</v>
      </c>
      <c r="AH71" s="2">
        <f t="shared" si="39"/>
        <v>0</v>
      </c>
      <c r="AI71" s="9">
        <f t="shared" si="18"/>
        <v>0</v>
      </c>
      <c r="AJ71" s="234"/>
      <c r="AK71" s="237"/>
      <c r="AL71" s="193" t="s">
        <v>21</v>
      </c>
      <c r="AM71" s="193"/>
    </row>
    <row r="72" spans="1:39" ht="18.75">
      <c r="A72" s="200">
        <v>7</v>
      </c>
      <c r="B72" s="252" t="s">
        <v>48</v>
      </c>
      <c r="C72" s="194" t="s">
        <v>10</v>
      </c>
      <c r="D72" s="194"/>
      <c r="E72" s="4">
        <f t="shared" ref="E72:AH72" si="40">(E73+E74)</f>
        <v>0</v>
      </c>
      <c r="F72" s="4">
        <f t="shared" si="40"/>
        <v>0</v>
      </c>
      <c r="G72" s="4">
        <f t="shared" si="40"/>
        <v>0</v>
      </c>
      <c r="H72" s="4">
        <f t="shared" si="40"/>
        <v>0</v>
      </c>
      <c r="I72" s="4">
        <f t="shared" si="40"/>
        <v>0</v>
      </c>
      <c r="J72" s="4">
        <f t="shared" si="40"/>
        <v>0</v>
      </c>
      <c r="K72" s="4">
        <f t="shared" si="40"/>
        <v>0</v>
      </c>
      <c r="L72" s="4">
        <f t="shared" si="40"/>
        <v>0</v>
      </c>
      <c r="M72" s="4">
        <f t="shared" si="40"/>
        <v>0</v>
      </c>
      <c r="N72" s="4">
        <f t="shared" si="40"/>
        <v>0</v>
      </c>
      <c r="O72" s="4">
        <f t="shared" si="40"/>
        <v>0</v>
      </c>
      <c r="P72" s="4">
        <f t="shared" si="40"/>
        <v>0</v>
      </c>
      <c r="Q72" s="4">
        <f t="shared" si="40"/>
        <v>0</v>
      </c>
      <c r="R72" s="4">
        <f t="shared" si="40"/>
        <v>0</v>
      </c>
      <c r="S72" s="4">
        <f t="shared" si="40"/>
        <v>0</v>
      </c>
      <c r="T72" s="4">
        <f t="shared" si="40"/>
        <v>0</v>
      </c>
      <c r="U72" s="4">
        <f t="shared" si="40"/>
        <v>0</v>
      </c>
      <c r="V72" s="4">
        <f t="shared" si="40"/>
        <v>0</v>
      </c>
      <c r="W72" s="4"/>
      <c r="X72" s="4"/>
      <c r="Y72" s="4">
        <f t="shared" si="40"/>
        <v>0</v>
      </c>
      <c r="Z72" s="4">
        <f t="shared" si="40"/>
        <v>0</v>
      </c>
      <c r="AA72" s="4">
        <f t="shared" si="40"/>
        <v>0</v>
      </c>
      <c r="AB72" s="4">
        <f t="shared" si="40"/>
        <v>0</v>
      </c>
      <c r="AC72" s="4">
        <f t="shared" si="40"/>
        <v>0</v>
      </c>
      <c r="AD72" s="4">
        <f t="shared" si="40"/>
        <v>0</v>
      </c>
      <c r="AE72" s="4">
        <f t="shared" si="40"/>
        <v>0</v>
      </c>
      <c r="AF72" s="4">
        <f t="shared" si="40"/>
        <v>0</v>
      </c>
      <c r="AG72" s="4">
        <f t="shared" si="40"/>
        <v>0</v>
      </c>
      <c r="AH72" s="4">
        <f t="shared" si="40"/>
        <v>0</v>
      </c>
      <c r="AI72" s="8">
        <f t="shared" si="18"/>
        <v>0</v>
      </c>
      <c r="AJ72" s="226" t="e">
        <f t="shared" ref="AJ72" si="41">AI74/AI72%</f>
        <v>#DIV/0!</v>
      </c>
      <c r="AK72" s="229" t="e">
        <f t="shared" ref="AK72" si="42">AI82/AI72%</f>
        <v>#DIV/0!</v>
      </c>
      <c r="AL72" s="194" t="s">
        <v>10</v>
      </c>
      <c r="AM72" s="194"/>
    </row>
    <row r="73" spans="1:39" ht="18.75">
      <c r="A73" s="201"/>
      <c r="B73" s="253"/>
      <c r="C73" s="195" t="s">
        <v>11</v>
      </c>
      <c r="D73" s="195"/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9">
        <f t="shared" si="18"/>
        <v>0</v>
      </c>
      <c r="AJ73" s="227"/>
      <c r="AK73" s="230"/>
      <c r="AL73" s="195" t="s">
        <v>11</v>
      </c>
      <c r="AM73" s="195"/>
    </row>
    <row r="74" spans="1:39" ht="18.75">
      <c r="A74" s="201"/>
      <c r="B74" s="253"/>
      <c r="C74" s="195" t="s">
        <v>12</v>
      </c>
      <c r="D74" s="195"/>
      <c r="E74" s="1">
        <f t="shared" ref="E74:V74" si="43">(E76+E77+E78+E79+E80+E81)</f>
        <v>0</v>
      </c>
      <c r="F74" s="1">
        <f t="shared" si="43"/>
        <v>0</v>
      </c>
      <c r="G74" s="1">
        <f t="shared" si="43"/>
        <v>0</v>
      </c>
      <c r="H74" s="1">
        <f t="shared" si="43"/>
        <v>0</v>
      </c>
      <c r="I74" s="1">
        <f t="shared" si="43"/>
        <v>0</v>
      </c>
      <c r="J74" s="1">
        <f t="shared" si="43"/>
        <v>0</v>
      </c>
      <c r="K74" s="1">
        <f t="shared" si="43"/>
        <v>0</v>
      </c>
      <c r="L74" s="1">
        <f t="shared" si="43"/>
        <v>0</v>
      </c>
      <c r="M74" s="1">
        <f t="shared" si="43"/>
        <v>0</v>
      </c>
      <c r="N74" s="1">
        <f t="shared" si="43"/>
        <v>0</v>
      </c>
      <c r="O74" s="1">
        <f t="shared" si="43"/>
        <v>0</v>
      </c>
      <c r="P74" s="1">
        <f t="shared" si="43"/>
        <v>0</v>
      </c>
      <c r="Q74" s="1">
        <f t="shared" si="43"/>
        <v>0</v>
      </c>
      <c r="R74" s="1">
        <f t="shared" si="43"/>
        <v>0</v>
      </c>
      <c r="S74" s="1">
        <f t="shared" si="43"/>
        <v>0</v>
      </c>
      <c r="T74" s="1">
        <f t="shared" si="43"/>
        <v>0</v>
      </c>
      <c r="U74" s="1">
        <f t="shared" si="43"/>
        <v>0</v>
      </c>
      <c r="V74" s="1">
        <f t="shared" si="43"/>
        <v>0</v>
      </c>
      <c r="W74" s="1"/>
      <c r="X74" s="1"/>
      <c r="Y74" s="1">
        <f t="shared" ref="Y74:AH74" si="44">(Y76+Y77+Y78+Y79+Y80+Y81)</f>
        <v>0</v>
      </c>
      <c r="Z74" s="1">
        <f t="shared" si="44"/>
        <v>0</v>
      </c>
      <c r="AA74" s="1">
        <f t="shared" si="44"/>
        <v>0</v>
      </c>
      <c r="AB74" s="1">
        <f t="shared" si="44"/>
        <v>0</v>
      </c>
      <c r="AC74" s="1">
        <f t="shared" si="44"/>
        <v>0</v>
      </c>
      <c r="AD74" s="1">
        <f t="shared" si="44"/>
        <v>0</v>
      </c>
      <c r="AE74" s="1">
        <f t="shared" si="44"/>
        <v>0</v>
      </c>
      <c r="AF74" s="1">
        <f t="shared" si="44"/>
        <v>0</v>
      </c>
      <c r="AG74" s="1">
        <f t="shared" si="44"/>
        <v>0</v>
      </c>
      <c r="AH74" s="1">
        <f t="shared" si="44"/>
        <v>0</v>
      </c>
      <c r="AI74" s="9">
        <f t="shared" si="18"/>
        <v>0</v>
      </c>
      <c r="AJ74" s="227"/>
      <c r="AK74" s="230"/>
      <c r="AL74" s="195" t="s">
        <v>12</v>
      </c>
      <c r="AM74" s="195"/>
    </row>
    <row r="75" spans="1:39">
      <c r="A75" s="201"/>
      <c r="B75" s="253"/>
      <c r="C75" s="255" t="s">
        <v>60</v>
      </c>
      <c r="D75" s="256"/>
      <c r="E75" s="34" t="e">
        <f>(E74/E72)*100</f>
        <v>#DIV/0!</v>
      </c>
      <c r="F75" s="34" t="e">
        <f t="shared" ref="F75:AI75" si="45">(F74/F72)*100</f>
        <v>#DIV/0!</v>
      </c>
      <c r="G75" s="34" t="e">
        <f t="shared" si="45"/>
        <v>#DIV/0!</v>
      </c>
      <c r="H75" s="34" t="e">
        <f t="shared" si="45"/>
        <v>#DIV/0!</v>
      </c>
      <c r="I75" s="34" t="e">
        <f t="shared" si="45"/>
        <v>#DIV/0!</v>
      </c>
      <c r="J75" s="34" t="e">
        <f t="shared" si="45"/>
        <v>#DIV/0!</v>
      </c>
      <c r="K75" s="34" t="e">
        <f t="shared" si="45"/>
        <v>#DIV/0!</v>
      </c>
      <c r="L75" s="34" t="e">
        <f t="shared" si="45"/>
        <v>#DIV/0!</v>
      </c>
      <c r="M75" s="34" t="e">
        <f t="shared" si="45"/>
        <v>#DIV/0!</v>
      </c>
      <c r="N75" s="34" t="e">
        <f t="shared" si="45"/>
        <v>#DIV/0!</v>
      </c>
      <c r="O75" s="34" t="e">
        <f t="shared" si="45"/>
        <v>#DIV/0!</v>
      </c>
      <c r="P75" s="34" t="e">
        <f t="shared" si="45"/>
        <v>#DIV/0!</v>
      </c>
      <c r="Q75" s="34" t="e">
        <f t="shared" si="45"/>
        <v>#DIV/0!</v>
      </c>
      <c r="R75" s="34" t="e">
        <f t="shared" si="45"/>
        <v>#DIV/0!</v>
      </c>
      <c r="S75" s="34" t="e">
        <f t="shared" si="45"/>
        <v>#DIV/0!</v>
      </c>
      <c r="T75" s="34" t="e">
        <f t="shared" si="45"/>
        <v>#DIV/0!</v>
      </c>
      <c r="U75" s="34" t="e">
        <f t="shared" si="45"/>
        <v>#DIV/0!</v>
      </c>
      <c r="V75" s="34" t="e">
        <f t="shared" si="45"/>
        <v>#DIV/0!</v>
      </c>
      <c r="W75" s="34" t="e">
        <f t="shared" si="45"/>
        <v>#DIV/0!</v>
      </c>
      <c r="X75" s="34" t="e">
        <f t="shared" si="45"/>
        <v>#DIV/0!</v>
      </c>
      <c r="Y75" s="34" t="e">
        <f t="shared" si="45"/>
        <v>#DIV/0!</v>
      </c>
      <c r="Z75" s="34" t="e">
        <f t="shared" si="45"/>
        <v>#DIV/0!</v>
      </c>
      <c r="AA75" s="34" t="e">
        <f t="shared" si="45"/>
        <v>#DIV/0!</v>
      </c>
      <c r="AB75" s="34" t="e">
        <f t="shared" si="45"/>
        <v>#DIV/0!</v>
      </c>
      <c r="AC75" s="34" t="e">
        <f t="shared" si="45"/>
        <v>#DIV/0!</v>
      </c>
      <c r="AD75" s="34" t="e">
        <f t="shared" si="45"/>
        <v>#DIV/0!</v>
      </c>
      <c r="AE75" s="34" t="e">
        <f t="shared" si="45"/>
        <v>#DIV/0!</v>
      </c>
      <c r="AF75" s="34" t="e">
        <f t="shared" si="45"/>
        <v>#DIV/0!</v>
      </c>
      <c r="AG75" s="34" t="e">
        <f t="shared" si="45"/>
        <v>#DIV/0!</v>
      </c>
      <c r="AH75" s="34" t="e">
        <f t="shared" si="45"/>
        <v>#DIV/0!</v>
      </c>
      <c r="AI75" s="34" t="e">
        <f t="shared" si="45"/>
        <v>#DIV/0!</v>
      </c>
      <c r="AJ75" s="227"/>
      <c r="AK75" s="230"/>
      <c r="AL75" s="58"/>
      <c r="AM75" s="58"/>
    </row>
    <row r="76" spans="1:39" ht="18.75">
      <c r="A76" s="201"/>
      <c r="B76" s="253"/>
      <c r="C76" s="192" t="s">
        <v>13</v>
      </c>
      <c r="D76" s="58" t="s">
        <v>14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9">
        <f t="shared" si="18"/>
        <v>0</v>
      </c>
      <c r="AJ76" s="227"/>
      <c r="AK76" s="230"/>
      <c r="AL76" s="192" t="s">
        <v>13</v>
      </c>
      <c r="AM76" s="58" t="s">
        <v>14</v>
      </c>
    </row>
    <row r="77" spans="1:39" ht="18.75">
      <c r="A77" s="201"/>
      <c r="B77" s="253"/>
      <c r="C77" s="192"/>
      <c r="D77" s="58" t="s">
        <v>15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9">
        <f t="shared" si="18"/>
        <v>0</v>
      </c>
      <c r="AJ77" s="227"/>
      <c r="AK77" s="230"/>
      <c r="AL77" s="192"/>
      <c r="AM77" s="58" t="s">
        <v>15</v>
      </c>
    </row>
    <row r="78" spans="1:39" ht="18.75">
      <c r="A78" s="201"/>
      <c r="B78" s="253"/>
      <c r="C78" s="192"/>
      <c r="D78" s="58" t="s">
        <v>16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9">
        <f t="shared" si="18"/>
        <v>0</v>
      </c>
      <c r="AJ78" s="227"/>
      <c r="AK78" s="230"/>
      <c r="AL78" s="192"/>
      <c r="AM78" s="58" t="s">
        <v>16</v>
      </c>
    </row>
    <row r="79" spans="1:39" ht="18.75">
      <c r="A79" s="201"/>
      <c r="B79" s="253"/>
      <c r="C79" s="192"/>
      <c r="D79" s="58" t="s">
        <v>17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9">
        <f t="shared" si="18"/>
        <v>0</v>
      </c>
      <c r="AJ79" s="227"/>
      <c r="AK79" s="230"/>
      <c r="AL79" s="192"/>
      <c r="AM79" s="58" t="s">
        <v>17</v>
      </c>
    </row>
    <row r="80" spans="1:39" ht="18.75">
      <c r="A80" s="201"/>
      <c r="B80" s="253"/>
      <c r="C80" s="192"/>
      <c r="D80" s="58" t="s">
        <v>18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9">
        <f t="shared" si="18"/>
        <v>0</v>
      </c>
      <c r="AJ80" s="227"/>
      <c r="AK80" s="230"/>
      <c r="AL80" s="192"/>
      <c r="AM80" s="58" t="s">
        <v>18</v>
      </c>
    </row>
    <row r="81" spans="1:39" ht="18.75">
      <c r="A81" s="201"/>
      <c r="B81" s="253"/>
      <c r="C81" s="192"/>
      <c r="D81" s="58" t="s">
        <v>19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9">
        <f t="shared" si="18"/>
        <v>0</v>
      </c>
      <c r="AJ81" s="227"/>
      <c r="AK81" s="230"/>
      <c r="AL81" s="192"/>
      <c r="AM81" s="58" t="s">
        <v>19</v>
      </c>
    </row>
    <row r="82" spans="1:39" ht="19.5" thickBot="1">
      <c r="A82" s="202"/>
      <c r="B82" s="254"/>
      <c r="C82" s="193" t="s">
        <v>21</v>
      </c>
      <c r="D82" s="193"/>
      <c r="E82" s="2">
        <f t="shared" ref="E82:AH82" si="46">(E76+E77+E78)</f>
        <v>0</v>
      </c>
      <c r="F82" s="2">
        <f t="shared" si="46"/>
        <v>0</v>
      </c>
      <c r="G82" s="2">
        <f t="shared" si="46"/>
        <v>0</v>
      </c>
      <c r="H82" s="2">
        <f t="shared" si="46"/>
        <v>0</v>
      </c>
      <c r="I82" s="2">
        <f t="shared" si="46"/>
        <v>0</v>
      </c>
      <c r="J82" s="2">
        <f t="shared" si="46"/>
        <v>0</v>
      </c>
      <c r="K82" s="2">
        <f t="shared" si="46"/>
        <v>0</v>
      </c>
      <c r="L82" s="2"/>
      <c r="M82" s="2">
        <f t="shared" si="46"/>
        <v>0</v>
      </c>
      <c r="N82" s="2">
        <f t="shared" si="46"/>
        <v>0</v>
      </c>
      <c r="O82" s="2">
        <f t="shared" si="46"/>
        <v>0</v>
      </c>
      <c r="P82" s="2">
        <f t="shared" si="46"/>
        <v>0</v>
      </c>
      <c r="Q82" s="2">
        <f t="shared" si="46"/>
        <v>0</v>
      </c>
      <c r="R82" s="2">
        <f t="shared" si="46"/>
        <v>0</v>
      </c>
      <c r="S82" s="2">
        <f t="shared" si="46"/>
        <v>0</v>
      </c>
      <c r="T82" s="2">
        <f t="shared" si="46"/>
        <v>0</v>
      </c>
      <c r="U82" s="2">
        <f t="shared" si="46"/>
        <v>0</v>
      </c>
      <c r="V82" s="2">
        <f t="shared" si="46"/>
        <v>0</v>
      </c>
      <c r="W82" s="2"/>
      <c r="X82" s="2"/>
      <c r="Y82" s="2">
        <f t="shared" si="46"/>
        <v>0</v>
      </c>
      <c r="Z82" s="2">
        <f t="shared" si="46"/>
        <v>0</v>
      </c>
      <c r="AA82" s="2">
        <f t="shared" si="46"/>
        <v>0</v>
      </c>
      <c r="AB82" s="2">
        <f t="shared" si="46"/>
        <v>0</v>
      </c>
      <c r="AC82" s="2">
        <f t="shared" si="46"/>
        <v>0</v>
      </c>
      <c r="AD82" s="2">
        <f t="shared" si="46"/>
        <v>0</v>
      </c>
      <c r="AE82" s="2">
        <f t="shared" si="46"/>
        <v>0</v>
      </c>
      <c r="AF82" s="2">
        <f t="shared" si="46"/>
        <v>0</v>
      </c>
      <c r="AG82" s="2">
        <f t="shared" si="46"/>
        <v>0</v>
      </c>
      <c r="AH82" s="2">
        <f t="shared" si="46"/>
        <v>0</v>
      </c>
      <c r="AI82" s="10">
        <f t="shared" si="18"/>
        <v>0</v>
      </c>
      <c r="AJ82" s="228"/>
      <c r="AK82" s="231"/>
      <c r="AL82" s="193" t="s">
        <v>21</v>
      </c>
      <c r="AM82" s="193"/>
    </row>
  </sheetData>
  <mergeCells count="145">
    <mergeCell ref="C76:C81"/>
    <mergeCell ref="AL76:AL81"/>
    <mergeCell ref="C82:D82"/>
    <mergeCell ref="AL82:AM82"/>
    <mergeCell ref="A72:A82"/>
    <mergeCell ref="B72:B82"/>
    <mergeCell ref="C72:D72"/>
    <mergeCell ref="AJ72:AJ82"/>
    <mergeCell ref="AK72:AK82"/>
    <mergeCell ref="AL72:AM72"/>
    <mergeCell ref="C73:D73"/>
    <mergeCell ref="AL73:AM73"/>
    <mergeCell ref="C74:D74"/>
    <mergeCell ref="AL74:AM74"/>
    <mergeCell ref="C75:D75"/>
    <mergeCell ref="A50:A60"/>
    <mergeCell ref="B50:B60"/>
    <mergeCell ref="C50:D50"/>
    <mergeCell ref="AJ50:AJ60"/>
    <mergeCell ref="AK50:AK60"/>
    <mergeCell ref="AL50:AM50"/>
    <mergeCell ref="AR24:AU24"/>
    <mergeCell ref="AT17:AT18"/>
    <mergeCell ref="AU17:AU18"/>
    <mergeCell ref="C51:D51"/>
    <mergeCell ref="AL51:AM51"/>
    <mergeCell ref="C52:D52"/>
    <mergeCell ref="AL52:AM52"/>
    <mergeCell ref="C53:D53"/>
    <mergeCell ref="C54:C59"/>
    <mergeCell ref="AL54:AL59"/>
    <mergeCell ref="C60:D60"/>
    <mergeCell ref="AL60:AM60"/>
    <mergeCell ref="C39:D39"/>
    <mergeCell ref="AJ39:AJ49"/>
    <mergeCell ref="AK39:AK49"/>
    <mergeCell ref="C43:C48"/>
    <mergeCell ref="AL43:AL48"/>
    <mergeCell ref="C49:D49"/>
    <mergeCell ref="AL63:AM63"/>
    <mergeCell ref="C64:D64"/>
    <mergeCell ref="C65:C70"/>
    <mergeCell ref="AL65:AL70"/>
    <mergeCell ref="C71:D71"/>
    <mergeCell ref="AL71:AM71"/>
    <mergeCell ref="A61:A71"/>
    <mergeCell ref="B61:B71"/>
    <mergeCell ref="C61:D61"/>
    <mergeCell ref="AJ61:AJ71"/>
    <mergeCell ref="AK61:AK71"/>
    <mergeCell ref="AL61:AM61"/>
    <mergeCell ref="C62:D62"/>
    <mergeCell ref="AL62:AM62"/>
    <mergeCell ref="C63:D63"/>
    <mergeCell ref="AL49:AM49"/>
    <mergeCell ref="A39:A49"/>
    <mergeCell ref="B39:B49"/>
    <mergeCell ref="AL39:AM39"/>
    <mergeCell ref="C40:D40"/>
    <mergeCell ref="AL40:AM40"/>
    <mergeCell ref="C41:D41"/>
    <mergeCell ref="AL41:AM41"/>
    <mergeCell ref="C42:D42"/>
    <mergeCell ref="A28:A38"/>
    <mergeCell ref="B28:B38"/>
    <mergeCell ref="C28:D28"/>
    <mergeCell ref="AJ28:AJ38"/>
    <mergeCell ref="AK28:AK38"/>
    <mergeCell ref="AL28:AM28"/>
    <mergeCell ref="C29:D29"/>
    <mergeCell ref="AL29:AM29"/>
    <mergeCell ref="C30:D30"/>
    <mergeCell ref="AL30:AM30"/>
    <mergeCell ref="C31:D31"/>
    <mergeCell ref="C32:C37"/>
    <mergeCell ref="AL32:AL37"/>
    <mergeCell ref="C38:D38"/>
    <mergeCell ref="AL38:AM38"/>
    <mergeCell ref="C20:C25"/>
    <mergeCell ref="AL20:AL26"/>
    <mergeCell ref="C26:D26"/>
    <mergeCell ref="C27:D27"/>
    <mergeCell ref="AL27:AM27"/>
    <mergeCell ref="A16:A27"/>
    <mergeCell ref="B16:B27"/>
    <mergeCell ref="C16:D16"/>
    <mergeCell ref="AJ16:AJ27"/>
    <mergeCell ref="AK16:AK27"/>
    <mergeCell ref="AL16:AM16"/>
    <mergeCell ref="C17:D17"/>
    <mergeCell ref="AL17:AM17"/>
    <mergeCell ref="C18:D18"/>
    <mergeCell ref="AL18:AM18"/>
    <mergeCell ref="AQ5:AR5"/>
    <mergeCell ref="C6:D6"/>
    <mergeCell ref="AL6:AM6"/>
    <mergeCell ref="C7:D7"/>
    <mergeCell ref="AN3:AS3"/>
    <mergeCell ref="AN8:AQ8"/>
    <mergeCell ref="AN9:AO9"/>
    <mergeCell ref="AP9:AQ9"/>
    <mergeCell ref="C19:D19"/>
    <mergeCell ref="AP17:AP18"/>
    <mergeCell ref="AQ17:AQ18"/>
    <mergeCell ref="AP16:AU16"/>
    <mergeCell ref="AR17:AR18"/>
    <mergeCell ref="AS17:AS18"/>
    <mergeCell ref="AN10:AO10"/>
    <mergeCell ref="AP10:AQ10"/>
    <mergeCell ref="AN11:AO11"/>
    <mergeCell ref="AP11:AQ11"/>
    <mergeCell ref="AN12:AO12"/>
    <mergeCell ref="A4:A15"/>
    <mergeCell ref="B4:B15"/>
    <mergeCell ref="C4:D4"/>
    <mergeCell ref="AJ4:AJ15"/>
    <mergeCell ref="AK4:AK15"/>
    <mergeCell ref="AL4:AM4"/>
    <mergeCell ref="AO4:AP4"/>
    <mergeCell ref="AQ4:AR4"/>
    <mergeCell ref="C5:D5"/>
    <mergeCell ref="AP12:AQ12"/>
    <mergeCell ref="AN13:AO13"/>
    <mergeCell ref="AP13:AQ13"/>
    <mergeCell ref="C14:D14"/>
    <mergeCell ref="C15:D15"/>
    <mergeCell ref="AL15:AM15"/>
    <mergeCell ref="C8:C13"/>
    <mergeCell ref="AL8:AL13"/>
    <mergeCell ref="AL5:AM5"/>
    <mergeCell ref="AO5:AP5"/>
    <mergeCell ref="AC1:AD1"/>
    <mergeCell ref="AE1:AH1"/>
    <mergeCell ref="AI1:AI3"/>
    <mergeCell ref="AJ1:AJ3"/>
    <mergeCell ref="AK1:AK3"/>
    <mergeCell ref="AL1:AM1"/>
    <mergeCell ref="AL2:AM3"/>
    <mergeCell ref="A1:A3"/>
    <mergeCell ref="B1:B3"/>
    <mergeCell ref="C1:D1"/>
    <mergeCell ref="E1:O1"/>
    <mergeCell ref="P1:U1"/>
    <mergeCell ref="V1:AB1"/>
    <mergeCell ref="C2:D3"/>
  </mergeCells>
  <conditionalFormatting sqref="E2:AH2">
    <cfRule type="containsText" dxfId="32" priority="47" operator="containsText" text="Sat">
      <formula>NOT(ISERROR(SEARCH("Sat",E2)))</formula>
    </cfRule>
    <cfRule type="containsText" dxfId="31" priority="48" operator="containsText" text="Fri">
      <formula>NOT(ISERROR(SEARCH("Fri",E2)))</formula>
    </cfRule>
    <cfRule type="containsText" dxfId="30" priority="49" operator="containsText" text="Thu">
      <formula>NOT(ISERROR(SEARCH("Thu",E2)))</formula>
    </cfRule>
    <cfRule type="containsText" dxfId="29" priority="50" operator="containsText" text="Wed">
      <formula>NOT(ISERROR(SEARCH("Wed",E2)))</formula>
    </cfRule>
    <cfRule type="containsText" dxfId="28" priority="51" operator="containsText" text="Tue">
      <formula>NOT(ISERROR(SEARCH("Tue",E2)))</formula>
    </cfRule>
    <cfRule type="containsText" dxfId="27" priority="52" operator="containsText" text="Mon">
      <formula>NOT(ISERROR(SEARCH("Mon",E2)))</formula>
    </cfRule>
    <cfRule type="containsText" dxfId="26" priority="53" operator="containsText" text="Sun">
      <formula>NOT(ISERROR(SEARCH("Sun",E2)))</formula>
    </cfRule>
  </conditionalFormatting>
  <conditionalFormatting sqref="E16:AI37 AI38">
    <cfRule type="colorScale" priority="46">
      <colorScale>
        <cfvo type="min" val="0"/>
        <cfvo type="max" val="0"/>
        <color rgb="FF63BE7B"/>
        <color rgb="FFFFEF9C"/>
      </colorScale>
    </cfRule>
  </conditionalFormatting>
  <conditionalFormatting sqref="E43:AI48 AI49 E39:AI41">
    <cfRule type="colorScale" priority="45">
      <colorScale>
        <cfvo type="min" val="0"/>
        <cfvo type="max" val="0"/>
        <color rgb="FF63BE7B"/>
        <color rgb="FFFFEF9C"/>
      </colorScale>
    </cfRule>
  </conditionalFormatting>
  <conditionalFormatting sqref="E50:AI59 AI60">
    <cfRule type="colorScale" priority="44">
      <colorScale>
        <cfvo type="min" val="0"/>
        <cfvo type="max" val="0"/>
        <color rgb="FF63BE7B"/>
        <color rgb="FFFFEF9C"/>
      </colorScale>
    </cfRule>
  </conditionalFormatting>
  <conditionalFormatting sqref="AI61:AI71 E61:AH70">
    <cfRule type="colorScale" priority="43">
      <colorScale>
        <cfvo type="min" val="0"/>
        <cfvo type="max" val="0"/>
        <color rgb="FF63BE7B"/>
        <color rgb="FFFFEF9C"/>
      </colorScale>
    </cfRule>
  </conditionalFormatting>
  <conditionalFormatting sqref="AI72:AI82 E72:AH81">
    <cfRule type="colorScale" priority="42">
      <colorScale>
        <cfvo type="min" val="0"/>
        <cfvo type="max" val="0"/>
        <color rgb="FF63BE7B"/>
        <color rgb="FFFFEF9C"/>
      </colorScale>
    </cfRule>
  </conditionalFormatting>
  <conditionalFormatting sqref="AL16:AM26 AL28:AM37 AL27 AL39:AM41 AL50:AM59 AL61:AM70 AL72:AM81 AL38 AL49 AL60 AL71 AL82 AL4:AM14 AL15 AL43:AM48 C16:D18 C28:D30 C39:D41 C50:D52 C61:D63 C72:D74 C32:D37 C31 C38 C49 C60 C71 C82 C4:D6 C8:D13 C7 C14:C15 C27 C19:C20 D20:D25 C43:D48 C54:D59 C65:D70 C76:D81 C42 C53 C64 C75">
    <cfRule type="containsText" dxfId="25" priority="30" operator="containsText" text="other">
      <formula>NOT(ISERROR(SEARCH("other",C4)))</formula>
    </cfRule>
    <cfRule type="containsText" dxfId="24" priority="31" operator="containsText" text="Scratch">
      <formula>NOT(ISERROR(SEARCH("Scratch",C4)))</formula>
    </cfRule>
    <cfRule type="containsText" dxfId="23" priority="32" operator="containsText" text="Indicator">
      <formula>NOT(ISERROR(SEARCH("Indicator",C4)))</formula>
    </cfRule>
    <cfRule type="containsText" dxfId="22" priority="33" operator="containsText" text="i.r">
      <formula>NOT(ISERROR(SEARCH("i.r",C4)))</formula>
    </cfRule>
    <cfRule type="containsText" dxfId="21" priority="34" operator="containsText" text="Types of Defect">
      <formula>NOT(ISERROR(SEARCH("Types of Defect",C4)))</formula>
    </cfRule>
    <cfRule type="containsText" dxfId="20" priority="35" operator="containsText" text="H.v">
      <formula>NOT(ISERROR(SEARCH("H.v",C4)))</formula>
    </cfRule>
    <cfRule type="containsText" dxfId="19" priority="36" operator="containsText" text="NG Qty.">
      <formula>NOT(ISERROR(SEARCH("NG Qty.",C4)))</formula>
    </cfRule>
    <cfRule type="containsText" dxfId="18" priority="37" operator="containsText" text="NG  Qty.">
      <formula>NOT(ISERROR(SEARCH("NG  Qty.",C4)))</formula>
    </cfRule>
    <cfRule type="containsText" dxfId="17" priority="38" operator="containsText" text="OK Qty.">
      <formula>NOT(ISERROR(SEARCH("OK Qty.",C4)))</formula>
    </cfRule>
    <cfRule type="containsText" dxfId="16" priority="39" operator="containsText" text="OK  Qty.">
      <formula>NOT(ISERROR(SEARCH("OK  Qty.",C4)))</formula>
    </cfRule>
    <cfRule type="containsText" dxfId="15" priority="40" operator="containsText" text="Total  Qty.">
      <formula>NOT(ISERROR(SEARCH("Total  Qty.",C4)))</formula>
    </cfRule>
    <cfRule type="containsText" dxfId="14" priority="41" operator="containsText" text="Total  Qty.">
      <formula>NOT(ISERROR(SEARCH("Total  Qty.",C4)))</formula>
    </cfRule>
  </conditionalFormatting>
  <conditionalFormatting sqref="AL4:AM41 AL43:AM82 C32:D41 C4:D6 C7 C8:D18 C27:C31 C19:C20 D20:D25 D27:D30 C43:D52 C54:D63 C65:D74 C76:D82 C42 C53 C64 C75">
    <cfRule type="containsText" dxfId="13" priority="29" operator="containsText" text="Rework">
      <formula>NOT(ISERROR(SEARCH("Rework",C4)))</formula>
    </cfRule>
  </conditionalFormatting>
  <conditionalFormatting sqref="A16 A1 A28 A39 A50 A61 A72">
    <cfRule type="colorScale" priority="28">
      <colorScale>
        <cfvo type="min" val="0"/>
        <cfvo type="max" val="0"/>
        <color rgb="FF63BE7B"/>
        <color rgb="FFFFEF9C"/>
      </colorScale>
    </cfRule>
  </conditionalFormatting>
  <conditionalFormatting sqref="Y73:AB73 Y76:AB81">
    <cfRule type="colorScale" priority="27">
      <colorScale>
        <cfvo type="min" val="0"/>
        <cfvo type="max" val="0"/>
        <color rgb="FF63BE7B"/>
        <color rgb="FFFFEF9C"/>
      </colorScale>
    </cfRule>
  </conditionalFormatting>
  <conditionalFormatting sqref="AJ16:AK16 AJ28:AK28 AJ39:AK39 AJ50:AK50 AJ61:AK61 AJ72:AK72">
    <cfRule type="colorScale" priority="26">
      <colorScale>
        <cfvo type="min" val="0"/>
        <cfvo type="max" val="0"/>
        <color rgb="FF63BE7B"/>
        <color rgb="FFFFEF9C"/>
      </colorScale>
    </cfRule>
  </conditionalFormatting>
  <conditionalFormatting sqref="AI8:AI15 AC8:AH14 E4:AI7 E8:X14 R8:AH13">
    <cfRule type="colorScale" priority="25">
      <colorScale>
        <cfvo type="min" val="0"/>
        <cfvo type="max" val="0"/>
        <color rgb="FF63BE7B"/>
        <color rgb="FFFFEF9C"/>
      </colorScale>
    </cfRule>
  </conditionalFormatting>
  <conditionalFormatting sqref="A4">
    <cfRule type="colorScale" priority="24">
      <colorScale>
        <cfvo type="min" val="0"/>
        <cfvo type="max" val="0"/>
        <color rgb="FF63BE7B"/>
        <color rgb="FFFFEF9C"/>
      </colorScale>
    </cfRule>
  </conditionalFormatting>
  <conditionalFormatting sqref="Y8:AB14">
    <cfRule type="colorScale" priority="23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22">
      <colorScale>
        <cfvo type="min" val="0"/>
        <cfvo type="max" val="0"/>
        <color rgb="FF63BE7B"/>
        <color rgb="FFFFEF9C"/>
      </colorScale>
    </cfRule>
  </conditionalFormatting>
  <conditionalFormatting sqref="AJ4:AK4">
    <cfRule type="colorScale" priority="21">
      <colorScale>
        <cfvo type="min" val="0"/>
        <cfvo type="max" val="0"/>
        <color rgb="FF63BE7B"/>
        <color rgb="FFFFEF9C"/>
      </colorScale>
    </cfRule>
  </conditionalFormatting>
  <conditionalFormatting sqref="AL42:AM42">
    <cfRule type="containsText" dxfId="12" priority="9" operator="containsText" text="other">
      <formula>NOT(ISERROR(SEARCH("other",AL42)))</formula>
    </cfRule>
    <cfRule type="containsText" dxfId="11" priority="10" operator="containsText" text="Scratch">
      <formula>NOT(ISERROR(SEARCH("Scratch",AL42)))</formula>
    </cfRule>
    <cfRule type="containsText" dxfId="10" priority="11" operator="containsText" text="Indicator">
      <formula>NOT(ISERROR(SEARCH("Indicator",AL42)))</formula>
    </cfRule>
    <cfRule type="containsText" dxfId="9" priority="12" operator="containsText" text="i.r">
      <formula>NOT(ISERROR(SEARCH("i.r",AL42)))</formula>
    </cfRule>
    <cfRule type="containsText" dxfId="8" priority="13" operator="containsText" text="Types of Defect">
      <formula>NOT(ISERROR(SEARCH("Types of Defect",AL42)))</formula>
    </cfRule>
    <cfRule type="containsText" dxfId="7" priority="14" operator="containsText" text="H.v">
      <formula>NOT(ISERROR(SEARCH("H.v",AL42)))</formula>
    </cfRule>
    <cfRule type="containsText" dxfId="6" priority="15" operator="containsText" text="NG Qty.">
      <formula>NOT(ISERROR(SEARCH("NG Qty.",AL42)))</formula>
    </cfRule>
    <cfRule type="containsText" dxfId="5" priority="16" operator="containsText" text="NG  Qty.">
      <formula>NOT(ISERROR(SEARCH("NG  Qty.",AL42)))</formula>
    </cfRule>
    <cfRule type="containsText" dxfId="4" priority="17" operator="containsText" text="OK Qty.">
      <formula>NOT(ISERROR(SEARCH("OK Qty.",AL42)))</formula>
    </cfRule>
    <cfRule type="containsText" dxfId="3" priority="18" operator="containsText" text="OK  Qty.">
      <formula>NOT(ISERROR(SEARCH("OK  Qty.",AL42)))</formula>
    </cfRule>
    <cfRule type="containsText" dxfId="2" priority="19" operator="containsText" text="Total  Qty.">
      <formula>NOT(ISERROR(SEARCH("Total  Qty.",AL42)))</formula>
    </cfRule>
    <cfRule type="containsText" dxfId="1" priority="20" operator="containsText" text="Total  Qty.">
      <formula>NOT(ISERROR(SEARCH("Total  Qty.",AL42)))</formula>
    </cfRule>
  </conditionalFormatting>
  <conditionalFormatting sqref="AL42:AM42">
    <cfRule type="containsText" dxfId="0" priority="8" operator="containsText" text="Rework">
      <formula>NOT(ISERROR(SEARCH("Rework",AL42)))</formula>
    </cfRule>
  </conditionalFormatting>
  <conditionalFormatting sqref="E38:AH38">
    <cfRule type="colorScale" priority="7">
      <colorScale>
        <cfvo type="min" val="0"/>
        <cfvo type="max" val="0"/>
        <color rgb="FF63BE7B"/>
        <color rgb="FFFFEF9C"/>
      </colorScale>
    </cfRule>
  </conditionalFormatting>
  <conditionalFormatting sqref="E49:AH49">
    <cfRule type="colorScale" priority="6">
      <colorScale>
        <cfvo type="min" val="0"/>
        <cfvo type="max" val="0"/>
        <color rgb="FF63BE7B"/>
        <color rgb="FFFFEF9C"/>
      </colorScale>
    </cfRule>
  </conditionalFormatting>
  <conditionalFormatting sqref="E60:AH60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E71:AH71"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E82:AH82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AC15:AH15 E15:X15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E42:AI42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129"/>
  <sheetViews>
    <sheetView topLeftCell="A22" workbookViewId="0">
      <selection activeCell="E40" sqref="E40"/>
    </sheetView>
  </sheetViews>
  <sheetFormatPr defaultRowHeight="15"/>
  <cols>
    <col min="2" max="2" width="12" customWidth="1"/>
    <col min="3" max="3" width="17.28515625" customWidth="1"/>
    <col min="4" max="4" width="16.85546875" customWidth="1"/>
    <col min="5" max="5" width="16" customWidth="1"/>
    <col min="6" max="6" width="13.5703125" customWidth="1"/>
    <col min="7" max="7" width="14.7109375" customWidth="1"/>
    <col min="8" max="8" width="13.5703125" customWidth="1"/>
    <col min="9" max="9" width="10.42578125" customWidth="1"/>
  </cols>
  <sheetData>
    <row r="1" spans="2:7" ht="15.75" thickBot="1"/>
    <row r="2" spans="2:7" ht="33" customHeight="1">
      <c r="B2" s="302" t="s">
        <v>66</v>
      </c>
      <c r="C2" s="303"/>
      <c r="D2" s="303"/>
      <c r="E2" s="303"/>
      <c r="F2" s="303"/>
      <c r="G2" s="304"/>
    </row>
    <row r="3" spans="2:7" ht="31.5" customHeight="1" thickBot="1">
      <c r="B3" s="63" t="s">
        <v>29</v>
      </c>
      <c r="C3" s="60" t="s">
        <v>67</v>
      </c>
      <c r="D3" s="60" t="s">
        <v>68</v>
      </c>
      <c r="E3" s="61" t="s">
        <v>69</v>
      </c>
      <c r="F3" s="60" t="s">
        <v>70</v>
      </c>
      <c r="G3" s="62" t="s">
        <v>71</v>
      </c>
    </row>
    <row r="4" spans="2:7" ht="15.75">
      <c r="B4" s="64">
        <v>44703</v>
      </c>
      <c r="C4" s="65">
        <v>2112</v>
      </c>
      <c r="D4" s="65">
        <f>(C4-E4)</f>
        <v>1897</v>
      </c>
      <c r="E4" s="65">
        <v>215</v>
      </c>
      <c r="F4" s="65">
        <v>1</v>
      </c>
      <c r="G4" s="70">
        <f>(E4/C4)*100</f>
        <v>10.179924242424242</v>
      </c>
    </row>
    <row r="5" spans="2:7" ht="15.75">
      <c r="B5" s="66">
        <v>44735</v>
      </c>
      <c r="C5" s="67">
        <v>6042</v>
      </c>
      <c r="D5" s="67">
        <f t="shared" ref="D5:D8" si="0">(C5-E5)</f>
        <v>5635</v>
      </c>
      <c r="E5" s="67">
        <v>407</v>
      </c>
      <c r="F5" s="67">
        <v>1</v>
      </c>
      <c r="G5" s="71">
        <f t="shared" ref="G5:G8" si="1">(E5/C5)*100</f>
        <v>6.7361800728235677</v>
      </c>
    </row>
    <row r="6" spans="2:7" ht="15.75">
      <c r="B6" s="66">
        <v>44766</v>
      </c>
      <c r="C6" s="67">
        <v>12969</v>
      </c>
      <c r="D6" s="67">
        <f t="shared" si="0"/>
        <v>12574</v>
      </c>
      <c r="E6" s="67">
        <v>395</v>
      </c>
      <c r="F6" s="67">
        <v>1</v>
      </c>
      <c r="G6" s="71">
        <f t="shared" si="1"/>
        <v>3.0457244197702216</v>
      </c>
    </row>
    <row r="7" spans="2:7" ht="15.75">
      <c r="B7" s="66">
        <v>44798</v>
      </c>
      <c r="C7" s="67">
        <v>5916</v>
      </c>
      <c r="D7" s="67">
        <f t="shared" si="0"/>
        <v>5746</v>
      </c>
      <c r="E7" s="67">
        <v>170</v>
      </c>
      <c r="F7" s="67">
        <v>1</v>
      </c>
      <c r="G7" s="71">
        <f t="shared" si="1"/>
        <v>2.8735632183908044</v>
      </c>
    </row>
    <row r="8" spans="2:7" ht="16.5" thickBot="1">
      <c r="B8" s="68">
        <v>44830</v>
      </c>
      <c r="C8" s="69">
        <v>428</v>
      </c>
      <c r="D8" s="69">
        <f t="shared" si="0"/>
        <v>418</v>
      </c>
      <c r="E8" s="69">
        <v>10</v>
      </c>
      <c r="F8" s="69">
        <v>1</v>
      </c>
      <c r="G8" s="72">
        <f t="shared" si="1"/>
        <v>2.3364485981308412</v>
      </c>
    </row>
    <row r="19" spans="2:7" ht="15.75" thickBot="1"/>
    <row r="20" spans="2:7" ht="23.25">
      <c r="B20" s="302" t="s">
        <v>72</v>
      </c>
      <c r="C20" s="303"/>
      <c r="D20" s="303"/>
      <c r="E20" s="303"/>
      <c r="F20" s="303"/>
      <c r="G20" s="304"/>
    </row>
    <row r="21" spans="2:7" ht="32.25" thickBot="1">
      <c r="B21" s="63" t="s">
        <v>29</v>
      </c>
      <c r="C21" s="60" t="s">
        <v>67</v>
      </c>
      <c r="D21" s="60" t="s">
        <v>68</v>
      </c>
      <c r="E21" s="61" t="s">
        <v>69</v>
      </c>
      <c r="F21" s="60" t="s">
        <v>70</v>
      </c>
      <c r="G21" s="62" t="s">
        <v>71</v>
      </c>
    </row>
    <row r="22" spans="2:7" ht="15.75">
      <c r="B22" s="66">
        <v>44735</v>
      </c>
      <c r="C22" s="65">
        <v>2212</v>
      </c>
      <c r="D22" s="65">
        <f>(C22-E22)</f>
        <v>2117</v>
      </c>
      <c r="E22" s="65">
        <v>95</v>
      </c>
      <c r="F22" s="65">
        <v>1</v>
      </c>
      <c r="G22" s="70">
        <f>(E22/C22)*100</f>
        <v>4.2947558770343575</v>
      </c>
    </row>
    <row r="23" spans="2:7" ht="15.75">
      <c r="B23" s="66">
        <v>44766</v>
      </c>
      <c r="C23" s="67">
        <v>5741</v>
      </c>
      <c r="D23" s="67">
        <f>(C23-E23)</f>
        <v>5516</v>
      </c>
      <c r="E23" s="67">
        <v>225</v>
      </c>
      <c r="F23" s="67">
        <v>1</v>
      </c>
      <c r="G23" s="71">
        <f>(E23/C23)*100</f>
        <v>3.9191778435812576</v>
      </c>
    </row>
    <row r="24" spans="2:7" ht="15.75">
      <c r="B24" s="66">
        <v>44798</v>
      </c>
      <c r="C24" s="67">
        <v>4615</v>
      </c>
      <c r="D24" s="67">
        <f>(C24-E24)</f>
        <v>4475</v>
      </c>
      <c r="E24" s="67">
        <v>140</v>
      </c>
      <c r="F24" s="67">
        <v>1</v>
      </c>
      <c r="G24" s="71">
        <f>(E24/C24)*100</f>
        <v>3.0335861321776814</v>
      </c>
    </row>
    <row r="25" spans="2:7" ht="16.5" thickBot="1">
      <c r="B25" s="68">
        <v>44830</v>
      </c>
      <c r="C25" s="69">
        <v>10507</v>
      </c>
      <c r="D25" s="69">
        <f>(C25-E25)</f>
        <v>10207</v>
      </c>
      <c r="E25" s="69">
        <v>300</v>
      </c>
      <c r="F25" s="69">
        <v>1</v>
      </c>
      <c r="G25" s="72">
        <f>(E25/C25)*100</f>
        <v>2.855239364233368</v>
      </c>
    </row>
    <row r="34" spans="2:7" ht="15.75" thickBot="1"/>
    <row r="35" spans="2:7" ht="23.25">
      <c r="B35" s="302" t="s">
        <v>73</v>
      </c>
      <c r="C35" s="303"/>
      <c r="D35" s="303"/>
      <c r="E35" s="303"/>
      <c r="F35" s="303"/>
      <c r="G35" s="304"/>
    </row>
    <row r="36" spans="2:7" ht="32.25" thickBot="1">
      <c r="B36" s="63" t="s">
        <v>29</v>
      </c>
      <c r="C36" s="60" t="s">
        <v>67</v>
      </c>
      <c r="D36" s="60" t="s">
        <v>68</v>
      </c>
      <c r="E36" s="61" t="s">
        <v>69</v>
      </c>
      <c r="F36" s="60" t="s">
        <v>70</v>
      </c>
      <c r="G36" s="62" t="s">
        <v>71</v>
      </c>
    </row>
    <row r="37" spans="2:7" ht="15.75">
      <c r="B37" s="66">
        <v>44766</v>
      </c>
      <c r="C37" s="67">
        <v>1261</v>
      </c>
      <c r="D37" s="67">
        <f>(C37-E37)</f>
        <v>1160</v>
      </c>
      <c r="E37" s="67">
        <v>101</v>
      </c>
      <c r="F37" s="67">
        <v>1</v>
      </c>
      <c r="G37" s="71">
        <f>(E37/C37)*100</f>
        <v>8.0095162569389373</v>
      </c>
    </row>
    <row r="38" spans="2:7" ht="15.75">
      <c r="B38" s="66">
        <v>44798</v>
      </c>
      <c r="C38" s="67">
        <v>4130</v>
      </c>
      <c r="D38" s="67">
        <f>(C38-E38)</f>
        <v>3768</v>
      </c>
      <c r="E38" s="67">
        <v>362</v>
      </c>
      <c r="F38" s="67">
        <v>1</v>
      </c>
      <c r="G38" s="71">
        <f>(E38/C38)*100</f>
        <v>8.7651331719128329</v>
      </c>
    </row>
    <row r="39" spans="2:7" ht="16.5" thickBot="1">
      <c r="B39" s="68">
        <v>44830</v>
      </c>
      <c r="C39" s="69">
        <v>1884</v>
      </c>
      <c r="D39" s="69">
        <f>(C39-E39)</f>
        <v>1743</v>
      </c>
      <c r="E39" s="69">
        <v>141</v>
      </c>
      <c r="F39" s="69">
        <v>1</v>
      </c>
      <c r="G39" s="72">
        <f>(E39/C39)*100</f>
        <v>7.484076433121019</v>
      </c>
    </row>
    <row r="48" spans="2:7" ht="15.75" thickBot="1"/>
    <row r="49" spans="2:7" ht="23.25">
      <c r="B49" s="302" t="s">
        <v>74</v>
      </c>
      <c r="C49" s="303"/>
      <c r="D49" s="303"/>
      <c r="E49" s="303"/>
      <c r="F49" s="303"/>
      <c r="G49" s="304"/>
    </row>
    <row r="50" spans="2:7" ht="31.5">
      <c r="B50" s="76" t="s">
        <v>29</v>
      </c>
      <c r="C50" s="73" t="s">
        <v>67</v>
      </c>
      <c r="D50" s="73" t="s">
        <v>68</v>
      </c>
      <c r="E50" s="74" t="s">
        <v>69</v>
      </c>
      <c r="F50" s="73" t="s">
        <v>70</v>
      </c>
      <c r="G50" s="77" t="s">
        <v>71</v>
      </c>
    </row>
    <row r="51" spans="2:7" ht="15.75">
      <c r="B51" s="66">
        <v>44736</v>
      </c>
      <c r="C51" s="67">
        <v>2250</v>
      </c>
      <c r="D51" s="67">
        <v>2120</v>
      </c>
      <c r="E51" s="67">
        <f>(C51-D51)</f>
        <v>130</v>
      </c>
      <c r="F51" s="67">
        <v>1</v>
      </c>
      <c r="G51" s="71">
        <f>(E51/C51)*100</f>
        <v>5.7777777777777777</v>
      </c>
    </row>
    <row r="52" spans="2:7" ht="15.75">
      <c r="B52" s="66">
        <v>44767</v>
      </c>
      <c r="C52" s="67">
        <v>5850</v>
      </c>
      <c r="D52" s="67">
        <v>5550</v>
      </c>
      <c r="E52" s="67">
        <f t="shared" ref="E52:E55" si="2">(C52-D52)</f>
        <v>300</v>
      </c>
      <c r="F52" s="67">
        <v>1</v>
      </c>
      <c r="G52" s="71">
        <f>(E52/C52)*100</f>
        <v>5.1282051282051277</v>
      </c>
    </row>
    <row r="53" spans="2:7" ht="15.75">
      <c r="B53" s="66">
        <v>44799</v>
      </c>
      <c r="C53" s="67">
        <v>4710</v>
      </c>
      <c r="D53" s="67">
        <v>4480</v>
      </c>
      <c r="E53" s="67">
        <f t="shared" si="2"/>
        <v>230</v>
      </c>
      <c r="F53" s="67">
        <v>1</v>
      </c>
      <c r="G53" s="71">
        <f>(E53/C53)*100</f>
        <v>4.8832271762208075</v>
      </c>
    </row>
    <row r="54" spans="2:7" ht="15.75">
      <c r="B54" s="66">
        <v>44831</v>
      </c>
      <c r="C54" s="75">
        <v>10600</v>
      </c>
      <c r="D54" s="75">
        <v>10207</v>
      </c>
      <c r="E54" s="67">
        <f t="shared" si="2"/>
        <v>393</v>
      </c>
      <c r="F54" s="67">
        <v>1</v>
      </c>
      <c r="G54" s="71">
        <f t="shared" ref="G54:G55" si="3">(E54/C54)*100</f>
        <v>3.7075471698113205</v>
      </c>
    </row>
    <row r="55" spans="2:7" ht="16.5" thickBot="1">
      <c r="B55" s="68">
        <v>44862</v>
      </c>
      <c r="C55" s="78">
        <v>10500</v>
      </c>
      <c r="D55" s="78">
        <v>10253</v>
      </c>
      <c r="E55" s="69">
        <f t="shared" si="2"/>
        <v>247</v>
      </c>
      <c r="F55" s="69">
        <v>1</v>
      </c>
      <c r="G55" s="72">
        <f t="shared" si="3"/>
        <v>2.3523809523809525</v>
      </c>
    </row>
    <row r="62" spans="2:7" ht="15.75" thickBot="1"/>
    <row r="63" spans="2:7" ht="23.25">
      <c r="B63" s="302" t="s">
        <v>75</v>
      </c>
      <c r="C63" s="303"/>
      <c r="D63" s="303"/>
      <c r="E63" s="303"/>
      <c r="F63" s="303"/>
      <c r="G63" s="304"/>
    </row>
    <row r="64" spans="2:7" ht="31.5">
      <c r="B64" s="76" t="s">
        <v>29</v>
      </c>
      <c r="C64" s="73" t="s">
        <v>67</v>
      </c>
      <c r="D64" s="73" t="s">
        <v>68</v>
      </c>
      <c r="E64" s="74" t="s">
        <v>69</v>
      </c>
      <c r="F64" s="73" t="s">
        <v>70</v>
      </c>
      <c r="G64" s="77" t="s">
        <v>71</v>
      </c>
    </row>
    <row r="65" spans="2:7" ht="15.75">
      <c r="B65" s="66">
        <v>44736</v>
      </c>
      <c r="C65" s="67">
        <v>2212</v>
      </c>
      <c r="D65" s="67">
        <f>(C65-E65)</f>
        <v>2187</v>
      </c>
      <c r="E65" s="67">
        <v>25</v>
      </c>
      <c r="F65" s="67">
        <v>0.2</v>
      </c>
      <c r="G65" s="71">
        <f>(E65/C65)*100</f>
        <v>1.1301989150090417</v>
      </c>
    </row>
    <row r="66" spans="2:7" ht="15.75">
      <c r="B66" s="66">
        <v>44767</v>
      </c>
      <c r="C66" s="67">
        <v>7002</v>
      </c>
      <c r="D66" s="67">
        <f>(C66-E66)</f>
        <v>6952</v>
      </c>
      <c r="E66" s="67">
        <v>50</v>
      </c>
      <c r="F66" s="67">
        <v>0.2</v>
      </c>
      <c r="G66" s="71">
        <f>(E66/C66)*100</f>
        <v>0.71408169094544416</v>
      </c>
    </row>
    <row r="67" spans="2:7" ht="15.75">
      <c r="B67" s="66">
        <v>44799</v>
      </c>
      <c r="C67" s="67">
        <v>8745</v>
      </c>
      <c r="D67" s="67">
        <f>(C67-E67)</f>
        <v>8665</v>
      </c>
      <c r="E67" s="67">
        <v>80</v>
      </c>
      <c r="F67" s="67">
        <v>0.2</v>
      </c>
      <c r="G67" s="71">
        <f>(E67/C67)*100</f>
        <v>0.91480846197827326</v>
      </c>
    </row>
    <row r="68" spans="2:7" ht="15.75">
      <c r="B68" s="66">
        <v>44831</v>
      </c>
      <c r="C68" s="67">
        <v>12391</v>
      </c>
      <c r="D68" s="67">
        <f t="shared" ref="D68:D69" si="4">(C68-E68)</f>
        <v>12321</v>
      </c>
      <c r="E68" s="67">
        <v>70</v>
      </c>
      <c r="F68" s="67">
        <v>0.2</v>
      </c>
      <c r="G68" s="71">
        <f t="shared" ref="G68:G69" si="5">(E68/C68)*100</f>
        <v>0.56492615608102659</v>
      </c>
    </row>
    <row r="69" spans="2:7" ht="16.5" thickBot="1">
      <c r="B69" s="68">
        <v>44862</v>
      </c>
      <c r="C69" s="69">
        <v>10225</v>
      </c>
      <c r="D69" s="69">
        <f t="shared" si="4"/>
        <v>10145</v>
      </c>
      <c r="E69" s="69">
        <v>80</v>
      </c>
      <c r="F69" s="69">
        <v>0.2</v>
      </c>
      <c r="G69" s="72">
        <f t="shared" si="5"/>
        <v>0.78239608801955984</v>
      </c>
    </row>
    <row r="75" spans="2:7" ht="15.75" thickBot="1"/>
    <row r="76" spans="2:7" ht="24" thickBot="1">
      <c r="B76" s="323" t="s">
        <v>76</v>
      </c>
      <c r="C76" s="324"/>
      <c r="D76" s="324"/>
      <c r="E76" s="324"/>
      <c r="F76" s="324"/>
      <c r="G76" s="325"/>
    </row>
    <row r="77" spans="2:7" ht="31.5">
      <c r="B77" s="80" t="s">
        <v>29</v>
      </c>
      <c r="C77" s="81" t="s">
        <v>67</v>
      </c>
      <c r="D77" s="81" t="s">
        <v>68</v>
      </c>
      <c r="E77" s="82" t="s">
        <v>69</v>
      </c>
      <c r="F77" s="81" t="s">
        <v>70</v>
      </c>
      <c r="G77" s="83" t="s">
        <v>71</v>
      </c>
    </row>
    <row r="78" spans="2:7" ht="15.75">
      <c r="B78" s="66">
        <v>44705</v>
      </c>
      <c r="C78" s="67">
        <v>1900</v>
      </c>
      <c r="D78" s="67">
        <f>(C78-E78)</f>
        <v>1875</v>
      </c>
      <c r="E78" s="67">
        <v>25</v>
      </c>
      <c r="F78" s="67">
        <v>0.2</v>
      </c>
      <c r="G78" s="71">
        <f>(E78/C78)*100</f>
        <v>1.3157894736842104</v>
      </c>
    </row>
    <row r="79" spans="2:7" ht="15.75">
      <c r="B79" s="66">
        <v>44737</v>
      </c>
      <c r="C79" s="67">
        <v>6053</v>
      </c>
      <c r="D79" s="67">
        <f>(C79-E79)</f>
        <v>6003</v>
      </c>
      <c r="E79" s="67">
        <v>50</v>
      </c>
      <c r="F79" s="67">
        <v>0.2</v>
      </c>
      <c r="G79" s="71">
        <f>(E79/C79)*100</f>
        <v>0.82603667602841568</v>
      </c>
    </row>
    <row r="80" spans="2:7" ht="15.75">
      <c r="B80" s="66">
        <v>44768</v>
      </c>
      <c r="C80" s="67">
        <v>12583</v>
      </c>
      <c r="D80" s="67">
        <f>(C80-E80)</f>
        <v>12483</v>
      </c>
      <c r="E80" s="67">
        <v>100</v>
      </c>
      <c r="F80" s="67">
        <v>0.2</v>
      </c>
      <c r="G80" s="71">
        <f>(E80/C80)*100</f>
        <v>0.79472303902090125</v>
      </c>
    </row>
    <row r="81" spans="2:10" ht="15.75">
      <c r="B81" s="66">
        <v>44800</v>
      </c>
      <c r="C81" s="67">
        <v>6414</v>
      </c>
      <c r="D81" s="67">
        <f t="shared" ref="D81:D83" si="6">(C81-E81)</f>
        <v>6364</v>
      </c>
      <c r="E81" s="67">
        <v>50</v>
      </c>
      <c r="F81" s="67">
        <v>0.2</v>
      </c>
      <c r="G81" s="71">
        <f t="shared" ref="G81:G83" si="7">(E81/C81)*100</f>
        <v>0.77954474586841283</v>
      </c>
    </row>
    <row r="82" spans="2:10" ht="15.75">
      <c r="B82" s="66">
        <v>44832</v>
      </c>
      <c r="C82" s="67">
        <v>428</v>
      </c>
      <c r="D82" s="67">
        <f t="shared" si="6"/>
        <v>423</v>
      </c>
      <c r="E82" s="67">
        <v>5</v>
      </c>
      <c r="F82" s="67">
        <v>0.2</v>
      </c>
      <c r="G82" s="71">
        <f t="shared" si="7"/>
        <v>1.1682242990654206</v>
      </c>
    </row>
    <row r="83" spans="2:10" ht="16.5" thickBot="1">
      <c r="B83" s="68">
        <v>44863</v>
      </c>
      <c r="C83" s="78">
        <v>2558</v>
      </c>
      <c r="D83" s="78">
        <f t="shared" si="6"/>
        <v>2538</v>
      </c>
      <c r="E83" s="78">
        <v>20</v>
      </c>
      <c r="F83" s="67">
        <v>0.2</v>
      </c>
      <c r="G83" s="79">
        <f t="shared" si="7"/>
        <v>0.78186082877247842</v>
      </c>
    </row>
    <row r="92" spans="2:10">
      <c r="C92" s="156" t="s">
        <v>113</v>
      </c>
      <c r="D92" s="156" t="s">
        <v>29</v>
      </c>
      <c r="E92" s="156" t="s">
        <v>114</v>
      </c>
      <c r="F92" s="156" t="s">
        <v>115</v>
      </c>
      <c r="G92" s="156" t="s">
        <v>116</v>
      </c>
      <c r="H92" s="156" t="s">
        <v>117</v>
      </c>
      <c r="I92" s="156" t="s">
        <v>118</v>
      </c>
      <c r="J92" s="156" t="s">
        <v>119</v>
      </c>
    </row>
    <row r="93" spans="2:10" ht="99.75">
      <c r="C93" s="157">
        <v>1</v>
      </c>
      <c r="D93" s="158">
        <v>44703</v>
      </c>
      <c r="E93" s="157" t="s">
        <v>120</v>
      </c>
      <c r="F93" s="157" t="s">
        <v>121</v>
      </c>
      <c r="G93" s="157" t="s">
        <v>122</v>
      </c>
      <c r="H93" s="157" t="s">
        <v>125</v>
      </c>
      <c r="I93" s="157" t="s">
        <v>123</v>
      </c>
      <c r="J93" s="157" t="s">
        <v>124</v>
      </c>
    </row>
    <row r="94" spans="2:10" ht="85.5">
      <c r="C94" s="157">
        <v>1</v>
      </c>
      <c r="D94" s="158">
        <v>44826</v>
      </c>
      <c r="E94" s="157" t="s">
        <v>126</v>
      </c>
      <c r="F94" s="157" t="s">
        <v>127</v>
      </c>
      <c r="G94" s="157" t="s">
        <v>128</v>
      </c>
      <c r="H94" s="157" t="s">
        <v>129</v>
      </c>
      <c r="I94" s="157" t="s">
        <v>130</v>
      </c>
      <c r="J94" s="157" t="s">
        <v>124</v>
      </c>
    </row>
    <row r="96" spans="2:10" ht="15.75" thickBot="1"/>
    <row r="97" spans="3:8" ht="24" thickBot="1">
      <c r="C97" s="323" t="s">
        <v>131</v>
      </c>
      <c r="D97" s="324"/>
      <c r="E97" s="324"/>
      <c r="F97" s="324"/>
      <c r="G97" s="324"/>
      <c r="H97" s="325"/>
    </row>
    <row r="98" spans="3:8" ht="47.25">
      <c r="C98" s="80" t="s">
        <v>29</v>
      </c>
      <c r="D98" s="81" t="s">
        <v>67</v>
      </c>
      <c r="E98" s="81" t="s">
        <v>68</v>
      </c>
      <c r="F98" s="82" t="s">
        <v>69</v>
      </c>
      <c r="G98" s="81" t="s">
        <v>70</v>
      </c>
      <c r="H98" s="83" t="s">
        <v>71</v>
      </c>
    </row>
    <row r="99" spans="3:8" ht="15.75">
      <c r="C99" s="66">
        <v>44705</v>
      </c>
      <c r="D99" s="67">
        <v>2122</v>
      </c>
      <c r="E99" s="67">
        <f>(D99-F99)</f>
        <v>1972</v>
      </c>
      <c r="F99" s="67">
        <v>150</v>
      </c>
      <c r="G99" s="67">
        <v>2</v>
      </c>
      <c r="H99" s="71">
        <f>(F99/D99)*100</f>
        <v>7.0688030160226205</v>
      </c>
    </row>
    <row r="100" spans="3:8" ht="15.75">
      <c r="C100" s="66">
        <v>44737</v>
      </c>
      <c r="D100" s="67">
        <v>5780</v>
      </c>
      <c r="E100" s="67">
        <f>(D100-F100)</f>
        <v>5480</v>
      </c>
      <c r="F100" s="67">
        <v>300</v>
      </c>
      <c r="G100" s="67">
        <v>2</v>
      </c>
      <c r="H100" s="71">
        <f>(F100/D100)*100</f>
        <v>5.1903114186851207</v>
      </c>
    </row>
    <row r="101" spans="3:8" ht="15.75">
      <c r="C101" s="66">
        <v>44768</v>
      </c>
      <c r="D101" s="67">
        <v>12758</v>
      </c>
      <c r="E101" s="67">
        <f>(D101-F101)</f>
        <v>12258</v>
      </c>
      <c r="F101" s="67">
        <v>500</v>
      </c>
      <c r="G101" s="67">
        <v>2</v>
      </c>
      <c r="H101" s="71">
        <f>(F101/D101)*100</f>
        <v>3.9191095783038095</v>
      </c>
    </row>
    <row r="102" spans="3:8" ht="15.75">
      <c r="C102" s="66">
        <v>44800</v>
      </c>
      <c r="D102" s="67">
        <v>5821</v>
      </c>
      <c r="E102" s="67">
        <f t="shared" ref="E102:E103" si="8">(D102-F102)</f>
        <v>5641</v>
      </c>
      <c r="F102" s="67">
        <v>180</v>
      </c>
      <c r="G102" s="67">
        <v>2</v>
      </c>
      <c r="H102" s="71">
        <f t="shared" ref="H102:H103" si="9">(F102/D102)*100</f>
        <v>3.0922521903453015</v>
      </c>
    </row>
    <row r="103" spans="3:8" ht="15.75">
      <c r="C103" s="66">
        <v>44893</v>
      </c>
      <c r="D103" s="67">
        <v>4345</v>
      </c>
      <c r="E103" s="67">
        <f t="shared" si="8"/>
        <v>4245</v>
      </c>
      <c r="F103" s="67">
        <v>100</v>
      </c>
      <c r="G103" s="67">
        <v>2</v>
      </c>
      <c r="H103" s="71">
        <f t="shared" si="9"/>
        <v>2.3014959723820483</v>
      </c>
    </row>
    <row r="125" spans="3:10">
      <c r="C125" s="159" t="s">
        <v>113</v>
      </c>
      <c r="D125" s="159" t="s">
        <v>29</v>
      </c>
      <c r="E125" s="159" t="s">
        <v>114</v>
      </c>
      <c r="F125" s="159" t="s">
        <v>115</v>
      </c>
      <c r="G125" s="159" t="s">
        <v>116</v>
      </c>
      <c r="H125" s="159" t="s">
        <v>117</v>
      </c>
      <c r="I125" s="159" t="s">
        <v>118</v>
      </c>
      <c r="J125" s="159" t="s">
        <v>119</v>
      </c>
    </row>
    <row r="126" spans="3:10" ht="60">
      <c r="C126" s="160">
        <v>1</v>
      </c>
      <c r="D126" s="161">
        <v>44700</v>
      </c>
      <c r="E126" s="160" t="s">
        <v>132</v>
      </c>
      <c r="F126" s="160" t="s">
        <v>133</v>
      </c>
      <c r="G126" s="160" t="s">
        <v>134</v>
      </c>
      <c r="H126" s="160" t="s">
        <v>145</v>
      </c>
      <c r="I126" s="160" t="s">
        <v>135</v>
      </c>
      <c r="J126" s="160" t="s">
        <v>124</v>
      </c>
    </row>
    <row r="127" spans="3:10" ht="75">
      <c r="C127" s="160">
        <v>2</v>
      </c>
      <c r="D127" s="161">
        <v>44731</v>
      </c>
      <c r="E127" s="160" t="s">
        <v>136</v>
      </c>
      <c r="F127" s="160" t="s">
        <v>137</v>
      </c>
      <c r="G127" s="160" t="s">
        <v>138</v>
      </c>
      <c r="H127" s="160" t="s">
        <v>146</v>
      </c>
      <c r="I127" s="160" t="s">
        <v>135</v>
      </c>
      <c r="J127" s="160" t="s">
        <v>124</v>
      </c>
    </row>
    <row r="128" spans="3:10" ht="75">
      <c r="C128" s="160">
        <v>3</v>
      </c>
      <c r="D128" s="161">
        <v>44761</v>
      </c>
      <c r="E128" s="160" t="s">
        <v>139</v>
      </c>
      <c r="F128" s="160" t="s">
        <v>140</v>
      </c>
      <c r="G128" s="160" t="s">
        <v>141</v>
      </c>
      <c r="H128" s="160" t="s">
        <v>147</v>
      </c>
      <c r="I128" s="160" t="s">
        <v>135</v>
      </c>
      <c r="J128" s="160" t="s">
        <v>124</v>
      </c>
    </row>
    <row r="129" spans="3:10" ht="30">
      <c r="C129" s="160">
        <v>4</v>
      </c>
      <c r="D129" s="161">
        <v>44792</v>
      </c>
      <c r="E129" s="160" t="s">
        <v>142</v>
      </c>
      <c r="F129" s="160" t="s">
        <v>143</v>
      </c>
      <c r="G129" s="160" t="s">
        <v>144</v>
      </c>
      <c r="H129" s="160" t="s">
        <v>148</v>
      </c>
      <c r="I129" s="160" t="s">
        <v>135</v>
      </c>
      <c r="J129" s="160" t="s">
        <v>124</v>
      </c>
    </row>
  </sheetData>
  <mergeCells count="7">
    <mergeCell ref="C97:H97"/>
    <mergeCell ref="B76:G76"/>
    <mergeCell ref="B2:G2"/>
    <mergeCell ref="B20:G20"/>
    <mergeCell ref="B35:G35"/>
    <mergeCell ref="B49:G49"/>
    <mergeCell ref="B63:G6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N73"/>
  <sheetViews>
    <sheetView zoomScale="70" zoomScaleNormal="70" workbookViewId="0">
      <pane xSplit="4" ySplit="3" topLeftCell="E52" activePane="bottomRight" state="frozen"/>
      <selection pane="topRight" activeCell="E1" sqref="E1"/>
      <selection pane="bottomLeft" activeCell="A4" sqref="A4"/>
      <selection pane="bottomRight" activeCell="AE70" sqref="AE70"/>
    </sheetView>
  </sheetViews>
  <sheetFormatPr defaultRowHeight="15"/>
  <cols>
    <col min="1" max="1" width="4.85546875" customWidth="1"/>
    <col min="2" max="2" width="21.140625" customWidth="1"/>
    <col min="3" max="3" width="4.42578125" bestFit="1" customWidth="1"/>
    <col min="4" max="4" width="13.85546875" bestFit="1" customWidth="1"/>
    <col min="5" max="36" width="7" customWidth="1"/>
    <col min="37" max="38" width="6.28515625" bestFit="1" customWidth="1"/>
    <col min="39" max="39" width="4.42578125" bestFit="1" customWidth="1"/>
    <col min="40" max="40" width="13.85546875" bestFit="1" customWidth="1"/>
  </cols>
  <sheetData>
    <row r="1" spans="1:40" ht="27.2" customHeight="1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30</v>
      </c>
      <c r="Q1" s="216"/>
      <c r="R1" s="216"/>
      <c r="S1" s="216"/>
      <c r="T1" s="216"/>
      <c r="U1" s="217"/>
      <c r="V1" s="218">
        <f>DATEVALUE("1"&amp;P1)</f>
        <v>44562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44592</v>
      </c>
      <c r="AF1" s="219"/>
      <c r="AG1" s="219"/>
      <c r="AH1" s="219"/>
      <c r="AI1" s="222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40" ht="30" customHeight="1">
      <c r="A2" s="184"/>
      <c r="B2" s="187"/>
      <c r="C2" s="212" t="s">
        <v>25</v>
      </c>
      <c r="D2" s="213"/>
      <c r="E2" s="12" t="str">
        <f>TEXT(E3,"ddd")</f>
        <v>Sat</v>
      </c>
      <c r="F2" s="13" t="str">
        <f t="shared" ref="F2:AI2" si="0">TEXT(F3,"ddd")</f>
        <v>Sun</v>
      </c>
      <c r="G2" s="13" t="str">
        <f t="shared" si="0"/>
        <v>Mon</v>
      </c>
      <c r="H2" s="13" t="str">
        <f t="shared" si="0"/>
        <v>Tue</v>
      </c>
      <c r="I2" s="13" t="str">
        <f t="shared" si="0"/>
        <v>Wed</v>
      </c>
      <c r="J2" s="13" t="str">
        <f t="shared" si="0"/>
        <v>Thu</v>
      </c>
      <c r="K2" s="13" t="str">
        <f t="shared" si="0"/>
        <v>Fri</v>
      </c>
      <c r="L2" s="13" t="str">
        <f t="shared" si="0"/>
        <v>Sat</v>
      </c>
      <c r="M2" s="13" t="str">
        <f t="shared" si="0"/>
        <v>Sun</v>
      </c>
      <c r="N2" s="13" t="str">
        <f t="shared" si="0"/>
        <v>Mon</v>
      </c>
      <c r="O2" s="13" t="str">
        <f t="shared" si="0"/>
        <v>Tue</v>
      </c>
      <c r="P2" s="13" t="str">
        <f t="shared" si="0"/>
        <v>Wed</v>
      </c>
      <c r="Q2" s="13" t="str">
        <f t="shared" si="0"/>
        <v>Thu</v>
      </c>
      <c r="R2" s="13" t="str">
        <f t="shared" si="0"/>
        <v>Fri</v>
      </c>
      <c r="S2" s="13" t="str">
        <f t="shared" si="0"/>
        <v>Sat</v>
      </c>
      <c r="T2" s="13" t="str">
        <f t="shared" si="0"/>
        <v>Sun</v>
      </c>
      <c r="U2" s="13" t="str">
        <f t="shared" si="0"/>
        <v>Mon</v>
      </c>
      <c r="V2" s="13" t="str">
        <f t="shared" si="0"/>
        <v>Tue</v>
      </c>
      <c r="W2" s="13" t="str">
        <f t="shared" si="0"/>
        <v>Wed</v>
      </c>
      <c r="X2" s="13" t="str">
        <f t="shared" si="0"/>
        <v>Thu</v>
      </c>
      <c r="Y2" s="13" t="str">
        <f t="shared" si="0"/>
        <v>Fri</v>
      </c>
      <c r="Z2" s="13" t="str">
        <f t="shared" si="0"/>
        <v>Sat</v>
      </c>
      <c r="AA2" s="13" t="str">
        <f t="shared" si="0"/>
        <v>Sun</v>
      </c>
      <c r="AB2" s="13" t="str">
        <f t="shared" si="0"/>
        <v>Mon</v>
      </c>
      <c r="AC2" s="13" t="str">
        <f t="shared" si="0"/>
        <v>Tue</v>
      </c>
      <c r="AD2" s="13" t="str">
        <f t="shared" si="0"/>
        <v>Wed</v>
      </c>
      <c r="AE2" s="13" t="str">
        <f t="shared" si="0"/>
        <v>Thu</v>
      </c>
      <c r="AF2" s="13" t="str">
        <f t="shared" si="0"/>
        <v>Fri</v>
      </c>
      <c r="AG2" s="13" t="str">
        <f t="shared" si="0"/>
        <v>Sat</v>
      </c>
      <c r="AH2" s="13" t="str">
        <f t="shared" si="0"/>
        <v>Sun</v>
      </c>
      <c r="AI2" s="14" t="str">
        <f t="shared" si="0"/>
        <v>Mon</v>
      </c>
      <c r="AJ2" s="210"/>
      <c r="AK2" s="239"/>
      <c r="AL2" s="242"/>
      <c r="AM2" s="196" t="s">
        <v>25</v>
      </c>
      <c r="AN2" s="197"/>
    </row>
    <row r="3" spans="1:40" ht="30" customHeight="1" thickBot="1">
      <c r="A3" s="185"/>
      <c r="B3" s="188"/>
      <c r="C3" s="214"/>
      <c r="D3" s="199"/>
      <c r="E3" s="15">
        <f>V1</f>
        <v>44562</v>
      </c>
      <c r="F3" s="11">
        <f>IF(E3&lt;$AE$1,E3+1,"")</f>
        <v>44563</v>
      </c>
      <c r="G3" s="11">
        <f t="shared" ref="G3:AI3" si="1">IF(F3&lt;$AE$1,F3+1,"")</f>
        <v>44564</v>
      </c>
      <c r="H3" s="11">
        <f t="shared" si="1"/>
        <v>44565</v>
      </c>
      <c r="I3" s="11">
        <f t="shared" si="1"/>
        <v>44566</v>
      </c>
      <c r="J3" s="11">
        <f t="shared" si="1"/>
        <v>44567</v>
      </c>
      <c r="K3" s="11">
        <f t="shared" si="1"/>
        <v>44568</v>
      </c>
      <c r="L3" s="11">
        <f t="shared" si="1"/>
        <v>44569</v>
      </c>
      <c r="M3" s="11">
        <f t="shared" si="1"/>
        <v>44570</v>
      </c>
      <c r="N3" s="11">
        <f t="shared" si="1"/>
        <v>44571</v>
      </c>
      <c r="O3" s="11">
        <f t="shared" si="1"/>
        <v>44572</v>
      </c>
      <c r="P3" s="11">
        <f t="shared" si="1"/>
        <v>44573</v>
      </c>
      <c r="Q3" s="11">
        <f t="shared" si="1"/>
        <v>44574</v>
      </c>
      <c r="R3" s="11">
        <f t="shared" si="1"/>
        <v>44575</v>
      </c>
      <c r="S3" s="11">
        <f t="shared" si="1"/>
        <v>44576</v>
      </c>
      <c r="T3" s="11">
        <f t="shared" si="1"/>
        <v>44577</v>
      </c>
      <c r="U3" s="11">
        <f t="shared" si="1"/>
        <v>44578</v>
      </c>
      <c r="V3" s="11">
        <f t="shared" si="1"/>
        <v>44579</v>
      </c>
      <c r="W3" s="11">
        <f t="shared" si="1"/>
        <v>44580</v>
      </c>
      <c r="X3" s="11">
        <f t="shared" si="1"/>
        <v>44581</v>
      </c>
      <c r="Y3" s="11">
        <f t="shared" si="1"/>
        <v>44582</v>
      </c>
      <c r="Z3" s="11">
        <f t="shared" si="1"/>
        <v>44583</v>
      </c>
      <c r="AA3" s="11">
        <f t="shared" si="1"/>
        <v>44584</v>
      </c>
      <c r="AB3" s="11">
        <f t="shared" si="1"/>
        <v>44585</v>
      </c>
      <c r="AC3" s="11">
        <f t="shared" si="1"/>
        <v>44586</v>
      </c>
      <c r="AD3" s="11">
        <f t="shared" si="1"/>
        <v>44587</v>
      </c>
      <c r="AE3" s="11">
        <f t="shared" si="1"/>
        <v>44588</v>
      </c>
      <c r="AF3" s="11">
        <f t="shared" si="1"/>
        <v>44589</v>
      </c>
      <c r="AG3" s="11">
        <f t="shared" si="1"/>
        <v>44590</v>
      </c>
      <c r="AH3" s="11">
        <f t="shared" si="1"/>
        <v>44591</v>
      </c>
      <c r="AI3" s="16">
        <f t="shared" si="1"/>
        <v>44592</v>
      </c>
      <c r="AJ3" s="211"/>
      <c r="AK3" s="240"/>
      <c r="AL3" s="243"/>
      <c r="AM3" s="198"/>
      <c r="AN3" s="199"/>
    </row>
    <row r="4" spans="1:40" ht="19.149999999999999" customHeight="1">
      <c r="A4" s="200">
        <v>1</v>
      </c>
      <c r="B4" s="223" t="s">
        <v>3</v>
      </c>
      <c r="C4" s="194" t="s">
        <v>10</v>
      </c>
      <c r="D4" s="194"/>
      <c r="E4" s="4">
        <v>0</v>
      </c>
      <c r="F4" s="4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8">
        <f>SUM(E4:AI4)</f>
        <v>0</v>
      </c>
      <c r="AK4" s="232" t="e">
        <f>AJ6/AJ4%</f>
        <v>#DIV/0!</v>
      </c>
      <c r="AL4" s="235" t="e">
        <f>AJ13/AJ4%</f>
        <v>#DIV/0!</v>
      </c>
      <c r="AM4" s="194" t="s">
        <v>10</v>
      </c>
      <c r="AN4" s="194"/>
    </row>
    <row r="5" spans="1:40" ht="19.149999999999999" customHeight="1">
      <c r="A5" s="201"/>
      <c r="B5" s="224"/>
      <c r="C5" s="195" t="s">
        <v>11</v>
      </c>
      <c r="D5" s="195"/>
      <c r="E5" s="1">
        <v>0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  <c r="AJ5" s="9">
        <f t="shared" ref="AJ5:AJ23" si="2">SUM(E5:AI5)</f>
        <v>0</v>
      </c>
      <c r="AK5" s="233"/>
      <c r="AL5" s="236"/>
      <c r="AM5" s="195" t="s">
        <v>11</v>
      </c>
      <c r="AN5" s="195"/>
    </row>
    <row r="6" spans="1:40" ht="19.149999999999999" customHeight="1">
      <c r="A6" s="201"/>
      <c r="B6" s="224"/>
      <c r="C6" s="195" t="s">
        <v>23</v>
      </c>
      <c r="D6" s="195"/>
      <c r="E6" s="1">
        <v>0</v>
      </c>
      <c r="F6" s="1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6"/>
      <c r="AJ6" s="9">
        <f t="shared" si="2"/>
        <v>0</v>
      </c>
      <c r="AK6" s="233"/>
      <c r="AL6" s="236"/>
      <c r="AM6" s="195" t="s">
        <v>12</v>
      </c>
      <c r="AN6" s="195"/>
    </row>
    <row r="7" spans="1:40" ht="19.149999999999999" customHeight="1">
      <c r="A7" s="201"/>
      <c r="B7" s="224"/>
      <c r="C7" s="192" t="s">
        <v>13</v>
      </c>
      <c r="D7" s="3" t="s">
        <v>14</v>
      </c>
      <c r="E7" s="1">
        <v>0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9">
        <f t="shared" si="2"/>
        <v>0</v>
      </c>
      <c r="AK7" s="233"/>
      <c r="AL7" s="236"/>
      <c r="AM7" s="192" t="s">
        <v>13</v>
      </c>
      <c r="AN7" s="3" t="s">
        <v>14</v>
      </c>
    </row>
    <row r="8" spans="1:40" ht="19.149999999999999" customHeight="1">
      <c r="A8" s="201"/>
      <c r="B8" s="224"/>
      <c r="C8" s="192"/>
      <c r="D8" s="3" t="s">
        <v>15</v>
      </c>
      <c r="E8" s="1">
        <v>0</v>
      </c>
      <c r="F8" s="1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6"/>
      <c r="AJ8" s="9">
        <f t="shared" si="2"/>
        <v>0</v>
      </c>
      <c r="AK8" s="233"/>
      <c r="AL8" s="236"/>
      <c r="AM8" s="192"/>
      <c r="AN8" s="3" t="s">
        <v>15</v>
      </c>
    </row>
    <row r="9" spans="1:40" ht="19.149999999999999" customHeight="1">
      <c r="A9" s="201"/>
      <c r="B9" s="224"/>
      <c r="C9" s="192"/>
      <c r="D9" s="3" t="s">
        <v>16</v>
      </c>
      <c r="E9" s="1">
        <v>0</v>
      </c>
      <c r="F9" s="1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6"/>
      <c r="AJ9" s="9">
        <f t="shared" si="2"/>
        <v>0</v>
      </c>
      <c r="AK9" s="233"/>
      <c r="AL9" s="236"/>
      <c r="AM9" s="192"/>
      <c r="AN9" s="3" t="s">
        <v>16</v>
      </c>
    </row>
    <row r="10" spans="1:40" ht="19.149999999999999" customHeight="1">
      <c r="A10" s="201"/>
      <c r="B10" s="224"/>
      <c r="C10" s="192"/>
      <c r="D10" s="3" t="s">
        <v>17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6"/>
      <c r="AJ10" s="9">
        <f t="shared" si="2"/>
        <v>0</v>
      </c>
      <c r="AK10" s="233"/>
      <c r="AL10" s="236"/>
      <c r="AM10" s="192"/>
      <c r="AN10" s="3" t="s">
        <v>17</v>
      </c>
    </row>
    <row r="11" spans="1:40" ht="19.149999999999999" customHeight="1">
      <c r="A11" s="201"/>
      <c r="B11" s="224"/>
      <c r="C11" s="192"/>
      <c r="D11" s="3" t="s">
        <v>18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6"/>
      <c r="AJ11" s="9">
        <f t="shared" si="2"/>
        <v>0</v>
      </c>
      <c r="AK11" s="233"/>
      <c r="AL11" s="236"/>
      <c r="AM11" s="192"/>
      <c r="AN11" s="3" t="s">
        <v>18</v>
      </c>
    </row>
    <row r="12" spans="1:40" ht="19.149999999999999" customHeight="1">
      <c r="A12" s="201"/>
      <c r="B12" s="224"/>
      <c r="C12" s="192"/>
      <c r="D12" s="3" t="s">
        <v>19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6"/>
      <c r="AJ12" s="9">
        <f t="shared" si="2"/>
        <v>0</v>
      </c>
      <c r="AK12" s="233"/>
      <c r="AL12" s="236"/>
      <c r="AM12" s="192"/>
      <c r="AN12" s="3" t="s">
        <v>19</v>
      </c>
    </row>
    <row r="13" spans="1:40" ht="19.149999999999999" customHeight="1" thickBot="1">
      <c r="A13" s="202"/>
      <c r="B13" s="225"/>
      <c r="C13" s="193" t="s">
        <v>21</v>
      </c>
      <c r="D13" s="193"/>
      <c r="E13" s="2">
        <v>0</v>
      </c>
      <c r="F13" s="2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  <c r="AJ13" s="9">
        <f t="shared" si="2"/>
        <v>0</v>
      </c>
      <c r="AK13" s="234"/>
      <c r="AL13" s="237"/>
      <c r="AM13" s="193" t="s">
        <v>21</v>
      </c>
      <c r="AN13" s="193"/>
    </row>
    <row r="14" spans="1:40" ht="19.149999999999999" customHeight="1">
      <c r="A14" s="200">
        <v>2</v>
      </c>
      <c r="B14" s="206" t="s">
        <v>4</v>
      </c>
      <c r="C14" s="194" t="s">
        <v>10</v>
      </c>
      <c r="D14" s="194"/>
      <c r="E14" s="4">
        <v>0</v>
      </c>
      <c r="F14" s="4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/>
      <c r="AJ14" s="8">
        <f t="shared" si="2"/>
        <v>0</v>
      </c>
      <c r="AK14" s="232" t="e">
        <f t="shared" ref="AK14" si="3">AJ16/AJ14%</f>
        <v>#DIV/0!</v>
      </c>
      <c r="AL14" s="235" t="e">
        <f t="shared" ref="AL14" si="4">AJ23/AJ14%</f>
        <v>#DIV/0!</v>
      </c>
      <c r="AM14" s="194" t="s">
        <v>10</v>
      </c>
      <c r="AN14" s="194"/>
    </row>
    <row r="15" spans="1:40" ht="19.149999999999999" customHeight="1">
      <c r="A15" s="201"/>
      <c r="B15" s="207"/>
      <c r="C15" s="195" t="s">
        <v>11</v>
      </c>
      <c r="D15" s="195"/>
      <c r="E15" s="1">
        <v>0</v>
      </c>
      <c r="F15" s="1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6"/>
      <c r="AJ15" s="9">
        <f t="shared" si="2"/>
        <v>0</v>
      </c>
      <c r="AK15" s="233"/>
      <c r="AL15" s="236"/>
      <c r="AM15" s="195" t="s">
        <v>11</v>
      </c>
      <c r="AN15" s="195"/>
    </row>
    <row r="16" spans="1:40" ht="19.149999999999999" customHeight="1">
      <c r="A16" s="201"/>
      <c r="B16" s="207"/>
      <c r="C16" s="195" t="s">
        <v>12</v>
      </c>
      <c r="D16" s="195"/>
      <c r="E16" s="1">
        <v>0</v>
      </c>
      <c r="F16" s="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6"/>
      <c r="AJ16" s="9">
        <f t="shared" si="2"/>
        <v>0</v>
      </c>
      <c r="AK16" s="233"/>
      <c r="AL16" s="236"/>
      <c r="AM16" s="195" t="s">
        <v>12</v>
      </c>
      <c r="AN16" s="195"/>
    </row>
    <row r="17" spans="1:40" ht="19.149999999999999" customHeight="1">
      <c r="A17" s="201"/>
      <c r="B17" s="207"/>
      <c r="C17" s="192" t="s">
        <v>13</v>
      </c>
      <c r="D17" s="3" t="s">
        <v>14</v>
      </c>
      <c r="E17" s="1">
        <v>0</v>
      </c>
      <c r="F17" s="1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6"/>
      <c r="AJ17" s="9">
        <f t="shared" si="2"/>
        <v>0</v>
      </c>
      <c r="AK17" s="233"/>
      <c r="AL17" s="236"/>
      <c r="AM17" s="192" t="s">
        <v>13</v>
      </c>
      <c r="AN17" s="3" t="s">
        <v>14</v>
      </c>
    </row>
    <row r="18" spans="1:40" ht="19.149999999999999" customHeight="1">
      <c r="A18" s="201"/>
      <c r="B18" s="207"/>
      <c r="C18" s="192"/>
      <c r="D18" s="3" t="s">
        <v>15</v>
      </c>
      <c r="E18" s="1">
        <v>0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6"/>
      <c r="AJ18" s="9">
        <f t="shared" si="2"/>
        <v>0</v>
      </c>
      <c r="AK18" s="233"/>
      <c r="AL18" s="236"/>
      <c r="AM18" s="192"/>
      <c r="AN18" s="3" t="s">
        <v>15</v>
      </c>
    </row>
    <row r="19" spans="1:40" ht="19.149999999999999" customHeight="1">
      <c r="A19" s="201"/>
      <c r="B19" s="207"/>
      <c r="C19" s="192"/>
      <c r="D19" s="3" t="s">
        <v>16</v>
      </c>
      <c r="E19" s="1">
        <v>0</v>
      </c>
      <c r="F19" s="1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6"/>
      <c r="AJ19" s="9">
        <f t="shared" si="2"/>
        <v>0</v>
      </c>
      <c r="AK19" s="233"/>
      <c r="AL19" s="236"/>
      <c r="AM19" s="192"/>
      <c r="AN19" s="3" t="s">
        <v>16</v>
      </c>
    </row>
    <row r="20" spans="1:40" ht="19.149999999999999" customHeight="1">
      <c r="A20" s="201"/>
      <c r="B20" s="207"/>
      <c r="C20" s="192"/>
      <c r="D20" s="3" t="s">
        <v>17</v>
      </c>
      <c r="E20" s="1">
        <v>0</v>
      </c>
      <c r="F20" s="1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6"/>
      <c r="AJ20" s="9">
        <f t="shared" si="2"/>
        <v>0</v>
      </c>
      <c r="AK20" s="233"/>
      <c r="AL20" s="236"/>
      <c r="AM20" s="192"/>
      <c r="AN20" s="3" t="s">
        <v>17</v>
      </c>
    </row>
    <row r="21" spans="1:40" ht="19.149999999999999" customHeight="1">
      <c r="A21" s="201"/>
      <c r="B21" s="207"/>
      <c r="C21" s="192"/>
      <c r="D21" s="3" t="s">
        <v>18</v>
      </c>
      <c r="E21" s="1">
        <v>0</v>
      </c>
      <c r="F21" s="1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6"/>
      <c r="AJ21" s="9">
        <f t="shared" si="2"/>
        <v>0</v>
      </c>
      <c r="AK21" s="233"/>
      <c r="AL21" s="236"/>
      <c r="AM21" s="192"/>
      <c r="AN21" s="3" t="s">
        <v>18</v>
      </c>
    </row>
    <row r="22" spans="1:40" ht="19.149999999999999" customHeight="1">
      <c r="A22" s="201"/>
      <c r="B22" s="207"/>
      <c r="C22" s="192"/>
      <c r="D22" s="3" t="s">
        <v>19</v>
      </c>
      <c r="E22" s="1">
        <v>0</v>
      </c>
      <c r="F22" s="1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6"/>
      <c r="AJ22" s="9">
        <f t="shared" si="2"/>
        <v>0</v>
      </c>
      <c r="AK22" s="233"/>
      <c r="AL22" s="236"/>
      <c r="AM22" s="192"/>
      <c r="AN22" s="3" t="s">
        <v>19</v>
      </c>
    </row>
    <row r="23" spans="1:40" ht="19.149999999999999" customHeight="1" thickBot="1">
      <c r="A23" s="202"/>
      <c r="B23" s="208"/>
      <c r="C23" s="193" t="s">
        <v>21</v>
      </c>
      <c r="D23" s="193"/>
      <c r="E23" s="2">
        <v>0</v>
      </c>
      <c r="F23" s="2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  <c r="AJ23" s="9">
        <f t="shared" si="2"/>
        <v>0</v>
      </c>
      <c r="AK23" s="234"/>
      <c r="AL23" s="237"/>
      <c r="AM23" s="193" t="s">
        <v>21</v>
      </c>
      <c r="AN23" s="193"/>
    </row>
    <row r="24" spans="1:40" ht="18.75">
      <c r="A24" s="200">
        <v>3</v>
      </c>
      <c r="B24" s="203" t="s">
        <v>5</v>
      </c>
      <c r="C24" s="194" t="s">
        <v>10</v>
      </c>
      <c r="D24" s="194"/>
      <c r="E24" s="4">
        <v>0</v>
      </c>
      <c r="F24" s="4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8">
        <f t="shared" ref="AJ24:AJ43" si="5">SUM(E24:AI24)</f>
        <v>0</v>
      </c>
      <c r="AK24" s="232" t="e">
        <f t="shared" ref="AK24" si="6">AJ26/AJ24%</f>
        <v>#DIV/0!</v>
      </c>
      <c r="AL24" s="235" t="e">
        <f t="shared" ref="AL24" si="7">AJ33/AJ24%</f>
        <v>#DIV/0!</v>
      </c>
      <c r="AM24" s="194" t="s">
        <v>10</v>
      </c>
      <c r="AN24" s="194"/>
    </row>
    <row r="25" spans="1:40" ht="18.75">
      <c r="A25" s="201"/>
      <c r="B25" s="204"/>
      <c r="C25" s="195" t="s">
        <v>11</v>
      </c>
      <c r="D25" s="195"/>
      <c r="E25" s="1">
        <v>0</v>
      </c>
      <c r="F25" s="1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6"/>
      <c r="AJ25" s="9">
        <f t="shared" si="5"/>
        <v>0</v>
      </c>
      <c r="AK25" s="233"/>
      <c r="AL25" s="236"/>
      <c r="AM25" s="195" t="s">
        <v>11</v>
      </c>
      <c r="AN25" s="195"/>
    </row>
    <row r="26" spans="1:40" ht="18.75">
      <c r="A26" s="201"/>
      <c r="B26" s="204"/>
      <c r="C26" s="195" t="s">
        <v>12</v>
      </c>
      <c r="D26" s="195"/>
      <c r="E26" s="1">
        <v>0</v>
      </c>
      <c r="F26" s="1"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6"/>
      <c r="AJ26" s="9">
        <f t="shared" si="5"/>
        <v>0</v>
      </c>
      <c r="AK26" s="233"/>
      <c r="AL26" s="236"/>
      <c r="AM26" s="195" t="s">
        <v>12</v>
      </c>
      <c r="AN26" s="195"/>
    </row>
    <row r="27" spans="1:40" ht="18.75">
      <c r="A27" s="201"/>
      <c r="B27" s="204"/>
      <c r="C27" s="192" t="s">
        <v>13</v>
      </c>
      <c r="D27" s="3" t="s">
        <v>14</v>
      </c>
      <c r="E27" s="1">
        <v>0</v>
      </c>
      <c r="F27" s="1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6"/>
      <c r="AJ27" s="9">
        <f t="shared" si="5"/>
        <v>0</v>
      </c>
      <c r="AK27" s="233"/>
      <c r="AL27" s="236"/>
      <c r="AM27" s="192" t="s">
        <v>13</v>
      </c>
      <c r="AN27" s="3" t="s">
        <v>14</v>
      </c>
    </row>
    <row r="28" spans="1:40" ht="18.75">
      <c r="A28" s="201"/>
      <c r="B28" s="204"/>
      <c r="C28" s="192"/>
      <c r="D28" s="3" t="s">
        <v>15</v>
      </c>
      <c r="E28" s="1">
        <v>0</v>
      </c>
      <c r="F28" s="1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6"/>
      <c r="AJ28" s="9">
        <f t="shared" si="5"/>
        <v>0</v>
      </c>
      <c r="AK28" s="233"/>
      <c r="AL28" s="236"/>
      <c r="AM28" s="192"/>
      <c r="AN28" s="3" t="s">
        <v>15</v>
      </c>
    </row>
    <row r="29" spans="1:40" ht="18.75">
      <c r="A29" s="201"/>
      <c r="B29" s="204"/>
      <c r="C29" s="192"/>
      <c r="D29" s="3" t="s">
        <v>16</v>
      </c>
      <c r="E29" s="1">
        <v>0</v>
      </c>
      <c r="F29" s="1"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6"/>
      <c r="AJ29" s="9">
        <f t="shared" si="5"/>
        <v>0</v>
      </c>
      <c r="AK29" s="233"/>
      <c r="AL29" s="236"/>
      <c r="AM29" s="192"/>
      <c r="AN29" s="3" t="s">
        <v>16</v>
      </c>
    </row>
    <row r="30" spans="1:40" ht="18.75">
      <c r="A30" s="201"/>
      <c r="B30" s="204"/>
      <c r="C30" s="192"/>
      <c r="D30" s="3" t="s">
        <v>17</v>
      </c>
      <c r="E30" s="1">
        <v>0</v>
      </c>
      <c r="F30" s="1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6"/>
      <c r="AJ30" s="9">
        <f t="shared" si="5"/>
        <v>0</v>
      </c>
      <c r="AK30" s="233"/>
      <c r="AL30" s="236"/>
      <c r="AM30" s="192"/>
      <c r="AN30" s="3" t="s">
        <v>17</v>
      </c>
    </row>
    <row r="31" spans="1:40" ht="18.75">
      <c r="A31" s="201"/>
      <c r="B31" s="204"/>
      <c r="C31" s="192"/>
      <c r="D31" s="3" t="s">
        <v>18</v>
      </c>
      <c r="E31" s="1">
        <v>0</v>
      </c>
      <c r="F31" s="1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6"/>
      <c r="AJ31" s="9">
        <f t="shared" si="5"/>
        <v>0</v>
      </c>
      <c r="AK31" s="233"/>
      <c r="AL31" s="236"/>
      <c r="AM31" s="192"/>
      <c r="AN31" s="3" t="s">
        <v>18</v>
      </c>
    </row>
    <row r="32" spans="1:40" ht="18.75">
      <c r="A32" s="201"/>
      <c r="B32" s="204"/>
      <c r="C32" s="192"/>
      <c r="D32" s="3" t="s">
        <v>19</v>
      </c>
      <c r="E32" s="1">
        <v>0</v>
      </c>
      <c r="F32" s="1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6"/>
      <c r="AJ32" s="9">
        <f t="shared" si="5"/>
        <v>0</v>
      </c>
      <c r="AK32" s="233"/>
      <c r="AL32" s="236"/>
      <c r="AM32" s="192"/>
      <c r="AN32" s="3" t="s">
        <v>19</v>
      </c>
    </row>
    <row r="33" spans="1:40" ht="19.149999999999999" customHeight="1" thickBot="1">
      <c r="A33" s="202"/>
      <c r="B33" s="205"/>
      <c r="C33" s="193" t="s">
        <v>21</v>
      </c>
      <c r="D33" s="193"/>
      <c r="E33" s="2">
        <v>0</v>
      </c>
      <c r="F33" s="2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  <c r="AJ33" s="9">
        <f t="shared" si="5"/>
        <v>0</v>
      </c>
      <c r="AK33" s="234"/>
      <c r="AL33" s="237"/>
      <c r="AM33" s="193" t="s">
        <v>21</v>
      </c>
      <c r="AN33" s="193"/>
    </row>
    <row r="34" spans="1:40" ht="18.75" customHeight="1">
      <c r="A34" s="200">
        <v>4</v>
      </c>
      <c r="B34" s="223" t="s">
        <v>6</v>
      </c>
      <c r="C34" s="194" t="s">
        <v>10</v>
      </c>
      <c r="D34" s="194"/>
      <c r="E34" s="4">
        <v>0</v>
      </c>
      <c r="F34" s="4">
        <v>0</v>
      </c>
      <c r="G34" s="4"/>
      <c r="H34" s="4"/>
      <c r="I34" s="4"/>
      <c r="J34" s="4"/>
      <c r="K34" s="4"/>
      <c r="L34" s="4"/>
      <c r="M34" s="4"/>
      <c r="N34" s="4"/>
      <c r="O34" s="4">
        <v>33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5"/>
      <c r="AJ34" s="8">
        <f t="shared" si="5"/>
        <v>33</v>
      </c>
      <c r="AK34" s="226">
        <f t="shared" ref="AK34" si="8">AJ36/AJ34%</f>
        <v>6.0606060606060606</v>
      </c>
      <c r="AL34" s="229">
        <f t="shared" ref="AL34" si="9">AJ43/AJ34%</f>
        <v>6.0606060606060606</v>
      </c>
      <c r="AM34" s="194" t="s">
        <v>10</v>
      </c>
      <c r="AN34" s="194"/>
    </row>
    <row r="35" spans="1:40" ht="18.75">
      <c r="A35" s="201"/>
      <c r="B35" s="224"/>
      <c r="C35" s="195" t="s">
        <v>11</v>
      </c>
      <c r="D35" s="195"/>
      <c r="E35" s="1">
        <v>0</v>
      </c>
      <c r="F35" s="1">
        <v>0</v>
      </c>
      <c r="G35" s="1"/>
      <c r="H35" s="1"/>
      <c r="I35" s="1"/>
      <c r="J35" s="1"/>
      <c r="K35" s="1"/>
      <c r="L35" s="1"/>
      <c r="M35" s="1"/>
      <c r="N35" s="1"/>
      <c r="O35" s="1">
        <v>31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6"/>
      <c r="AJ35" s="9">
        <f t="shared" si="5"/>
        <v>31</v>
      </c>
      <c r="AK35" s="227"/>
      <c r="AL35" s="230"/>
      <c r="AM35" s="195" t="s">
        <v>11</v>
      </c>
      <c r="AN35" s="195"/>
    </row>
    <row r="36" spans="1:40" ht="18.75">
      <c r="A36" s="201"/>
      <c r="B36" s="224"/>
      <c r="C36" s="195" t="s">
        <v>12</v>
      </c>
      <c r="D36" s="195"/>
      <c r="E36" s="1">
        <v>0</v>
      </c>
      <c r="F36" s="1">
        <v>0</v>
      </c>
      <c r="G36" s="1"/>
      <c r="H36" s="1"/>
      <c r="I36" s="1"/>
      <c r="J36" s="1"/>
      <c r="K36" s="1"/>
      <c r="L36" s="1"/>
      <c r="M36" s="1"/>
      <c r="N36" s="1"/>
      <c r="O36" s="1">
        <v>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6"/>
      <c r="AJ36" s="9">
        <f t="shared" si="5"/>
        <v>2</v>
      </c>
      <c r="AK36" s="227"/>
      <c r="AL36" s="230"/>
      <c r="AM36" s="195" t="s">
        <v>12</v>
      </c>
      <c r="AN36" s="195"/>
    </row>
    <row r="37" spans="1:40" ht="18.75">
      <c r="A37" s="201"/>
      <c r="B37" s="224"/>
      <c r="C37" s="192" t="s">
        <v>13</v>
      </c>
      <c r="D37" s="3" t="s">
        <v>14</v>
      </c>
      <c r="E37" s="1">
        <v>0</v>
      </c>
      <c r="F37" s="1">
        <v>0</v>
      </c>
      <c r="G37" s="1"/>
      <c r="H37" s="1"/>
      <c r="I37" s="1"/>
      <c r="J37" s="1"/>
      <c r="K37" s="1"/>
      <c r="L37" s="1"/>
      <c r="M37" s="1"/>
      <c r="N37" s="1"/>
      <c r="O37" s="1">
        <v>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6"/>
      <c r="AJ37" s="9">
        <f t="shared" si="5"/>
        <v>0</v>
      </c>
      <c r="AK37" s="227"/>
      <c r="AL37" s="230"/>
      <c r="AM37" s="192" t="s">
        <v>13</v>
      </c>
      <c r="AN37" s="3" t="s">
        <v>14</v>
      </c>
    </row>
    <row r="38" spans="1:40" ht="18.75">
      <c r="A38" s="201"/>
      <c r="B38" s="224"/>
      <c r="C38" s="192"/>
      <c r="D38" s="3" t="s">
        <v>15</v>
      </c>
      <c r="E38" s="1">
        <v>0</v>
      </c>
      <c r="F38" s="1">
        <v>0</v>
      </c>
      <c r="G38" s="1"/>
      <c r="H38" s="1"/>
      <c r="I38" s="1"/>
      <c r="J38" s="1"/>
      <c r="K38" s="1"/>
      <c r="L38" s="1"/>
      <c r="M38" s="1"/>
      <c r="N38" s="1"/>
      <c r="O38" s="1">
        <v>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6"/>
      <c r="AJ38" s="9">
        <f t="shared" si="5"/>
        <v>0</v>
      </c>
      <c r="AK38" s="227"/>
      <c r="AL38" s="230"/>
      <c r="AM38" s="192"/>
      <c r="AN38" s="3" t="s">
        <v>15</v>
      </c>
    </row>
    <row r="39" spans="1:40" ht="18.75">
      <c r="A39" s="201"/>
      <c r="B39" s="224"/>
      <c r="C39" s="192"/>
      <c r="D39" s="3" t="s">
        <v>16</v>
      </c>
      <c r="E39" s="1">
        <v>0</v>
      </c>
      <c r="F39" s="1">
        <v>0</v>
      </c>
      <c r="G39" s="1"/>
      <c r="H39" s="1"/>
      <c r="I39" s="1"/>
      <c r="J39" s="1"/>
      <c r="K39" s="1"/>
      <c r="L39" s="1"/>
      <c r="M39" s="1"/>
      <c r="N39" s="1"/>
      <c r="O39" s="1">
        <v>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6"/>
      <c r="AJ39" s="9">
        <f t="shared" si="5"/>
        <v>2</v>
      </c>
      <c r="AK39" s="227"/>
      <c r="AL39" s="230"/>
      <c r="AM39" s="192"/>
      <c r="AN39" s="3" t="s">
        <v>16</v>
      </c>
    </row>
    <row r="40" spans="1:40" ht="18.75">
      <c r="A40" s="201"/>
      <c r="B40" s="224"/>
      <c r="C40" s="192"/>
      <c r="D40" s="3" t="s">
        <v>17</v>
      </c>
      <c r="E40" s="1">
        <v>0</v>
      </c>
      <c r="F40" s="1">
        <v>0</v>
      </c>
      <c r="G40" s="1"/>
      <c r="H40" s="1"/>
      <c r="I40" s="1"/>
      <c r="J40" s="1"/>
      <c r="K40" s="1"/>
      <c r="L40" s="1"/>
      <c r="M40" s="1"/>
      <c r="N40" s="1"/>
      <c r="O40" s="1"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6"/>
      <c r="AJ40" s="9">
        <f t="shared" si="5"/>
        <v>0</v>
      </c>
      <c r="AK40" s="227"/>
      <c r="AL40" s="230"/>
      <c r="AM40" s="192"/>
      <c r="AN40" s="3" t="s">
        <v>17</v>
      </c>
    </row>
    <row r="41" spans="1:40" ht="18.75">
      <c r="A41" s="201"/>
      <c r="B41" s="224"/>
      <c r="C41" s="192"/>
      <c r="D41" s="3" t="s">
        <v>18</v>
      </c>
      <c r="E41" s="1">
        <v>0</v>
      </c>
      <c r="F41" s="1">
        <v>0</v>
      </c>
      <c r="G41" s="1"/>
      <c r="H41" s="1"/>
      <c r="I41" s="1"/>
      <c r="J41" s="1"/>
      <c r="K41" s="1"/>
      <c r="L41" s="1"/>
      <c r="M41" s="1"/>
      <c r="N41" s="1"/>
      <c r="O41" s="1"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6"/>
      <c r="AJ41" s="9">
        <f t="shared" si="5"/>
        <v>0</v>
      </c>
      <c r="AK41" s="227"/>
      <c r="AL41" s="230"/>
      <c r="AM41" s="192"/>
      <c r="AN41" s="3" t="s">
        <v>18</v>
      </c>
    </row>
    <row r="42" spans="1:40" ht="18.75">
      <c r="A42" s="201"/>
      <c r="B42" s="224"/>
      <c r="C42" s="192"/>
      <c r="D42" s="3" t="s">
        <v>19</v>
      </c>
      <c r="E42" s="1">
        <v>0</v>
      </c>
      <c r="F42" s="1">
        <v>0</v>
      </c>
      <c r="G42" s="1"/>
      <c r="H42" s="1"/>
      <c r="I42" s="1"/>
      <c r="J42" s="1"/>
      <c r="K42" s="1"/>
      <c r="L42" s="1"/>
      <c r="M42" s="1"/>
      <c r="N42" s="1"/>
      <c r="O42" s="1">
        <v>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6"/>
      <c r="AJ42" s="9">
        <f t="shared" si="5"/>
        <v>0</v>
      </c>
      <c r="AK42" s="227"/>
      <c r="AL42" s="230"/>
      <c r="AM42" s="192"/>
      <c r="AN42" s="3" t="s">
        <v>19</v>
      </c>
    </row>
    <row r="43" spans="1:40" ht="19.149999999999999" customHeight="1" thickBot="1">
      <c r="A43" s="202"/>
      <c r="B43" s="225"/>
      <c r="C43" s="193" t="s">
        <v>21</v>
      </c>
      <c r="D43" s="193"/>
      <c r="E43" s="2">
        <v>0</v>
      </c>
      <c r="F43" s="2">
        <v>0</v>
      </c>
      <c r="G43" s="2"/>
      <c r="H43" s="2"/>
      <c r="I43" s="2"/>
      <c r="J43" s="2"/>
      <c r="K43" s="2"/>
      <c r="L43" s="2"/>
      <c r="M43" s="2"/>
      <c r="N43" s="2"/>
      <c r="O43" s="2">
        <v>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  <c r="AJ43" s="9">
        <f t="shared" si="5"/>
        <v>2</v>
      </c>
      <c r="AK43" s="228"/>
      <c r="AL43" s="231"/>
      <c r="AM43" s="193" t="s">
        <v>21</v>
      </c>
      <c r="AN43" s="193"/>
    </row>
    <row r="44" spans="1:40" ht="18.75" customHeight="1">
      <c r="A44" s="200">
        <v>5</v>
      </c>
      <c r="B44" s="206" t="s">
        <v>7</v>
      </c>
      <c r="C44" s="194" t="s">
        <v>10</v>
      </c>
      <c r="D44" s="194"/>
      <c r="E44" s="4">
        <v>0</v>
      </c>
      <c r="F44" s="4">
        <v>0</v>
      </c>
      <c r="G44" s="4"/>
      <c r="H44" s="4"/>
      <c r="I44" s="4"/>
      <c r="J44" s="4"/>
      <c r="K44" s="4"/>
      <c r="L44" s="4"/>
      <c r="M44" s="4"/>
      <c r="N44" s="4">
        <v>111</v>
      </c>
      <c r="O44" s="4">
        <v>69</v>
      </c>
      <c r="P44" s="4">
        <v>72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8">
        <f t="shared" ref="AJ44:AJ63" si="10">SUM(E44:AI44)</f>
        <v>252</v>
      </c>
      <c r="AK44" s="226">
        <f t="shared" ref="AK44" si="11">AJ46/AJ44%</f>
        <v>5.5555555555555554</v>
      </c>
      <c r="AL44" s="229">
        <f t="shared" ref="AL44" si="12">AJ53/AJ44%</f>
        <v>5.5555555555555554</v>
      </c>
      <c r="AM44" s="194" t="s">
        <v>10</v>
      </c>
      <c r="AN44" s="194"/>
    </row>
    <row r="45" spans="1:40" ht="18.75">
      <c r="A45" s="201"/>
      <c r="B45" s="207"/>
      <c r="C45" s="195" t="s">
        <v>11</v>
      </c>
      <c r="D45" s="195"/>
      <c r="E45" s="1">
        <v>0</v>
      </c>
      <c r="F45" s="1">
        <v>0</v>
      </c>
      <c r="G45" s="1"/>
      <c r="H45" s="1"/>
      <c r="I45" s="1"/>
      <c r="J45" s="1"/>
      <c r="K45" s="1"/>
      <c r="L45" s="1"/>
      <c r="M45" s="1"/>
      <c r="N45" s="1">
        <v>105</v>
      </c>
      <c r="O45" s="1">
        <v>63</v>
      </c>
      <c r="P45" s="1">
        <v>70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6"/>
      <c r="AJ45" s="9">
        <f t="shared" si="10"/>
        <v>238</v>
      </c>
      <c r="AK45" s="227"/>
      <c r="AL45" s="230"/>
      <c r="AM45" s="195" t="s">
        <v>11</v>
      </c>
      <c r="AN45" s="195"/>
    </row>
    <row r="46" spans="1:40" ht="18.75">
      <c r="A46" s="201"/>
      <c r="B46" s="207"/>
      <c r="C46" s="195" t="s">
        <v>12</v>
      </c>
      <c r="D46" s="195"/>
      <c r="E46" s="1">
        <v>0</v>
      </c>
      <c r="F46" s="1">
        <v>0</v>
      </c>
      <c r="G46" s="1"/>
      <c r="H46" s="1"/>
      <c r="I46" s="1"/>
      <c r="J46" s="1"/>
      <c r="K46" s="1"/>
      <c r="L46" s="1"/>
      <c r="M46" s="1"/>
      <c r="N46" s="1">
        <v>6</v>
      </c>
      <c r="O46" s="1">
        <v>6</v>
      </c>
      <c r="P46" s="1">
        <v>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6"/>
      <c r="AJ46" s="9">
        <f t="shared" si="10"/>
        <v>14</v>
      </c>
      <c r="AK46" s="227"/>
      <c r="AL46" s="230"/>
      <c r="AM46" s="195" t="s">
        <v>12</v>
      </c>
      <c r="AN46" s="195"/>
    </row>
    <row r="47" spans="1:40" ht="18.75">
      <c r="A47" s="201"/>
      <c r="B47" s="207"/>
      <c r="C47" s="192" t="s">
        <v>13</v>
      </c>
      <c r="D47" s="3" t="s">
        <v>14</v>
      </c>
      <c r="E47" s="1">
        <v>0</v>
      </c>
      <c r="F47" s="1">
        <v>0</v>
      </c>
      <c r="G47" s="1"/>
      <c r="H47" s="1"/>
      <c r="I47" s="1"/>
      <c r="J47" s="1"/>
      <c r="K47" s="1"/>
      <c r="L47" s="1"/>
      <c r="M47" s="1"/>
      <c r="N47" s="1">
        <v>0</v>
      </c>
      <c r="O47" s="1">
        <v>2</v>
      </c>
      <c r="P47" s="1">
        <v>0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6"/>
      <c r="AJ47" s="9">
        <f t="shared" si="10"/>
        <v>2</v>
      </c>
      <c r="AK47" s="227"/>
      <c r="AL47" s="230"/>
      <c r="AM47" s="192" t="s">
        <v>13</v>
      </c>
      <c r="AN47" s="3" t="s">
        <v>14</v>
      </c>
    </row>
    <row r="48" spans="1:40" ht="18.75">
      <c r="A48" s="201"/>
      <c r="B48" s="207"/>
      <c r="C48" s="192"/>
      <c r="D48" s="3" t="s">
        <v>15</v>
      </c>
      <c r="E48" s="1">
        <v>0</v>
      </c>
      <c r="F48" s="1">
        <v>0</v>
      </c>
      <c r="G48" s="1"/>
      <c r="H48" s="1"/>
      <c r="I48" s="1"/>
      <c r="J48" s="1"/>
      <c r="K48" s="1"/>
      <c r="L48" s="1"/>
      <c r="M48" s="1"/>
      <c r="N48" s="1">
        <v>0</v>
      </c>
      <c r="O48" s="1">
        <v>0</v>
      </c>
      <c r="P48" s="1">
        <v>0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6"/>
      <c r="AJ48" s="9">
        <f t="shared" si="10"/>
        <v>0</v>
      </c>
      <c r="AK48" s="227"/>
      <c r="AL48" s="230"/>
      <c r="AM48" s="192"/>
      <c r="AN48" s="3" t="s">
        <v>15</v>
      </c>
    </row>
    <row r="49" spans="1:40" ht="18.75">
      <c r="A49" s="201"/>
      <c r="B49" s="207"/>
      <c r="C49" s="192"/>
      <c r="D49" s="3" t="s">
        <v>16</v>
      </c>
      <c r="E49" s="1">
        <v>0</v>
      </c>
      <c r="F49" s="1">
        <v>0</v>
      </c>
      <c r="G49" s="1"/>
      <c r="H49" s="1"/>
      <c r="I49" s="1"/>
      <c r="J49" s="1"/>
      <c r="K49" s="1"/>
      <c r="L49" s="1"/>
      <c r="M49" s="1"/>
      <c r="N49" s="1">
        <v>6</v>
      </c>
      <c r="O49" s="1">
        <v>4</v>
      </c>
      <c r="P49" s="1">
        <v>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6"/>
      <c r="AJ49" s="9">
        <f t="shared" si="10"/>
        <v>12</v>
      </c>
      <c r="AK49" s="227"/>
      <c r="AL49" s="230"/>
      <c r="AM49" s="192"/>
      <c r="AN49" s="3" t="s">
        <v>16</v>
      </c>
    </row>
    <row r="50" spans="1:40" ht="18.75">
      <c r="A50" s="201"/>
      <c r="B50" s="207"/>
      <c r="C50" s="192"/>
      <c r="D50" s="3" t="s">
        <v>17</v>
      </c>
      <c r="E50" s="1">
        <v>0</v>
      </c>
      <c r="F50" s="1">
        <v>0</v>
      </c>
      <c r="G50" s="1"/>
      <c r="H50" s="1"/>
      <c r="I50" s="1"/>
      <c r="J50" s="1"/>
      <c r="K50" s="1"/>
      <c r="L50" s="1"/>
      <c r="M50" s="1"/>
      <c r="N50" s="1">
        <v>0</v>
      </c>
      <c r="O50" s="1">
        <v>0</v>
      </c>
      <c r="P50" s="1">
        <v>0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6"/>
      <c r="AJ50" s="9">
        <f t="shared" si="10"/>
        <v>0</v>
      </c>
      <c r="AK50" s="227"/>
      <c r="AL50" s="230"/>
      <c r="AM50" s="192"/>
      <c r="AN50" s="3" t="s">
        <v>17</v>
      </c>
    </row>
    <row r="51" spans="1:40" ht="18.75">
      <c r="A51" s="201"/>
      <c r="B51" s="207"/>
      <c r="C51" s="192"/>
      <c r="D51" s="3" t="s">
        <v>18</v>
      </c>
      <c r="E51" s="1">
        <v>0</v>
      </c>
      <c r="F51" s="1">
        <v>0</v>
      </c>
      <c r="G51" s="1"/>
      <c r="H51" s="1"/>
      <c r="I51" s="1"/>
      <c r="J51" s="1"/>
      <c r="K51" s="1"/>
      <c r="L51" s="1"/>
      <c r="M51" s="1"/>
      <c r="N51" s="1">
        <v>0</v>
      </c>
      <c r="O51" s="1">
        <v>0</v>
      </c>
      <c r="P51" s="1">
        <v>0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6"/>
      <c r="AJ51" s="9">
        <f t="shared" si="10"/>
        <v>0</v>
      </c>
      <c r="AK51" s="227"/>
      <c r="AL51" s="230"/>
      <c r="AM51" s="192"/>
      <c r="AN51" s="3" t="s">
        <v>18</v>
      </c>
    </row>
    <row r="52" spans="1:40" ht="18.75">
      <c r="A52" s="201"/>
      <c r="B52" s="207"/>
      <c r="C52" s="192"/>
      <c r="D52" s="3" t="s">
        <v>19</v>
      </c>
      <c r="E52" s="1">
        <v>0</v>
      </c>
      <c r="F52" s="1">
        <v>0</v>
      </c>
      <c r="G52" s="1"/>
      <c r="H52" s="1"/>
      <c r="I52" s="1"/>
      <c r="J52" s="1"/>
      <c r="K52" s="1"/>
      <c r="L52" s="1"/>
      <c r="M52" s="1"/>
      <c r="N52" s="1">
        <v>0</v>
      </c>
      <c r="O52" s="1">
        <v>0</v>
      </c>
      <c r="P52" s="1">
        <v>0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6"/>
      <c r="AJ52" s="9">
        <f t="shared" si="10"/>
        <v>0</v>
      </c>
      <c r="AK52" s="227"/>
      <c r="AL52" s="230"/>
      <c r="AM52" s="192"/>
      <c r="AN52" s="3" t="s">
        <v>19</v>
      </c>
    </row>
    <row r="53" spans="1:40" ht="19.149999999999999" customHeight="1" thickBot="1">
      <c r="A53" s="202"/>
      <c r="B53" s="208"/>
      <c r="C53" s="193" t="s">
        <v>21</v>
      </c>
      <c r="D53" s="193"/>
      <c r="E53" s="2">
        <v>0</v>
      </c>
      <c r="F53" s="2">
        <v>0</v>
      </c>
      <c r="G53" s="2"/>
      <c r="H53" s="2"/>
      <c r="I53" s="2"/>
      <c r="J53" s="2"/>
      <c r="K53" s="2"/>
      <c r="L53" s="2"/>
      <c r="M53" s="2"/>
      <c r="N53" s="2">
        <v>6</v>
      </c>
      <c r="O53" s="2">
        <v>6</v>
      </c>
      <c r="P53" s="2">
        <v>2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7"/>
      <c r="AJ53" s="9">
        <f t="shared" si="10"/>
        <v>14</v>
      </c>
      <c r="AK53" s="228"/>
      <c r="AL53" s="231"/>
      <c r="AM53" s="193" t="s">
        <v>21</v>
      </c>
      <c r="AN53" s="193"/>
    </row>
    <row r="54" spans="1:40" ht="18.75" customHeight="1">
      <c r="A54" s="200">
        <v>6</v>
      </c>
      <c r="B54" s="203" t="s">
        <v>8</v>
      </c>
      <c r="C54" s="194" t="s">
        <v>10</v>
      </c>
      <c r="D54" s="194"/>
      <c r="E54" s="4">
        <v>0</v>
      </c>
      <c r="F54" s="4"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5"/>
      <c r="AJ54" s="8">
        <f t="shared" si="10"/>
        <v>0</v>
      </c>
      <c r="AK54" s="226" t="e">
        <f t="shared" ref="AK54" si="13">AJ56/AJ54%</f>
        <v>#DIV/0!</v>
      </c>
      <c r="AL54" s="229" t="e">
        <f t="shared" ref="AL54" si="14">AJ63/AJ54%</f>
        <v>#DIV/0!</v>
      </c>
      <c r="AM54" s="194" t="s">
        <v>10</v>
      </c>
      <c r="AN54" s="194"/>
    </row>
    <row r="55" spans="1:40" ht="18.75">
      <c r="A55" s="201"/>
      <c r="B55" s="204"/>
      <c r="C55" s="195" t="s">
        <v>11</v>
      </c>
      <c r="D55" s="195"/>
      <c r="E55" s="1">
        <v>0</v>
      </c>
      <c r="F55" s="1"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6"/>
      <c r="AJ55" s="9">
        <f t="shared" si="10"/>
        <v>0</v>
      </c>
      <c r="AK55" s="227"/>
      <c r="AL55" s="230"/>
      <c r="AM55" s="195" t="s">
        <v>11</v>
      </c>
      <c r="AN55" s="195"/>
    </row>
    <row r="56" spans="1:40" ht="18.75">
      <c r="A56" s="201"/>
      <c r="B56" s="204"/>
      <c r="C56" s="195" t="s">
        <v>12</v>
      </c>
      <c r="D56" s="195"/>
      <c r="E56" s="1">
        <v>0</v>
      </c>
      <c r="F56" s="1">
        <v>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6"/>
      <c r="AJ56" s="9">
        <f t="shared" si="10"/>
        <v>0</v>
      </c>
      <c r="AK56" s="227"/>
      <c r="AL56" s="230"/>
      <c r="AM56" s="195" t="s">
        <v>12</v>
      </c>
      <c r="AN56" s="195"/>
    </row>
    <row r="57" spans="1:40" ht="18.75">
      <c r="A57" s="201"/>
      <c r="B57" s="204"/>
      <c r="C57" s="192" t="s">
        <v>13</v>
      </c>
      <c r="D57" s="3" t="s">
        <v>14</v>
      </c>
      <c r="E57" s="1">
        <v>0</v>
      </c>
      <c r="F57" s="1">
        <v>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6"/>
      <c r="AJ57" s="9">
        <f t="shared" si="10"/>
        <v>0</v>
      </c>
      <c r="AK57" s="227"/>
      <c r="AL57" s="230"/>
      <c r="AM57" s="192" t="s">
        <v>13</v>
      </c>
      <c r="AN57" s="3" t="s">
        <v>14</v>
      </c>
    </row>
    <row r="58" spans="1:40" ht="18.75">
      <c r="A58" s="201"/>
      <c r="B58" s="204"/>
      <c r="C58" s="192"/>
      <c r="D58" s="3" t="s">
        <v>15</v>
      </c>
      <c r="E58" s="1">
        <v>0</v>
      </c>
      <c r="F58" s="1">
        <v>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6"/>
      <c r="AJ58" s="9">
        <f t="shared" si="10"/>
        <v>0</v>
      </c>
      <c r="AK58" s="227"/>
      <c r="AL58" s="230"/>
      <c r="AM58" s="192"/>
      <c r="AN58" s="3" t="s">
        <v>15</v>
      </c>
    </row>
    <row r="59" spans="1:40" ht="18.75">
      <c r="A59" s="201"/>
      <c r="B59" s="204"/>
      <c r="C59" s="192"/>
      <c r="D59" s="3" t="s">
        <v>16</v>
      </c>
      <c r="E59" s="1">
        <v>0</v>
      </c>
      <c r="F59" s="1"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6"/>
      <c r="AJ59" s="9">
        <f t="shared" si="10"/>
        <v>0</v>
      </c>
      <c r="AK59" s="227"/>
      <c r="AL59" s="230"/>
      <c r="AM59" s="192"/>
      <c r="AN59" s="3" t="s">
        <v>16</v>
      </c>
    </row>
    <row r="60" spans="1:40" ht="18.75">
      <c r="A60" s="201"/>
      <c r="B60" s="204"/>
      <c r="C60" s="192"/>
      <c r="D60" s="3" t="s">
        <v>17</v>
      </c>
      <c r="E60" s="1">
        <v>0</v>
      </c>
      <c r="F60" s="1"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6"/>
      <c r="AJ60" s="9">
        <f t="shared" si="10"/>
        <v>0</v>
      </c>
      <c r="AK60" s="227"/>
      <c r="AL60" s="230"/>
      <c r="AM60" s="192"/>
      <c r="AN60" s="3" t="s">
        <v>17</v>
      </c>
    </row>
    <row r="61" spans="1:40" ht="18.75">
      <c r="A61" s="201"/>
      <c r="B61" s="204"/>
      <c r="C61" s="192"/>
      <c r="D61" s="3" t="s">
        <v>18</v>
      </c>
      <c r="E61" s="1">
        <v>0</v>
      </c>
      <c r="F61" s="1">
        <v>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6"/>
      <c r="AJ61" s="9">
        <f t="shared" si="10"/>
        <v>0</v>
      </c>
      <c r="AK61" s="227"/>
      <c r="AL61" s="230"/>
      <c r="AM61" s="192"/>
      <c r="AN61" s="3" t="s">
        <v>18</v>
      </c>
    </row>
    <row r="62" spans="1:40" ht="18.75">
      <c r="A62" s="201"/>
      <c r="B62" s="204"/>
      <c r="C62" s="192"/>
      <c r="D62" s="3" t="s">
        <v>19</v>
      </c>
      <c r="E62" s="1">
        <v>0</v>
      </c>
      <c r="F62" s="1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6"/>
      <c r="AJ62" s="9">
        <f t="shared" si="10"/>
        <v>0</v>
      </c>
      <c r="AK62" s="227"/>
      <c r="AL62" s="230"/>
      <c r="AM62" s="192"/>
      <c r="AN62" s="3" t="s">
        <v>19</v>
      </c>
    </row>
    <row r="63" spans="1:40" ht="19.149999999999999" customHeight="1" thickBot="1">
      <c r="A63" s="202"/>
      <c r="B63" s="205"/>
      <c r="C63" s="193" t="s">
        <v>21</v>
      </c>
      <c r="D63" s="193"/>
      <c r="E63" s="2">
        <v>0</v>
      </c>
      <c r="F63" s="2"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7"/>
      <c r="AJ63" s="10">
        <f t="shared" si="10"/>
        <v>0</v>
      </c>
      <c r="AK63" s="228"/>
      <c r="AL63" s="231"/>
      <c r="AM63" s="193" t="s">
        <v>21</v>
      </c>
      <c r="AN63" s="193"/>
    </row>
    <row r="64" spans="1:40" ht="18.75" customHeight="1">
      <c r="A64" s="200">
        <v>6</v>
      </c>
      <c r="B64" s="244" t="s">
        <v>41</v>
      </c>
      <c r="C64" s="194" t="s">
        <v>10</v>
      </c>
      <c r="D64" s="194"/>
      <c r="E64" s="4">
        <v>0</v>
      </c>
      <c r="F64" s="4">
        <v>0</v>
      </c>
      <c r="G64" s="4">
        <v>140</v>
      </c>
      <c r="H64" s="4">
        <v>66</v>
      </c>
      <c r="I64" s="4">
        <v>83</v>
      </c>
      <c r="J64" s="4">
        <v>61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5"/>
      <c r="AJ64" s="8">
        <f t="shared" ref="AJ64:AJ73" si="15">SUM(E64:AI64)</f>
        <v>350</v>
      </c>
      <c r="AK64" s="226">
        <f t="shared" ref="AK64" si="16">AJ66/AJ64%</f>
        <v>8.2857142857142865</v>
      </c>
      <c r="AL64" s="229">
        <f t="shared" ref="AL64" si="17">AJ73/AJ64%</f>
        <v>8.2857142857142865</v>
      </c>
      <c r="AM64" s="194" t="s">
        <v>10</v>
      </c>
      <c r="AN64" s="194"/>
    </row>
    <row r="65" spans="1:40" ht="18.75">
      <c r="A65" s="201"/>
      <c r="B65" s="245"/>
      <c r="C65" s="195" t="s">
        <v>11</v>
      </c>
      <c r="D65" s="195"/>
      <c r="E65" s="1">
        <v>0</v>
      </c>
      <c r="F65" s="1">
        <v>0</v>
      </c>
      <c r="G65" s="1">
        <v>132</v>
      </c>
      <c r="H65" s="1">
        <v>64</v>
      </c>
      <c r="I65" s="1">
        <v>69</v>
      </c>
      <c r="J65" s="1">
        <v>56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6"/>
      <c r="AJ65" s="9">
        <f t="shared" si="15"/>
        <v>321</v>
      </c>
      <c r="AK65" s="227"/>
      <c r="AL65" s="230"/>
      <c r="AM65" s="195" t="s">
        <v>11</v>
      </c>
      <c r="AN65" s="195"/>
    </row>
    <row r="66" spans="1:40" ht="18.75">
      <c r="A66" s="201"/>
      <c r="B66" s="245"/>
      <c r="C66" s="195" t="s">
        <v>12</v>
      </c>
      <c r="D66" s="195"/>
      <c r="E66" s="1">
        <v>0</v>
      </c>
      <c r="F66" s="1">
        <v>0</v>
      </c>
      <c r="G66" s="1">
        <v>8</v>
      </c>
      <c r="H66" s="1">
        <v>2</v>
      </c>
      <c r="I66" s="1">
        <v>14</v>
      </c>
      <c r="J66" s="1">
        <v>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6"/>
      <c r="AJ66" s="9">
        <f t="shared" si="15"/>
        <v>29</v>
      </c>
      <c r="AK66" s="227"/>
      <c r="AL66" s="230"/>
      <c r="AM66" s="195" t="s">
        <v>12</v>
      </c>
      <c r="AN66" s="195"/>
    </row>
    <row r="67" spans="1:40" ht="18.75">
      <c r="A67" s="201"/>
      <c r="B67" s="245"/>
      <c r="C67" s="192" t="s">
        <v>13</v>
      </c>
      <c r="D67" s="17" t="s">
        <v>14</v>
      </c>
      <c r="E67" s="1">
        <v>0</v>
      </c>
      <c r="F67" s="1">
        <v>0</v>
      </c>
      <c r="G67" s="1">
        <v>1</v>
      </c>
      <c r="H67" s="1">
        <v>0</v>
      </c>
      <c r="I67" s="1">
        <v>5</v>
      </c>
      <c r="J67" s="1"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6"/>
      <c r="AJ67" s="9">
        <f t="shared" si="15"/>
        <v>6</v>
      </c>
      <c r="AK67" s="227"/>
      <c r="AL67" s="230"/>
      <c r="AM67" s="192" t="s">
        <v>13</v>
      </c>
      <c r="AN67" s="17" t="s">
        <v>14</v>
      </c>
    </row>
    <row r="68" spans="1:40" ht="18.75">
      <c r="A68" s="201"/>
      <c r="B68" s="245"/>
      <c r="C68" s="192"/>
      <c r="D68" s="17" t="s">
        <v>15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6"/>
      <c r="AJ68" s="9">
        <f t="shared" si="15"/>
        <v>0</v>
      </c>
      <c r="AK68" s="227"/>
      <c r="AL68" s="230"/>
      <c r="AM68" s="192"/>
      <c r="AN68" s="17" t="s">
        <v>15</v>
      </c>
    </row>
    <row r="69" spans="1:40" ht="18.75">
      <c r="A69" s="201"/>
      <c r="B69" s="245"/>
      <c r="C69" s="192"/>
      <c r="D69" s="17" t="s">
        <v>16</v>
      </c>
      <c r="E69" s="1">
        <v>0</v>
      </c>
      <c r="F69" s="1">
        <v>0</v>
      </c>
      <c r="G69" s="1">
        <v>7</v>
      </c>
      <c r="H69" s="1">
        <v>2</v>
      </c>
      <c r="I69" s="1">
        <v>9</v>
      </c>
      <c r="J69" s="1">
        <v>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6"/>
      <c r="AJ69" s="9">
        <f t="shared" si="15"/>
        <v>23</v>
      </c>
      <c r="AK69" s="227"/>
      <c r="AL69" s="230"/>
      <c r="AM69" s="192"/>
      <c r="AN69" s="17" t="s">
        <v>16</v>
      </c>
    </row>
    <row r="70" spans="1:40" ht="18.75">
      <c r="A70" s="201"/>
      <c r="B70" s="245"/>
      <c r="C70" s="192"/>
      <c r="D70" s="17" t="s">
        <v>17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6"/>
      <c r="AJ70" s="9">
        <f t="shared" si="15"/>
        <v>0</v>
      </c>
      <c r="AK70" s="227"/>
      <c r="AL70" s="230"/>
      <c r="AM70" s="192"/>
      <c r="AN70" s="17" t="s">
        <v>17</v>
      </c>
    </row>
    <row r="71" spans="1:40" ht="18.75">
      <c r="A71" s="201"/>
      <c r="B71" s="245"/>
      <c r="C71" s="192"/>
      <c r="D71" s="17" t="s">
        <v>18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6"/>
      <c r="AJ71" s="9">
        <f t="shared" si="15"/>
        <v>0</v>
      </c>
      <c r="AK71" s="227"/>
      <c r="AL71" s="230"/>
      <c r="AM71" s="192"/>
      <c r="AN71" s="17" t="s">
        <v>18</v>
      </c>
    </row>
    <row r="72" spans="1:40" ht="18.75">
      <c r="A72" s="201"/>
      <c r="B72" s="245"/>
      <c r="C72" s="192"/>
      <c r="D72" s="17" t="s">
        <v>19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6"/>
      <c r="AJ72" s="9">
        <f t="shared" si="15"/>
        <v>0</v>
      </c>
      <c r="AK72" s="227"/>
      <c r="AL72" s="230"/>
      <c r="AM72" s="192"/>
      <c r="AN72" s="17" t="s">
        <v>19</v>
      </c>
    </row>
    <row r="73" spans="1:40" ht="19.149999999999999" customHeight="1" thickBot="1">
      <c r="A73" s="202"/>
      <c r="B73" s="246"/>
      <c r="C73" s="193" t="s">
        <v>21</v>
      </c>
      <c r="D73" s="193"/>
      <c r="E73" s="2">
        <v>0</v>
      </c>
      <c r="F73" s="2">
        <v>0</v>
      </c>
      <c r="G73" s="2">
        <v>8</v>
      </c>
      <c r="H73" s="2">
        <v>2</v>
      </c>
      <c r="I73" s="2">
        <v>14</v>
      </c>
      <c r="J73" s="2">
        <v>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7"/>
      <c r="AJ73" s="10">
        <f t="shared" si="15"/>
        <v>29</v>
      </c>
      <c r="AK73" s="228"/>
      <c r="AL73" s="231"/>
      <c r="AM73" s="193" t="s">
        <v>21</v>
      </c>
      <c r="AN73" s="193"/>
    </row>
  </sheetData>
  <mergeCells count="112">
    <mergeCell ref="AM67:AM72"/>
    <mergeCell ref="C73:D73"/>
    <mergeCell ref="AM73:AN73"/>
    <mergeCell ref="AM64:AN64"/>
    <mergeCell ref="C65:D65"/>
    <mergeCell ref="AM65:AN65"/>
    <mergeCell ref="C66:D66"/>
    <mergeCell ref="AM66:AN66"/>
    <mergeCell ref="A64:A73"/>
    <mergeCell ref="B64:B73"/>
    <mergeCell ref="C64:D64"/>
    <mergeCell ref="AK64:AK73"/>
    <mergeCell ref="AL64:AL73"/>
    <mergeCell ref="C67:C72"/>
    <mergeCell ref="AK54:AK63"/>
    <mergeCell ref="AL54:AL63"/>
    <mergeCell ref="AK24:AK33"/>
    <mergeCell ref="AL24:AL33"/>
    <mergeCell ref="AK34:AK43"/>
    <mergeCell ref="AL34:AL43"/>
    <mergeCell ref="AK44:AK53"/>
    <mergeCell ref="AL44:AL53"/>
    <mergeCell ref="AK1:AK3"/>
    <mergeCell ref="AL1:AL3"/>
    <mergeCell ref="AK4:AK13"/>
    <mergeCell ref="AL4:AL13"/>
    <mergeCell ref="AK14:AK23"/>
    <mergeCell ref="AL14:AL23"/>
    <mergeCell ref="C43:D43"/>
    <mergeCell ref="A34:A43"/>
    <mergeCell ref="B34:B43"/>
    <mergeCell ref="B24:B33"/>
    <mergeCell ref="A24:A33"/>
    <mergeCell ref="C34:D34"/>
    <mergeCell ref="C35:D35"/>
    <mergeCell ref="C36:D36"/>
    <mergeCell ref="C37:C42"/>
    <mergeCell ref="C24:D24"/>
    <mergeCell ref="C25:D25"/>
    <mergeCell ref="C26:D26"/>
    <mergeCell ref="C27:C32"/>
    <mergeCell ref="C33:D33"/>
    <mergeCell ref="C16:D16"/>
    <mergeCell ref="C17:C22"/>
    <mergeCell ref="A14:A23"/>
    <mergeCell ref="B14:B23"/>
    <mergeCell ref="C7:C12"/>
    <mergeCell ref="C4:D4"/>
    <mergeCell ref="C5:D5"/>
    <mergeCell ref="C6:D6"/>
    <mergeCell ref="AJ1:AJ3"/>
    <mergeCell ref="C2:D3"/>
    <mergeCell ref="P1:U1"/>
    <mergeCell ref="V1:AB1"/>
    <mergeCell ref="AC1:AD1"/>
    <mergeCell ref="AE1:AI1"/>
    <mergeCell ref="C13:D13"/>
    <mergeCell ref="B4:B13"/>
    <mergeCell ref="A4:A13"/>
    <mergeCell ref="C23:D23"/>
    <mergeCell ref="C63:D63"/>
    <mergeCell ref="A54:A63"/>
    <mergeCell ref="B54:B63"/>
    <mergeCell ref="A44:A53"/>
    <mergeCell ref="B44:B53"/>
    <mergeCell ref="C54:D54"/>
    <mergeCell ref="C55:D55"/>
    <mergeCell ref="C56:D56"/>
    <mergeCell ref="C57:C62"/>
    <mergeCell ref="C44:D44"/>
    <mergeCell ref="C45:D45"/>
    <mergeCell ref="C46:D46"/>
    <mergeCell ref="C47:C52"/>
    <mergeCell ref="AM63:AN63"/>
    <mergeCell ref="AM56:AN56"/>
    <mergeCell ref="AM57:AM62"/>
    <mergeCell ref="AM24:AN24"/>
    <mergeCell ref="AM2:AN3"/>
    <mergeCell ref="AM4:AN4"/>
    <mergeCell ref="AM5:AN5"/>
    <mergeCell ref="AM6:AN6"/>
    <mergeCell ref="AM7:AM12"/>
    <mergeCell ref="AM13:AN13"/>
    <mergeCell ref="AM14:AN14"/>
    <mergeCell ref="AM15:AN15"/>
    <mergeCell ref="AM16:AN16"/>
    <mergeCell ref="AM17:AM22"/>
    <mergeCell ref="AM23:AN23"/>
    <mergeCell ref="AM1:AN1"/>
    <mergeCell ref="C1:D1"/>
    <mergeCell ref="A1:A3"/>
    <mergeCell ref="B1:B3"/>
    <mergeCell ref="E1:O1"/>
    <mergeCell ref="AM47:AM52"/>
    <mergeCell ref="AM53:AN53"/>
    <mergeCell ref="AM54:AN54"/>
    <mergeCell ref="AM55:AN55"/>
    <mergeCell ref="AM36:AN36"/>
    <mergeCell ref="AM37:AM42"/>
    <mergeCell ref="AM43:AN43"/>
    <mergeCell ref="AM44:AN44"/>
    <mergeCell ref="AM45:AN45"/>
    <mergeCell ref="AM46:AN46"/>
    <mergeCell ref="AM25:AN25"/>
    <mergeCell ref="AM26:AN26"/>
    <mergeCell ref="AM27:AM32"/>
    <mergeCell ref="AM33:AN33"/>
    <mergeCell ref="AM34:AN34"/>
    <mergeCell ref="AM35:AN35"/>
    <mergeCell ref="C53:D53"/>
    <mergeCell ref="C14:D14"/>
    <mergeCell ref="C15:D15"/>
  </mergeCells>
  <conditionalFormatting sqref="E2:AI2">
    <cfRule type="containsText" dxfId="1140" priority="229" operator="containsText" text="Sat">
      <formula>NOT(ISERROR(SEARCH("Sat",E2)))</formula>
    </cfRule>
    <cfRule type="containsText" dxfId="1139" priority="230" operator="containsText" text="Fri">
      <formula>NOT(ISERROR(SEARCH("Fri",E2)))</formula>
    </cfRule>
    <cfRule type="containsText" dxfId="1138" priority="231" operator="containsText" text="Thu">
      <formula>NOT(ISERROR(SEARCH("Thu",E2)))</formula>
    </cfRule>
    <cfRule type="containsText" dxfId="1137" priority="232" operator="containsText" text="Wed">
      <formula>NOT(ISERROR(SEARCH("Wed",E2)))</formula>
    </cfRule>
    <cfRule type="containsText" dxfId="1136" priority="233" operator="containsText" text="Tue">
      <formula>NOT(ISERROR(SEARCH("Tue",E2)))</formula>
    </cfRule>
    <cfRule type="containsText" dxfId="1135" priority="234" operator="containsText" text="Mon">
      <formula>NOT(ISERROR(SEARCH("Mon",E2)))</formula>
    </cfRule>
    <cfRule type="containsText" dxfId="1134" priority="235" operator="containsText" text="Sun">
      <formula>NOT(ISERROR(SEARCH("Sun",E2)))</formula>
    </cfRule>
  </conditionalFormatting>
  <conditionalFormatting sqref="E4:E22 AJ23 G4:AJ22">
    <cfRule type="colorScale" priority="228">
      <colorScale>
        <cfvo type="min" val="0"/>
        <cfvo type="max" val="0"/>
        <color rgb="FF63BE7B"/>
        <color rgb="FFFFEF9C"/>
      </colorScale>
    </cfRule>
  </conditionalFormatting>
  <conditionalFormatting sqref="E24:E32 AJ33 G24:AJ32">
    <cfRule type="colorScale" priority="227">
      <colorScale>
        <cfvo type="min" val="0"/>
        <cfvo type="max" val="0"/>
        <color rgb="FF63BE7B"/>
        <color rgb="FFFFEF9C"/>
      </colorScale>
    </cfRule>
  </conditionalFormatting>
  <conditionalFormatting sqref="E34:E42 AJ43 G34:AJ42">
    <cfRule type="colorScale" priority="226">
      <colorScale>
        <cfvo type="min" val="0"/>
        <cfvo type="max" val="0"/>
        <color rgb="FF63BE7B"/>
        <color rgb="FFFFEF9C"/>
      </colorScale>
    </cfRule>
  </conditionalFormatting>
  <conditionalFormatting sqref="E44:E52 AJ52:AJ53 G52:AI52 G44:AJ51">
    <cfRule type="colorScale" priority="225">
      <colorScale>
        <cfvo type="min" val="0"/>
        <cfvo type="max" val="0"/>
        <color rgb="FF63BE7B"/>
        <color rgb="FFFFEF9C"/>
      </colorScale>
    </cfRule>
  </conditionalFormatting>
  <conditionalFormatting sqref="E54:E62 AJ62:AJ63 AC62:AI62 AC54:AJ61 G54:X62">
    <cfRule type="colorScale" priority="224">
      <colorScale>
        <cfvo type="min" val="0"/>
        <cfvo type="max" val="0"/>
        <color rgb="FF63BE7B"/>
        <color rgb="FFFFEF9C"/>
      </colorScale>
    </cfRule>
  </conditionalFormatting>
  <conditionalFormatting sqref="C4:D12 C14:D22 C13 C24:D32 C34:D42 C44:D52 C54:D62">
    <cfRule type="containsText" dxfId="1133" priority="211" operator="containsText" text="other">
      <formula>NOT(ISERROR(SEARCH("other",C4)))</formula>
    </cfRule>
    <cfRule type="containsText" dxfId="1132" priority="212" operator="containsText" text="Scratch">
      <formula>NOT(ISERROR(SEARCH("Scratch",C4)))</formula>
    </cfRule>
    <cfRule type="containsText" dxfId="1131" priority="213" operator="containsText" text="Indicator">
      <formula>NOT(ISERROR(SEARCH("Indicator",C4)))</formula>
    </cfRule>
    <cfRule type="containsText" dxfId="1130" priority="214" operator="containsText" text="i.r">
      <formula>NOT(ISERROR(SEARCH("i.r",C4)))</formula>
    </cfRule>
    <cfRule type="containsText" dxfId="1129" priority="215" operator="containsText" text="Types of Defect">
      <formula>NOT(ISERROR(SEARCH("Types of Defect",C4)))</formula>
    </cfRule>
    <cfRule type="containsText" dxfId="1128" priority="216" operator="containsText" text="H.v">
      <formula>NOT(ISERROR(SEARCH("H.v",C4)))</formula>
    </cfRule>
    <cfRule type="containsText" dxfId="1127" priority="217" operator="containsText" text="NG Qty.">
      <formula>NOT(ISERROR(SEARCH("NG Qty.",C4)))</formula>
    </cfRule>
    <cfRule type="containsText" dxfId="1126" priority="218" operator="containsText" text="NG  Qty.">
      <formula>NOT(ISERROR(SEARCH("NG  Qty.",C4)))</formula>
    </cfRule>
    <cfRule type="containsText" dxfId="1125" priority="219" operator="containsText" text="OK Qty.">
      <formula>NOT(ISERROR(SEARCH("OK Qty.",C4)))</formula>
    </cfRule>
    <cfRule type="containsText" dxfId="1124" priority="220" operator="containsText" text="OK  Qty.">
      <formula>NOT(ISERROR(SEARCH("OK  Qty.",C4)))</formula>
    </cfRule>
    <cfRule type="containsText" dxfId="1123" priority="221" operator="containsText" text="Total  Qty.">
      <formula>NOT(ISERROR(SEARCH("Total  Qty.",C4)))</formula>
    </cfRule>
    <cfRule type="containsText" dxfId="1122" priority="222" operator="containsText" text="Total  Qty.">
      <formula>NOT(ISERROR(SEARCH("Total  Qty.",C4)))</formula>
    </cfRule>
  </conditionalFormatting>
  <conditionalFormatting sqref="G23:AI23 E23">
    <cfRule type="colorScale" priority="210">
      <colorScale>
        <cfvo type="min" val="0"/>
        <cfvo type="max" val="0"/>
        <color rgb="FF63BE7B"/>
        <color rgb="FFFFEF9C"/>
      </colorScale>
    </cfRule>
  </conditionalFormatting>
  <conditionalFormatting sqref="C23">
    <cfRule type="containsText" dxfId="1121" priority="198" operator="containsText" text="other">
      <formula>NOT(ISERROR(SEARCH("other",C23)))</formula>
    </cfRule>
    <cfRule type="containsText" dxfId="1120" priority="199" operator="containsText" text="Scratch">
      <formula>NOT(ISERROR(SEARCH("Scratch",C23)))</formula>
    </cfRule>
    <cfRule type="containsText" dxfId="1119" priority="200" operator="containsText" text="Indicator">
      <formula>NOT(ISERROR(SEARCH("Indicator",C23)))</formula>
    </cfRule>
    <cfRule type="containsText" dxfId="1118" priority="201" operator="containsText" text="i.r">
      <formula>NOT(ISERROR(SEARCH("i.r",C23)))</formula>
    </cfRule>
    <cfRule type="containsText" dxfId="1117" priority="202" operator="containsText" text="Types of Defect">
      <formula>NOT(ISERROR(SEARCH("Types of Defect",C23)))</formula>
    </cfRule>
    <cfRule type="containsText" dxfId="1116" priority="203" operator="containsText" text="H.v">
      <formula>NOT(ISERROR(SEARCH("H.v",C23)))</formula>
    </cfRule>
    <cfRule type="containsText" dxfId="1115" priority="204" operator="containsText" text="NG Qty.">
      <formula>NOT(ISERROR(SEARCH("NG Qty.",C23)))</formula>
    </cfRule>
    <cfRule type="containsText" dxfId="1114" priority="205" operator="containsText" text="NG  Qty.">
      <formula>NOT(ISERROR(SEARCH("NG  Qty.",C23)))</formula>
    </cfRule>
    <cfRule type="containsText" dxfId="1113" priority="206" operator="containsText" text="OK Qty.">
      <formula>NOT(ISERROR(SEARCH("OK Qty.",C23)))</formula>
    </cfRule>
    <cfRule type="containsText" dxfId="1112" priority="207" operator="containsText" text="OK  Qty.">
      <formula>NOT(ISERROR(SEARCH("OK  Qty.",C23)))</formula>
    </cfRule>
    <cfRule type="containsText" dxfId="1111" priority="208" operator="containsText" text="Total  Qty.">
      <formula>NOT(ISERROR(SEARCH("Total  Qty.",C23)))</formula>
    </cfRule>
    <cfRule type="containsText" dxfId="1110" priority="209" operator="containsText" text="Total  Qty.">
      <formula>NOT(ISERROR(SEARCH("Total  Qty.",C23)))</formula>
    </cfRule>
  </conditionalFormatting>
  <conditionalFormatting sqref="G33:AI33 E33">
    <cfRule type="colorScale" priority="197">
      <colorScale>
        <cfvo type="min" val="0"/>
        <cfvo type="max" val="0"/>
        <color rgb="FF63BE7B"/>
        <color rgb="FFFFEF9C"/>
      </colorScale>
    </cfRule>
  </conditionalFormatting>
  <conditionalFormatting sqref="C33">
    <cfRule type="containsText" dxfId="1109" priority="185" operator="containsText" text="other">
      <formula>NOT(ISERROR(SEARCH("other",C33)))</formula>
    </cfRule>
    <cfRule type="containsText" dxfId="1108" priority="186" operator="containsText" text="Scratch">
      <formula>NOT(ISERROR(SEARCH("Scratch",C33)))</formula>
    </cfRule>
    <cfRule type="containsText" dxfId="1107" priority="187" operator="containsText" text="Indicator">
      <formula>NOT(ISERROR(SEARCH("Indicator",C33)))</formula>
    </cfRule>
    <cfRule type="containsText" dxfId="1106" priority="188" operator="containsText" text="i.r">
      <formula>NOT(ISERROR(SEARCH("i.r",C33)))</formula>
    </cfRule>
    <cfRule type="containsText" dxfId="1105" priority="189" operator="containsText" text="Types of Defect">
      <formula>NOT(ISERROR(SEARCH("Types of Defect",C33)))</formula>
    </cfRule>
    <cfRule type="containsText" dxfId="1104" priority="190" operator="containsText" text="H.v">
      <formula>NOT(ISERROR(SEARCH("H.v",C33)))</formula>
    </cfRule>
    <cfRule type="containsText" dxfId="1103" priority="191" operator="containsText" text="NG Qty.">
      <formula>NOT(ISERROR(SEARCH("NG Qty.",C33)))</formula>
    </cfRule>
    <cfRule type="containsText" dxfId="1102" priority="192" operator="containsText" text="NG  Qty.">
      <formula>NOT(ISERROR(SEARCH("NG  Qty.",C33)))</formula>
    </cfRule>
    <cfRule type="containsText" dxfId="1101" priority="193" operator="containsText" text="OK Qty.">
      <formula>NOT(ISERROR(SEARCH("OK Qty.",C33)))</formula>
    </cfRule>
    <cfRule type="containsText" dxfId="1100" priority="194" operator="containsText" text="OK  Qty.">
      <formula>NOT(ISERROR(SEARCH("OK  Qty.",C33)))</formula>
    </cfRule>
    <cfRule type="containsText" dxfId="1099" priority="195" operator="containsText" text="Total  Qty.">
      <formula>NOT(ISERROR(SEARCH("Total  Qty.",C33)))</formula>
    </cfRule>
    <cfRule type="containsText" dxfId="1098" priority="196" operator="containsText" text="Total  Qty.">
      <formula>NOT(ISERROR(SEARCH("Total  Qty.",C33)))</formula>
    </cfRule>
  </conditionalFormatting>
  <conditionalFormatting sqref="G43:AI43 E43">
    <cfRule type="colorScale" priority="184">
      <colorScale>
        <cfvo type="min" val="0"/>
        <cfvo type="max" val="0"/>
        <color rgb="FF63BE7B"/>
        <color rgb="FFFFEF9C"/>
      </colorScale>
    </cfRule>
  </conditionalFormatting>
  <conditionalFormatting sqref="C43">
    <cfRule type="containsText" dxfId="1097" priority="172" operator="containsText" text="other">
      <formula>NOT(ISERROR(SEARCH("other",C43)))</formula>
    </cfRule>
    <cfRule type="containsText" dxfId="1096" priority="173" operator="containsText" text="Scratch">
      <formula>NOT(ISERROR(SEARCH("Scratch",C43)))</formula>
    </cfRule>
    <cfRule type="containsText" dxfId="1095" priority="174" operator="containsText" text="Indicator">
      <formula>NOT(ISERROR(SEARCH("Indicator",C43)))</formula>
    </cfRule>
    <cfRule type="containsText" dxfId="1094" priority="175" operator="containsText" text="i.r">
      <formula>NOT(ISERROR(SEARCH("i.r",C43)))</formula>
    </cfRule>
    <cfRule type="containsText" dxfId="1093" priority="176" operator="containsText" text="Types of Defect">
      <formula>NOT(ISERROR(SEARCH("Types of Defect",C43)))</formula>
    </cfRule>
    <cfRule type="containsText" dxfId="1092" priority="177" operator="containsText" text="H.v">
      <formula>NOT(ISERROR(SEARCH("H.v",C43)))</formula>
    </cfRule>
    <cfRule type="containsText" dxfId="1091" priority="178" operator="containsText" text="NG Qty.">
      <formula>NOT(ISERROR(SEARCH("NG Qty.",C43)))</formula>
    </cfRule>
    <cfRule type="containsText" dxfId="1090" priority="179" operator="containsText" text="NG  Qty.">
      <formula>NOT(ISERROR(SEARCH("NG  Qty.",C43)))</formula>
    </cfRule>
    <cfRule type="containsText" dxfId="1089" priority="180" operator="containsText" text="OK Qty.">
      <formula>NOT(ISERROR(SEARCH("OK Qty.",C43)))</formula>
    </cfRule>
    <cfRule type="containsText" dxfId="1088" priority="181" operator="containsText" text="OK  Qty.">
      <formula>NOT(ISERROR(SEARCH("OK  Qty.",C43)))</formula>
    </cfRule>
    <cfRule type="containsText" dxfId="1087" priority="182" operator="containsText" text="Total  Qty.">
      <formula>NOT(ISERROR(SEARCH("Total  Qty.",C43)))</formula>
    </cfRule>
    <cfRule type="containsText" dxfId="1086" priority="183" operator="containsText" text="Total  Qty.">
      <formula>NOT(ISERROR(SEARCH("Total  Qty.",C43)))</formula>
    </cfRule>
  </conditionalFormatting>
  <conditionalFormatting sqref="G53:AI53 E53">
    <cfRule type="colorScale" priority="171">
      <colorScale>
        <cfvo type="min" val="0"/>
        <cfvo type="max" val="0"/>
        <color rgb="FF63BE7B"/>
        <color rgb="FFFFEF9C"/>
      </colorScale>
    </cfRule>
  </conditionalFormatting>
  <conditionalFormatting sqref="C53">
    <cfRule type="containsText" dxfId="1085" priority="159" operator="containsText" text="other">
      <formula>NOT(ISERROR(SEARCH("other",C53)))</formula>
    </cfRule>
    <cfRule type="containsText" dxfId="1084" priority="160" operator="containsText" text="Scratch">
      <formula>NOT(ISERROR(SEARCH("Scratch",C53)))</formula>
    </cfRule>
    <cfRule type="containsText" dxfId="1083" priority="161" operator="containsText" text="Indicator">
      <formula>NOT(ISERROR(SEARCH("Indicator",C53)))</formula>
    </cfRule>
    <cfRule type="containsText" dxfId="1082" priority="162" operator="containsText" text="i.r">
      <formula>NOT(ISERROR(SEARCH("i.r",C53)))</formula>
    </cfRule>
    <cfRule type="containsText" dxfId="1081" priority="163" operator="containsText" text="Types of Defect">
      <formula>NOT(ISERROR(SEARCH("Types of Defect",C53)))</formula>
    </cfRule>
    <cfRule type="containsText" dxfId="1080" priority="164" operator="containsText" text="H.v">
      <formula>NOT(ISERROR(SEARCH("H.v",C53)))</formula>
    </cfRule>
    <cfRule type="containsText" dxfId="1079" priority="165" operator="containsText" text="NG Qty.">
      <formula>NOT(ISERROR(SEARCH("NG Qty.",C53)))</formula>
    </cfRule>
    <cfRule type="containsText" dxfId="1078" priority="166" operator="containsText" text="NG  Qty.">
      <formula>NOT(ISERROR(SEARCH("NG  Qty.",C53)))</formula>
    </cfRule>
    <cfRule type="containsText" dxfId="1077" priority="167" operator="containsText" text="OK Qty.">
      <formula>NOT(ISERROR(SEARCH("OK Qty.",C53)))</formula>
    </cfRule>
    <cfRule type="containsText" dxfId="1076" priority="168" operator="containsText" text="OK  Qty.">
      <formula>NOT(ISERROR(SEARCH("OK  Qty.",C53)))</formula>
    </cfRule>
    <cfRule type="containsText" dxfId="1075" priority="169" operator="containsText" text="Total  Qty.">
      <formula>NOT(ISERROR(SEARCH("Total  Qty.",C53)))</formula>
    </cfRule>
    <cfRule type="containsText" dxfId="1074" priority="170" operator="containsText" text="Total  Qty.">
      <formula>NOT(ISERROR(SEARCH("Total  Qty.",C53)))</formula>
    </cfRule>
  </conditionalFormatting>
  <conditionalFormatting sqref="AC63:AI63 E63 G63:X63">
    <cfRule type="colorScale" priority="158">
      <colorScale>
        <cfvo type="min" val="0"/>
        <cfvo type="max" val="0"/>
        <color rgb="FF63BE7B"/>
        <color rgb="FFFFEF9C"/>
      </colorScale>
    </cfRule>
  </conditionalFormatting>
  <conditionalFormatting sqref="C63">
    <cfRule type="containsText" dxfId="1073" priority="146" operator="containsText" text="other">
      <formula>NOT(ISERROR(SEARCH("other",C63)))</formula>
    </cfRule>
    <cfRule type="containsText" dxfId="1072" priority="147" operator="containsText" text="Scratch">
      <formula>NOT(ISERROR(SEARCH("Scratch",C63)))</formula>
    </cfRule>
    <cfRule type="containsText" dxfId="1071" priority="148" operator="containsText" text="Indicator">
      <formula>NOT(ISERROR(SEARCH("Indicator",C63)))</formula>
    </cfRule>
    <cfRule type="containsText" dxfId="1070" priority="149" operator="containsText" text="i.r">
      <formula>NOT(ISERROR(SEARCH("i.r",C63)))</formula>
    </cfRule>
    <cfRule type="containsText" dxfId="1069" priority="150" operator="containsText" text="Types of Defect">
      <formula>NOT(ISERROR(SEARCH("Types of Defect",C63)))</formula>
    </cfRule>
    <cfRule type="containsText" dxfId="1068" priority="151" operator="containsText" text="H.v">
      <formula>NOT(ISERROR(SEARCH("H.v",C63)))</formula>
    </cfRule>
    <cfRule type="containsText" dxfId="1067" priority="152" operator="containsText" text="NG Qty.">
      <formula>NOT(ISERROR(SEARCH("NG Qty.",C63)))</formula>
    </cfRule>
    <cfRule type="containsText" dxfId="1066" priority="153" operator="containsText" text="NG  Qty.">
      <formula>NOT(ISERROR(SEARCH("NG  Qty.",C63)))</formula>
    </cfRule>
    <cfRule type="containsText" dxfId="1065" priority="154" operator="containsText" text="OK Qty.">
      <formula>NOT(ISERROR(SEARCH("OK Qty.",C63)))</formula>
    </cfRule>
    <cfRule type="containsText" dxfId="1064" priority="155" operator="containsText" text="OK  Qty.">
      <formula>NOT(ISERROR(SEARCH("OK  Qty.",C63)))</formula>
    </cfRule>
    <cfRule type="containsText" dxfId="1063" priority="156" operator="containsText" text="Total  Qty.">
      <formula>NOT(ISERROR(SEARCH("Total  Qty.",C63)))</formula>
    </cfRule>
    <cfRule type="containsText" dxfId="1062" priority="157" operator="containsText" text="Total  Qty.">
      <formula>NOT(ISERROR(SEARCH("Total  Qty.",C63)))</formula>
    </cfRule>
  </conditionalFormatting>
  <conditionalFormatting sqref="C4:D63">
    <cfRule type="containsText" dxfId="1061" priority="145" operator="containsText" text="Rework">
      <formula>NOT(ISERROR(SEARCH("Rework",C4)))</formula>
    </cfRule>
  </conditionalFormatting>
  <conditionalFormatting sqref="AM4:AN12 AM14:AN22 AM13 AM24:AN32 AM34:AN42 AM44:AN52 AM54:AN62">
    <cfRule type="containsText" dxfId="1060" priority="133" operator="containsText" text="other">
      <formula>NOT(ISERROR(SEARCH("other",AM4)))</formula>
    </cfRule>
    <cfRule type="containsText" dxfId="1059" priority="134" operator="containsText" text="Scratch">
      <formula>NOT(ISERROR(SEARCH("Scratch",AM4)))</formula>
    </cfRule>
    <cfRule type="containsText" dxfId="1058" priority="135" operator="containsText" text="Indicator">
      <formula>NOT(ISERROR(SEARCH("Indicator",AM4)))</formula>
    </cfRule>
    <cfRule type="containsText" dxfId="1057" priority="136" operator="containsText" text="i.r">
      <formula>NOT(ISERROR(SEARCH("i.r",AM4)))</formula>
    </cfRule>
    <cfRule type="containsText" dxfId="1056" priority="137" operator="containsText" text="Types of Defect">
      <formula>NOT(ISERROR(SEARCH("Types of Defect",AM4)))</formula>
    </cfRule>
    <cfRule type="containsText" dxfId="1055" priority="138" operator="containsText" text="H.v">
      <formula>NOT(ISERROR(SEARCH("H.v",AM4)))</formula>
    </cfRule>
    <cfRule type="containsText" dxfId="1054" priority="139" operator="containsText" text="NG Qty.">
      <formula>NOT(ISERROR(SEARCH("NG Qty.",AM4)))</formula>
    </cfRule>
    <cfRule type="containsText" dxfId="1053" priority="140" operator="containsText" text="NG  Qty.">
      <formula>NOT(ISERROR(SEARCH("NG  Qty.",AM4)))</formula>
    </cfRule>
    <cfRule type="containsText" dxfId="1052" priority="141" operator="containsText" text="OK Qty.">
      <formula>NOT(ISERROR(SEARCH("OK Qty.",AM4)))</formula>
    </cfRule>
    <cfRule type="containsText" dxfId="1051" priority="142" operator="containsText" text="OK  Qty.">
      <formula>NOT(ISERROR(SEARCH("OK  Qty.",AM4)))</formula>
    </cfRule>
    <cfRule type="containsText" dxfId="1050" priority="143" operator="containsText" text="Total  Qty.">
      <formula>NOT(ISERROR(SEARCH("Total  Qty.",AM4)))</formula>
    </cfRule>
    <cfRule type="containsText" dxfId="1049" priority="144" operator="containsText" text="Total  Qty.">
      <formula>NOT(ISERROR(SEARCH("Total  Qty.",AM4)))</formula>
    </cfRule>
  </conditionalFormatting>
  <conditionalFormatting sqref="AM23">
    <cfRule type="containsText" dxfId="1048" priority="121" operator="containsText" text="other">
      <formula>NOT(ISERROR(SEARCH("other",AM23)))</formula>
    </cfRule>
    <cfRule type="containsText" dxfId="1047" priority="122" operator="containsText" text="Scratch">
      <formula>NOT(ISERROR(SEARCH("Scratch",AM23)))</formula>
    </cfRule>
    <cfRule type="containsText" dxfId="1046" priority="123" operator="containsText" text="Indicator">
      <formula>NOT(ISERROR(SEARCH("Indicator",AM23)))</formula>
    </cfRule>
    <cfRule type="containsText" dxfId="1045" priority="124" operator="containsText" text="i.r">
      <formula>NOT(ISERROR(SEARCH("i.r",AM23)))</formula>
    </cfRule>
    <cfRule type="containsText" dxfId="1044" priority="125" operator="containsText" text="Types of Defect">
      <formula>NOT(ISERROR(SEARCH("Types of Defect",AM23)))</formula>
    </cfRule>
    <cfRule type="containsText" dxfId="1043" priority="126" operator="containsText" text="H.v">
      <formula>NOT(ISERROR(SEARCH("H.v",AM23)))</formula>
    </cfRule>
    <cfRule type="containsText" dxfId="1042" priority="127" operator="containsText" text="NG Qty.">
      <formula>NOT(ISERROR(SEARCH("NG Qty.",AM23)))</formula>
    </cfRule>
    <cfRule type="containsText" dxfId="1041" priority="128" operator="containsText" text="NG  Qty.">
      <formula>NOT(ISERROR(SEARCH("NG  Qty.",AM23)))</formula>
    </cfRule>
    <cfRule type="containsText" dxfId="1040" priority="129" operator="containsText" text="OK Qty.">
      <formula>NOT(ISERROR(SEARCH("OK Qty.",AM23)))</formula>
    </cfRule>
    <cfRule type="containsText" dxfId="1039" priority="130" operator="containsText" text="OK  Qty.">
      <formula>NOT(ISERROR(SEARCH("OK  Qty.",AM23)))</formula>
    </cfRule>
    <cfRule type="containsText" dxfId="1038" priority="131" operator="containsText" text="Total  Qty.">
      <formula>NOT(ISERROR(SEARCH("Total  Qty.",AM23)))</formula>
    </cfRule>
    <cfRule type="containsText" dxfId="1037" priority="132" operator="containsText" text="Total  Qty.">
      <formula>NOT(ISERROR(SEARCH("Total  Qty.",AM23)))</formula>
    </cfRule>
  </conditionalFormatting>
  <conditionalFormatting sqref="AM33">
    <cfRule type="containsText" dxfId="1036" priority="109" operator="containsText" text="other">
      <formula>NOT(ISERROR(SEARCH("other",AM33)))</formula>
    </cfRule>
    <cfRule type="containsText" dxfId="1035" priority="110" operator="containsText" text="Scratch">
      <formula>NOT(ISERROR(SEARCH("Scratch",AM33)))</formula>
    </cfRule>
    <cfRule type="containsText" dxfId="1034" priority="111" operator="containsText" text="Indicator">
      <formula>NOT(ISERROR(SEARCH("Indicator",AM33)))</formula>
    </cfRule>
    <cfRule type="containsText" dxfId="1033" priority="112" operator="containsText" text="i.r">
      <formula>NOT(ISERROR(SEARCH("i.r",AM33)))</formula>
    </cfRule>
    <cfRule type="containsText" dxfId="1032" priority="113" operator="containsText" text="Types of Defect">
      <formula>NOT(ISERROR(SEARCH("Types of Defect",AM33)))</formula>
    </cfRule>
    <cfRule type="containsText" dxfId="1031" priority="114" operator="containsText" text="H.v">
      <formula>NOT(ISERROR(SEARCH("H.v",AM33)))</formula>
    </cfRule>
    <cfRule type="containsText" dxfId="1030" priority="115" operator="containsText" text="NG Qty.">
      <formula>NOT(ISERROR(SEARCH("NG Qty.",AM33)))</formula>
    </cfRule>
    <cfRule type="containsText" dxfId="1029" priority="116" operator="containsText" text="NG  Qty.">
      <formula>NOT(ISERROR(SEARCH("NG  Qty.",AM33)))</formula>
    </cfRule>
    <cfRule type="containsText" dxfId="1028" priority="117" operator="containsText" text="OK Qty.">
      <formula>NOT(ISERROR(SEARCH("OK Qty.",AM33)))</formula>
    </cfRule>
    <cfRule type="containsText" dxfId="1027" priority="118" operator="containsText" text="OK  Qty.">
      <formula>NOT(ISERROR(SEARCH("OK  Qty.",AM33)))</formula>
    </cfRule>
    <cfRule type="containsText" dxfId="1026" priority="119" operator="containsText" text="Total  Qty.">
      <formula>NOT(ISERROR(SEARCH("Total  Qty.",AM33)))</formula>
    </cfRule>
    <cfRule type="containsText" dxfId="1025" priority="120" operator="containsText" text="Total  Qty.">
      <formula>NOT(ISERROR(SEARCH("Total  Qty.",AM33)))</formula>
    </cfRule>
  </conditionalFormatting>
  <conditionalFormatting sqref="AM43">
    <cfRule type="containsText" dxfId="1024" priority="97" operator="containsText" text="other">
      <formula>NOT(ISERROR(SEARCH("other",AM43)))</formula>
    </cfRule>
    <cfRule type="containsText" dxfId="1023" priority="98" operator="containsText" text="Scratch">
      <formula>NOT(ISERROR(SEARCH("Scratch",AM43)))</formula>
    </cfRule>
    <cfRule type="containsText" dxfId="1022" priority="99" operator="containsText" text="Indicator">
      <formula>NOT(ISERROR(SEARCH("Indicator",AM43)))</formula>
    </cfRule>
    <cfRule type="containsText" dxfId="1021" priority="100" operator="containsText" text="i.r">
      <formula>NOT(ISERROR(SEARCH("i.r",AM43)))</formula>
    </cfRule>
    <cfRule type="containsText" dxfId="1020" priority="101" operator="containsText" text="Types of Defect">
      <formula>NOT(ISERROR(SEARCH("Types of Defect",AM43)))</formula>
    </cfRule>
    <cfRule type="containsText" dxfId="1019" priority="102" operator="containsText" text="H.v">
      <formula>NOT(ISERROR(SEARCH("H.v",AM43)))</formula>
    </cfRule>
    <cfRule type="containsText" dxfId="1018" priority="103" operator="containsText" text="NG Qty.">
      <formula>NOT(ISERROR(SEARCH("NG Qty.",AM43)))</formula>
    </cfRule>
    <cfRule type="containsText" dxfId="1017" priority="104" operator="containsText" text="NG  Qty.">
      <formula>NOT(ISERROR(SEARCH("NG  Qty.",AM43)))</formula>
    </cfRule>
    <cfRule type="containsText" dxfId="1016" priority="105" operator="containsText" text="OK Qty.">
      <formula>NOT(ISERROR(SEARCH("OK Qty.",AM43)))</formula>
    </cfRule>
    <cfRule type="containsText" dxfId="1015" priority="106" operator="containsText" text="OK  Qty.">
      <formula>NOT(ISERROR(SEARCH("OK  Qty.",AM43)))</formula>
    </cfRule>
    <cfRule type="containsText" dxfId="1014" priority="107" operator="containsText" text="Total  Qty.">
      <formula>NOT(ISERROR(SEARCH("Total  Qty.",AM43)))</formula>
    </cfRule>
    <cfRule type="containsText" dxfId="1013" priority="108" operator="containsText" text="Total  Qty.">
      <formula>NOT(ISERROR(SEARCH("Total  Qty.",AM43)))</formula>
    </cfRule>
  </conditionalFormatting>
  <conditionalFormatting sqref="AM53">
    <cfRule type="containsText" dxfId="1012" priority="85" operator="containsText" text="other">
      <formula>NOT(ISERROR(SEARCH("other",AM53)))</formula>
    </cfRule>
    <cfRule type="containsText" dxfId="1011" priority="86" operator="containsText" text="Scratch">
      <formula>NOT(ISERROR(SEARCH("Scratch",AM53)))</formula>
    </cfRule>
    <cfRule type="containsText" dxfId="1010" priority="87" operator="containsText" text="Indicator">
      <formula>NOT(ISERROR(SEARCH("Indicator",AM53)))</formula>
    </cfRule>
    <cfRule type="containsText" dxfId="1009" priority="88" operator="containsText" text="i.r">
      <formula>NOT(ISERROR(SEARCH("i.r",AM53)))</formula>
    </cfRule>
    <cfRule type="containsText" dxfId="1008" priority="89" operator="containsText" text="Types of Defect">
      <formula>NOT(ISERROR(SEARCH("Types of Defect",AM53)))</formula>
    </cfRule>
    <cfRule type="containsText" dxfId="1007" priority="90" operator="containsText" text="H.v">
      <formula>NOT(ISERROR(SEARCH("H.v",AM53)))</formula>
    </cfRule>
    <cfRule type="containsText" dxfId="1006" priority="91" operator="containsText" text="NG Qty.">
      <formula>NOT(ISERROR(SEARCH("NG Qty.",AM53)))</formula>
    </cfRule>
    <cfRule type="containsText" dxfId="1005" priority="92" operator="containsText" text="NG  Qty.">
      <formula>NOT(ISERROR(SEARCH("NG  Qty.",AM53)))</formula>
    </cfRule>
    <cfRule type="containsText" dxfId="1004" priority="93" operator="containsText" text="OK Qty.">
      <formula>NOT(ISERROR(SEARCH("OK Qty.",AM53)))</formula>
    </cfRule>
    <cfRule type="containsText" dxfId="1003" priority="94" operator="containsText" text="OK  Qty.">
      <formula>NOT(ISERROR(SEARCH("OK  Qty.",AM53)))</formula>
    </cfRule>
    <cfRule type="containsText" dxfId="1002" priority="95" operator="containsText" text="Total  Qty.">
      <formula>NOT(ISERROR(SEARCH("Total  Qty.",AM53)))</formula>
    </cfRule>
    <cfRule type="containsText" dxfId="1001" priority="96" operator="containsText" text="Total  Qty.">
      <formula>NOT(ISERROR(SEARCH("Total  Qty.",AM53)))</formula>
    </cfRule>
  </conditionalFormatting>
  <conditionalFormatting sqref="AM63">
    <cfRule type="containsText" dxfId="1000" priority="73" operator="containsText" text="other">
      <formula>NOT(ISERROR(SEARCH("other",AM63)))</formula>
    </cfRule>
    <cfRule type="containsText" dxfId="999" priority="74" operator="containsText" text="Scratch">
      <formula>NOT(ISERROR(SEARCH("Scratch",AM63)))</formula>
    </cfRule>
    <cfRule type="containsText" dxfId="998" priority="75" operator="containsText" text="Indicator">
      <formula>NOT(ISERROR(SEARCH("Indicator",AM63)))</formula>
    </cfRule>
    <cfRule type="containsText" dxfId="997" priority="76" operator="containsText" text="i.r">
      <formula>NOT(ISERROR(SEARCH("i.r",AM63)))</formula>
    </cfRule>
    <cfRule type="containsText" dxfId="996" priority="77" operator="containsText" text="Types of Defect">
      <formula>NOT(ISERROR(SEARCH("Types of Defect",AM63)))</formula>
    </cfRule>
    <cfRule type="containsText" dxfId="995" priority="78" operator="containsText" text="H.v">
      <formula>NOT(ISERROR(SEARCH("H.v",AM63)))</formula>
    </cfRule>
    <cfRule type="containsText" dxfId="994" priority="79" operator="containsText" text="NG Qty.">
      <formula>NOT(ISERROR(SEARCH("NG Qty.",AM63)))</formula>
    </cfRule>
    <cfRule type="containsText" dxfId="993" priority="80" operator="containsText" text="NG  Qty.">
      <formula>NOT(ISERROR(SEARCH("NG  Qty.",AM63)))</formula>
    </cfRule>
    <cfRule type="containsText" dxfId="992" priority="81" operator="containsText" text="OK Qty.">
      <formula>NOT(ISERROR(SEARCH("OK Qty.",AM63)))</formula>
    </cfRule>
    <cfRule type="containsText" dxfId="991" priority="82" operator="containsText" text="OK  Qty.">
      <formula>NOT(ISERROR(SEARCH("OK  Qty.",AM63)))</formula>
    </cfRule>
    <cfRule type="containsText" dxfId="990" priority="83" operator="containsText" text="Total  Qty.">
      <formula>NOT(ISERROR(SEARCH("Total  Qty.",AM63)))</formula>
    </cfRule>
    <cfRule type="containsText" dxfId="989" priority="84" operator="containsText" text="Total  Qty.">
      <formula>NOT(ISERROR(SEARCH("Total  Qty.",AM63)))</formula>
    </cfRule>
  </conditionalFormatting>
  <conditionalFormatting sqref="AM4:AN63">
    <cfRule type="containsText" dxfId="988" priority="72" operator="containsText" text="Rework">
      <formula>NOT(ISERROR(SEARCH("Rework",AM4)))</formula>
    </cfRule>
  </conditionalFormatting>
  <conditionalFormatting sqref="A1 A4 A14 A24 A34 A44 A54">
    <cfRule type="colorScale" priority="236">
      <colorScale>
        <cfvo type="min" val="0"/>
        <cfvo type="max" val="0"/>
        <color rgb="FF63BE7B"/>
        <color rgb="FFFFEF9C"/>
      </colorScale>
    </cfRule>
  </conditionalFormatting>
  <conditionalFormatting sqref="Y54:AB62">
    <cfRule type="colorScale" priority="71">
      <colorScale>
        <cfvo type="min" val="0"/>
        <cfvo type="max" val="0"/>
        <color rgb="FF63BE7B"/>
        <color rgb="FFFFEF9C"/>
      </colorScale>
    </cfRule>
  </conditionalFormatting>
  <conditionalFormatting sqref="Y63:AB63">
    <cfRule type="colorScale" priority="70">
      <colorScale>
        <cfvo type="min" val="0"/>
        <cfvo type="max" val="0"/>
        <color rgb="FF63BE7B"/>
        <color rgb="FFFFEF9C"/>
      </colorScale>
    </cfRule>
  </conditionalFormatting>
  <conditionalFormatting sqref="AK4:AL4 AK14:AL14 AK24:AL24 AK34:AL34 AK44:AL44 AK54:AL54">
    <cfRule type="colorScale" priority="69">
      <colorScale>
        <cfvo type="min" val="0"/>
        <cfvo type="max" val="0"/>
        <color rgb="FF63BE7B"/>
        <color rgb="FFFFEF9C"/>
      </colorScale>
    </cfRule>
  </conditionalFormatting>
  <conditionalFormatting sqref="E64:E72 AJ72:AJ73 AC72:AI72 AC64:AJ71 G64:X72">
    <cfRule type="colorScale" priority="67">
      <colorScale>
        <cfvo type="min" val="0"/>
        <cfvo type="max" val="0"/>
        <color rgb="FF63BE7B"/>
        <color rgb="FFFFEF9C"/>
      </colorScale>
    </cfRule>
  </conditionalFormatting>
  <conditionalFormatting sqref="C64:D72">
    <cfRule type="containsText" dxfId="987" priority="55" operator="containsText" text="other">
      <formula>NOT(ISERROR(SEARCH("other",C64)))</formula>
    </cfRule>
    <cfRule type="containsText" dxfId="986" priority="56" operator="containsText" text="Scratch">
      <formula>NOT(ISERROR(SEARCH("Scratch",C64)))</formula>
    </cfRule>
    <cfRule type="containsText" dxfId="985" priority="57" operator="containsText" text="Indicator">
      <formula>NOT(ISERROR(SEARCH("Indicator",C64)))</formula>
    </cfRule>
    <cfRule type="containsText" dxfId="984" priority="58" operator="containsText" text="i.r">
      <formula>NOT(ISERROR(SEARCH("i.r",C64)))</formula>
    </cfRule>
    <cfRule type="containsText" dxfId="983" priority="59" operator="containsText" text="Types of Defect">
      <formula>NOT(ISERROR(SEARCH("Types of Defect",C64)))</formula>
    </cfRule>
    <cfRule type="containsText" dxfId="982" priority="60" operator="containsText" text="H.v">
      <formula>NOT(ISERROR(SEARCH("H.v",C64)))</formula>
    </cfRule>
    <cfRule type="containsText" dxfId="981" priority="61" operator="containsText" text="NG Qty.">
      <formula>NOT(ISERROR(SEARCH("NG Qty.",C64)))</formula>
    </cfRule>
    <cfRule type="containsText" dxfId="980" priority="62" operator="containsText" text="NG  Qty.">
      <formula>NOT(ISERROR(SEARCH("NG  Qty.",C64)))</formula>
    </cfRule>
    <cfRule type="containsText" dxfId="979" priority="63" operator="containsText" text="OK Qty.">
      <formula>NOT(ISERROR(SEARCH("OK Qty.",C64)))</formula>
    </cfRule>
    <cfRule type="containsText" dxfId="978" priority="64" operator="containsText" text="OK  Qty.">
      <formula>NOT(ISERROR(SEARCH("OK  Qty.",C64)))</formula>
    </cfRule>
    <cfRule type="containsText" dxfId="977" priority="65" operator="containsText" text="Total  Qty.">
      <formula>NOT(ISERROR(SEARCH("Total  Qty.",C64)))</formula>
    </cfRule>
    <cfRule type="containsText" dxfId="976" priority="66" operator="containsText" text="Total  Qty.">
      <formula>NOT(ISERROR(SEARCH("Total  Qty.",C64)))</formula>
    </cfRule>
  </conditionalFormatting>
  <conditionalFormatting sqref="AC73:AI73 E73 G73:X73">
    <cfRule type="colorScale" priority="54">
      <colorScale>
        <cfvo type="min" val="0"/>
        <cfvo type="max" val="0"/>
        <color rgb="FF63BE7B"/>
        <color rgb="FFFFEF9C"/>
      </colorScale>
    </cfRule>
  </conditionalFormatting>
  <conditionalFormatting sqref="C73">
    <cfRule type="containsText" dxfId="975" priority="42" operator="containsText" text="other">
      <formula>NOT(ISERROR(SEARCH("other",C73)))</formula>
    </cfRule>
    <cfRule type="containsText" dxfId="974" priority="43" operator="containsText" text="Scratch">
      <formula>NOT(ISERROR(SEARCH("Scratch",C73)))</formula>
    </cfRule>
    <cfRule type="containsText" dxfId="973" priority="44" operator="containsText" text="Indicator">
      <formula>NOT(ISERROR(SEARCH("Indicator",C73)))</formula>
    </cfRule>
    <cfRule type="containsText" dxfId="972" priority="45" operator="containsText" text="i.r">
      <formula>NOT(ISERROR(SEARCH("i.r",C73)))</formula>
    </cfRule>
    <cfRule type="containsText" dxfId="971" priority="46" operator="containsText" text="Types of Defect">
      <formula>NOT(ISERROR(SEARCH("Types of Defect",C73)))</formula>
    </cfRule>
    <cfRule type="containsText" dxfId="970" priority="47" operator="containsText" text="H.v">
      <formula>NOT(ISERROR(SEARCH("H.v",C73)))</formula>
    </cfRule>
    <cfRule type="containsText" dxfId="969" priority="48" operator="containsText" text="NG Qty.">
      <formula>NOT(ISERROR(SEARCH("NG Qty.",C73)))</formula>
    </cfRule>
    <cfRule type="containsText" dxfId="968" priority="49" operator="containsText" text="NG  Qty.">
      <formula>NOT(ISERROR(SEARCH("NG  Qty.",C73)))</formula>
    </cfRule>
    <cfRule type="containsText" dxfId="967" priority="50" operator="containsText" text="OK Qty.">
      <formula>NOT(ISERROR(SEARCH("OK Qty.",C73)))</formula>
    </cfRule>
    <cfRule type="containsText" dxfId="966" priority="51" operator="containsText" text="OK  Qty.">
      <formula>NOT(ISERROR(SEARCH("OK  Qty.",C73)))</formula>
    </cfRule>
    <cfRule type="containsText" dxfId="965" priority="52" operator="containsText" text="Total  Qty.">
      <formula>NOT(ISERROR(SEARCH("Total  Qty.",C73)))</formula>
    </cfRule>
    <cfRule type="containsText" dxfId="964" priority="53" operator="containsText" text="Total  Qty.">
      <formula>NOT(ISERROR(SEARCH("Total  Qty.",C73)))</formula>
    </cfRule>
  </conditionalFormatting>
  <conditionalFormatting sqref="C64:D73">
    <cfRule type="containsText" dxfId="963" priority="41" operator="containsText" text="Rework">
      <formula>NOT(ISERROR(SEARCH("Rework",C64)))</formula>
    </cfRule>
  </conditionalFormatting>
  <conditionalFormatting sqref="AM64:AN72">
    <cfRule type="containsText" dxfId="962" priority="29" operator="containsText" text="other">
      <formula>NOT(ISERROR(SEARCH("other",AM64)))</formula>
    </cfRule>
    <cfRule type="containsText" dxfId="961" priority="30" operator="containsText" text="Scratch">
      <formula>NOT(ISERROR(SEARCH("Scratch",AM64)))</formula>
    </cfRule>
    <cfRule type="containsText" dxfId="960" priority="31" operator="containsText" text="Indicator">
      <formula>NOT(ISERROR(SEARCH("Indicator",AM64)))</formula>
    </cfRule>
    <cfRule type="containsText" dxfId="959" priority="32" operator="containsText" text="i.r">
      <formula>NOT(ISERROR(SEARCH("i.r",AM64)))</formula>
    </cfRule>
    <cfRule type="containsText" dxfId="958" priority="33" operator="containsText" text="Types of Defect">
      <formula>NOT(ISERROR(SEARCH("Types of Defect",AM64)))</formula>
    </cfRule>
    <cfRule type="containsText" dxfId="957" priority="34" operator="containsText" text="H.v">
      <formula>NOT(ISERROR(SEARCH("H.v",AM64)))</formula>
    </cfRule>
    <cfRule type="containsText" dxfId="956" priority="35" operator="containsText" text="NG Qty.">
      <formula>NOT(ISERROR(SEARCH("NG Qty.",AM64)))</formula>
    </cfRule>
    <cfRule type="containsText" dxfId="955" priority="36" operator="containsText" text="NG  Qty.">
      <formula>NOT(ISERROR(SEARCH("NG  Qty.",AM64)))</formula>
    </cfRule>
    <cfRule type="containsText" dxfId="954" priority="37" operator="containsText" text="OK Qty.">
      <formula>NOT(ISERROR(SEARCH("OK Qty.",AM64)))</formula>
    </cfRule>
    <cfRule type="containsText" dxfId="953" priority="38" operator="containsText" text="OK  Qty.">
      <formula>NOT(ISERROR(SEARCH("OK  Qty.",AM64)))</formula>
    </cfRule>
    <cfRule type="containsText" dxfId="952" priority="39" operator="containsText" text="Total  Qty.">
      <formula>NOT(ISERROR(SEARCH("Total  Qty.",AM64)))</formula>
    </cfRule>
    <cfRule type="containsText" dxfId="951" priority="40" operator="containsText" text="Total  Qty.">
      <formula>NOT(ISERROR(SEARCH("Total  Qty.",AM64)))</formula>
    </cfRule>
  </conditionalFormatting>
  <conditionalFormatting sqref="AM73">
    <cfRule type="containsText" dxfId="950" priority="17" operator="containsText" text="other">
      <formula>NOT(ISERROR(SEARCH("other",AM73)))</formula>
    </cfRule>
    <cfRule type="containsText" dxfId="949" priority="18" operator="containsText" text="Scratch">
      <formula>NOT(ISERROR(SEARCH("Scratch",AM73)))</formula>
    </cfRule>
    <cfRule type="containsText" dxfId="948" priority="19" operator="containsText" text="Indicator">
      <formula>NOT(ISERROR(SEARCH("Indicator",AM73)))</formula>
    </cfRule>
    <cfRule type="containsText" dxfId="947" priority="20" operator="containsText" text="i.r">
      <formula>NOT(ISERROR(SEARCH("i.r",AM73)))</formula>
    </cfRule>
    <cfRule type="containsText" dxfId="946" priority="21" operator="containsText" text="Types of Defect">
      <formula>NOT(ISERROR(SEARCH("Types of Defect",AM73)))</formula>
    </cfRule>
    <cfRule type="containsText" dxfId="945" priority="22" operator="containsText" text="H.v">
      <formula>NOT(ISERROR(SEARCH("H.v",AM73)))</formula>
    </cfRule>
    <cfRule type="containsText" dxfId="944" priority="23" operator="containsText" text="NG Qty.">
      <formula>NOT(ISERROR(SEARCH("NG Qty.",AM73)))</formula>
    </cfRule>
    <cfRule type="containsText" dxfId="943" priority="24" operator="containsText" text="NG  Qty.">
      <formula>NOT(ISERROR(SEARCH("NG  Qty.",AM73)))</formula>
    </cfRule>
    <cfRule type="containsText" dxfId="942" priority="25" operator="containsText" text="OK Qty.">
      <formula>NOT(ISERROR(SEARCH("OK Qty.",AM73)))</formula>
    </cfRule>
    <cfRule type="containsText" dxfId="941" priority="26" operator="containsText" text="OK  Qty.">
      <formula>NOT(ISERROR(SEARCH("OK  Qty.",AM73)))</formula>
    </cfRule>
    <cfRule type="containsText" dxfId="940" priority="27" operator="containsText" text="Total  Qty.">
      <formula>NOT(ISERROR(SEARCH("Total  Qty.",AM73)))</formula>
    </cfRule>
    <cfRule type="containsText" dxfId="939" priority="28" operator="containsText" text="Total  Qty.">
      <formula>NOT(ISERROR(SEARCH("Total  Qty.",AM73)))</formula>
    </cfRule>
  </conditionalFormatting>
  <conditionalFormatting sqref="AM64:AN73">
    <cfRule type="containsText" dxfId="938" priority="16" operator="containsText" text="Rework">
      <formula>NOT(ISERROR(SEARCH("Rework",AM64)))</formula>
    </cfRule>
  </conditionalFormatting>
  <conditionalFormatting sqref="A64">
    <cfRule type="colorScale" priority="68">
      <colorScale>
        <cfvo type="min" val="0"/>
        <cfvo type="max" val="0"/>
        <color rgb="FF63BE7B"/>
        <color rgb="FFFFEF9C"/>
      </colorScale>
    </cfRule>
  </conditionalFormatting>
  <conditionalFormatting sqref="Y64:AB72">
    <cfRule type="colorScale" priority="15">
      <colorScale>
        <cfvo type="min" val="0"/>
        <cfvo type="max" val="0"/>
        <color rgb="FF63BE7B"/>
        <color rgb="FFFFEF9C"/>
      </colorScale>
    </cfRule>
  </conditionalFormatting>
  <conditionalFormatting sqref="Y73:AB73">
    <cfRule type="colorScale" priority="14">
      <colorScale>
        <cfvo type="min" val="0"/>
        <cfvo type="max" val="0"/>
        <color rgb="FF63BE7B"/>
        <color rgb="FFFFEF9C"/>
      </colorScale>
    </cfRule>
  </conditionalFormatting>
  <conditionalFormatting sqref="AK64:AL64">
    <cfRule type="colorScale" priority="13">
      <colorScale>
        <cfvo type="min" val="0"/>
        <cfvo type="max" val="0"/>
        <color rgb="FF63BE7B"/>
        <color rgb="FFFFEF9C"/>
      </colorScale>
    </cfRule>
  </conditionalFormatting>
  <conditionalFormatting sqref="F4:F22">
    <cfRule type="colorScale" priority="12">
      <colorScale>
        <cfvo type="min" val="0"/>
        <cfvo type="max" val="0"/>
        <color rgb="FF63BE7B"/>
        <color rgb="FFFFEF9C"/>
      </colorScale>
    </cfRule>
  </conditionalFormatting>
  <conditionalFormatting sqref="F24:F32">
    <cfRule type="colorScale" priority="11">
      <colorScale>
        <cfvo type="min" val="0"/>
        <cfvo type="max" val="0"/>
        <color rgb="FF63BE7B"/>
        <color rgb="FFFFEF9C"/>
      </colorScale>
    </cfRule>
  </conditionalFormatting>
  <conditionalFormatting sqref="F34:F42">
    <cfRule type="colorScale" priority="10">
      <colorScale>
        <cfvo type="min" val="0"/>
        <cfvo type="max" val="0"/>
        <color rgb="FF63BE7B"/>
        <color rgb="FFFFEF9C"/>
      </colorScale>
    </cfRule>
  </conditionalFormatting>
  <conditionalFormatting sqref="F44:F52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F54:F62">
    <cfRule type="colorScale" priority="8">
      <colorScale>
        <cfvo type="min" val="0"/>
        <cfvo type="max" val="0"/>
        <color rgb="FF63BE7B"/>
        <color rgb="FFFFEF9C"/>
      </colorScale>
    </cfRule>
  </conditionalFormatting>
  <conditionalFormatting sqref="F23">
    <cfRule type="colorScale" priority="7">
      <colorScale>
        <cfvo type="min" val="0"/>
        <cfvo type="max" val="0"/>
        <color rgb="FF63BE7B"/>
        <color rgb="FFFFEF9C"/>
      </colorScale>
    </cfRule>
  </conditionalFormatting>
  <conditionalFormatting sqref="F33">
    <cfRule type="colorScale" priority="6">
      <colorScale>
        <cfvo type="min" val="0"/>
        <cfvo type="max" val="0"/>
        <color rgb="FF63BE7B"/>
        <color rgb="FFFFEF9C"/>
      </colorScale>
    </cfRule>
  </conditionalFormatting>
  <conditionalFormatting sqref="F43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F53"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F63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F64:F72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F73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31496062992125984" right="3.937007874015748E-2" top="0.35433070866141736" bottom="0.35433070866141736" header="0.11811023622047245" footer="0.11811023622047245"/>
  <pageSetup scale="4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Month!$A$3:$A$14</xm:f>
          </x14:formula1>
          <xm:sqref>P1:U1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N73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20" sqref="Q20"/>
    </sheetView>
  </sheetViews>
  <sheetFormatPr defaultRowHeight="15"/>
  <cols>
    <col min="1" max="1" width="4.85546875" customWidth="1"/>
    <col min="2" max="2" width="21.140625" customWidth="1"/>
    <col min="3" max="3" width="4.42578125" bestFit="1" customWidth="1"/>
    <col min="4" max="4" width="13.85546875" bestFit="1" customWidth="1"/>
    <col min="5" max="36" width="7" customWidth="1"/>
    <col min="37" max="38" width="6.28515625" bestFit="1" customWidth="1"/>
    <col min="39" max="39" width="4.42578125" bestFit="1" customWidth="1"/>
    <col min="40" max="40" width="13.85546875" bestFit="1" customWidth="1"/>
  </cols>
  <sheetData>
    <row r="1" spans="1:40" ht="27.2" customHeight="1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31</v>
      </c>
      <c r="Q1" s="216"/>
      <c r="R1" s="216"/>
      <c r="S1" s="216"/>
      <c r="T1" s="216"/>
      <c r="U1" s="217"/>
      <c r="V1" s="218">
        <f>DATEVALUE("1"&amp;P1)</f>
        <v>44593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44620</v>
      </c>
      <c r="AF1" s="219"/>
      <c r="AG1" s="219"/>
      <c r="AH1" s="219"/>
      <c r="AI1" s="222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40" ht="30" customHeight="1">
      <c r="A2" s="184"/>
      <c r="B2" s="187"/>
      <c r="C2" s="212" t="s">
        <v>25</v>
      </c>
      <c r="D2" s="213"/>
      <c r="E2" s="12" t="str">
        <f>TEXT(E3,"ddd")</f>
        <v>Tue</v>
      </c>
      <c r="F2" s="13" t="str">
        <f t="shared" ref="F2:AI2" si="0">TEXT(F3,"ddd")</f>
        <v>Wed</v>
      </c>
      <c r="G2" s="13" t="str">
        <f t="shared" si="0"/>
        <v>Thu</v>
      </c>
      <c r="H2" s="13" t="str">
        <f t="shared" si="0"/>
        <v>Fri</v>
      </c>
      <c r="I2" s="13" t="str">
        <f t="shared" si="0"/>
        <v>Sat</v>
      </c>
      <c r="J2" s="13" t="str">
        <f t="shared" si="0"/>
        <v>Sun</v>
      </c>
      <c r="K2" s="13" t="str">
        <f t="shared" si="0"/>
        <v>Mon</v>
      </c>
      <c r="L2" s="13" t="str">
        <f t="shared" si="0"/>
        <v>Tue</v>
      </c>
      <c r="M2" s="13" t="str">
        <f t="shared" si="0"/>
        <v>Wed</v>
      </c>
      <c r="N2" s="13" t="str">
        <f t="shared" si="0"/>
        <v>Thu</v>
      </c>
      <c r="O2" s="13" t="str">
        <f t="shared" si="0"/>
        <v>Fri</v>
      </c>
      <c r="P2" s="13" t="str">
        <f t="shared" si="0"/>
        <v>Sat</v>
      </c>
      <c r="Q2" s="13" t="str">
        <f t="shared" si="0"/>
        <v>Sun</v>
      </c>
      <c r="R2" s="13" t="str">
        <f t="shared" si="0"/>
        <v>Mon</v>
      </c>
      <c r="S2" s="13" t="str">
        <f t="shared" si="0"/>
        <v>Tue</v>
      </c>
      <c r="T2" s="13" t="str">
        <f t="shared" si="0"/>
        <v>Wed</v>
      </c>
      <c r="U2" s="13" t="str">
        <f t="shared" si="0"/>
        <v>Thu</v>
      </c>
      <c r="V2" s="13" t="str">
        <f t="shared" si="0"/>
        <v>Fri</v>
      </c>
      <c r="W2" s="13" t="str">
        <f t="shared" si="0"/>
        <v>Sat</v>
      </c>
      <c r="X2" s="13" t="str">
        <f t="shared" si="0"/>
        <v>Sun</v>
      </c>
      <c r="Y2" s="13" t="str">
        <f t="shared" si="0"/>
        <v>Mon</v>
      </c>
      <c r="Z2" s="13" t="str">
        <f t="shared" si="0"/>
        <v>Tue</v>
      </c>
      <c r="AA2" s="13" t="str">
        <f t="shared" si="0"/>
        <v>Wed</v>
      </c>
      <c r="AB2" s="13" t="str">
        <f t="shared" si="0"/>
        <v>Thu</v>
      </c>
      <c r="AC2" s="13" t="str">
        <f t="shared" si="0"/>
        <v>Fri</v>
      </c>
      <c r="AD2" s="13" t="str">
        <f t="shared" si="0"/>
        <v>Sat</v>
      </c>
      <c r="AE2" s="13" t="str">
        <f t="shared" si="0"/>
        <v>Sun</v>
      </c>
      <c r="AF2" s="13" t="str">
        <f t="shared" si="0"/>
        <v>Mon</v>
      </c>
      <c r="AG2" s="13" t="str">
        <f t="shared" si="0"/>
        <v/>
      </c>
      <c r="AH2" s="13" t="str">
        <f t="shared" si="0"/>
        <v/>
      </c>
      <c r="AI2" s="14" t="str">
        <f t="shared" si="0"/>
        <v/>
      </c>
      <c r="AJ2" s="210"/>
      <c r="AK2" s="239"/>
      <c r="AL2" s="242"/>
      <c r="AM2" s="196" t="s">
        <v>25</v>
      </c>
      <c r="AN2" s="197"/>
    </row>
    <row r="3" spans="1:40" ht="30" customHeight="1" thickBot="1">
      <c r="A3" s="185"/>
      <c r="B3" s="188"/>
      <c r="C3" s="214"/>
      <c r="D3" s="199"/>
      <c r="E3" s="15">
        <f>V1</f>
        <v>44593</v>
      </c>
      <c r="F3" s="11">
        <f>IF(E3&lt;$AE$1,E3+1,"")</f>
        <v>44594</v>
      </c>
      <c r="G3" s="11">
        <f t="shared" ref="G3:AI3" si="1">IF(F3&lt;$AE$1,F3+1,"")</f>
        <v>44595</v>
      </c>
      <c r="H3" s="11">
        <f t="shared" si="1"/>
        <v>44596</v>
      </c>
      <c r="I3" s="11">
        <f t="shared" si="1"/>
        <v>44597</v>
      </c>
      <c r="J3" s="11">
        <f t="shared" si="1"/>
        <v>44598</v>
      </c>
      <c r="K3" s="11">
        <f t="shared" si="1"/>
        <v>44599</v>
      </c>
      <c r="L3" s="11">
        <f t="shared" si="1"/>
        <v>44600</v>
      </c>
      <c r="M3" s="11">
        <f t="shared" si="1"/>
        <v>44601</v>
      </c>
      <c r="N3" s="11">
        <f t="shared" si="1"/>
        <v>44602</v>
      </c>
      <c r="O3" s="11">
        <f t="shared" si="1"/>
        <v>44603</v>
      </c>
      <c r="P3" s="11">
        <f t="shared" si="1"/>
        <v>44604</v>
      </c>
      <c r="Q3" s="11">
        <f t="shared" si="1"/>
        <v>44605</v>
      </c>
      <c r="R3" s="11">
        <f t="shared" si="1"/>
        <v>44606</v>
      </c>
      <c r="S3" s="11">
        <f t="shared" si="1"/>
        <v>44607</v>
      </c>
      <c r="T3" s="11">
        <f t="shared" si="1"/>
        <v>44608</v>
      </c>
      <c r="U3" s="11">
        <f t="shared" si="1"/>
        <v>44609</v>
      </c>
      <c r="V3" s="11">
        <f t="shared" si="1"/>
        <v>44610</v>
      </c>
      <c r="W3" s="11">
        <f t="shared" si="1"/>
        <v>44611</v>
      </c>
      <c r="X3" s="11">
        <f t="shared" si="1"/>
        <v>44612</v>
      </c>
      <c r="Y3" s="11">
        <f t="shared" si="1"/>
        <v>44613</v>
      </c>
      <c r="Z3" s="11">
        <f t="shared" si="1"/>
        <v>44614</v>
      </c>
      <c r="AA3" s="11">
        <f t="shared" si="1"/>
        <v>44615</v>
      </c>
      <c r="AB3" s="11">
        <f t="shared" si="1"/>
        <v>44616</v>
      </c>
      <c r="AC3" s="11">
        <f t="shared" si="1"/>
        <v>44617</v>
      </c>
      <c r="AD3" s="11">
        <f t="shared" si="1"/>
        <v>44618</v>
      </c>
      <c r="AE3" s="11">
        <f t="shared" si="1"/>
        <v>44619</v>
      </c>
      <c r="AF3" s="11">
        <f t="shared" si="1"/>
        <v>44620</v>
      </c>
      <c r="AG3" s="11" t="str">
        <f t="shared" si="1"/>
        <v/>
      </c>
      <c r="AH3" s="11" t="str">
        <f t="shared" si="1"/>
        <v/>
      </c>
      <c r="AI3" s="16" t="str">
        <f t="shared" si="1"/>
        <v/>
      </c>
      <c r="AJ3" s="211"/>
      <c r="AK3" s="240"/>
      <c r="AL3" s="243"/>
      <c r="AM3" s="198"/>
      <c r="AN3" s="199"/>
    </row>
    <row r="4" spans="1:40" ht="19.149999999999999" customHeight="1">
      <c r="A4" s="200">
        <v>1</v>
      </c>
      <c r="B4" s="223" t="s">
        <v>3</v>
      </c>
      <c r="C4" s="194" t="s">
        <v>10</v>
      </c>
      <c r="D4" s="19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8">
        <f>SUM(E4:AI4)</f>
        <v>0</v>
      </c>
      <c r="AK4" s="232" t="e">
        <f>AJ6/AJ4%</f>
        <v>#DIV/0!</v>
      </c>
      <c r="AL4" s="235" t="e">
        <f>AJ13/AJ4%</f>
        <v>#DIV/0!</v>
      </c>
      <c r="AM4" s="194" t="s">
        <v>10</v>
      </c>
      <c r="AN4" s="194"/>
    </row>
    <row r="5" spans="1:40" ht="19.149999999999999" customHeight="1">
      <c r="A5" s="201"/>
      <c r="B5" s="224"/>
      <c r="C5" s="195" t="s">
        <v>11</v>
      </c>
      <c r="D5" s="19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  <c r="AJ5" s="9">
        <f t="shared" ref="AJ5:AJ68" si="2">SUM(E5:AI5)</f>
        <v>0</v>
      </c>
      <c r="AK5" s="233"/>
      <c r="AL5" s="236"/>
      <c r="AM5" s="195" t="s">
        <v>11</v>
      </c>
      <c r="AN5" s="195"/>
    </row>
    <row r="6" spans="1:40" ht="19.149999999999999" customHeight="1">
      <c r="A6" s="201"/>
      <c r="B6" s="224"/>
      <c r="C6" s="195" t="s">
        <v>23</v>
      </c>
      <c r="D6" s="19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6"/>
      <c r="AJ6" s="9">
        <f t="shared" si="2"/>
        <v>0</v>
      </c>
      <c r="AK6" s="233"/>
      <c r="AL6" s="236"/>
      <c r="AM6" s="195" t="s">
        <v>12</v>
      </c>
      <c r="AN6" s="195"/>
    </row>
    <row r="7" spans="1:40" ht="19.149999999999999" customHeight="1">
      <c r="A7" s="201"/>
      <c r="B7" s="224"/>
      <c r="C7" s="192" t="s">
        <v>13</v>
      </c>
      <c r="D7" s="18" t="s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9">
        <f t="shared" si="2"/>
        <v>0</v>
      </c>
      <c r="AK7" s="233"/>
      <c r="AL7" s="236"/>
      <c r="AM7" s="192" t="s">
        <v>13</v>
      </c>
      <c r="AN7" s="18" t="s">
        <v>14</v>
      </c>
    </row>
    <row r="8" spans="1:40" ht="19.149999999999999" customHeight="1">
      <c r="A8" s="201"/>
      <c r="B8" s="224"/>
      <c r="C8" s="192"/>
      <c r="D8" s="18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6"/>
      <c r="AJ8" s="9">
        <f t="shared" si="2"/>
        <v>0</v>
      </c>
      <c r="AK8" s="233"/>
      <c r="AL8" s="236"/>
      <c r="AM8" s="192"/>
      <c r="AN8" s="18" t="s">
        <v>15</v>
      </c>
    </row>
    <row r="9" spans="1:40" ht="19.149999999999999" customHeight="1">
      <c r="A9" s="201"/>
      <c r="B9" s="224"/>
      <c r="C9" s="192"/>
      <c r="D9" s="18" t="s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6"/>
      <c r="AJ9" s="9">
        <f t="shared" si="2"/>
        <v>0</v>
      </c>
      <c r="AK9" s="233"/>
      <c r="AL9" s="236"/>
      <c r="AM9" s="192"/>
      <c r="AN9" s="18" t="s">
        <v>16</v>
      </c>
    </row>
    <row r="10" spans="1:40" ht="19.149999999999999" customHeight="1">
      <c r="A10" s="201"/>
      <c r="B10" s="224"/>
      <c r="C10" s="192"/>
      <c r="D10" s="18" t="s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6"/>
      <c r="AJ10" s="9">
        <f t="shared" si="2"/>
        <v>0</v>
      </c>
      <c r="AK10" s="233"/>
      <c r="AL10" s="236"/>
      <c r="AM10" s="192"/>
      <c r="AN10" s="18" t="s">
        <v>17</v>
      </c>
    </row>
    <row r="11" spans="1:40" ht="19.149999999999999" customHeight="1">
      <c r="A11" s="201"/>
      <c r="B11" s="224"/>
      <c r="C11" s="192"/>
      <c r="D11" s="18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6"/>
      <c r="AJ11" s="9">
        <f t="shared" si="2"/>
        <v>0</v>
      </c>
      <c r="AK11" s="233"/>
      <c r="AL11" s="236"/>
      <c r="AM11" s="192"/>
      <c r="AN11" s="18" t="s">
        <v>18</v>
      </c>
    </row>
    <row r="12" spans="1:40" ht="19.149999999999999" customHeight="1">
      <c r="A12" s="201"/>
      <c r="B12" s="224"/>
      <c r="C12" s="192"/>
      <c r="D12" s="18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6"/>
      <c r="AJ12" s="9">
        <f t="shared" si="2"/>
        <v>0</v>
      </c>
      <c r="AK12" s="233"/>
      <c r="AL12" s="236"/>
      <c r="AM12" s="192"/>
      <c r="AN12" s="18" t="s">
        <v>19</v>
      </c>
    </row>
    <row r="13" spans="1:40" ht="19.149999999999999" customHeight="1" thickBot="1">
      <c r="A13" s="202"/>
      <c r="B13" s="225"/>
      <c r="C13" s="193" t="s">
        <v>21</v>
      </c>
      <c r="D13" s="19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  <c r="AJ13" s="9">
        <f t="shared" si="2"/>
        <v>0</v>
      </c>
      <c r="AK13" s="234"/>
      <c r="AL13" s="237"/>
      <c r="AM13" s="193" t="s">
        <v>21</v>
      </c>
      <c r="AN13" s="193"/>
    </row>
    <row r="14" spans="1:40" ht="19.149999999999999" customHeight="1">
      <c r="A14" s="200">
        <v>2</v>
      </c>
      <c r="B14" s="206" t="s">
        <v>4</v>
      </c>
      <c r="C14" s="194" t="s">
        <v>10</v>
      </c>
      <c r="D14" s="19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/>
      <c r="AJ14" s="8">
        <f t="shared" si="2"/>
        <v>0</v>
      </c>
      <c r="AK14" s="232" t="e">
        <f t="shared" ref="AK14" si="3">AJ16/AJ14%</f>
        <v>#DIV/0!</v>
      </c>
      <c r="AL14" s="235" t="e">
        <f t="shared" ref="AL14" si="4">AJ23/AJ14%</f>
        <v>#DIV/0!</v>
      </c>
      <c r="AM14" s="194" t="s">
        <v>10</v>
      </c>
      <c r="AN14" s="194"/>
    </row>
    <row r="15" spans="1:40" ht="19.149999999999999" customHeight="1">
      <c r="A15" s="201"/>
      <c r="B15" s="207"/>
      <c r="C15" s="195" t="s">
        <v>11</v>
      </c>
      <c r="D15" s="19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6"/>
      <c r="AJ15" s="9">
        <f t="shared" si="2"/>
        <v>0</v>
      </c>
      <c r="AK15" s="233"/>
      <c r="AL15" s="236"/>
      <c r="AM15" s="195" t="s">
        <v>11</v>
      </c>
      <c r="AN15" s="195"/>
    </row>
    <row r="16" spans="1:40" ht="19.149999999999999" customHeight="1">
      <c r="A16" s="201"/>
      <c r="B16" s="207"/>
      <c r="C16" s="195" t="s">
        <v>12</v>
      </c>
      <c r="D16" s="19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6"/>
      <c r="AJ16" s="9">
        <f t="shared" si="2"/>
        <v>0</v>
      </c>
      <c r="AK16" s="233"/>
      <c r="AL16" s="236"/>
      <c r="AM16" s="195" t="s">
        <v>12</v>
      </c>
      <c r="AN16" s="195"/>
    </row>
    <row r="17" spans="1:40" ht="19.149999999999999" customHeight="1">
      <c r="A17" s="201"/>
      <c r="B17" s="207"/>
      <c r="C17" s="192" t="s">
        <v>13</v>
      </c>
      <c r="D17" s="18" t="s"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6"/>
      <c r="AJ17" s="9">
        <f t="shared" si="2"/>
        <v>0</v>
      </c>
      <c r="AK17" s="233"/>
      <c r="AL17" s="236"/>
      <c r="AM17" s="192" t="s">
        <v>13</v>
      </c>
      <c r="AN17" s="18" t="s">
        <v>14</v>
      </c>
    </row>
    <row r="18" spans="1:40" ht="19.149999999999999" customHeight="1">
      <c r="A18" s="201"/>
      <c r="B18" s="207"/>
      <c r="C18" s="192"/>
      <c r="D18" s="18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6"/>
      <c r="AJ18" s="9">
        <f t="shared" si="2"/>
        <v>0</v>
      </c>
      <c r="AK18" s="233"/>
      <c r="AL18" s="236"/>
      <c r="AM18" s="192"/>
      <c r="AN18" s="18" t="s">
        <v>15</v>
      </c>
    </row>
    <row r="19" spans="1:40" ht="19.149999999999999" customHeight="1">
      <c r="A19" s="201"/>
      <c r="B19" s="207"/>
      <c r="C19" s="192"/>
      <c r="D19" s="18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6"/>
      <c r="AJ19" s="9">
        <f t="shared" si="2"/>
        <v>0</v>
      </c>
      <c r="AK19" s="233"/>
      <c r="AL19" s="236"/>
      <c r="AM19" s="192"/>
      <c r="AN19" s="18" t="s">
        <v>16</v>
      </c>
    </row>
    <row r="20" spans="1:40" ht="19.149999999999999" customHeight="1">
      <c r="A20" s="201"/>
      <c r="B20" s="207"/>
      <c r="C20" s="192"/>
      <c r="D20" s="18" t="s">
        <v>17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6"/>
      <c r="AJ20" s="9">
        <f t="shared" si="2"/>
        <v>0</v>
      </c>
      <c r="AK20" s="233"/>
      <c r="AL20" s="236"/>
      <c r="AM20" s="192"/>
      <c r="AN20" s="18" t="s">
        <v>17</v>
      </c>
    </row>
    <row r="21" spans="1:40" ht="19.149999999999999" customHeight="1">
      <c r="A21" s="201"/>
      <c r="B21" s="207"/>
      <c r="C21" s="192"/>
      <c r="D21" s="18" t="s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6"/>
      <c r="AJ21" s="9">
        <f t="shared" si="2"/>
        <v>0</v>
      </c>
      <c r="AK21" s="233"/>
      <c r="AL21" s="236"/>
      <c r="AM21" s="192"/>
      <c r="AN21" s="18" t="s">
        <v>18</v>
      </c>
    </row>
    <row r="22" spans="1:40" ht="19.149999999999999" customHeight="1">
      <c r="A22" s="201"/>
      <c r="B22" s="207"/>
      <c r="C22" s="192"/>
      <c r="D22" s="18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6"/>
      <c r="AJ22" s="9">
        <f t="shared" si="2"/>
        <v>0</v>
      </c>
      <c r="AK22" s="233"/>
      <c r="AL22" s="236"/>
      <c r="AM22" s="192"/>
      <c r="AN22" s="18" t="s">
        <v>19</v>
      </c>
    </row>
    <row r="23" spans="1:40" ht="19.149999999999999" customHeight="1" thickBot="1">
      <c r="A23" s="202"/>
      <c r="B23" s="208"/>
      <c r="C23" s="193" t="s">
        <v>21</v>
      </c>
      <c r="D23" s="19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  <c r="AJ23" s="9">
        <f t="shared" si="2"/>
        <v>0</v>
      </c>
      <c r="AK23" s="234"/>
      <c r="AL23" s="237"/>
      <c r="AM23" s="193" t="s">
        <v>21</v>
      </c>
      <c r="AN23" s="193"/>
    </row>
    <row r="24" spans="1:40" ht="18.75">
      <c r="A24" s="200">
        <v>3</v>
      </c>
      <c r="B24" s="203" t="s">
        <v>5</v>
      </c>
      <c r="C24" s="194" t="s">
        <v>10</v>
      </c>
      <c r="D24" s="19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8">
        <f t="shared" si="2"/>
        <v>0</v>
      </c>
      <c r="AK24" s="232" t="e">
        <f t="shared" ref="AK24" si="5">AJ26/AJ24%</f>
        <v>#DIV/0!</v>
      </c>
      <c r="AL24" s="235" t="e">
        <f t="shared" ref="AL24" si="6">AJ33/AJ24%</f>
        <v>#DIV/0!</v>
      </c>
      <c r="AM24" s="194" t="s">
        <v>10</v>
      </c>
      <c r="AN24" s="194"/>
    </row>
    <row r="25" spans="1:40" ht="18.75">
      <c r="A25" s="201"/>
      <c r="B25" s="204"/>
      <c r="C25" s="195" t="s">
        <v>11</v>
      </c>
      <c r="D25" s="19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6"/>
      <c r="AJ25" s="9">
        <f t="shared" si="2"/>
        <v>0</v>
      </c>
      <c r="AK25" s="233"/>
      <c r="AL25" s="236"/>
      <c r="AM25" s="195" t="s">
        <v>11</v>
      </c>
      <c r="AN25" s="195"/>
    </row>
    <row r="26" spans="1:40" ht="18.75">
      <c r="A26" s="201"/>
      <c r="B26" s="204"/>
      <c r="C26" s="195" t="s">
        <v>12</v>
      </c>
      <c r="D26" s="19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6"/>
      <c r="AJ26" s="9">
        <f t="shared" si="2"/>
        <v>0</v>
      </c>
      <c r="AK26" s="233"/>
      <c r="AL26" s="236"/>
      <c r="AM26" s="195" t="s">
        <v>12</v>
      </c>
      <c r="AN26" s="195"/>
    </row>
    <row r="27" spans="1:40" ht="18.75">
      <c r="A27" s="201"/>
      <c r="B27" s="204"/>
      <c r="C27" s="192" t="s">
        <v>13</v>
      </c>
      <c r="D27" s="18" t="s">
        <v>14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6"/>
      <c r="AJ27" s="9">
        <f t="shared" si="2"/>
        <v>0</v>
      </c>
      <c r="AK27" s="233"/>
      <c r="AL27" s="236"/>
      <c r="AM27" s="192" t="s">
        <v>13</v>
      </c>
      <c r="AN27" s="18" t="s">
        <v>14</v>
      </c>
    </row>
    <row r="28" spans="1:40" ht="18.75">
      <c r="A28" s="201"/>
      <c r="B28" s="204"/>
      <c r="C28" s="192"/>
      <c r="D28" s="18" t="s">
        <v>15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6"/>
      <c r="AJ28" s="9">
        <f t="shared" si="2"/>
        <v>0</v>
      </c>
      <c r="AK28" s="233"/>
      <c r="AL28" s="236"/>
      <c r="AM28" s="192"/>
      <c r="AN28" s="18" t="s">
        <v>15</v>
      </c>
    </row>
    <row r="29" spans="1:40" ht="18.75">
      <c r="A29" s="201"/>
      <c r="B29" s="204"/>
      <c r="C29" s="192"/>
      <c r="D29" s="18" t="s">
        <v>16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6"/>
      <c r="AJ29" s="9">
        <f t="shared" si="2"/>
        <v>0</v>
      </c>
      <c r="AK29" s="233"/>
      <c r="AL29" s="236"/>
      <c r="AM29" s="192"/>
      <c r="AN29" s="18" t="s">
        <v>16</v>
      </c>
    </row>
    <row r="30" spans="1:40" ht="18.75">
      <c r="A30" s="201"/>
      <c r="B30" s="204"/>
      <c r="C30" s="192"/>
      <c r="D30" s="18" t="s">
        <v>17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6"/>
      <c r="AJ30" s="9">
        <f t="shared" si="2"/>
        <v>0</v>
      </c>
      <c r="AK30" s="233"/>
      <c r="AL30" s="236"/>
      <c r="AM30" s="192"/>
      <c r="AN30" s="18" t="s">
        <v>17</v>
      </c>
    </row>
    <row r="31" spans="1:40" ht="18.75">
      <c r="A31" s="201"/>
      <c r="B31" s="204"/>
      <c r="C31" s="192"/>
      <c r="D31" s="18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6"/>
      <c r="AJ31" s="9">
        <f t="shared" si="2"/>
        <v>0</v>
      </c>
      <c r="AK31" s="233"/>
      <c r="AL31" s="236"/>
      <c r="AM31" s="192"/>
      <c r="AN31" s="18" t="s">
        <v>18</v>
      </c>
    </row>
    <row r="32" spans="1:40" ht="18.75">
      <c r="A32" s="201"/>
      <c r="B32" s="204"/>
      <c r="C32" s="192"/>
      <c r="D32" s="18" t="s">
        <v>19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6"/>
      <c r="AJ32" s="9">
        <f t="shared" si="2"/>
        <v>0</v>
      </c>
      <c r="AK32" s="233"/>
      <c r="AL32" s="236"/>
      <c r="AM32" s="192"/>
      <c r="AN32" s="18" t="s">
        <v>19</v>
      </c>
    </row>
    <row r="33" spans="1:40" ht="19.149999999999999" customHeight="1" thickBot="1">
      <c r="A33" s="202"/>
      <c r="B33" s="205"/>
      <c r="C33" s="193" t="s">
        <v>21</v>
      </c>
      <c r="D33" s="19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  <c r="AJ33" s="9">
        <f t="shared" si="2"/>
        <v>0</v>
      </c>
      <c r="AK33" s="234"/>
      <c r="AL33" s="237"/>
      <c r="AM33" s="193" t="s">
        <v>21</v>
      </c>
      <c r="AN33" s="193"/>
    </row>
    <row r="34" spans="1:40" ht="18.75" customHeight="1">
      <c r="A34" s="200">
        <v>4</v>
      </c>
      <c r="B34" s="223" t="s">
        <v>6</v>
      </c>
      <c r="C34" s="194" t="s">
        <v>10</v>
      </c>
      <c r="D34" s="19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5"/>
      <c r="AJ34" s="8">
        <f t="shared" si="2"/>
        <v>0</v>
      </c>
      <c r="AK34" s="232" t="e">
        <f t="shared" ref="AK34" si="7">AJ36/AJ34%</f>
        <v>#DIV/0!</v>
      </c>
      <c r="AL34" s="235" t="e">
        <f t="shared" ref="AL34" si="8">AJ43/AJ34%</f>
        <v>#DIV/0!</v>
      </c>
      <c r="AM34" s="194" t="s">
        <v>10</v>
      </c>
      <c r="AN34" s="194"/>
    </row>
    <row r="35" spans="1:40" ht="18.75">
      <c r="A35" s="201"/>
      <c r="B35" s="224"/>
      <c r="C35" s="195" t="s">
        <v>11</v>
      </c>
      <c r="D35" s="19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6"/>
      <c r="AJ35" s="9">
        <f t="shared" si="2"/>
        <v>0</v>
      </c>
      <c r="AK35" s="233"/>
      <c r="AL35" s="236"/>
      <c r="AM35" s="195" t="s">
        <v>11</v>
      </c>
      <c r="AN35" s="195"/>
    </row>
    <row r="36" spans="1:40" ht="18.75">
      <c r="A36" s="201"/>
      <c r="B36" s="224"/>
      <c r="C36" s="195" t="s">
        <v>12</v>
      </c>
      <c r="D36" s="19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6"/>
      <c r="AJ36" s="9">
        <f t="shared" si="2"/>
        <v>0</v>
      </c>
      <c r="AK36" s="233"/>
      <c r="AL36" s="236"/>
      <c r="AM36" s="195" t="s">
        <v>12</v>
      </c>
      <c r="AN36" s="195"/>
    </row>
    <row r="37" spans="1:40" ht="18.75">
      <c r="A37" s="201"/>
      <c r="B37" s="224"/>
      <c r="C37" s="192" t="s">
        <v>13</v>
      </c>
      <c r="D37" s="18" t="s">
        <v>14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6"/>
      <c r="AJ37" s="9">
        <f t="shared" si="2"/>
        <v>0</v>
      </c>
      <c r="AK37" s="233"/>
      <c r="AL37" s="236"/>
      <c r="AM37" s="192" t="s">
        <v>13</v>
      </c>
      <c r="AN37" s="18" t="s">
        <v>14</v>
      </c>
    </row>
    <row r="38" spans="1:40" ht="18.75">
      <c r="A38" s="201"/>
      <c r="B38" s="224"/>
      <c r="C38" s="192"/>
      <c r="D38" s="18" t="s">
        <v>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6"/>
      <c r="AJ38" s="9">
        <f t="shared" si="2"/>
        <v>0</v>
      </c>
      <c r="AK38" s="233"/>
      <c r="AL38" s="236"/>
      <c r="AM38" s="192"/>
      <c r="AN38" s="18" t="s">
        <v>15</v>
      </c>
    </row>
    <row r="39" spans="1:40" ht="18.75">
      <c r="A39" s="201"/>
      <c r="B39" s="224"/>
      <c r="C39" s="192"/>
      <c r="D39" s="18" t="s">
        <v>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6"/>
      <c r="AJ39" s="9">
        <f t="shared" si="2"/>
        <v>0</v>
      </c>
      <c r="AK39" s="233"/>
      <c r="AL39" s="236"/>
      <c r="AM39" s="192"/>
      <c r="AN39" s="18" t="s">
        <v>16</v>
      </c>
    </row>
    <row r="40" spans="1:40" ht="18.75">
      <c r="A40" s="201"/>
      <c r="B40" s="224"/>
      <c r="C40" s="192"/>
      <c r="D40" s="18" t="s">
        <v>17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6"/>
      <c r="AJ40" s="9">
        <f t="shared" si="2"/>
        <v>0</v>
      </c>
      <c r="AK40" s="233"/>
      <c r="AL40" s="236"/>
      <c r="AM40" s="192"/>
      <c r="AN40" s="18" t="s">
        <v>17</v>
      </c>
    </row>
    <row r="41" spans="1:40" ht="18.75">
      <c r="A41" s="201"/>
      <c r="B41" s="224"/>
      <c r="C41" s="192"/>
      <c r="D41" s="18" t="s">
        <v>18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6"/>
      <c r="AJ41" s="9">
        <f t="shared" si="2"/>
        <v>0</v>
      </c>
      <c r="AK41" s="233"/>
      <c r="AL41" s="236"/>
      <c r="AM41" s="192"/>
      <c r="AN41" s="18" t="s">
        <v>18</v>
      </c>
    </row>
    <row r="42" spans="1:40" ht="18.75">
      <c r="A42" s="201"/>
      <c r="B42" s="224"/>
      <c r="C42" s="192"/>
      <c r="D42" s="18" t="s">
        <v>19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6"/>
      <c r="AJ42" s="9">
        <f t="shared" si="2"/>
        <v>0</v>
      </c>
      <c r="AK42" s="233"/>
      <c r="AL42" s="236"/>
      <c r="AM42" s="192"/>
      <c r="AN42" s="18" t="s">
        <v>19</v>
      </c>
    </row>
    <row r="43" spans="1:40" ht="19.149999999999999" customHeight="1" thickBot="1">
      <c r="A43" s="202"/>
      <c r="B43" s="225"/>
      <c r="C43" s="193" t="s">
        <v>21</v>
      </c>
      <c r="D43" s="19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  <c r="AJ43" s="9">
        <f t="shared" si="2"/>
        <v>0</v>
      </c>
      <c r="AK43" s="234"/>
      <c r="AL43" s="237"/>
      <c r="AM43" s="193" t="s">
        <v>21</v>
      </c>
      <c r="AN43" s="193"/>
    </row>
    <row r="44" spans="1:40" ht="18.75" customHeight="1">
      <c r="A44" s="200">
        <v>5</v>
      </c>
      <c r="B44" s="206" t="s">
        <v>7</v>
      </c>
      <c r="C44" s="194" t="s">
        <v>10</v>
      </c>
      <c r="D44" s="19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8">
        <f t="shared" si="2"/>
        <v>0</v>
      </c>
      <c r="AK44" s="232" t="e">
        <f t="shared" ref="AK44" si="9">AJ46/AJ44%</f>
        <v>#DIV/0!</v>
      </c>
      <c r="AL44" s="235" t="e">
        <f t="shared" ref="AL44" si="10">AJ53/AJ44%</f>
        <v>#DIV/0!</v>
      </c>
      <c r="AM44" s="194" t="s">
        <v>10</v>
      </c>
      <c r="AN44" s="194"/>
    </row>
    <row r="45" spans="1:40" ht="18.75">
      <c r="A45" s="201"/>
      <c r="B45" s="207"/>
      <c r="C45" s="195" t="s">
        <v>11</v>
      </c>
      <c r="D45" s="19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6"/>
      <c r="AJ45" s="9">
        <f t="shared" si="2"/>
        <v>0</v>
      </c>
      <c r="AK45" s="233"/>
      <c r="AL45" s="236"/>
      <c r="AM45" s="195" t="s">
        <v>11</v>
      </c>
      <c r="AN45" s="195"/>
    </row>
    <row r="46" spans="1:40" ht="18.75">
      <c r="A46" s="201"/>
      <c r="B46" s="207"/>
      <c r="C46" s="195" t="s">
        <v>12</v>
      </c>
      <c r="D46" s="19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6"/>
      <c r="AJ46" s="9">
        <f t="shared" si="2"/>
        <v>0</v>
      </c>
      <c r="AK46" s="233"/>
      <c r="AL46" s="236"/>
      <c r="AM46" s="195" t="s">
        <v>12</v>
      </c>
      <c r="AN46" s="195"/>
    </row>
    <row r="47" spans="1:40" ht="18.75">
      <c r="A47" s="201"/>
      <c r="B47" s="207"/>
      <c r="C47" s="192" t="s">
        <v>13</v>
      </c>
      <c r="D47" s="18" t="s">
        <v>14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6"/>
      <c r="AJ47" s="9">
        <f t="shared" si="2"/>
        <v>0</v>
      </c>
      <c r="AK47" s="233"/>
      <c r="AL47" s="236"/>
      <c r="AM47" s="192" t="s">
        <v>13</v>
      </c>
      <c r="AN47" s="18" t="s">
        <v>14</v>
      </c>
    </row>
    <row r="48" spans="1:40" ht="18.75">
      <c r="A48" s="201"/>
      <c r="B48" s="207"/>
      <c r="C48" s="192"/>
      <c r="D48" s="18" t="s">
        <v>15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6"/>
      <c r="AJ48" s="9">
        <f t="shared" si="2"/>
        <v>0</v>
      </c>
      <c r="AK48" s="233"/>
      <c r="AL48" s="236"/>
      <c r="AM48" s="192"/>
      <c r="AN48" s="18" t="s">
        <v>15</v>
      </c>
    </row>
    <row r="49" spans="1:40" ht="18.75">
      <c r="A49" s="201"/>
      <c r="B49" s="207"/>
      <c r="C49" s="192"/>
      <c r="D49" s="18" t="s">
        <v>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6"/>
      <c r="AJ49" s="9">
        <f t="shared" si="2"/>
        <v>0</v>
      </c>
      <c r="AK49" s="233"/>
      <c r="AL49" s="236"/>
      <c r="AM49" s="192"/>
      <c r="AN49" s="18" t="s">
        <v>16</v>
      </c>
    </row>
    <row r="50" spans="1:40" ht="18.75">
      <c r="A50" s="201"/>
      <c r="B50" s="207"/>
      <c r="C50" s="192"/>
      <c r="D50" s="18" t="s">
        <v>17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6"/>
      <c r="AJ50" s="9">
        <f t="shared" si="2"/>
        <v>0</v>
      </c>
      <c r="AK50" s="233"/>
      <c r="AL50" s="236"/>
      <c r="AM50" s="192"/>
      <c r="AN50" s="18" t="s">
        <v>17</v>
      </c>
    </row>
    <row r="51" spans="1:40" ht="18.75">
      <c r="A51" s="201"/>
      <c r="B51" s="207"/>
      <c r="C51" s="192"/>
      <c r="D51" s="18" t="s">
        <v>18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6"/>
      <c r="AJ51" s="9">
        <f t="shared" si="2"/>
        <v>0</v>
      </c>
      <c r="AK51" s="233"/>
      <c r="AL51" s="236"/>
      <c r="AM51" s="192"/>
      <c r="AN51" s="18" t="s">
        <v>18</v>
      </c>
    </row>
    <row r="52" spans="1:40" ht="18.75">
      <c r="A52" s="201"/>
      <c r="B52" s="207"/>
      <c r="C52" s="192"/>
      <c r="D52" s="18" t="s">
        <v>19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6"/>
      <c r="AJ52" s="9">
        <f t="shared" si="2"/>
        <v>0</v>
      </c>
      <c r="AK52" s="233"/>
      <c r="AL52" s="236"/>
      <c r="AM52" s="192"/>
      <c r="AN52" s="18" t="s">
        <v>19</v>
      </c>
    </row>
    <row r="53" spans="1:40" ht="19.149999999999999" customHeight="1" thickBot="1">
      <c r="A53" s="202"/>
      <c r="B53" s="208"/>
      <c r="C53" s="193" t="s">
        <v>21</v>
      </c>
      <c r="D53" s="19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7"/>
      <c r="AJ53" s="9">
        <f t="shared" si="2"/>
        <v>0</v>
      </c>
      <c r="AK53" s="234"/>
      <c r="AL53" s="237"/>
      <c r="AM53" s="193" t="s">
        <v>21</v>
      </c>
      <c r="AN53" s="193"/>
    </row>
    <row r="54" spans="1:40" ht="18.75" customHeight="1">
      <c r="A54" s="200">
        <v>6</v>
      </c>
      <c r="B54" s="203" t="s">
        <v>8</v>
      </c>
      <c r="C54" s="194" t="s">
        <v>10</v>
      </c>
      <c r="D54" s="19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5"/>
      <c r="AJ54" s="8">
        <f t="shared" si="2"/>
        <v>0</v>
      </c>
      <c r="AK54" s="226" t="e">
        <f t="shared" ref="AK54" si="11">AJ56/AJ54%</f>
        <v>#DIV/0!</v>
      </c>
      <c r="AL54" s="229" t="e">
        <f t="shared" ref="AL54" si="12">AJ63/AJ54%</f>
        <v>#DIV/0!</v>
      </c>
      <c r="AM54" s="194" t="s">
        <v>10</v>
      </c>
      <c r="AN54" s="194"/>
    </row>
    <row r="55" spans="1:40" ht="18.75">
      <c r="A55" s="201"/>
      <c r="B55" s="204"/>
      <c r="C55" s="195" t="s">
        <v>11</v>
      </c>
      <c r="D55" s="19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6"/>
      <c r="AJ55" s="9">
        <f t="shared" si="2"/>
        <v>0</v>
      </c>
      <c r="AK55" s="227"/>
      <c r="AL55" s="230"/>
      <c r="AM55" s="195" t="s">
        <v>11</v>
      </c>
      <c r="AN55" s="195"/>
    </row>
    <row r="56" spans="1:40" ht="18.75">
      <c r="A56" s="201"/>
      <c r="B56" s="204"/>
      <c r="C56" s="195" t="s">
        <v>12</v>
      </c>
      <c r="D56" s="19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6"/>
      <c r="AJ56" s="9">
        <f t="shared" si="2"/>
        <v>0</v>
      </c>
      <c r="AK56" s="227"/>
      <c r="AL56" s="230"/>
      <c r="AM56" s="195" t="s">
        <v>12</v>
      </c>
      <c r="AN56" s="195"/>
    </row>
    <row r="57" spans="1:40" ht="18.75">
      <c r="A57" s="201"/>
      <c r="B57" s="204"/>
      <c r="C57" s="192" t="s">
        <v>13</v>
      </c>
      <c r="D57" s="18" t="s">
        <v>14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6"/>
      <c r="AJ57" s="9">
        <f t="shared" si="2"/>
        <v>0</v>
      </c>
      <c r="AK57" s="227"/>
      <c r="AL57" s="230"/>
      <c r="AM57" s="192" t="s">
        <v>13</v>
      </c>
      <c r="AN57" s="18" t="s">
        <v>14</v>
      </c>
    </row>
    <row r="58" spans="1:40" ht="18.75">
      <c r="A58" s="201"/>
      <c r="B58" s="204"/>
      <c r="C58" s="192"/>
      <c r="D58" s="18" t="s">
        <v>15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6"/>
      <c r="AJ58" s="9">
        <f t="shared" si="2"/>
        <v>0</v>
      </c>
      <c r="AK58" s="227"/>
      <c r="AL58" s="230"/>
      <c r="AM58" s="192"/>
      <c r="AN58" s="18" t="s">
        <v>15</v>
      </c>
    </row>
    <row r="59" spans="1:40" ht="18.75">
      <c r="A59" s="201"/>
      <c r="B59" s="204"/>
      <c r="C59" s="192"/>
      <c r="D59" s="18" t="s">
        <v>16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6"/>
      <c r="AJ59" s="9">
        <f t="shared" si="2"/>
        <v>0</v>
      </c>
      <c r="AK59" s="227"/>
      <c r="AL59" s="230"/>
      <c r="AM59" s="192"/>
      <c r="AN59" s="18" t="s">
        <v>16</v>
      </c>
    </row>
    <row r="60" spans="1:40" ht="18.75">
      <c r="A60" s="201"/>
      <c r="B60" s="204"/>
      <c r="C60" s="192"/>
      <c r="D60" s="18" t="s">
        <v>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6"/>
      <c r="AJ60" s="9">
        <f t="shared" si="2"/>
        <v>0</v>
      </c>
      <c r="AK60" s="227"/>
      <c r="AL60" s="230"/>
      <c r="AM60" s="192"/>
      <c r="AN60" s="18" t="s">
        <v>17</v>
      </c>
    </row>
    <row r="61" spans="1:40" ht="18.75">
      <c r="A61" s="201"/>
      <c r="B61" s="204"/>
      <c r="C61" s="192"/>
      <c r="D61" s="18" t="s">
        <v>18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6"/>
      <c r="AJ61" s="9">
        <f t="shared" si="2"/>
        <v>0</v>
      </c>
      <c r="AK61" s="227"/>
      <c r="AL61" s="230"/>
      <c r="AM61" s="192"/>
      <c r="AN61" s="18" t="s">
        <v>18</v>
      </c>
    </row>
    <row r="62" spans="1:40" ht="18.75">
      <c r="A62" s="201"/>
      <c r="B62" s="204"/>
      <c r="C62" s="192"/>
      <c r="D62" s="18" t="s">
        <v>19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6"/>
      <c r="AJ62" s="9">
        <f t="shared" si="2"/>
        <v>0</v>
      </c>
      <c r="AK62" s="227"/>
      <c r="AL62" s="230"/>
      <c r="AM62" s="192"/>
      <c r="AN62" s="18" t="s">
        <v>19</v>
      </c>
    </row>
    <row r="63" spans="1:40" ht="19.149999999999999" customHeight="1" thickBot="1">
      <c r="A63" s="202"/>
      <c r="B63" s="205"/>
      <c r="C63" s="193" t="s">
        <v>21</v>
      </c>
      <c r="D63" s="19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7"/>
      <c r="AJ63" s="10">
        <f t="shared" si="2"/>
        <v>0</v>
      </c>
      <c r="AK63" s="228"/>
      <c r="AL63" s="231"/>
      <c r="AM63" s="193" t="s">
        <v>21</v>
      </c>
      <c r="AN63" s="193"/>
    </row>
    <row r="64" spans="1:40" ht="18.75" customHeight="1">
      <c r="A64" s="200">
        <v>6</v>
      </c>
      <c r="B64" s="244" t="s">
        <v>41</v>
      </c>
      <c r="C64" s="194" t="s">
        <v>10</v>
      </c>
      <c r="D64" s="19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5"/>
      <c r="AJ64" s="8">
        <f t="shared" si="2"/>
        <v>0</v>
      </c>
      <c r="AK64" s="226" t="e">
        <f t="shared" ref="AK64" si="13">AJ66/AJ64%</f>
        <v>#DIV/0!</v>
      </c>
      <c r="AL64" s="229" t="e">
        <f t="shared" ref="AL64" si="14">AJ73/AJ64%</f>
        <v>#DIV/0!</v>
      </c>
      <c r="AM64" s="194" t="s">
        <v>10</v>
      </c>
      <c r="AN64" s="194"/>
    </row>
    <row r="65" spans="1:40" ht="18.75">
      <c r="A65" s="201"/>
      <c r="B65" s="245"/>
      <c r="C65" s="195" t="s">
        <v>11</v>
      </c>
      <c r="D65" s="19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6"/>
      <c r="AJ65" s="9">
        <f t="shared" si="2"/>
        <v>0</v>
      </c>
      <c r="AK65" s="227"/>
      <c r="AL65" s="230"/>
      <c r="AM65" s="195" t="s">
        <v>11</v>
      </c>
      <c r="AN65" s="195"/>
    </row>
    <row r="66" spans="1:40" ht="18.75">
      <c r="A66" s="201"/>
      <c r="B66" s="245"/>
      <c r="C66" s="195" t="s">
        <v>12</v>
      </c>
      <c r="D66" s="19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6"/>
      <c r="AJ66" s="9">
        <f t="shared" si="2"/>
        <v>0</v>
      </c>
      <c r="AK66" s="227"/>
      <c r="AL66" s="230"/>
      <c r="AM66" s="195" t="s">
        <v>12</v>
      </c>
      <c r="AN66" s="195"/>
    </row>
    <row r="67" spans="1:40" ht="18.75">
      <c r="A67" s="201"/>
      <c r="B67" s="245"/>
      <c r="C67" s="192" t="s">
        <v>13</v>
      </c>
      <c r="D67" s="18" t="s">
        <v>14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6"/>
      <c r="AJ67" s="9">
        <f t="shared" si="2"/>
        <v>0</v>
      </c>
      <c r="AK67" s="227"/>
      <c r="AL67" s="230"/>
      <c r="AM67" s="192" t="s">
        <v>13</v>
      </c>
      <c r="AN67" s="18" t="s">
        <v>14</v>
      </c>
    </row>
    <row r="68" spans="1:40" ht="18.75">
      <c r="A68" s="201"/>
      <c r="B68" s="245"/>
      <c r="C68" s="192"/>
      <c r="D68" s="18" t="s">
        <v>15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6"/>
      <c r="AJ68" s="9">
        <f t="shared" si="2"/>
        <v>0</v>
      </c>
      <c r="AK68" s="227"/>
      <c r="AL68" s="230"/>
      <c r="AM68" s="192"/>
      <c r="AN68" s="18" t="s">
        <v>15</v>
      </c>
    </row>
    <row r="69" spans="1:40" ht="18.75">
      <c r="A69" s="201"/>
      <c r="B69" s="245"/>
      <c r="C69" s="192"/>
      <c r="D69" s="18" t="s">
        <v>16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6"/>
      <c r="AJ69" s="9">
        <f t="shared" ref="AJ69:AJ73" si="15">SUM(E69:AI69)</f>
        <v>0</v>
      </c>
      <c r="AK69" s="227"/>
      <c r="AL69" s="230"/>
      <c r="AM69" s="192"/>
      <c r="AN69" s="18" t="s">
        <v>16</v>
      </c>
    </row>
    <row r="70" spans="1:40" ht="18.75">
      <c r="A70" s="201"/>
      <c r="B70" s="245"/>
      <c r="C70" s="192"/>
      <c r="D70" s="18" t="s">
        <v>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6"/>
      <c r="AJ70" s="9">
        <f t="shared" si="15"/>
        <v>0</v>
      </c>
      <c r="AK70" s="227"/>
      <c r="AL70" s="230"/>
      <c r="AM70" s="192"/>
      <c r="AN70" s="18" t="s">
        <v>17</v>
      </c>
    </row>
    <row r="71" spans="1:40" ht="18.75">
      <c r="A71" s="201"/>
      <c r="B71" s="245"/>
      <c r="C71" s="192"/>
      <c r="D71" s="18" t="s">
        <v>18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6"/>
      <c r="AJ71" s="9">
        <f t="shared" si="15"/>
        <v>0</v>
      </c>
      <c r="AK71" s="227"/>
      <c r="AL71" s="230"/>
      <c r="AM71" s="192"/>
      <c r="AN71" s="18" t="s">
        <v>18</v>
      </c>
    </row>
    <row r="72" spans="1:40" ht="18.75">
      <c r="A72" s="201"/>
      <c r="B72" s="245"/>
      <c r="C72" s="192"/>
      <c r="D72" s="18" t="s">
        <v>19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6"/>
      <c r="AJ72" s="9">
        <f t="shared" si="15"/>
        <v>0</v>
      </c>
      <c r="AK72" s="227"/>
      <c r="AL72" s="230"/>
      <c r="AM72" s="192"/>
      <c r="AN72" s="18" t="s">
        <v>19</v>
      </c>
    </row>
    <row r="73" spans="1:40" ht="19.149999999999999" customHeight="1" thickBot="1">
      <c r="A73" s="202"/>
      <c r="B73" s="246"/>
      <c r="C73" s="193" t="s">
        <v>21</v>
      </c>
      <c r="D73" s="19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7"/>
      <c r="AJ73" s="10">
        <f t="shared" si="15"/>
        <v>0</v>
      </c>
      <c r="AK73" s="228"/>
      <c r="AL73" s="231"/>
      <c r="AM73" s="193" t="s">
        <v>21</v>
      </c>
      <c r="AN73" s="193"/>
    </row>
  </sheetData>
  <mergeCells count="112">
    <mergeCell ref="AC1:AD1"/>
    <mergeCell ref="AE1:AI1"/>
    <mergeCell ref="AJ1:AJ3"/>
    <mergeCell ref="AK1:AK3"/>
    <mergeCell ref="AL1:AL3"/>
    <mergeCell ref="AM1:AN1"/>
    <mergeCell ref="AM2:AN3"/>
    <mergeCell ref="A1:A3"/>
    <mergeCell ref="B1:B3"/>
    <mergeCell ref="C1:D1"/>
    <mergeCell ref="E1:O1"/>
    <mergeCell ref="P1:U1"/>
    <mergeCell ref="V1:AB1"/>
    <mergeCell ref="C2:D3"/>
    <mergeCell ref="C7:C12"/>
    <mergeCell ref="AM7:AM12"/>
    <mergeCell ref="C13:D13"/>
    <mergeCell ref="AM13:AN13"/>
    <mergeCell ref="C14:D14"/>
    <mergeCell ref="AK14:AK23"/>
    <mergeCell ref="AL14:AL23"/>
    <mergeCell ref="AM14:AN14"/>
    <mergeCell ref="A4:A13"/>
    <mergeCell ref="B4:B13"/>
    <mergeCell ref="C4:D4"/>
    <mergeCell ref="AK4:AK13"/>
    <mergeCell ref="AL4:AL13"/>
    <mergeCell ref="AM4:AN4"/>
    <mergeCell ref="C5:D5"/>
    <mergeCell ref="AM5:AN5"/>
    <mergeCell ref="C6:D6"/>
    <mergeCell ref="AM6:AN6"/>
    <mergeCell ref="C26:D26"/>
    <mergeCell ref="AM26:AN26"/>
    <mergeCell ref="C27:C32"/>
    <mergeCell ref="AM27:AM32"/>
    <mergeCell ref="C33:D33"/>
    <mergeCell ref="AM33:AN33"/>
    <mergeCell ref="C23:D23"/>
    <mergeCell ref="AM23:AN23"/>
    <mergeCell ref="A24:A33"/>
    <mergeCell ref="B24:B33"/>
    <mergeCell ref="C24:D24"/>
    <mergeCell ref="AK24:AK33"/>
    <mergeCell ref="AL24:AL33"/>
    <mergeCell ref="AM24:AN24"/>
    <mergeCell ref="C25:D25"/>
    <mergeCell ref="AM25:AN25"/>
    <mergeCell ref="A14:A23"/>
    <mergeCell ref="B14:B23"/>
    <mergeCell ref="C15:D15"/>
    <mergeCell ref="AM15:AN15"/>
    <mergeCell ref="C16:D16"/>
    <mergeCell ref="AM16:AN16"/>
    <mergeCell ref="C17:C22"/>
    <mergeCell ref="AM17:AM22"/>
    <mergeCell ref="C37:C42"/>
    <mergeCell ref="AM37:AM42"/>
    <mergeCell ref="C43:D43"/>
    <mergeCell ref="AM43:AN43"/>
    <mergeCell ref="C44:D44"/>
    <mergeCell ref="AK44:AK53"/>
    <mergeCell ref="AL44:AL53"/>
    <mergeCell ref="AM44:AN44"/>
    <mergeCell ref="A34:A43"/>
    <mergeCell ref="B34:B43"/>
    <mergeCell ref="C34:D34"/>
    <mergeCell ref="AK34:AK43"/>
    <mergeCell ref="AL34:AL43"/>
    <mergeCell ref="AM34:AN34"/>
    <mergeCell ref="C35:D35"/>
    <mergeCell ref="AM35:AN35"/>
    <mergeCell ref="C36:D36"/>
    <mergeCell ref="AM36:AN36"/>
    <mergeCell ref="C56:D56"/>
    <mergeCell ref="AM56:AN56"/>
    <mergeCell ref="C57:C62"/>
    <mergeCell ref="AM57:AM62"/>
    <mergeCell ref="C63:D63"/>
    <mergeCell ref="AM63:AN63"/>
    <mergeCell ref="C53:D53"/>
    <mergeCell ref="AM53:AN53"/>
    <mergeCell ref="A54:A63"/>
    <mergeCell ref="B54:B63"/>
    <mergeCell ref="C54:D54"/>
    <mergeCell ref="AK54:AK63"/>
    <mergeCell ref="AL54:AL63"/>
    <mergeCell ref="AM54:AN54"/>
    <mergeCell ref="C55:D55"/>
    <mergeCell ref="AM55:AN55"/>
    <mergeCell ref="A44:A53"/>
    <mergeCell ref="B44:B53"/>
    <mergeCell ref="C45:D45"/>
    <mergeCell ref="AM45:AN45"/>
    <mergeCell ref="C46:D46"/>
    <mergeCell ref="AM46:AN46"/>
    <mergeCell ref="C47:C52"/>
    <mergeCell ref="AM47:AM52"/>
    <mergeCell ref="C67:C72"/>
    <mergeCell ref="AM67:AM72"/>
    <mergeCell ref="C73:D73"/>
    <mergeCell ref="AM73:AN73"/>
    <mergeCell ref="A64:A73"/>
    <mergeCell ref="B64:B73"/>
    <mergeCell ref="C64:D64"/>
    <mergeCell ref="AK64:AK73"/>
    <mergeCell ref="AL64:AL73"/>
    <mergeCell ref="AM64:AN64"/>
    <mergeCell ref="C65:D65"/>
    <mergeCell ref="AM65:AN65"/>
    <mergeCell ref="C66:D66"/>
    <mergeCell ref="AM66:AN66"/>
  </mergeCells>
  <conditionalFormatting sqref="E2:AI2">
    <cfRule type="containsText" dxfId="937" priority="216" operator="containsText" text="Sat">
      <formula>NOT(ISERROR(SEARCH("Sat",E2)))</formula>
    </cfRule>
    <cfRule type="containsText" dxfId="936" priority="217" operator="containsText" text="Fri">
      <formula>NOT(ISERROR(SEARCH("Fri",E2)))</formula>
    </cfRule>
    <cfRule type="containsText" dxfId="935" priority="218" operator="containsText" text="Thu">
      <formula>NOT(ISERROR(SEARCH("Thu",E2)))</formula>
    </cfRule>
    <cfRule type="containsText" dxfId="934" priority="219" operator="containsText" text="Wed">
      <formula>NOT(ISERROR(SEARCH("Wed",E2)))</formula>
    </cfRule>
    <cfRule type="containsText" dxfId="933" priority="220" operator="containsText" text="Tue">
      <formula>NOT(ISERROR(SEARCH("Tue",E2)))</formula>
    </cfRule>
    <cfRule type="containsText" dxfId="932" priority="221" operator="containsText" text="Mon">
      <formula>NOT(ISERROR(SEARCH("Mon",E2)))</formula>
    </cfRule>
    <cfRule type="containsText" dxfId="931" priority="222" operator="containsText" text="Sun">
      <formula>NOT(ISERROR(SEARCH("Sun",E2)))</formula>
    </cfRule>
  </conditionalFormatting>
  <conditionalFormatting sqref="E4:AJ22 AJ23">
    <cfRule type="colorScale" priority="215">
      <colorScale>
        <cfvo type="min" val="0"/>
        <cfvo type="max" val="0"/>
        <color rgb="FF63BE7B"/>
        <color rgb="FFFFEF9C"/>
      </colorScale>
    </cfRule>
  </conditionalFormatting>
  <conditionalFormatting sqref="E24:AJ32 AJ33">
    <cfRule type="colorScale" priority="214">
      <colorScale>
        <cfvo type="min" val="0"/>
        <cfvo type="max" val="0"/>
        <color rgb="FF63BE7B"/>
        <color rgb="FFFFEF9C"/>
      </colorScale>
    </cfRule>
  </conditionalFormatting>
  <conditionalFormatting sqref="E34:AJ42 AJ43">
    <cfRule type="colorScale" priority="213">
      <colorScale>
        <cfvo type="min" val="0"/>
        <cfvo type="max" val="0"/>
        <color rgb="FF63BE7B"/>
        <color rgb="FFFFEF9C"/>
      </colorScale>
    </cfRule>
  </conditionalFormatting>
  <conditionalFormatting sqref="E44:AJ51 E52:AI52 AJ52:AJ53">
    <cfRule type="colorScale" priority="212">
      <colorScale>
        <cfvo type="min" val="0"/>
        <cfvo type="max" val="0"/>
        <color rgb="FF63BE7B"/>
        <color rgb="FFFFEF9C"/>
      </colorScale>
    </cfRule>
  </conditionalFormatting>
  <conditionalFormatting sqref="E54:X62 AJ62:AJ63 AC62:AI62 AC54:AJ61">
    <cfRule type="colorScale" priority="211">
      <colorScale>
        <cfvo type="min" val="0"/>
        <cfvo type="max" val="0"/>
        <color rgb="FF63BE7B"/>
        <color rgb="FFFFEF9C"/>
      </colorScale>
    </cfRule>
  </conditionalFormatting>
  <conditionalFormatting sqref="C4:D12 C14:D22 C13 C24:D32 C34:D42 C44:D52 C54:D62">
    <cfRule type="containsText" dxfId="930" priority="199" operator="containsText" text="other">
      <formula>NOT(ISERROR(SEARCH("other",C4)))</formula>
    </cfRule>
    <cfRule type="containsText" dxfId="929" priority="200" operator="containsText" text="Scratch">
      <formula>NOT(ISERROR(SEARCH("Scratch",C4)))</formula>
    </cfRule>
    <cfRule type="containsText" dxfId="928" priority="201" operator="containsText" text="Indicator">
      <formula>NOT(ISERROR(SEARCH("Indicator",C4)))</formula>
    </cfRule>
    <cfRule type="containsText" dxfId="927" priority="202" operator="containsText" text="i.r">
      <formula>NOT(ISERROR(SEARCH("i.r",C4)))</formula>
    </cfRule>
    <cfRule type="containsText" dxfId="926" priority="203" operator="containsText" text="Types of Defect">
      <formula>NOT(ISERROR(SEARCH("Types of Defect",C4)))</formula>
    </cfRule>
    <cfRule type="containsText" dxfId="925" priority="204" operator="containsText" text="H.v">
      <formula>NOT(ISERROR(SEARCH("H.v",C4)))</formula>
    </cfRule>
    <cfRule type="containsText" dxfId="924" priority="205" operator="containsText" text="NG Qty.">
      <formula>NOT(ISERROR(SEARCH("NG Qty.",C4)))</formula>
    </cfRule>
    <cfRule type="containsText" dxfId="923" priority="206" operator="containsText" text="NG  Qty.">
      <formula>NOT(ISERROR(SEARCH("NG  Qty.",C4)))</formula>
    </cfRule>
    <cfRule type="containsText" dxfId="922" priority="207" operator="containsText" text="OK Qty.">
      <formula>NOT(ISERROR(SEARCH("OK Qty.",C4)))</formula>
    </cfRule>
    <cfRule type="containsText" dxfId="921" priority="208" operator="containsText" text="OK  Qty.">
      <formula>NOT(ISERROR(SEARCH("OK  Qty.",C4)))</formula>
    </cfRule>
    <cfRule type="containsText" dxfId="920" priority="209" operator="containsText" text="Total  Qty.">
      <formula>NOT(ISERROR(SEARCH("Total  Qty.",C4)))</formula>
    </cfRule>
    <cfRule type="containsText" dxfId="919" priority="210" operator="containsText" text="Total  Qty.">
      <formula>NOT(ISERROR(SEARCH("Total  Qty.",C4)))</formula>
    </cfRule>
  </conditionalFormatting>
  <conditionalFormatting sqref="E23:AI23">
    <cfRule type="colorScale" priority="198">
      <colorScale>
        <cfvo type="min" val="0"/>
        <cfvo type="max" val="0"/>
        <color rgb="FF63BE7B"/>
        <color rgb="FFFFEF9C"/>
      </colorScale>
    </cfRule>
  </conditionalFormatting>
  <conditionalFormatting sqref="C23">
    <cfRule type="containsText" dxfId="918" priority="186" operator="containsText" text="other">
      <formula>NOT(ISERROR(SEARCH("other",C23)))</formula>
    </cfRule>
    <cfRule type="containsText" dxfId="917" priority="187" operator="containsText" text="Scratch">
      <formula>NOT(ISERROR(SEARCH("Scratch",C23)))</formula>
    </cfRule>
    <cfRule type="containsText" dxfId="916" priority="188" operator="containsText" text="Indicator">
      <formula>NOT(ISERROR(SEARCH("Indicator",C23)))</formula>
    </cfRule>
    <cfRule type="containsText" dxfId="915" priority="189" operator="containsText" text="i.r">
      <formula>NOT(ISERROR(SEARCH("i.r",C23)))</formula>
    </cfRule>
    <cfRule type="containsText" dxfId="914" priority="190" operator="containsText" text="Types of Defect">
      <formula>NOT(ISERROR(SEARCH("Types of Defect",C23)))</formula>
    </cfRule>
    <cfRule type="containsText" dxfId="913" priority="191" operator="containsText" text="H.v">
      <formula>NOT(ISERROR(SEARCH("H.v",C23)))</formula>
    </cfRule>
    <cfRule type="containsText" dxfId="912" priority="192" operator="containsText" text="NG Qty.">
      <formula>NOT(ISERROR(SEARCH("NG Qty.",C23)))</formula>
    </cfRule>
    <cfRule type="containsText" dxfId="911" priority="193" operator="containsText" text="NG  Qty.">
      <formula>NOT(ISERROR(SEARCH("NG  Qty.",C23)))</formula>
    </cfRule>
    <cfRule type="containsText" dxfId="910" priority="194" operator="containsText" text="OK Qty.">
      <formula>NOT(ISERROR(SEARCH("OK Qty.",C23)))</formula>
    </cfRule>
    <cfRule type="containsText" dxfId="909" priority="195" operator="containsText" text="OK  Qty.">
      <formula>NOT(ISERROR(SEARCH("OK  Qty.",C23)))</formula>
    </cfRule>
    <cfRule type="containsText" dxfId="908" priority="196" operator="containsText" text="Total  Qty.">
      <formula>NOT(ISERROR(SEARCH("Total  Qty.",C23)))</formula>
    </cfRule>
    <cfRule type="containsText" dxfId="907" priority="197" operator="containsText" text="Total  Qty.">
      <formula>NOT(ISERROR(SEARCH("Total  Qty.",C23)))</formula>
    </cfRule>
  </conditionalFormatting>
  <conditionalFormatting sqref="E33:AI33">
    <cfRule type="colorScale" priority="185">
      <colorScale>
        <cfvo type="min" val="0"/>
        <cfvo type="max" val="0"/>
        <color rgb="FF63BE7B"/>
        <color rgb="FFFFEF9C"/>
      </colorScale>
    </cfRule>
  </conditionalFormatting>
  <conditionalFormatting sqref="C33">
    <cfRule type="containsText" dxfId="906" priority="173" operator="containsText" text="other">
      <formula>NOT(ISERROR(SEARCH("other",C33)))</formula>
    </cfRule>
    <cfRule type="containsText" dxfId="905" priority="174" operator="containsText" text="Scratch">
      <formula>NOT(ISERROR(SEARCH("Scratch",C33)))</formula>
    </cfRule>
    <cfRule type="containsText" dxfId="904" priority="175" operator="containsText" text="Indicator">
      <formula>NOT(ISERROR(SEARCH("Indicator",C33)))</formula>
    </cfRule>
    <cfRule type="containsText" dxfId="903" priority="176" operator="containsText" text="i.r">
      <formula>NOT(ISERROR(SEARCH("i.r",C33)))</formula>
    </cfRule>
    <cfRule type="containsText" dxfId="902" priority="177" operator="containsText" text="Types of Defect">
      <formula>NOT(ISERROR(SEARCH("Types of Defect",C33)))</formula>
    </cfRule>
    <cfRule type="containsText" dxfId="901" priority="178" operator="containsText" text="H.v">
      <formula>NOT(ISERROR(SEARCH("H.v",C33)))</formula>
    </cfRule>
    <cfRule type="containsText" dxfId="900" priority="179" operator="containsText" text="NG Qty.">
      <formula>NOT(ISERROR(SEARCH("NG Qty.",C33)))</formula>
    </cfRule>
    <cfRule type="containsText" dxfId="899" priority="180" operator="containsText" text="NG  Qty.">
      <formula>NOT(ISERROR(SEARCH("NG  Qty.",C33)))</formula>
    </cfRule>
    <cfRule type="containsText" dxfId="898" priority="181" operator="containsText" text="OK Qty.">
      <formula>NOT(ISERROR(SEARCH("OK Qty.",C33)))</formula>
    </cfRule>
    <cfRule type="containsText" dxfId="897" priority="182" operator="containsText" text="OK  Qty.">
      <formula>NOT(ISERROR(SEARCH("OK  Qty.",C33)))</formula>
    </cfRule>
    <cfRule type="containsText" dxfId="896" priority="183" operator="containsText" text="Total  Qty.">
      <formula>NOT(ISERROR(SEARCH("Total  Qty.",C33)))</formula>
    </cfRule>
    <cfRule type="containsText" dxfId="895" priority="184" operator="containsText" text="Total  Qty.">
      <formula>NOT(ISERROR(SEARCH("Total  Qty.",C33)))</formula>
    </cfRule>
  </conditionalFormatting>
  <conditionalFormatting sqref="E43:AI43">
    <cfRule type="colorScale" priority="172">
      <colorScale>
        <cfvo type="min" val="0"/>
        <cfvo type="max" val="0"/>
        <color rgb="FF63BE7B"/>
        <color rgb="FFFFEF9C"/>
      </colorScale>
    </cfRule>
  </conditionalFormatting>
  <conditionalFormatting sqref="C43">
    <cfRule type="containsText" dxfId="894" priority="160" operator="containsText" text="other">
      <formula>NOT(ISERROR(SEARCH("other",C43)))</formula>
    </cfRule>
    <cfRule type="containsText" dxfId="893" priority="161" operator="containsText" text="Scratch">
      <formula>NOT(ISERROR(SEARCH("Scratch",C43)))</formula>
    </cfRule>
    <cfRule type="containsText" dxfId="892" priority="162" operator="containsText" text="Indicator">
      <formula>NOT(ISERROR(SEARCH("Indicator",C43)))</formula>
    </cfRule>
    <cfRule type="containsText" dxfId="891" priority="163" operator="containsText" text="i.r">
      <formula>NOT(ISERROR(SEARCH("i.r",C43)))</formula>
    </cfRule>
    <cfRule type="containsText" dxfId="890" priority="164" operator="containsText" text="Types of Defect">
      <formula>NOT(ISERROR(SEARCH("Types of Defect",C43)))</formula>
    </cfRule>
    <cfRule type="containsText" dxfId="889" priority="165" operator="containsText" text="H.v">
      <formula>NOT(ISERROR(SEARCH("H.v",C43)))</formula>
    </cfRule>
    <cfRule type="containsText" dxfId="888" priority="166" operator="containsText" text="NG Qty.">
      <formula>NOT(ISERROR(SEARCH("NG Qty.",C43)))</formula>
    </cfRule>
    <cfRule type="containsText" dxfId="887" priority="167" operator="containsText" text="NG  Qty.">
      <formula>NOT(ISERROR(SEARCH("NG  Qty.",C43)))</formula>
    </cfRule>
    <cfRule type="containsText" dxfId="886" priority="168" operator="containsText" text="OK Qty.">
      <formula>NOT(ISERROR(SEARCH("OK Qty.",C43)))</formula>
    </cfRule>
    <cfRule type="containsText" dxfId="885" priority="169" operator="containsText" text="OK  Qty.">
      <formula>NOT(ISERROR(SEARCH("OK  Qty.",C43)))</formula>
    </cfRule>
    <cfRule type="containsText" dxfId="884" priority="170" operator="containsText" text="Total  Qty.">
      <formula>NOT(ISERROR(SEARCH("Total  Qty.",C43)))</formula>
    </cfRule>
    <cfRule type="containsText" dxfId="883" priority="171" operator="containsText" text="Total  Qty.">
      <formula>NOT(ISERROR(SEARCH("Total  Qty.",C43)))</formula>
    </cfRule>
  </conditionalFormatting>
  <conditionalFormatting sqref="E53:AI53">
    <cfRule type="colorScale" priority="159">
      <colorScale>
        <cfvo type="min" val="0"/>
        <cfvo type="max" val="0"/>
        <color rgb="FF63BE7B"/>
        <color rgb="FFFFEF9C"/>
      </colorScale>
    </cfRule>
  </conditionalFormatting>
  <conditionalFormatting sqref="C53">
    <cfRule type="containsText" dxfId="882" priority="147" operator="containsText" text="other">
      <formula>NOT(ISERROR(SEARCH("other",C53)))</formula>
    </cfRule>
    <cfRule type="containsText" dxfId="881" priority="148" operator="containsText" text="Scratch">
      <formula>NOT(ISERROR(SEARCH("Scratch",C53)))</formula>
    </cfRule>
    <cfRule type="containsText" dxfId="880" priority="149" operator="containsText" text="Indicator">
      <formula>NOT(ISERROR(SEARCH("Indicator",C53)))</formula>
    </cfRule>
    <cfRule type="containsText" dxfId="879" priority="150" operator="containsText" text="i.r">
      <formula>NOT(ISERROR(SEARCH("i.r",C53)))</formula>
    </cfRule>
    <cfRule type="containsText" dxfId="878" priority="151" operator="containsText" text="Types of Defect">
      <formula>NOT(ISERROR(SEARCH("Types of Defect",C53)))</formula>
    </cfRule>
    <cfRule type="containsText" dxfId="877" priority="152" operator="containsText" text="H.v">
      <formula>NOT(ISERROR(SEARCH("H.v",C53)))</formula>
    </cfRule>
    <cfRule type="containsText" dxfId="876" priority="153" operator="containsText" text="NG Qty.">
      <formula>NOT(ISERROR(SEARCH("NG Qty.",C53)))</formula>
    </cfRule>
    <cfRule type="containsText" dxfId="875" priority="154" operator="containsText" text="NG  Qty.">
      <formula>NOT(ISERROR(SEARCH("NG  Qty.",C53)))</formula>
    </cfRule>
    <cfRule type="containsText" dxfId="874" priority="155" operator="containsText" text="OK Qty.">
      <formula>NOT(ISERROR(SEARCH("OK Qty.",C53)))</formula>
    </cfRule>
    <cfRule type="containsText" dxfId="873" priority="156" operator="containsText" text="OK  Qty.">
      <formula>NOT(ISERROR(SEARCH("OK  Qty.",C53)))</formula>
    </cfRule>
    <cfRule type="containsText" dxfId="872" priority="157" operator="containsText" text="Total  Qty.">
      <formula>NOT(ISERROR(SEARCH("Total  Qty.",C53)))</formula>
    </cfRule>
    <cfRule type="containsText" dxfId="871" priority="158" operator="containsText" text="Total  Qty.">
      <formula>NOT(ISERROR(SEARCH("Total  Qty.",C53)))</formula>
    </cfRule>
  </conditionalFormatting>
  <conditionalFormatting sqref="E63:X63 AC63:AI63">
    <cfRule type="colorScale" priority="146">
      <colorScale>
        <cfvo type="min" val="0"/>
        <cfvo type="max" val="0"/>
        <color rgb="FF63BE7B"/>
        <color rgb="FFFFEF9C"/>
      </colorScale>
    </cfRule>
  </conditionalFormatting>
  <conditionalFormatting sqref="C63">
    <cfRule type="containsText" dxfId="870" priority="134" operator="containsText" text="other">
      <formula>NOT(ISERROR(SEARCH("other",C63)))</formula>
    </cfRule>
    <cfRule type="containsText" dxfId="869" priority="135" operator="containsText" text="Scratch">
      <formula>NOT(ISERROR(SEARCH("Scratch",C63)))</formula>
    </cfRule>
    <cfRule type="containsText" dxfId="868" priority="136" operator="containsText" text="Indicator">
      <formula>NOT(ISERROR(SEARCH("Indicator",C63)))</formula>
    </cfRule>
    <cfRule type="containsText" dxfId="867" priority="137" operator="containsText" text="i.r">
      <formula>NOT(ISERROR(SEARCH("i.r",C63)))</formula>
    </cfRule>
    <cfRule type="containsText" dxfId="866" priority="138" operator="containsText" text="Types of Defect">
      <formula>NOT(ISERROR(SEARCH("Types of Defect",C63)))</formula>
    </cfRule>
    <cfRule type="containsText" dxfId="865" priority="139" operator="containsText" text="H.v">
      <formula>NOT(ISERROR(SEARCH("H.v",C63)))</formula>
    </cfRule>
    <cfRule type="containsText" dxfId="864" priority="140" operator="containsText" text="NG Qty.">
      <formula>NOT(ISERROR(SEARCH("NG Qty.",C63)))</formula>
    </cfRule>
    <cfRule type="containsText" dxfId="863" priority="141" operator="containsText" text="NG  Qty.">
      <formula>NOT(ISERROR(SEARCH("NG  Qty.",C63)))</formula>
    </cfRule>
    <cfRule type="containsText" dxfId="862" priority="142" operator="containsText" text="OK Qty.">
      <formula>NOT(ISERROR(SEARCH("OK Qty.",C63)))</formula>
    </cfRule>
    <cfRule type="containsText" dxfId="861" priority="143" operator="containsText" text="OK  Qty.">
      <formula>NOT(ISERROR(SEARCH("OK  Qty.",C63)))</formula>
    </cfRule>
    <cfRule type="containsText" dxfId="860" priority="144" operator="containsText" text="Total  Qty.">
      <formula>NOT(ISERROR(SEARCH("Total  Qty.",C63)))</formula>
    </cfRule>
    <cfRule type="containsText" dxfId="859" priority="145" operator="containsText" text="Total  Qty.">
      <formula>NOT(ISERROR(SEARCH("Total  Qty.",C63)))</formula>
    </cfRule>
  </conditionalFormatting>
  <conditionalFormatting sqref="C4:D63">
    <cfRule type="containsText" dxfId="858" priority="133" operator="containsText" text="Rework">
      <formula>NOT(ISERROR(SEARCH("Rework",C4)))</formula>
    </cfRule>
  </conditionalFormatting>
  <conditionalFormatting sqref="AM4:AN12 AM14:AN22 AM13 AM24:AN32 AM34:AN42 AM44:AN52 AM54:AN62">
    <cfRule type="containsText" dxfId="857" priority="121" operator="containsText" text="other">
      <formula>NOT(ISERROR(SEARCH("other",AM4)))</formula>
    </cfRule>
    <cfRule type="containsText" dxfId="856" priority="122" operator="containsText" text="Scratch">
      <formula>NOT(ISERROR(SEARCH("Scratch",AM4)))</formula>
    </cfRule>
    <cfRule type="containsText" dxfId="855" priority="123" operator="containsText" text="Indicator">
      <formula>NOT(ISERROR(SEARCH("Indicator",AM4)))</formula>
    </cfRule>
    <cfRule type="containsText" dxfId="854" priority="124" operator="containsText" text="i.r">
      <formula>NOT(ISERROR(SEARCH("i.r",AM4)))</formula>
    </cfRule>
    <cfRule type="containsText" dxfId="853" priority="125" operator="containsText" text="Types of Defect">
      <formula>NOT(ISERROR(SEARCH("Types of Defect",AM4)))</formula>
    </cfRule>
    <cfRule type="containsText" dxfId="852" priority="126" operator="containsText" text="H.v">
      <formula>NOT(ISERROR(SEARCH("H.v",AM4)))</formula>
    </cfRule>
    <cfRule type="containsText" dxfId="851" priority="127" operator="containsText" text="NG Qty.">
      <formula>NOT(ISERROR(SEARCH("NG Qty.",AM4)))</formula>
    </cfRule>
    <cfRule type="containsText" dxfId="850" priority="128" operator="containsText" text="NG  Qty.">
      <formula>NOT(ISERROR(SEARCH("NG  Qty.",AM4)))</formula>
    </cfRule>
    <cfRule type="containsText" dxfId="849" priority="129" operator="containsText" text="OK Qty.">
      <formula>NOT(ISERROR(SEARCH("OK Qty.",AM4)))</formula>
    </cfRule>
    <cfRule type="containsText" dxfId="848" priority="130" operator="containsText" text="OK  Qty.">
      <formula>NOT(ISERROR(SEARCH("OK  Qty.",AM4)))</formula>
    </cfRule>
    <cfRule type="containsText" dxfId="847" priority="131" operator="containsText" text="Total  Qty.">
      <formula>NOT(ISERROR(SEARCH("Total  Qty.",AM4)))</formula>
    </cfRule>
    <cfRule type="containsText" dxfId="846" priority="132" operator="containsText" text="Total  Qty.">
      <formula>NOT(ISERROR(SEARCH("Total  Qty.",AM4)))</formula>
    </cfRule>
  </conditionalFormatting>
  <conditionalFormatting sqref="AM23">
    <cfRule type="containsText" dxfId="845" priority="109" operator="containsText" text="other">
      <formula>NOT(ISERROR(SEARCH("other",AM23)))</formula>
    </cfRule>
    <cfRule type="containsText" dxfId="844" priority="110" operator="containsText" text="Scratch">
      <formula>NOT(ISERROR(SEARCH("Scratch",AM23)))</formula>
    </cfRule>
    <cfRule type="containsText" dxfId="843" priority="111" operator="containsText" text="Indicator">
      <formula>NOT(ISERROR(SEARCH("Indicator",AM23)))</formula>
    </cfRule>
    <cfRule type="containsText" dxfId="842" priority="112" operator="containsText" text="i.r">
      <formula>NOT(ISERROR(SEARCH("i.r",AM23)))</formula>
    </cfRule>
    <cfRule type="containsText" dxfId="841" priority="113" operator="containsText" text="Types of Defect">
      <formula>NOT(ISERROR(SEARCH("Types of Defect",AM23)))</formula>
    </cfRule>
    <cfRule type="containsText" dxfId="840" priority="114" operator="containsText" text="H.v">
      <formula>NOT(ISERROR(SEARCH("H.v",AM23)))</formula>
    </cfRule>
    <cfRule type="containsText" dxfId="839" priority="115" operator="containsText" text="NG Qty.">
      <formula>NOT(ISERROR(SEARCH("NG Qty.",AM23)))</formula>
    </cfRule>
    <cfRule type="containsText" dxfId="838" priority="116" operator="containsText" text="NG  Qty.">
      <formula>NOT(ISERROR(SEARCH("NG  Qty.",AM23)))</formula>
    </cfRule>
    <cfRule type="containsText" dxfId="837" priority="117" operator="containsText" text="OK Qty.">
      <formula>NOT(ISERROR(SEARCH("OK Qty.",AM23)))</formula>
    </cfRule>
    <cfRule type="containsText" dxfId="836" priority="118" operator="containsText" text="OK  Qty.">
      <formula>NOT(ISERROR(SEARCH("OK  Qty.",AM23)))</formula>
    </cfRule>
    <cfRule type="containsText" dxfId="835" priority="119" operator="containsText" text="Total  Qty.">
      <formula>NOT(ISERROR(SEARCH("Total  Qty.",AM23)))</formula>
    </cfRule>
    <cfRule type="containsText" dxfId="834" priority="120" operator="containsText" text="Total  Qty.">
      <formula>NOT(ISERROR(SEARCH("Total  Qty.",AM23)))</formula>
    </cfRule>
  </conditionalFormatting>
  <conditionalFormatting sqref="AM33">
    <cfRule type="containsText" dxfId="833" priority="97" operator="containsText" text="other">
      <formula>NOT(ISERROR(SEARCH("other",AM33)))</formula>
    </cfRule>
    <cfRule type="containsText" dxfId="832" priority="98" operator="containsText" text="Scratch">
      <formula>NOT(ISERROR(SEARCH("Scratch",AM33)))</formula>
    </cfRule>
    <cfRule type="containsText" dxfId="831" priority="99" operator="containsText" text="Indicator">
      <formula>NOT(ISERROR(SEARCH("Indicator",AM33)))</formula>
    </cfRule>
    <cfRule type="containsText" dxfId="830" priority="100" operator="containsText" text="i.r">
      <formula>NOT(ISERROR(SEARCH("i.r",AM33)))</formula>
    </cfRule>
    <cfRule type="containsText" dxfId="829" priority="101" operator="containsText" text="Types of Defect">
      <formula>NOT(ISERROR(SEARCH("Types of Defect",AM33)))</formula>
    </cfRule>
    <cfRule type="containsText" dxfId="828" priority="102" operator="containsText" text="H.v">
      <formula>NOT(ISERROR(SEARCH("H.v",AM33)))</formula>
    </cfRule>
    <cfRule type="containsText" dxfId="827" priority="103" operator="containsText" text="NG Qty.">
      <formula>NOT(ISERROR(SEARCH("NG Qty.",AM33)))</formula>
    </cfRule>
    <cfRule type="containsText" dxfId="826" priority="104" operator="containsText" text="NG  Qty.">
      <formula>NOT(ISERROR(SEARCH("NG  Qty.",AM33)))</formula>
    </cfRule>
    <cfRule type="containsText" dxfId="825" priority="105" operator="containsText" text="OK Qty.">
      <formula>NOT(ISERROR(SEARCH("OK Qty.",AM33)))</formula>
    </cfRule>
    <cfRule type="containsText" dxfId="824" priority="106" operator="containsText" text="OK  Qty.">
      <formula>NOT(ISERROR(SEARCH("OK  Qty.",AM33)))</formula>
    </cfRule>
    <cfRule type="containsText" dxfId="823" priority="107" operator="containsText" text="Total  Qty.">
      <formula>NOT(ISERROR(SEARCH("Total  Qty.",AM33)))</formula>
    </cfRule>
    <cfRule type="containsText" dxfId="822" priority="108" operator="containsText" text="Total  Qty.">
      <formula>NOT(ISERROR(SEARCH("Total  Qty.",AM33)))</formula>
    </cfRule>
  </conditionalFormatting>
  <conditionalFormatting sqref="AM43">
    <cfRule type="containsText" dxfId="821" priority="85" operator="containsText" text="other">
      <formula>NOT(ISERROR(SEARCH("other",AM43)))</formula>
    </cfRule>
    <cfRule type="containsText" dxfId="820" priority="86" operator="containsText" text="Scratch">
      <formula>NOT(ISERROR(SEARCH("Scratch",AM43)))</formula>
    </cfRule>
    <cfRule type="containsText" dxfId="819" priority="87" operator="containsText" text="Indicator">
      <formula>NOT(ISERROR(SEARCH("Indicator",AM43)))</formula>
    </cfRule>
    <cfRule type="containsText" dxfId="818" priority="88" operator="containsText" text="i.r">
      <formula>NOT(ISERROR(SEARCH("i.r",AM43)))</formula>
    </cfRule>
    <cfRule type="containsText" dxfId="817" priority="89" operator="containsText" text="Types of Defect">
      <formula>NOT(ISERROR(SEARCH("Types of Defect",AM43)))</formula>
    </cfRule>
    <cfRule type="containsText" dxfId="816" priority="90" operator="containsText" text="H.v">
      <formula>NOT(ISERROR(SEARCH("H.v",AM43)))</formula>
    </cfRule>
    <cfRule type="containsText" dxfId="815" priority="91" operator="containsText" text="NG Qty.">
      <formula>NOT(ISERROR(SEARCH("NG Qty.",AM43)))</formula>
    </cfRule>
    <cfRule type="containsText" dxfId="814" priority="92" operator="containsText" text="NG  Qty.">
      <formula>NOT(ISERROR(SEARCH("NG  Qty.",AM43)))</formula>
    </cfRule>
    <cfRule type="containsText" dxfId="813" priority="93" operator="containsText" text="OK Qty.">
      <formula>NOT(ISERROR(SEARCH("OK Qty.",AM43)))</formula>
    </cfRule>
    <cfRule type="containsText" dxfId="812" priority="94" operator="containsText" text="OK  Qty.">
      <formula>NOT(ISERROR(SEARCH("OK  Qty.",AM43)))</formula>
    </cfRule>
    <cfRule type="containsText" dxfId="811" priority="95" operator="containsText" text="Total  Qty.">
      <formula>NOT(ISERROR(SEARCH("Total  Qty.",AM43)))</formula>
    </cfRule>
    <cfRule type="containsText" dxfId="810" priority="96" operator="containsText" text="Total  Qty.">
      <formula>NOT(ISERROR(SEARCH("Total  Qty.",AM43)))</formula>
    </cfRule>
  </conditionalFormatting>
  <conditionalFormatting sqref="AM53">
    <cfRule type="containsText" dxfId="809" priority="73" operator="containsText" text="other">
      <formula>NOT(ISERROR(SEARCH("other",AM53)))</formula>
    </cfRule>
    <cfRule type="containsText" dxfId="808" priority="74" operator="containsText" text="Scratch">
      <formula>NOT(ISERROR(SEARCH("Scratch",AM53)))</formula>
    </cfRule>
    <cfRule type="containsText" dxfId="807" priority="75" operator="containsText" text="Indicator">
      <formula>NOT(ISERROR(SEARCH("Indicator",AM53)))</formula>
    </cfRule>
    <cfRule type="containsText" dxfId="806" priority="76" operator="containsText" text="i.r">
      <formula>NOT(ISERROR(SEARCH("i.r",AM53)))</formula>
    </cfRule>
    <cfRule type="containsText" dxfId="805" priority="77" operator="containsText" text="Types of Defect">
      <formula>NOT(ISERROR(SEARCH("Types of Defect",AM53)))</formula>
    </cfRule>
    <cfRule type="containsText" dxfId="804" priority="78" operator="containsText" text="H.v">
      <formula>NOT(ISERROR(SEARCH("H.v",AM53)))</formula>
    </cfRule>
    <cfRule type="containsText" dxfId="803" priority="79" operator="containsText" text="NG Qty.">
      <formula>NOT(ISERROR(SEARCH("NG Qty.",AM53)))</formula>
    </cfRule>
    <cfRule type="containsText" dxfId="802" priority="80" operator="containsText" text="NG  Qty.">
      <formula>NOT(ISERROR(SEARCH("NG  Qty.",AM53)))</formula>
    </cfRule>
    <cfRule type="containsText" dxfId="801" priority="81" operator="containsText" text="OK Qty.">
      <formula>NOT(ISERROR(SEARCH("OK Qty.",AM53)))</formula>
    </cfRule>
    <cfRule type="containsText" dxfId="800" priority="82" operator="containsText" text="OK  Qty.">
      <formula>NOT(ISERROR(SEARCH("OK  Qty.",AM53)))</formula>
    </cfRule>
    <cfRule type="containsText" dxfId="799" priority="83" operator="containsText" text="Total  Qty.">
      <formula>NOT(ISERROR(SEARCH("Total  Qty.",AM53)))</formula>
    </cfRule>
    <cfRule type="containsText" dxfId="798" priority="84" operator="containsText" text="Total  Qty.">
      <formula>NOT(ISERROR(SEARCH("Total  Qty.",AM53)))</formula>
    </cfRule>
  </conditionalFormatting>
  <conditionalFormatting sqref="AM63">
    <cfRule type="containsText" dxfId="797" priority="61" operator="containsText" text="other">
      <formula>NOT(ISERROR(SEARCH("other",AM63)))</formula>
    </cfRule>
    <cfRule type="containsText" dxfId="796" priority="62" operator="containsText" text="Scratch">
      <formula>NOT(ISERROR(SEARCH("Scratch",AM63)))</formula>
    </cfRule>
    <cfRule type="containsText" dxfId="795" priority="63" operator="containsText" text="Indicator">
      <formula>NOT(ISERROR(SEARCH("Indicator",AM63)))</formula>
    </cfRule>
    <cfRule type="containsText" dxfId="794" priority="64" operator="containsText" text="i.r">
      <formula>NOT(ISERROR(SEARCH("i.r",AM63)))</formula>
    </cfRule>
    <cfRule type="containsText" dxfId="793" priority="65" operator="containsText" text="Types of Defect">
      <formula>NOT(ISERROR(SEARCH("Types of Defect",AM63)))</formula>
    </cfRule>
    <cfRule type="containsText" dxfId="792" priority="66" operator="containsText" text="H.v">
      <formula>NOT(ISERROR(SEARCH("H.v",AM63)))</formula>
    </cfRule>
    <cfRule type="containsText" dxfId="791" priority="67" operator="containsText" text="NG Qty.">
      <formula>NOT(ISERROR(SEARCH("NG Qty.",AM63)))</formula>
    </cfRule>
    <cfRule type="containsText" dxfId="790" priority="68" operator="containsText" text="NG  Qty.">
      <formula>NOT(ISERROR(SEARCH("NG  Qty.",AM63)))</formula>
    </cfRule>
    <cfRule type="containsText" dxfId="789" priority="69" operator="containsText" text="OK Qty.">
      <formula>NOT(ISERROR(SEARCH("OK Qty.",AM63)))</formula>
    </cfRule>
    <cfRule type="containsText" dxfId="788" priority="70" operator="containsText" text="OK  Qty.">
      <formula>NOT(ISERROR(SEARCH("OK  Qty.",AM63)))</formula>
    </cfRule>
    <cfRule type="containsText" dxfId="787" priority="71" operator="containsText" text="Total  Qty.">
      <formula>NOT(ISERROR(SEARCH("Total  Qty.",AM63)))</formula>
    </cfRule>
    <cfRule type="containsText" dxfId="786" priority="72" operator="containsText" text="Total  Qty.">
      <formula>NOT(ISERROR(SEARCH("Total  Qty.",AM63)))</formula>
    </cfRule>
  </conditionalFormatting>
  <conditionalFormatting sqref="AM4:AN63">
    <cfRule type="containsText" dxfId="785" priority="60" operator="containsText" text="Rework">
      <formula>NOT(ISERROR(SEARCH("Rework",AM4)))</formula>
    </cfRule>
  </conditionalFormatting>
  <conditionalFormatting sqref="A1 A4 A14 A24 A34 A44 A54">
    <cfRule type="colorScale" priority="223">
      <colorScale>
        <cfvo type="min" val="0"/>
        <cfvo type="max" val="0"/>
        <color rgb="FF63BE7B"/>
        <color rgb="FFFFEF9C"/>
      </colorScale>
    </cfRule>
  </conditionalFormatting>
  <conditionalFormatting sqref="Y54:AB62">
    <cfRule type="colorScale" priority="59">
      <colorScale>
        <cfvo type="min" val="0"/>
        <cfvo type="max" val="0"/>
        <color rgb="FF63BE7B"/>
        <color rgb="FFFFEF9C"/>
      </colorScale>
    </cfRule>
  </conditionalFormatting>
  <conditionalFormatting sqref="Y63:AB63">
    <cfRule type="colorScale" priority="58">
      <colorScale>
        <cfvo type="min" val="0"/>
        <cfvo type="max" val="0"/>
        <color rgb="FF63BE7B"/>
        <color rgb="FFFFEF9C"/>
      </colorScale>
    </cfRule>
  </conditionalFormatting>
  <conditionalFormatting sqref="AK4:AL4 AK14:AL14 AK24:AL24 AK34:AL34 AK44:AL44 AK54:AL54">
    <cfRule type="colorScale" priority="57">
      <colorScale>
        <cfvo type="min" val="0"/>
        <cfvo type="max" val="0"/>
        <color rgb="FF63BE7B"/>
        <color rgb="FFFFEF9C"/>
      </colorScale>
    </cfRule>
  </conditionalFormatting>
  <conditionalFormatting sqref="E64:X72 AJ72:AJ73 AC72:AI72 AC64:AJ71">
    <cfRule type="colorScale" priority="55">
      <colorScale>
        <cfvo type="min" val="0"/>
        <cfvo type="max" val="0"/>
        <color rgb="FF63BE7B"/>
        <color rgb="FFFFEF9C"/>
      </colorScale>
    </cfRule>
  </conditionalFormatting>
  <conditionalFormatting sqref="C64:D72">
    <cfRule type="containsText" dxfId="784" priority="43" operator="containsText" text="other">
      <formula>NOT(ISERROR(SEARCH("other",C64)))</formula>
    </cfRule>
    <cfRule type="containsText" dxfId="783" priority="44" operator="containsText" text="Scratch">
      <formula>NOT(ISERROR(SEARCH("Scratch",C64)))</formula>
    </cfRule>
    <cfRule type="containsText" dxfId="782" priority="45" operator="containsText" text="Indicator">
      <formula>NOT(ISERROR(SEARCH("Indicator",C64)))</formula>
    </cfRule>
    <cfRule type="containsText" dxfId="781" priority="46" operator="containsText" text="i.r">
      <formula>NOT(ISERROR(SEARCH("i.r",C64)))</formula>
    </cfRule>
    <cfRule type="containsText" dxfId="780" priority="47" operator="containsText" text="Types of Defect">
      <formula>NOT(ISERROR(SEARCH("Types of Defect",C64)))</formula>
    </cfRule>
    <cfRule type="containsText" dxfId="779" priority="48" operator="containsText" text="H.v">
      <formula>NOT(ISERROR(SEARCH("H.v",C64)))</formula>
    </cfRule>
    <cfRule type="containsText" dxfId="778" priority="49" operator="containsText" text="NG Qty.">
      <formula>NOT(ISERROR(SEARCH("NG Qty.",C64)))</formula>
    </cfRule>
    <cfRule type="containsText" dxfId="777" priority="50" operator="containsText" text="NG  Qty.">
      <formula>NOT(ISERROR(SEARCH("NG  Qty.",C64)))</formula>
    </cfRule>
    <cfRule type="containsText" dxfId="776" priority="51" operator="containsText" text="OK Qty.">
      <formula>NOT(ISERROR(SEARCH("OK Qty.",C64)))</formula>
    </cfRule>
    <cfRule type="containsText" dxfId="775" priority="52" operator="containsText" text="OK  Qty.">
      <formula>NOT(ISERROR(SEARCH("OK  Qty.",C64)))</formula>
    </cfRule>
    <cfRule type="containsText" dxfId="774" priority="53" operator="containsText" text="Total  Qty.">
      <formula>NOT(ISERROR(SEARCH("Total  Qty.",C64)))</formula>
    </cfRule>
    <cfRule type="containsText" dxfId="773" priority="54" operator="containsText" text="Total  Qty.">
      <formula>NOT(ISERROR(SEARCH("Total  Qty.",C64)))</formula>
    </cfRule>
  </conditionalFormatting>
  <conditionalFormatting sqref="E73:X73 AC73:AI73">
    <cfRule type="colorScale" priority="42">
      <colorScale>
        <cfvo type="min" val="0"/>
        <cfvo type="max" val="0"/>
        <color rgb="FF63BE7B"/>
        <color rgb="FFFFEF9C"/>
      </colorScale>
    </cfRule>
  </conditionalFormatting>
  <conditionalFormatting sqref="C73">
    <cfRule type="containsText" dxfId="772" priority="30" operator="containsText" text="other">
      <formula>NOT(ISERROR(SEARCH("other",C73)))</formula>
    </cfRule>
    <cfRule type="containsText" dxfId="771" priority="31" operator="containsText" text="Scratch">
      <formula>NOT(ISERROR(SEARCH("Scratch",C73)))</formula>
    </cfRule>
    <cfRule type="containsText" dxfId="770" priority="32" operator="containsText" text="Indicator">
      <formula>NOT(ISERROR(SEARCH("Indicator",C73)))</formula>
    </cfRule>
    <cfRule type="containsText" dxfId="769" priority="33" operator="containsText" text="i.r">
      <formula>NOT(ISERROR(SEARCH("i.r",C73)))</formula>
    </cfRule>
    <cfRule type="containsText" dxfId="768" priority="34" operator="containsText" text="Types of Defect">
      <formula>NOT(ISERROR(SEARCH("Types of Defect",C73)))</formula>
    </cfRule>
    <cfRule type="containsText" dxfId="767" priority="35" operator="containsText" text="H.v">
      <formula>NOT(ISERROR(SEARCH("H.v",C73)))</formula>
    </cfRule>
    <cfRule type="containsText" dxfId="766" priority="36" operator="containsText" text="NG Qty.">
      <formula>NOT(ISERROR(SEARCH("NG Qty.",C73)))</formula>
    </cfRule>
    <cfRule type="containsText" dxfId="765" priority="37" operator="containsText" text="NG  Qty.">
      <formula>NOT(ISERROR(SEARCH("NG  Qty.",C73)))</formula>
    </cfRule>
    <cfRule type="containsText" dxfId="764" priority="38" operator="containsText" text="OK Qty.">
      <formula>NOT(ISERROR(SEARCH("OK Qty.",C73)))</formula>
    </cfRule>
    <cfRule type="containsText" dxfId="763" priority="39" operator="containsText" text="OK  Qty.">
      <formula>NOT(ISERROR(SEARCH("OK  Qty.",C73)))</formula>
    </cfRule>
    <cfRule type="containsText" dxfId="762" priority="40" operator="containsText" text="Total  Qty.">
      <formula>NOT(ISERROR(SEARCH("Total  Qty.",C73)))</formula>
    </cfRule>
    <cfRule type="containsText" dxfId="761" priority="41" operator="containsText" text="Total  Qty.">
      <formula>NOT(ISERROR(SEARCH("Total  Qty.",C73)))</formula>
    </cfRule>
  </conditionalFormatting>
  <conditionalFormatting sqref="C64:D73">
    <cfRule type="containsText" dxfId="760" priority="29" operator="containsText" text="Rework">
      <formula>NOT(ISERROR(SEARCH("Rework",C64)))</formula>
    </cfRule>
  </conditionalFormatting>
  <conditionalFormatting sqref="AM64:AN72">
    <cfRule type="containsText" dxfId="759" priority="17" operator="containsText" text="other">
      <formula>NOT(ISERROR(SEARCH("other",AM64)))</formula>
    </cfRule>
    <cfRule type="containsText" dxfId="758" priority="18" operator="containsText" text="Scratch">
      <formula>NOT(ISERROR(SEARCH("Scratch",AM64)))</formula>
    </cfRule>
    <cfRule type="containsText" dxfId="757" priority="19" operator="containsText" text="Indicator">
      <formula>NOT(ISERROR(SEARCH("Indicator",AM64)))</formula>
    </cfRule>
    <cfRule type="containsText" dxfId="756" priority="20" operator="containsText" text="i.r">
      <formula>NOT(ISERROR(SEARCH("i.r",AM64)))</formula>
    </cfRule>
    <cfRule type="containsText" dxfId="755" priority="21" operator="containsText" text="Types of Defect">
      <formula>NOT(ISERROR(SEARCH("Types of Defect",AM64)))</formula>
    </cfRule>
    <cfRule type="containsText" dxfId="754" priority="22" operator="containsText" text="H.v">
      <formula>NOT(ISERROR(SEARCH("H.v",AM64)))</formula>
    </cfRule>
    <cfRule type="containsText" dxfId="753" priority="23" operator="containsText" text="NG Qty.">
      <formula>NOT(ISERROR(SEARCH("NG Qty.",AM64)))</formula>
    </cfRule>
    <cfRule type="containsText" dxfId="752" priority="24" operator="containsText" text="NG  Qty.">
      <formula>NOT(ISERROR(SEARCH("NG  Qty.",AM64)))</formula>
    </cfRule>
    <cfRule type="containsText" dxfId="751" priority="25" operator="containsText" text="OK Qty.">
      <formula>NOT(ISERROR(SEARCH("OK Qty.",AM64)))</formula>
    </cfRule>
    <cfRule type="containsText" dxfId="750" priority="26" operator="containsText" text="OK  Qty.">
      <formula>NOT(ISERROR(SEARCH("OK  Qty.",AM64)))</formula>
    </cfRule>
    <cfRule type="containsText" dxfId="749" priority="27" operator="containsText" text="Total  Qty.">
      <formula>NOT(ISERROR(SEARCH("Total  Qty.",AM64)))</formula>
    </cfRule>
    <cfRule type="containsText" dxfId="748" priority="28" operator="containsText" text="Total  Qty.">
      <formula>NOT(ISERROR(SEARCH("Total  Qty.",AM64)))</formula>
    </cfRule>
  </conditionalFormatting>
  <conditionalFormatting sqref="AM73">
    <cfRule type="containsText" dxfId="747" priority="5" operator="containsText" text="other">
      <formula>NOT(ISERROR(SEARCH("other",AM73)))</formula>
    </cfRule>
    <cfRule type="containsText" dxfId="746" priority="6" operator="containsText" text="Scratch">
      <formula>NOT(ISERROR(SEARCH("Scratch",AM73)))</formula>
    </cfRule>
    <cfRule type="containsText" dxfId="745" priority="7" operator="containsText" text="Indicator">
      <formula>NOT(ISERROR(SEARCH("Indicator",AM73)))</formula>
    </cfRule>
    <cfRule type="containsText" dxfId="744" priority="8" operator="containsText" text="i.r">
      <formula>NOT(ISERROR(SEARCH("i.r",AM73)))</formula>
    </cfRule>
    <cfRule type="containsText" dxfId="743" priority="9" operator="containsText" text="Types of Defect">
      <formula>NOT(ISERROR(SEARCH("Types of Defect",AM73)))</formula>
    </cfRule>
    <cfRule type="containsText" dxfId="742" priority="10" operator="containsText" text="H.v">
      <formula>NOT(ISERROR(SEARCH("H.v",AM73)))</formula>
    </cfRule>
    <cfRule type="containsText" dxfId="741" priority="11" operator="containsText" text="NG Qty.">
      <formula>NOT(ISERROR(SEARCH("NG Qty.",AM73)))</formula>
    </cfRule>
    <cfRule type="containsText" dxfId="740" priority="12" operator="containsText" text="NG  Qty.">
      <formula>NOT(ISERROR(SEARCH("NG  Qty.",AM73)))</formula>
    </cfRule>
    <cfRule type="containsText" dxfId="739" priority="13" operator="containsText" text="OK Qty.">
      <formula>NOT(ISERROR(SEARCH("OK Qty.",AM73)))</formula>
    </cfRule>
    <cfRule type="containsText" dxfId="738" priority="14" operator="containsText" text="OK  Qty.">
      <formula>NOT(ISERROR(SEARCH("OK  Qty.",AM73)))</formula>
    </cfRule>
    <cfRule type="containsText" dxfId="737" priority="15" operator="containsText" text="Total  Qty.">
      <formula>NOT(ISERROR(SEARCH("Total  Qty.",AM73)))</formula>
    </cfRule>
    <cfRule type="containsText" dxfId="736" priority="16" operator="containsText" text="Total  Qty.">
      <formula>NOT(ISERROR(SEARCH("Total  Qty.",AM73)))</formula>
    </cfRule>
  </conditionalFormatting>
  <conditionalFormatting sqref="AM64:AN73">
    <cfRule type="containsText" dxfId="735" priority="4" operator="containsText" text="Rework">
      <formula>NOT(ISERROR(SEARCH("Rework",AM64)))</formula>
    </cfRule>
  </conditionalFormatting>
  <conditionalFormatting sqref="A64">
    <cfRule type="colorScale" priority="56">
      <colorScale>
        <cfvo type="min" val="0"/>
        <cfvo type="max" val="0"/>
        <color rgb="FF63BE7B"/>
        <color rgb="FFFFEF9C"/>
      </colorScale>
    </cfRule>
  </conditionalFormatting>
  <conditionalFormatting sqref="Y64:AB72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Y73:AB73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AK64:AL64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31496062992125984" right="3.937007874015748E-2" top="0.35433070866141736" bottom="0.35433070866141736" header="0.11811023622047245" footer="0.11811023622047245"/>
  <pageSetup scale="4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Month!$A$3:$A$14</xm:f>
          </x14:formula1>
          <xm:sqref>P1:U1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N73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13" sqref="Q13"/>
    </sheetView>
  </sheetViews>
  <sheetFormatPr defaultRowHeight="15"/>
  <cols>
    <col min="1" max="1" width="4.85546875" customWidth="1"/>
    <col min="2" max="2" width="21.140625" customWidth="1"/>
    <col min="3" max="3" width="4.42578125" bestFit="1" customWidth="1"/>
    <col min="4" max="4" width="13.85546875" bestFit="1" customWidth="1"/>
    <col min="5" max="36" width="7" customWidth="1"/>
    <col min="37" max="38" width="6.28515625" bestFit="1" customWidth="1"/>
    <col min="39" max="39" width="4.42578125" bestFit="1" customWidth="1"/>
    <col min="40" max="40" width="13.85546875" bestFit="1" customWidth="1"/>
  </cols>
  <sheetData>
    <row r="1" spans="1:40" ht="27.2" customHeight="1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32</v>
      </c>
      <c r="Q1" s="216"/>
      <c r="R1" s="216"/>
      <c r="S1" s="216"/>
      <c r="T1" s="216"/>
      <c r="U1" s="217"/>
      <c r="V1" s="218">
        <f>DATEVALUE("1"&amp;P1)</f>
        <v>44621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44651</v>
      </c>
      <c r="AF1" s="219"/>
      <c r="AG1" s="219"/>
      <c r="AH1" s="219"/>
      <c r="AI1" s="222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40" ht="30" customHeight="1">
      <c r="A2" s="184"/>
      <c r="B2" s="187"/>
      <c r="C2" s="212" t="s">
        <v>25</v>
      </c>
      <c r="D2" s="213"/>
      <c r="E2" s="12" t="str">
        <f>TEXT(E3,"ddd")</f>
        <v>Tue</v>
      </c>
      <c r="F2" s="13" t="str">
        <f t="shared" ref="F2:AI2" si="0">TEXT(F3,"ddd")</f>
        <v>Wed</v>
      </c>
      <c r="G2" s="13" t="str">
        <f t="shared" si="0"/>
        <v>Thu</v>
      </c>
      <c r="H2" s="13" t="str">
        <f t="shared" si="0"/>
        <v>Fri</v>
      </c>
      <c r="I2" s="13" t="str">
        <f t="shared" si="0"/>
        <v>Sat</v>
      </c>
      <c r="J2" s="13" t="str">
        <f t="shared" si="0"/>
        <v>Sun</v>
      </c>
      <c r="K2" s="13" t="str">
        <f t="shared" si="0"/>
        <v>Mon</v>
      </c>
      <c r="L2" s="13" t="str">
        <f t="shared" si="0"/>
        <v>Tue</v>
      </c>
      <c r="M2" s="13" t="str">
        <f t="shared" si="0"/>
        <v>Wed</v>
      </c>
      <c r="N2" s="13" t="str">
        <f t="shared" si="0"/>
        <v>Thu</v>
      </c>
      <c r="O2" s="13" t="str">
        <f t="shared" si="0"/>
        <v>Fri</v>
      </c>
      <c r="P2" s="13" t="str">
        <f t="shared" si="0"/>
        <v>Sat</v>
      </c>
      <c r="Q2" s="13" t="str">
        <f t="shared" si="0"/>
        <v>Sun</v>
      </c>
      <c r="R2" s="13" t="str">
        <f t="shared" si="0"/>
        <v>Mon</v>
      </c>
      <c r="S2" s="13" t="str">
        <f t="shared" si="0"/>
        <v>Tue</v>
      </c>
      <c r="T2" s="13" t="str">
        <f t="shared" si="0"/>
        <v>Wed</v>
      </c>
      <c r="U2" s="13" t="str">
        <f t="shared" si="0"/>
        <v>Thu</v>
      </c>
      <c r="V2" s="13" t="str">
        <f t="shared" si="0"/>
        <v>Fri</v>
      </c>
      <c r="W2" s="13" t="str">
        <f t="shared" si="0"/>
        <v>Sat</v>
      </c>
      <c r="X2" s="13" t="str">
        <f t="shared" si="0"/>
        <v>Sun</v>
      </c>
      <c r="Y2" s="13" t="str">
        <f t="shared" si="0"/>
        <v>Mon</v>
      </c>
      <c r="Z2" s="13" t="str">
        <f t="shared" si="0"/>
        <v>Tue</v>
      </c>
      <c r="AA2" s="13" t="str">
        <f t="shared" si="0"/>
        <v>Wed</v>
      </c>
      <c r="AB2" s="13" t="str">
        <f t="shared" si="0"/>
        <v>Thu</v>
      </c>
      <c r="AC2" s="13" t="str">
        <f t="shared" si="0"/>
        <v>Fri</v>
      </c>
      <c r="AD2" s="13" t="str">
        <f t="shared" si="0"/>
        <v>Sat</v>
      </c>
      <c r="AE2" s="13" t="str">
        <f t="shared" si="0"/>
        <v>Sun</v>
      </c>
      <c r="AF2" s="13" t="str">
        <f t="shared" si="0"/>
        <v>Mon</v>
      </c>
      <c r="AG2" s="13" t="str">
        <f t="shared" si="0"/>
        <v>Tue</v>
      </c>
      <c r="AH2" s="13" t="str">
        <f t="shared" si="0"/>
        <v>Wed</v>
      </c>
      <c r="AI2" s="14" t="str">
        <f t="shared" si="0"/>
        <v>Thu</v>
      </c>
      <c r="AJ2" s="210"/>
      <c r="AK2" s="239"/>
      <c r="AL2" s="242"/>
      <c r="AM2" s="196" t="s">
        <v>25</v>
      </c>
      <c r="AN2" s="197"/>
    </row>
    <row r="3" spans="1:40" ht="30" customHeight="1" thickBot="1">
      <c r="A3" s="185"/>
      <c r="B3" s="188"/>
      <c r="C3" s="214"/>
      <c r="D3" s="199"/>
      <c r="E3" s="15">
        <f>V1</f>
        <v>44621</v>
      </c>
      <c r="F3" s="11">
        <f>IF(E3&lt;$AE$1,E3+1,"")</f>
        <v>44622</v>
      </c>
      <c r="G3" s="11">
        <f t="shared" ref="G3:AI3" si="1">IF(F3&lt;$AE$1,F3+1,"")</f>
        <v>44623</v>
      </c>
      <c r="H3" s="11">
        <f t="shared" si="1"/>
        <v>44624</v>
      </c>
      <c r="I3" s="11">
        <f t="shared" si="1"/>
        <v>44625</v>
      </c>
      <c r="J3" s="11">
        <f t="shared" si="1"/>
        <v>44626</v>
      </c>
      <c r="K3" s="11">
        <f t="shared" si="1"/>
        <v>44627</v>
      </c>
      <c r="L3" s="11">
        <f t="shared" si="1"/>
        <v>44628</v>
      </c>
      <c r="M3" s="11">
        <f t="shared" si="1"/>
        <v>44629</v>
      </c>
      <c r="N3" s="11">
        <f t="shared" si="1"/>
        <v>44630</v>
      </c>
      <c r="O3" s="11">
        <f t="shared" si="1"/>
        <v>44631</v>
      </c>
      <c r="P3" s="11">
        <f t="shared" si="1"/>
        <v>44632</v>
      </c>
      <c r="Q3" s="11">
        <f t="shared" si="1"/>
        <v>44633</v>
      </c>
      <c r="R3" s="11">
        <f t="shared" si="1"/>
        <v>44634</v>
      </c>
      <c r="S3" s="11">
        <f t="shared" si="1"/>
        <v>44635</v>
      </c>
      <c r="T3" s="11">
        <f t="shared" si="1"/>
        <v>44636</v>
      </c>
      <c r="U3" s="11">
        <f t="shared" si="1"/>
        <v>44637</v>
      </c>
      <c r="V3" s="11">
        <f t="shared" si="1"/>
        <v>44638</v>
      </c>
      <c r="W3" s="11">
        <f t="shared" si="1"/>
        <v>44639</v>
      </c>
      <c r="X3" s="11">
        <f t="shared" si="1"/>
        <v>44640</v>
      </c>
      <c r="Y3" s="11">
        <f t="shared" si="1"/>
        <v>44641</v>
      </c>
      <c r="Z3" s="11">
        <f t="shared" si="1"/>
        <v>44642</v>
      </c>
      <c r="AA3" s="11">
        <f t="shared" si="1"/>
        <v>44643</v>
      </c>
      <c r="AB3" s="11">
        <f t="shared" si="1"/>
        <v>44644</v>
      </c>
      <c r="AC3" s="11">
        <f t="shared" si="1"/>
        <v>44645</v>
      </c>
      <c r="AD3" s="11">
        <f t="shared" si="1"/>
        <v>44646</v>
      </c>
      <c r="AE3" s="11">
        <f t="shared" si="1"/>
        <v>44647</v>
      </c>
      <c r="AF3" s="11">
        <f t="shared" si="1"/>
        <v>44648</v>
      </c>
      <c r="AG3" s="11">
        <f t="shared" si="1"/>
        <v>44649</v>
      </c>
      <c r="AH3" s="11">
        <f t="shared" si="1"/>
        <v>44650</v>
      </c>
      <c r="AI3" s="16">
        <f t="shared" si="1"/>
        <v>44651</v>
      </c>
      <c r="AJ3" s="211"/>
      <c r="AK3" s="240"/>
      <c r="AL3" s="243"/>
      <c r="AM3" s="198"/>
      <c r="AN3" s="199"/>
    </row>
    <row r="4" spans="1:40" ht="19.149999999999999" customHeight="1">
      <c r="A4" s="200">
        <v>1</v>
      </c>
      <c r="B4" s="223" t="s">
        <v>3</v>
      </c>
      <c r="C4" s="194" t="s">
        <v>10</v>
      </c>
      <c r="D4" s="19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8">
        <f>SUM(E4:AI4)</f>
        <v>0</v>
      </c>
      <c r="AK4" s="232" t="e">
        <f>AJ6/AJ4%</f>
        <v>#DIV/0!</v>
      </c>
      <c r="AL4" s="235" t="e">
        <f>AJ13/AJ4%</f>
        <v>#DIV/0!</v>
      </c>
      <c r="AM4" s="194" t="s">
        <v>10</v>
      </c>
      <c r="AN4" s="194"/>
    </row>
    <row r="5" spans="1:40" ht="19.149999999999999" customHeight="1">
      <c r="A5" s="201"/>
      <c r="B5" s="224"/>
      <c r="C5" s="195" t="s">
        <v>11</v>
      </c>
      <c r="D5" s="19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  <c r="AJ5" s="9">
        <f t="shared" ref="AJ5:AJ68" si="2">SUM(E5:AI5)</f>
        <v>0</v>
      </c>
      <c r="AK5" s="233"/>
      <c r="AL5" s="236"/>
      <c r="AM5" s="195" t="s">
        <v>11</v>
      </c>
      <c r="AN5" s="195"/>
    </row>
    <row r="6" spans="1:40" ht="19.149999999999999" customHeight="1">
      <c r="A6" s="201"/>
      <c r="B6" s="224"/>
      <c r="C6" s="195" t="s">
        <v>23</v>
      </c>
      <c r="D6" s="19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6"/>
      <c r="AJ6" s="9">
        <f t="shared" si="2"/>
        <v>0</v>
      </c>
      <c r="AK6" s="233"/>
      <c r="AL6" s="236"/>
      <c r="AM6" s="195" t="s">
        <v>12</v>
      </c>
      <c r="AN6" s="195"/>
    </row>
    <row r="7" spans="1:40" ht="19.149999999999999" customHeight="1">
      <c r="A7" s="201"/>
      <c r="B7" s="224"/>
      <c r="C7" s="192" t="s">
        <v>13</v>
      </c>
      <c r="D7" s="18" t="s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9">
        <f t="shared" si="2"/>
        <v>0</v>
      </c>
      <c r="AK7" s="233"/>
      <c r="AL7" s="236"/>
      <c r="AM7" s="192" t="s">
        <v>13</v>
      </c>
      <c r="AN7" s="18" t="s">
        <v>14</v>
      </c>
    </row>
    <row r="8" spans="1:40" ht="19.149999999999999" customHeight="1">
      <c r="A8" s="201"/>
      <c r="B8" s="224"/>
      <c r="C8" s="192"/>
      <c r="D8" s="18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6"/>
      <c r="AJ8" s="9">
        <f t="shared" si="2"/>
        <v>0</v>
      </c>
      <c r="AK8" s="233"/>
      <c r="AL8" s="236"/>
      <c r="AM8" s="192"/>
      <c r="AN8" s="18" t="s">
        <v>15</v>
      </c>
    </row>
    <row r="9" spans="1:40" ht="19.149999999999999" customHeight="1">
      <c r="A9" s="201"/>
      <c r="B9" s="224"/>
      <c r="C9" s="192"/>
      <c r="D9" s="18" t="s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6"/>
      <c r="AJ9" s="9">
        <f t="shared" si="2"/>
        <v>0</v>
      </c>
      <c r="AK9" s="233"/>
      <c r="AL9" s="236"/>
      <c r="AM9" s="192"/>
      <c r="AN9" s="18" t="s">
        <v>16</v>
      </c>
    </row>
    <row r="10" spans="1:40" ht="19.149999999999999" customHeight="1">
      <c r="A10" s="201"/>
      <c r="B10" s="224"/>
      <c r="C10" s="192"/>
      <c r="D10" s="18" t="s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6"/>
      <c r="AJ10" s="9">
        <f t="shared" si="2"/>
        <v>0</v>
      </c>
      <c r="AK10" s="233"/>
      <c r="AL10" s="236"/>
      <c r="AM10" s="192"/>
      <c r="AN10" s="18" t="s">
        <v>17</v>
      </c>
    </row>
    <row r="11" spans="1:40" ht="19.149999999999999" customHeight="1">
      <c r="A11" s="201"/>
      <c r="B11" s="224"/>
      <c r="C11" s="192"/>
      <c r="D11" s="18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6"/>
      <c r="AJ11" s="9">
        <f t="shared" si="2"/>
        <v>0</v>
      </c>
      <c r="AK11" s="233"/>
      <c r="AL11" s="236"/>
      <c r="AM11" s="192"/>
      <c r="AN11" s="18" t="s">
        <v>18</v>
      </c>
    </row>
    <row r="12" spans="1:40" ht="19.149999999999999" customHeight="1">
      <c r="A12" s="201"/>
      <c r="B12" s="224"/>
      <c r="C12" s="192"/>
      <c r="D12" s="18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6"/>
      <c r="AJ12" s="9">
        <f t="shared" si="2"/>
        <v>0</v>
      </c>
      <c r="AK12" s="233"/>
      <c r="AL12" s="236"/>
      <c r="AM12" s="192"/>
      <c r="AN12" s="18" t="s">
        <v>19</v>
      </c>
    </row>
    <row r="13" spans="1:40" ht="19.149999999999999" customHeight="1" thickBot="1">
      <c r="A13" s="202"/>
      <c r="B13" s="225"/>
      <c r="C13" s="193" t="s">
        <v>21</v>
      </c>
      <c r="D13" s="19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  <c r="AJ13" s="9">
        <f t="shared" si="2"/>
        <v>0</v>
      </c>
      <c r="AK13" s="234"/>
      <c r="AL13" s="237"/>
      <c r="AM13" s="193" t="s">
        <v>21</v>
      </c>
      <c r="AN13" s="193"/>
    </row>
    <row r="14" spans="1:40" ht="19.149999999999999" customHeight="1">
      <c r="A14" s="200">
        <v>2</v>
      </c>
      <c r="B14" s="206" t="s">
        <v>4</v>
      </c>
      <c r="C14" s="194" t="s">
        <v>10</v>
      </c>
      <c r="D14" s="19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/>
      <c r="AJ14" s="8">
        <f t="shared" si="2"/>
        <v>0</v>
      </c>
      <c r="AK14" s="232" t="e">
        <f t="shared" ref="AK14" si="3">AJ16/AJ14%</f>
        <v>#DIV/0!</v>
      </c>
      <c r="AL14" s="235" t="e">
        <f t="shared" ref="AL14" si="4">AJ23/AJ14%</f>
        <v>#DIV/0!</v>
      </c>
      <c r="AM14" s="194" t="s">
        <v>10</v>
      </c>
      <c r="AN14" s="194"/>
    </row>
    <row r="15" spans="1:40" ht="19.149999999999999" customHeight="1">
      <c r="A15" s="201"/>
      <c r="B15" s="207"/>
      <c r="C15" s="195" t="s">
        <v>11</v>
      </c>
      <c r="D15" s="19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6"/>
      <c r="AJ15" s="9">
        <f t="shared" si="2"/>
        <v>0</v>
      </c>
      <c r="AK15" s="233"/>
      <c r="AL15" s="236"/>
      <c r="AM15" s="195" t="s">
        <v>11</v>
      </c>
      <c r="AN15" s="195"/>
    </row>
    <row r="16" spans="1:40" ht="19.149999999999999" customHeight="1">
      <c r="A16" s="201"/>
      <c r="B16" s="207"/>
      <c r="C16" s="195" t="s">
        <v>12</v>
      </c>
      <c r="D16" s="19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6"/>
      <c r="AJ16" s="9">
        <f t="shared" si="2"/>
        <v>0</v>
      </c>
      <c r="AK16" s="233"/>
      <c r="AL16" s="236"/>
      <c r="AM16" s="195" t="s">
        <v>12</v>
      </c>
      <c r="AN16" s="195"/>
    </row>
    <row r="17" spans="1:40" ht="19.149999999999999" customHeight="1">
      <c r="A17" s="201"/>
      <c r="B17" s="207"/>
      <c r="C17" s="192" t="s">
        <v>13</v>
      </c>
      <c r="D17" s="18" t="s"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6"/>
      <c r="AJ17" s="9">
        <f t="shared" si="2"/>
        <v>0</v>
      </c>
      <c r="AK17" s="233"/>
      <c r="AL17" s="236"/>
      <c r="AM17" s="192" t="s">
        <v>13</v>
      </c>
      <c r="AN17" s="18" t="s">
        <v>14</v>
      </c>
    </row>
    <row r="18" spans="1:40" ht="19.149999999999999" customHeight="1">
      <c r="A18" s="201"/>
      <c r="B18" s="207"/>
      <c r="C18" s="192"/>
      <c r="D18" s="18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6"/>
      <c r="AJ18" s="9">
        <f t="shared" si="2"/>
        <v>0</v>
      </c>
      <c r="AK18" s="233"/>
      <c r="AL18" s="236"/>
      <c r="AM18" s="192"/>
      <c r="AN18" s="18" t="s">
        <v>15</v>
      </c>
    </row>
    <row r="19" spans="1:40" ht="19.149999999999999" customHeight="1">
      <c r="A19" s="201"/>
      <c r="B19" s="207"/>
      <c r="C19" s="192"/>
      <c r="D19" s="18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6"/>
      <c r="AJ19" s="9">
        <f t="shared" si="2"/>
        <v>0</v>
      </c>
      <c r="AK19" s="233"/>
      <c r="AL19" s="236"/>
      <c r="AM19" s="192"/>
      <c r="AN19" s="18" t="s">
        <v>16</v>
      </c>
    </row>
    <row r="20" spans="1:40" ht="19.149999999999999" customHeight="1">
      <c r="A20" s="201"/>
      <c r="B20" s="207"/>
      <c r="C20" s="192"/>
      <c r="D20" s="18" t="s">
        <v>17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6"/>
      <c r="AJ20" s="9">
        <f t="shared" si="2"/>
        <v>0</v>
      </c>
      <c r="AK20" s="233"/>
      <c r="AL20" s="236"/>
      <c r="AM20" s="192"/>
      <c r="AN20" s="18" t="s">
        <v>17</v>
      </c>
    </row>
    <row r="21" spans="1:40" ht="19.149999999999999" customHeight="1">
      <c r="A21" s="201"/>
      <c r="B21" s="207"/>
      <c r="C21" s="192"/>
      <c r="D21" s="18" t="s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6"/>
      <c r="AJ21" s="9">
        <f t="shared" si="2"/>
        <v>0</v>
      </c>
      <c r="AK21" s="233"/>
      <c r="AL21" s="236"/>
      <c r="AM21" s="192"/>
      <c r="AN21" s="18" t="s">
        <v>18</v>
      </c>
    </row>
    <row r="22" spans="1:40" ht="19.149999999999999" customHeight="1">
      <c r="A22" s="201"/>
      <c r="B22" s="207"/>
      <c r="C22" s="192"/>
      <c r="D22" s="18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6"/>
      <c r="AJ22" s="9">
        <f t="shared" si="2"/>
        <v>0</v>
      </c>
      <c r="AK22" s="233"/>
      <c r="AL22" s="236"/>
      <c r="AM22" s="192"/>
      <c r="AN22" s="18" t="s">
        <v>19</v>
      </c>
    </row>
    <row r="23" spans="1:40" ht="19.149999999999999" customHeight="1" thickBot="1">
      <c r="A23" s="202"/>
      <c r="B23" s="208"/>
      <c r="C23" s="193" t="s">
        <v>21</v>
      </c>
      <c r="D23" s="19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  <c r="AJ23" s="9">
        <f t="shared" si="2"/>
        <v>0</v>
      </c>
      <c r="AK23" s="234"/>
      <c r="AL23" s="237"/>
      <c r="AM23" s="193" t="s">
        <v>21</v>
      </c>
      <c r="AN23" s="193"/>
    </row>
    <row r="24" spans="1:40" ht="18.75">
      <c r="A24" s="200">
        <v>3</v>
      </c>
      <c r="B24" s="203" t="s">
        <v>5</v>
      </c>
      <c r="C24" s="194" t="s">
        <v>10</v>
      </c>
      <c r="D24" s="19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8">
        <f t="shared" si="2"/>
        <v>0</v>
      </c>
      <c r="AK24" s="232" t="e">
        <f t="shared" ref="AK24" si="5">AJ26/AJ24%</f>
        <v>#DIV/0!</v>
      </c>
      <c r="AL24" s="235" t="e">
        <f t="shared" ref="AL24" si="6">AJ33/AJ24%</f>
        <v>#DIV/0!</v>
      </c>
      <c r="AM24" s="194" t="s">
        <v>10</v>
      </c>
      <c r="AN24" s="194"/>
    </row>
    <row r="25" spans="1:40" ht="18.75">
      <c r="A25" s="201"/>
      <c r="B25" s="204"/>
      <c r="C25" s="195" t="s">
        <v>11</v>
      </c>
      <c r="D25" s="19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6"/>
      <c r="AJ25" s="9">
        <f t="shared" si="2"/>
        <v>0</v>
      </c>
      <c r="AK25" s="233"/>
      <c r="AL25" s="236"/>
      <c r="AM25" s="195" t="s">
        <v>11</v>
      </c>
      <c r="AN25" s="195"/>
    </row>
    <row r="26" spans="1:40" ht="18.75">
      <c r="A26" s="201"/>
      <c r="B26" s="204"/>
      <c r="C26" s="195" t="s">
        <v>12</v>
      </c>
      <c r="D26" s="19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6"/>
      <c r="AJ26" s="9">
        <f t="shared" si="2"/>
        <v>0</v>
      </c>
      <c r="AK26" s="233"/>
      <c r="AL26" s="236"/>
      <c r="AM26" s="195" t="s">
        <v>12</v>
      </c>
      <c r="AN26" s="195"/>
    </row>
    <row r="27" spans="1:40" ht="18.75">
      <c r="A27" s="201"/>
      <c r="B27" s="204"/>
      <c r="C27" s="192" t="s">
        <v>13</v>
      </c>
      <c r="D27" s="18" t="s">
        <v>14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6"/>
      <c r="AJ27" s="9">
        <f t="shared" si="2"/>
        <v>0</v>
      </c>
      <c r="AK27" s="233"/>
      <c r="AL27" s="236"/>
      <c r="AM27" s="192" t="s">
        <v>13</v>
      </c>
      <c r="AN27" s="18" t="s">
        <v>14</v>
      </c>
    </row>
    <row r="28" spans="1:40" ht="18.75">
      <c r="A28" s="201"/>
      <c r="B28" s="204"/>
      <c r="C28" s="192"/>
      <c r="D28" s="18" t="s">
        <v>15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6"/>
      <c r="AJ28" s="9">
        <f t="shared" si="2"/>
        <v>0</v>
      </c>
      <c r="AK28" s="233"/>
      <c r="AL28" s="236"/>
      <c r="AM28" s="192"/>
      <c r="AN28" s="18" t="s">
        <v>15</v>
      </c>
    </row>
    <row r="29" spans="1:40" ht="18.75">
      <c r="A29" s="201"/>
      <c r="B29" s="204"/>
      <c r="C29" s="192"/>
      <c r="D29" s="18" t="s">
        <v>16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6"/>
      <c r="AJ29" s="9">
        <f t="shared" si="2"/>
        <v>0</v>
      </c>
      <c r="AK29" s="233"/>
      <c r="AL29" s="236"/>
      <c r="AM29" s="192"/>
      <c r="AN29" s="18" t="s">
        <v>16</v>
      </c>
    </row>
    <row r="30" spans="1:40" ht="18.75">
      <c r="A30" s="201"/>
      <c r="B30" s="204"/>
      <c r="C30" s="192"/>
      <c r="D30" s="18" t="s">
        <v>17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6"/>
      <c r="AJ30" s="9">
        <f t="shared" si="2"/>
        <v>0</v>
      </c>
      <c r="AK30" s="233"/>
      <c r="AL30" s="236"/>
      <c r="AM30" s="192"/>
      <c r="AN30" s="18" t="s">
        <v>17</v>
      </c>
    </row>
    <row r="31" spans="1:40" ht="18.75">
      <c r="A31" s="201"/>
      <c r="B31" s="204"/>
      <c r="C31" s="192"/>
      <c r="D31" s="18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6"/>
      <c r="AJ31" s="9">
        <f t="shared" si="2"/>
        <v>0</v>
      </c>
      <c r="AK31" s="233"/>
      <c r="AL31" s="236"/>
      <c r="AM31" s="192"/>
      <c r="AN31" s="18" t="s">
        <v>18</v>
      </c>
    </row>
    <row r="32" spans="1:40" ht="18.75">
      <c r="A32" s="201"/>
      <c r="B32" s="204"/>
      <c r="C32" s="192"/>
      <c r="D32" s="18" t="s">
        <v>19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6"/>
      <c r="AJ32" s="9">
        <f t="shared" si="2"/>
        <v>0</v>
      </c>
      <c r="AK32" s="233"/>
      <c r="AL32" s="236"/>
      <c r="AM32" s="192"/>
      <c r="AN32" s="18" t="s">
        <v>19</v>
      </c>
    </row>
    <row r="33" spans="1:40" ht="19.149999999999999" customHeight="1" thickBot="1">
      <c r="A33" s="202"/>
      <c r="B33" s="205"/>
      <c r="C33" s="193" t="s">
        <v>21</v>
      </c>
      <c r="D33" s="19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  <c r="AJ33" s="9">
        <f t="shared" si="2"/>
        <v>0</v>
      </c>
      <c r="AK33" s="234"/>
      <c r="AL33" s="237"/>
      <c r="AM33" s="193" t="s">
        <v>21</v>
      </c>
      <c r="AN33" s="193"/>
    </row>
    <row r="34" spans="1:40" ht="18.75" customHeight="1">
      <c r="A34" s="200">
        <v>4</v>
      </c>
      <c r="B34" s="223" t="s">
        <v>6</v>
      </c>
      <c r="C34" s="194" t="s">
        <v>10</v>
      </c>
      <c r="D34" s="19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5"/>
      <c r="AJ34" s="8">
        <f t="shared" si="2"/>
        <v>0</v>
      </c>
      <c r="AK34" s="232" t="e">
        <f t="shared" ref="AK34" si="7">AJ36/AJ34%</f>
        <v>#DIV/0!</v>
      </c>
      <c r="AL34" s="235" t="e">
        <f t="shared" ref="AL34" si="8">AJ43/AJ34%</f>
        <v>#DIV/0!</v>
      </c>
      <c r="AM34" s="194" t="s">
        <v>10</v>
      </c>
      <c r="AN34" s="194"/>
    </row>
    <row r="35" spans="1:40" ht="18.75">
      <c r="A35" s="201"/>
      <c r="B35" s="224"/>
      <c r="C35" s="195" t="s">
        <v>11</v>
      </c>
      <c r="D35" s="19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6"/>
      <c r="AJ35" s="9">
        <f t="shared" si="2"/>
        <v>0</v>
      </c>
      <c r="AK35" s="233"/>
      <c r="AL35" s="236"/>
      <c r="AM35" s="195" t="s">
        <v>11</v>
      </c>
      <c r="AN35" s="195"/>
    </row>
    <row r="36" spans="1:40" ht="18.75">
      <c r="A36" s="201"/>
      <c r="B36" s="224"/>
      <c r="C36" s="195" t="s">
        <v>12</v>
      </c>
      <c r="D36" s="19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6"/>
      <c r="AJ36" s="9">
        <f t="shared" si="2"/>
        <v>0</v>
      </c>
      <c r="AK36" s="233"/>
      <c r="AL36" s="236"/>
      <c r="AM36" s="195" t="s">
        <v>12</v>
      </c>
      <c r="AN36" s="195"/>
    </row>
    <row r="37" spans="1:40" ht="18.75">
      <c r="A37" s="201"/>
      <c r="B37" s="224"/>
      <c r="C37" s="192" t="s">
        <v>13</v>
      </c>
      <c r="D37" s="18" t="s">
        <v>14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6"/>
      <c r="AJ37" s="9">
        <f t="shared" si="2"/>
        <v>0</v>
      </c>
      <c r="AK37" s="233"/>
      <c r="AL37" s="236"/>
      <c r="AM37" s="192" t="s">
        <v>13</v>
      </c>
      <c r="AN37" s="18" t="s">
        <v>14</v>
      </c>
    </row>
    <row r="38" spans="1:40" ht="18.75">
      <c r="A38" s="201"/>
      <c r="B38" s="224"/>
      <c r="C38" s="192"/>
      <c r="D38" s="18" t="s">
        <v>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6"/>
      <c r="AJ38" s="9">
        <f t="shared" si="2"/>
        <v>0</v>
      </c>
      <c r="AK38" s="233"/>
      <c r="AL38" s="236"/>
      <c r="AM38" s="192"/>
      <c r="AN38" s="18" t="s">
        <v>15</v>
      </c>
    </row>
    <row r="39" spans="1:40" ht="18.75">
      <c r="A39" s="201"/>
      <c r="B39" s="224"/>
      <c r="C39" s="192"/>
      <c r="D39" s="18" t="s">
        <v>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6"/>
      <c r="AJ39" s="9">
        <f t="shared" si="2"/>
        <v>0</v>
      </c>
      <c r="AK39" s="233"/>
      <c r="AL39" s="236"/>
      <c r="AM39" s="192"/>
      <c r="AN39" s="18" t="s">
        <v>16</v>
      </c>
    </row>
    <row r="40" spans="1:40" ht="18.75">
      <c r="A40" s="201"/>
      <c r="B40" s="224"/>
      <c r="C40" s="192"/>
      <c r="D40" s="18" t="s">
        <v>17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6"/>
      <c r="AJ40" s="9">
        <f t="shared" si="2"/>
        <v>0</v>
      </c>
      <c r="AK40" s="233"/>
      <c r="AL40" s="236"/>
      <c r="AM40" s="192"/>
      <c r="AN40" s="18" t="s">
        <v>17</v>
      </c>
    </row>
    <row r="41" spans="1:40" ht="18.75">
      <c r="A41" s="201"/>
      <c r="B41" s="224"/>
      <c r="C41" s="192"/>
      <c r="D41" s="18" t="s">
        <v>18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6"/>
      <c r="AJ41" s="9">
        <f t="shared" si="2"/>
        <v>0</v>
      </c>
      <c r="AK41" s="233"/>
      <c r="AL41" s="236"/>
      <c r="AM41" s="192"/>
      <c r="AN41" s="18" t="s">
        <v>18</v>
      </c>
    </row>
    <row r="42" spans="1:40" ht="18.75">
      <c r="A42" s="201"/>
      <c r="B42" s="224"/>
      <c r="C42" s="192"/>
      <c r="D42" s="18" t="s">
        <v>19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6"/>
      <c r="AJ42" s="9">
        <f t="shared" si="2"/>
        <v>0</v>
      </c>
      <c r="AK42" s="233"/>
      <c r="AL42" s="236"/>
      <c r="AM42" s="192"/>
      <c r="AN42" s="18" t="s">
        <v>19</v>
      </c>
    </row>
    <row r="43" spans="1:40" ht="19.149999999999999" customHeight="1" thickBot="1">
      <c r="A43" s="202"/>
      <c r="B43" s="225"/>
      <c r="C43" s="193" t="s">
        <v>21</v>
      </c>
      <c r="D43" s="19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  <c r="AJ43" s="9">
        <f t="shared" si="2"/>
        <v>0</v>
      </c>
      <c r="AK43" s="234"/>
      <c r="AL43" s="237"/>
      <c r="AM43" s="193" t="s">
        <v>21</v>
      </c>
      <c r="AN43" s="193"/>
    </row>
    <row r="44" spans="1:40" ht="18.75" customHeight="1">
      <c r="A44" s="200">
        <v>5</v>
      </c>
      <c r="B44" s="206" t="s">
        <v>7</v>
      </c>
      <c r="C44" s="194" t="s">
        <v>10</v>
      </c>
      <c r="D44" s="19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8">
        <f t="shared" si="2"/>
        <v>0</v>
      </c>
      <c r="AK44" s="232" t="e">
        <f t="shared" ref="AK44" si="9">AJ46/AJ44%</f>
        <v>#DIV/0!</v>
      </c>
      <c r="AL44" s="235" t="e">
        <f t="shared" ref="AL44" si="10">AJ53/AJ44%</f>
        <v>#DIV/0!</v>
      </c>
      <c r="AM44" s="194" t="s">
        <v>10</v>
      </c>
      <c r="AN44" s="194"/>
    </row>
    <row r="45" spans="1:40" ht="18.75">
      <c r="A45" s="201"/>
      <c r="B45" s="207"/>
      <c r="C45" s="195" t="s">
        <v>11</v>
      </c>
      <c r="D45" s="19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6"/>
      <c r="AJ45" s="9">
        <f t="shared" si="2"/>
        <v>0</v>
      </c>
      <c r="AK45" s="233"/>
      <c r="AL45" s="236"/>
      <c r="AM45" s="195" t="s">
        <v>11</v>
      </c>
      <c r="AN45" s="195"/>
    </row>
    <row r="46" spans="1:40" ht="18.75">
      <c r="A46" s="201"/>
      <c r="B46" s="207"/>
      <c r="C46" s="195" t="s">
        <v>12</v>
      </c>
      <c r="D46" s="19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6"/>
      <c r="AJ46" s="9">
        <f t="shared" si="2"/>
        <v>0</v>
      </c>
      <c r="AK46" s="233"/>
      <c r="AL46" s="236"/>
      <c r="AM46" s="195" t="s">
        <v>12</v>
      </c>
      <c r="AN46" s="195"/>
    </row>
    <row r="47" spans="1:40" ht="18.75">
      <c r="A47" s="201"/>
      <c r="B47" s="207"/>
      <c r="C47" s="192" t="s">
        <v>13</v>
      </c>
      <c r="D47" s="18" t="s">
        <v>14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6"/>
      <c r="AJ47" s="9">
        <f t="shared" si="2"/>
        <v>0</v>
      </c>
      <c r="AK47" s="233"/>
      <c r="AL47" s="236"/>
      <c r="AM47" s="192" t="s">
        <v>13</v>
      </c>
      <c r="AN47" s="18" t="s">
        <v>14</v>
      </c>
    </row>
    <row r="48" spans="1:40" ht="18.75">
      <c r="A48" s="201"/>
      <c r="B48" s="207"/>
      <c r="C48" s="192"/>
      <c r="D48" s="18" t="s">
        <v>15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6"/>
      <c r="AJ48" s="9">
        <f t="shared" si="2"/>
        <v>0</v>
      </c>
      <c r="AK48" s="233"/>
      <c r="AL48" s="236"/>
      <c r="AM48" s="192"/>
      <c r="AN48" s="18" t="s">
        <v>15</v>
      </c>
    </row>
    <row r="49" spans="1:40" ht="18.75">
      <c r="A49" s="201"/>
      <c r="B49" s="207"/>
      <c r="C49" s="192"/>
      <c r="D49" s="18" t="s">
        <v>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6"/>
      <c r="AJ49" s="9">
        <f t="shared" si="2"/>
        <v>0</v>
      </c>
      <c r="AK49" s="233"/>
      <c r="AL49" s="236"/>
      <c r="AM49" s="192"/>
      <c r="AN49" s="18" t="s">
        <v>16</v>
      </c>
    </row>
    <row r="50" spans="1:40" ht="18.75">
      <c r="A50" s="201"/>
      <c r="B50" s="207"/>
      <c r="C50" s="192"/>
      <c r="D50" s="18" t="s">
        <v>17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6"/>
      <c r="AJ50" s="9">
        <f t="shared" si="2"/>
        <v>0</v>
      </c>
      <c r="AK50" s="233"/>
      <c r="AL50" s="236"/>
      <c r="AM50" s="192"/>
      <c r="AN50" s="18" t="s">
        <v>17</v>
      </c>
    </row>
    <row r="51" spans="1:40" ht="18.75">
      <c r="A51" s="201"/>
      <c r="B51" s="207"/>
      <c r="C51" s="192"/>
      <c r="D51" s="18" t="s">
        <v>18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6"/>
      <c r="AJ51" s="9">
        <f t="shared" si="2"/>
        <v>0</v>
      </c>
      <c r="AK51" s="233"/>
      <c r="AL51" s="236"/>
      <c r="AM51" s="192"/>
      <c r="AN51" s="18" t="s">
        <v>18</v>
      </c>
    </row>
    <row r="52" spans="1:40" ht="18.75">
      <c r="A52" s="201"/>
      <c r="B52" s="207"/>
      <c r="C52" s="192"/>
      <c r="D52" s="18" t="s">
        <v>19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6"/>
      <c r="AJ52" s="9">
        <f t="shared" si="2"/>
        <v>0</v>
      </c>
      <c r="AK52" s="233"/>
      <c r="AL52" s="236"/>
      <c r="AM52" s="192"/>
      <c r="AN52" s="18" t="s">
        <v>19</v>
      </c>
    </row>
    <row r="53" spans="1:40" ht="19.149999999999999" customHeight="1" thickBot="1">
      <c r="A53" s="202"/>
      <c r="B53" s="208"/>
      <c r="C53" s="193" t="s">
        <v>21</v>
      </c>
      <c r="D53" s="19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7"/>
      <c r="AJ53" s="9">
        <f t="shared" si="2"/>
        <v>0</v>
      </c>
      <c r="AK53" s="234"/>
      <c r="AL53" s="237"/>
      <c r="AM53" s="193" t="s">
        <v>21</v>
      </c>
      <c r="AN53" s="193"/>
    </row>
    <row r="54" spans="1:40" ht="18.75" customHeight="1">
      <c r="A54" s="200">
        <v>6</v>
      </c>
      <c r="B54" s="203" t="s">
        <v>8</v>
      </c>
      <c r="C54" s="194" t="s">
        <v>10</v>
      </c>
      <c r="D54" s="19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5"/>
      <c r="AJ54" s="8">
        <f t="shared" si="2"/>
        <v>0</v>
      </c>
      <c r="AK54" s="226" t="e">
        <f t="shared" ref="AK54" si="11">AJ56/AJ54%</f>
        <v>#DIV/0!</v>
      </c>
      <c r="AL54" s="229" t="e">
        <f t="shared" ref="AL54" si="12">AJ63/AJ54%</f>
        <v>#DIV/0!</v>
      </c>
      <c r="AM54" s="194" t="s">
        <v>10</v>
      </c>
      <c r="AN54" s="194"/>
    </row>
    <row r="55" spans="1:40" ht="18.75">
      <c r="A55" s="201"/>
      <c r="B55" s="204"/>
      <c r="C55" s="195" t="s">
        <v>11</v>
      </c>
      <c r="D55" s="19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6"/>
      <c r="AJ55" s="9">
        <f t="shared" si="2"/>
        <v>0</v>
      </c>
      <c r="AK55" s="227"/>
      <c r="AL55" s="230"/>
      <c r="AM55" s="195" t="s">
        <v>11</v>
      </c>
      <c r="AN55" s="195"/>
    </row>
    <row r="56" spans="1:40" ht="18.75">
      <c r="A56" s="201"/>
      <c r="B56" s="204"/>
      <c r="C56" s="195" t="s">
        <v>12</v>
      </c>
      <c r="D56" s="19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6"/>
      <c r="AJ56" s="9">
        <f t="shared" si="2"/>
        <v>0</v>
      </c>
      <c r="AK56" s="227"/>
      <c r="AL56" s="230"/>
      <c r="AM56" s="195" t="s">
        <v>12</v>
      </c>
      <c r="AN56" s="195"/>
    </row>
    <row r="57" spans="1:40" ht="18.75">
      <c r="A57" s="201"/>
      <c r="B57" s="204"/>
      <c r="C57" s="192" t="s">
        <v>13</v>
      </c>
      <c r="D57" s="18" t="s">
        <v>14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6"/>
      <c r="AJ57" s="9">
        <f t="shared" si="2"/>
        <v>0</v>
      </c>
      <c r="AK57" s="227"/>
      <c r="AL57" s="230"/>
      <c r="AM57" s="192" t="s">
        <v>13</v>
      </c>
      <c r="AN57" s="18" t="s">
        <v>14</v>
      </c>
    </row>
    <row r="58" spans="1:40" ht="18.75">
      <c r="A58" s="201"/>
      <c r="B58" s="204"/>
      <c r="C58" s="192"/>
      <c r="D58" s="18" t="s">
        <v>15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6"/>
      <c r="AJ58" s="9">
        <f t="shared" si="2"/>
        <v>0</v>
      </c>
      <c r="AK58" s="227"/>
      <c r="AL58" s="230"/>
      <c r="AM58" s="192"/>
      <c r="AN58" s="18" t="s">
        <v>15</v>
      </c>
    </row>
    <row r="59" spans="1:40" ht="18.75">
      <c r="A59" s="201"/>
      <c r="B59" s="204"/>
      <c r="C59" s="192"/>
      <c r="D59" s="18" t="s">
        <v>16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6"/>
      <c r="AJ59" s="9">
        <f t="shared" si="2"/>
        <v>0</v>
      </c>
      <c r="AK59" s="227"/>
      <c r="AL59" s="230"/>
      <c r="AM59" s="192"/>
      <c r="AN59" s="18" t="s">
        <v>16</v>
      </c>
    </row>
    <row r="60" spans="1:40" ht="18.75">
      <c r="A60" s="201"/>
      <c r="B60" s="204"/>
      <c r="C60" s="192"/>
      <c r="D60" s="18" t="s">
        <v>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6"/>
      <c r="AJ60" s="9">
        <f t="shared" si="2"/>
        <v>0</v>
      </c>
      <c r="AK60" s="227"/>
      <c r="AL60" s="230"/>
      <c r="AM60" s="192"/>
      <c r="AN60" s="18" t="s">
        <v>17</v>
      </c>
    </row>
    <row r="61" spans="1:40" ht="18.75">
      <c r="A61" s="201"/>
      <c r="B61" s="204"/>
      <c r="C61" s="192"/>
      <c r="D61" s="18" t="s">
        <v>18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6"/>
      <c r="AJ61" s="9">
        <f t="shared" si="2"/>
        <v>0</v>
      </c>
      <c r="AK61" s="227"/>
      <c r="AL61" s="230"/>
      <c r="AM61" s="192"/>
      <c r="AN61" s="18" t="s">
        <v>18</v>
      </c>
    </row>
    <row r="62" spans="1:40" ht="18.75">
      <c r="A62" s="201"/>
      <c r="B62" s="204"/>
      <c r="C62" s="192"/>
      <c r="D62" s="18" t="s">
        <v>19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6"/>
      <c r="AJ62" s="9">
        <f t="shared" si="2"/>
        <v>0</v>
      </c>
      <c r="AK62" s="227"/>
      <c r="AL62" s="230"/>
      <c r="AM62" s="192"/>
      <c r="AN62" s="18" t="s">
        <v>19</v>
      </c>
    </row>
    <row r="63" spans="1:40" ht="19.149999999999999" customHeight="1" thickBot="1">
      <c r="A63" s="202"/>
      <c r="B63" s="205"/>
      <c r="C63" s="193" t="s">
        <v>21</v>
      </c>
      <c r="D63" s="19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7"/>
      <c r="AJ63" s="10">
        <f t="shared" si="2"/>
        <v>0</v>
      </c>
      <c r="AK63" s="228"/>
      <c r="AL63" s="231"/>
      <c r="AM63" s="193" t="s">
        <v>21</v>
      </c>
      <c r="AN63" s="193"/>
    </row>
    <row r="64" spans="1:40" ht="18.75" customHeight="1">
      <c r="A64" s="200">
        <v>6</v>
      </c>
      <c r="B64" s="244" t="s">
        <v>41</v>
      </c>
      <c r="C64" s="194" t="s">
        <v>10</v>
      </c>
      <c r="D64" s="19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5"/>
      <c r="AJ64" s="8">
        <f t="shared" si="2"/>
        <v>0</v>
      </c>
      <c r="AK64" s="226" t="e">
        <f t="shared" ref="AK64" si="13">AJ66/AJ64%</f>
        <v>#DIV/0!</v>
      </c>
      <c r="AL64" s="229" t="e">
        <f t="shared" ref="AL64" si="14">AJ73/AJ64%</f>
        <v>#DIV/0!</v>
      </c>
      <c r="AM64" s="194" t="s">
        <v>10</v>
      </c>
      <c r="AN64" s="194"/>
    </row>
    <row r="65" spans="1:40" ht="18.75">
      <c r="A65" s="201"/>
      <c r="B65" s="245"/>
      <c r="C65" s="195" t="s">
        <v>11</v>
      </c>
      <c r="D65" s="19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6"/>
      <c r="AJ65" s="9">
        <f t="shared" si="2"/>
        <v>0</v>
      </c>
      <c r="AK65" s="227"/>
      <c r="AL65" s="230"/>
      <c r="AM65" s="195" t="s">
        <v>11</v>
      </c>
      <c r="AN65" s="195"/>
    </row>
    <row r="66" spans="1:40" ht="18.75">
      <c r="A66" s="201"/>
      <c r="B66" s="245"/>
      <c r="C66" s="195" t="s">
        <v>12</v>
      </c>
      <c r="D66" s="19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6"/>
      <c r="AJ66" s="9">
        <f t="shared" si="2"/>
        <v>0</v>
      </c>
      <c r="AK66" s="227"/>
      <c r="AL66" s="230"/>
      <c r="AM66" s="195" t="s">
        <v>12</v>
      </c>
      <c r="AN66" s="195"/>
    </row>
    <row r="67" spans="1:40" ht="18.75">
      <c r="A67" s="201"/>
      <c r="B67" s="245"/>
      <c r="C67" s="192" t="s">
        <v>13</v>
      </c>
      <c r="D67" s="18" t="s">
        <v>14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6"/>
      <c r="AJ67" s="9">
        <f t="shared" si="2"/>
        <v>0</v>
      </c>
      <c r="AK67" s="227"/>
      <c r="AL67" s="230"/>
      <c r="AM67" s="192" t="s">
        <v>13</v>
      </c>
      <c r="AN67" s="18" t="s">
        <v>14</v>
      </c>
    </row>
    <row r="68" spans="1:40" ht="18.75">
      <c r="A68" s="201"/>
      <c r="B68" s="245"/>
      <c r="C68" s="192"/>
      <c r="D68" s="18" t="s">
        <v>15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6"/>
      <c r="AJ68" s="9">
        <f t="shared" si="2"/>
        <v>0</v>
      </c>
      <c r="AK68" s="227"/>
      <c r="AL68" s="230"/>
      <c r="AM68" s="192"/>
      <c r="AN68" s="18" t="s">
        <v>15</v>
      </c>
    </row>
    <row r="69" spans="1:40" ht="18.75">
      <c r="A69" s="201"/>
      <c r="B69" s="245"/>
      <c r="C69" s="192"/>
      <c r="D69" s="18" t="s">
        <v>16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6"/>
      <c r="AJ69" s="9">
        <f t="shared" ref="AJ69:AJ73" si="15">SUM(E69:AI69)</f>
        <v>0</v>
      </c>
      <c r="AK69" s="227"/>
      <c r="AL69" s="230"/>
      <c r="AM69" s="192"/>
      <c r="AN69" s="18" t="s">
        <v>16</v>
      </c>
    </row>
    <row r="70" spans="1:40" ht="18.75">
      <c r="A70" s="201"/>
      <c r="B70" s="245"/>
      <c r="C70" s="192"/>
      <c r="D70" s="18" t="s">
        <v>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6"/>
      <c r="AJ70" s="9">
        <f t="shared" si="15"/>
        <v>0</v>
      </c>
      <c r="AK70" s="227"/>
      <c r="AL70" s="230"/>
      <c r="AM70" s="192"/>
      <c r="AN70" s="18" t="s">
        <v>17</v>
      </c>
    </row>
    <row r="71" spans="1:40" ht="18.75">
      <c r="A71" s="201"/>
      <c r="B71" s="245"/>
      <c r="C71" s="192"/>
      <c r="D71" s="18" t="s">
        <v>18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6"/>
      <c r="AJ71" s="9">
        <f t="shared" si="15"/>
        <v>0</v>
      </c>
      <c r="AK71" s="227"/>
      <c r="AL71" s="230"/>
      <c r="AM71" s="192"/>
      <c r="AN71" s="18" t="s">
        <v>18</v>
      </c>
    </row>
    <row r="72" spans="1:40" ht="18.75">
      <c r="A72" s="201"/>
      <c r="B72" s="245"/>
      <c r="C72" s="192"/>
      <c r="D72" s="18" t="s">
        <v>19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6"/>
      <c r="AJ72" s="9">
        <f t="shared" si="15"/>
        <v>0</v>
      </c>
      <c r="AK72" s="227"/>
      <c r="AL72" s="230"/>
      <c r="AM72" s="192"/>
      <c r="AN72" s="18" t="s">
        <v>19</v>
      </c>
    </row>
    <row r="73" spans="1:40" ht="19.149999999999999" customHeight="1" thickBot="1">
      <c r="A73" s="202"/>
      <c r="B73" s="246"/>
      <c r="C73" s="193" t="s">
        <v>21</v>
      </c>
      <c r="D73" s="19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7"/>
      <c r="AJ73" s="10">
        <f t="shared" si="15"/>
        <v>0</v>
      </c>
      <c r="AK73" s="228"/>
      <c r="AL73" s="231"/>
      <c r="AM73" s="193" t="s">
        <v>21</v>
      </c>
      <c r="AN73" s="193"/>
    </row>
  </sheetData>
  <mergeCells count="112">
    <mergeCell ref="AC1:AD1"/>
    <mergeCell ref="AE1:AI1"/>
    <mergeCell ref="AJ1:AJ3"/>
    <mergeCell ref="AK1:AK3"/>
    <mergeCell ref="AL1:AL3"/>
    <mergeCell ref="AM1:AN1"/>
    <mergeCell ref="AM2:AN3"/>
    <mergeCell ref="A1:A3"/>
    <mergeCell ref="B1:B3"/>
    <mergeCell ref="C1:D1"/>
    <mergeCell ref="E1:O1"/>
    <mergeCell ref="P1:U1"/>
    <mergeCell ref="V1:AB1"/>
    <mergeCell ref="C2:D3"/>
    <mergeCell ref="C7:C12"/>
    <mergeCell ref="AM7:AM12"/>
    <mergeCell ref="C13:D13"/>
    <mergeCell ref="AM13:AN13"/>
    <mergeCell ref="C14:D14"/>
    <mergeCell ref="AK14:AK23"/>
    <mergeCell ref="AL14:AL23"/>
    <mergeCell ref="AM14:AN14"/>
    <mergeCell ref="A4:A13"/>
    <mergeCell ref="B4:B13"/>
    <mergeCell ref="C4:D4"/>
    <mergeCell ref="AK4:AK13"/>
    <mergeCell ref="AL4:AL13"/>
    <mergeCell ref="AM4:AN4"/>
    <mergeCell ref="C5:D5"/>
    <mergeCell ref="AM5:AN5"/>
    <mergeCell ref="C6:D6"/>
    <mergeCell ref="AM6:AN6"/>
    <mergeCell ref="C26:D26"/>
    <mergeCell ref="AM26:AN26"/>
    <mergeCell ref="C27:C32"/>
    <mergeCell ref="AM27:AM32"/>
    <mergeCell ref="C33:D33"/>
    <mergeCell ref="AM33:AN33"/>
    <mergeCell ref="C23:D23"/>
    <mergeCell ref="AM23:AN23"/>
    <mergeCell ref="A24:A33"/>
    <mergeCell ref="B24:B33"/>
    <mergeCell ref="C24:D24"/>
    <mergeCell ref="AK24:AK33"/>
    <mergeCell ref="AL24:AL33"/>
    <mergeCell ref="AM24:AN24"/>
    <mergeCell ref="C25:D25"/>
    <mergeCell ref="AM25:AN25"/>
    <mergeCell ref="A14:A23"/>
    <mergeCell ref="B14:B23"/>
    <mergeCell ref="C15:D15"/>
    <mergeCell ref="AM15:AN15"/>
    <mergeCell ref="C16:D16"/>
    <mergeCell ref="AM16:AN16"/>
    <mergeCell ref="C17:C22"/>
    <mergeCell ref="AM17:AM22"/>
    <mergeCell ref="C37:C42"/>
    <mergeCell ref="AM37:AM42"/>
    <mergeCell ref="C43:D43"/>
    <mergeCell ref="AM43:AN43"/>
    <mergeCell ref="C44:D44"/>
    <mergeCell ref="AK44:AK53"/>
    <mergeCell ref="AL44:AL53"/>
    <mergeCell ref="AM44:AN44"/>
    <mergeCell ref="A34:A43"/>
    <mergeCell ref="B34:B43"/>
    <mergeCell ref="C34:D34"/>
    <mergeCell ref="AK34:AK43"/>
    <mergeCell ref="AL34:AL43"/>
    <mergeCell ref="AM34:AN34"/>
    <mergeCell ref="C35:D35"/>
    <mergeCell ref="AM35:AN35"/>
    <mergeCell ref="C36:D36"/>
    <mergeCell ref="AM36:AN36"/>
    <mergeCell ref="C56:D56"/>
    <mergeCell ref="AM56:AN56"/>
    <mergeCell ref="C57:C62"/>
    <mergeCell ref="AM57:AM62"/>
    <mergeCell ref="C63:D63"/>
    <mergeCell ref="AM63:AN63"/>
    <mergeCell ref="C53:D53"/>
    <mergeCell ref="AM53:AN53"/>
    <mergeCell ref="A54:A63"/>
    <mergeCell ref="B54:B63"/>
    <mergeCell ref="C54:D54"/>
    <mergeCell ref="AK54:AK63"/>
    <mergeCell ref="AL54:AL63"/>
    <mergeCell ref="AM54:AN54"/>
    <mergeCell ref="C55:D55"/>
    <mergeCell ref="AM55:AN55"/>
    <mergeCell ref="A44:A53"/>
    <mergeCell ref="B44:B53"/>
    <mergeCell ref="C45:D45"/>
    <mergeCell ref="AM45:AN45"/>
    <mergeCell ref="C46:D46"/>
    <mergeCell ref="AM46:AN46"/>
    <mergeCell ref="C47:C52"/>
    <mergeCell ref="AM47:AM52"/>
    <mergeCell ref="C67:C72"/>
    <mergeCell ref="AM67:AM72"/>
    <mergeCell ref="C73:D73"/>
    <mergeCell ref="AM73:AN73"/>
    <mergeCell ref="A64:A73"/>
    <mergeCell ref="B64:B73"/>
    <mergeCell ref="C64:D64"/>
    <mergeCell ref="AK64:AK73"/>
    <mergeCell ref="AL64:AL73"/>
    <mergeCell ref="AM64:AN64"/>
    <mergeCell ref="C65:D65"/>
    <mergeCell ref="AM65:AN65"/>
    <mergeCell ref="C66:D66"/>
    <mergeCell ref="AM66:AN66"/>
  </mergeCells>
  <conditionalFormatting sqref="E2:AI2">
    <cfRule type="containsText" dxfId="734" priority="216" operator="containsText" text="Sat">
      <formula>NOT(ISERROR(SEARCH("Sat",E2)))</formula>
    </cfRule>
    <cfRule type="containsText" dxfId="733" priority="217" operator="containsText" text="Fri">
      <formula>NOT(ISERROR(SEARCH("Fri",E2)))</formula>
    </cfRule>
    <cfRule type="containsText" dxfId="732" priority="218" operator="containsText" text="Thu">
      <formula>NOT(ISERROR(SEARCH("Thu",E2)))</formula>
    </cfRule>
    <cfRule type="containsText" dxfId="731" priority="219" operator="containsText" text="Wed">
      <formula>NOT(ISERROR(SEARCH("Wed",E2)))</formula>
    </cfRule>
    <cfRule type="containsText" dxfId="730" priority="220" operator="containsText" text="Tue">
      <formula>NOT(ISERROR(SEARCH("Tue",E2)))</formula>
    </cfRule>
    <cfRule type="containsText" dxfId="729" priority="221" operator="containsText" text="Mon">
      <formula>NOT(ISERROR(SEARCH("Mon",E2)))</formula>
    </cfRule>
    <cfRule type="containsText" dxfId="728" priority="222" operator="containsText" text="Sun">
      <formula>NOT(ISERROR(SEARCH("Sun",E2)))</formula>
    </cfRule>
  </conditionalFormatting>
  <conditionalFormatting sqref="E4:AJ22 AJ23">
    <cfRule type="colorScale" priority="215">
      <colorScale>
        <cfvo type="min" val="0"/>
        <cfvo type="max" val="0"/>
        <color rgb="FF63BE7B"/>
        <color rgb="FFFFEF9C"/>
      </colorScale>
    </cfRule>
  </conditionalFormatting>
  <conditionalFormatting sqref="E24:AJ32 AJ33">
    <cfRule type="colorScale" priority="214">
      <colorScale>
        <cfvo type="min" val="0"/>
        <cfvo type="max" val="0"/>
        <color rgb="FF63BE7B"/>
        <color rgb="FFFFEF9C"/>
      </colorScale>
    </cfRule>
  </conditionalFormatting>
  <conditionalFormatting sqref="E34:AJ42 AJ43">
    <cfRule type="colorScale" priority="213">
      <colorScale>
        <cfvo type="min" val="0"/>
        <cfvo type="max" val="0"/>
        <color rgb="FF63BE7B"/>
        <color rgb="FFFFEF9C"/>
      </colorScale>
    </cfRule>
  </conditionalFormatting>
  <conditionalFormatting sqref="E44:AJ51 E52:AI52 AJ52:AJ53">
    <cfRule type="colorScale" priority="212">
      <colorScale>
        <cfvo type="min" val="0"/>
        <cfvo type="max" val="0"/>
        <color rgb="FF63BE7B"/>
        <color rgb="FFFFEF9C"/>
      </colorScale>
    </cfRule>
  </conditionalFormatting>
  <conditionalFormatting sqref="E54:X62 AJ62:AJ63 AC62:AI62 AC54:AJ61">
    <cfRule type="colorScale" priority="211">
      <colorScale>
        <cfvo type="min" val="0"/>
        <cfvo type="max" val="0"/>
        <color rgb="FF63BE7B"/>
        <color rgb="FFFFEF9C"/>
      </colorScale>
    </cfRule>
  </conditionalFormatting>
  <conditionalFormatting sqref="C4:D12 C14:D22 C13 C24:D32 C34:D42 C44:D52 C54:D62">
    <cfRule type="containsText" dxfId="727" priority="199" operator="containsText" text="other">
      <formula>NOT(ISERROR(SEARCH("other",C4)))</formula>
    </cfRule>
    <cfRule type="containsText" dxfId="726" priority="200" operator="containsText" text="Scratch">
      <formula>NOT(ISERROR(SEARCH("Scratch",C4)))</formula>
    </cfRule>
    <cfRule type="containsText" dxfId="725" priority="201" operator="containsText" text="Indicator">
      <formula>NOT(ISERROR(SEARCH("Indicator",C4)))</formula>
    </cfRule>
    <cfRule type="containsText" dxfId="724" priority="202" operator="containsText" text="i.r">
      <formula>NOT(ISERROR(SEARCH("i.r",C4)))</formula>
    </cfRule>
    <cfRule type="containsText" dxfId="723" priority="203" operator="containsText" text="Types of Defect">
      <formula>NOT(ISERROR(SEARCH("Types of Defect",C4)))</formula>
    </cfRule>
    <cfRule type="containsText" dxfId="722" priority="204" operator="containsText" text="H.v">
      <formula>NOT(ISERROR(SEARCH("H.v",C4)))</formula>
    </cfRule>
    <cfRule type="containsText" dxfId="721" priority="205" operator="containsText" text="NG Qty.">
      <formula>NOT(ISERROR(SEARCH("NG Qty.",C4)))</formula>
    </cfRule>
    <cfRule type="containsText" dxfId="720" priority="206" operator="containsText" text="NG  Qty.">
      <formula>NOT(ISERROR(SEARCH("NG  Qty.",C4)))</formula>
    </cfRule>
    <cfRule type="containsText" dxfId="719" priority="207" operator="containsText" text="OK Qty.">
      <formula>NOT(ISERROR(SEARCH("OK Qty.",C4)))</formula>
    </cfRule>
    <cfRule type="containsText" dxfId="718" priority="208" operator="containsText" text="OK  Qty.">
      <formula>NOT(ISERROR(SEARCH("OK  Qty.",C4)))</formula>
    </cfRule>
    <cfRule type="containsText" dxfId="717" priority="209" operator="containsText" text="Total  Qty.">
      <formula>NOT(ISERROR(SEARCH("Total  Qty.",C4)))</formula>
    </cfRule>
    <cfRule type="containsText" dxfId="716" priority="210" operator="containsText" text="Total  Qty.">
      <formula>NOT(ISERROR(SEARCH("Total  Qty.",C4)))</formula>
    </cfRule>
  </conditionalFormatting>
  <conditionalFormatting sqref="E23:AI23">
    <cfRule type="colorScale" priority="198">
      <colorScale>
        <cfvo type="min" val="0"/>
        <cfvo type="max" val="0"/>
        <color rgb="FF63BE7B"/>
        <color rgb="FFFFEF9C"/>
      </colorScale>
    </cfRule>
  </conditionalFormatting>
  <conditionalFormatting sqref="C23">
    <cfRule type="containsText" dxfId="715" priority="186" operator="containsText" text="other">
      <formula>NOT(ISERROR(SEARCH("other",C23)))</formula>
    </cfRule>
    <cfRule type="containsText" dxfId="714" priority="187" operator="containsText" text="Scratch">
      <formula>NOT(ISERROR(SEARCH("Scratch",C23)))</formula>
    </cfRule>
    <cfRule type="containsText" dxfId="713" priority="188" operator="containsText" text="Indicator">
      <formula>NOT(ISERROR(SEARCH("Indicator",C23)))</formula>
    </cfRule>
    <cfRule type="containsText" dxfId="712" priority="189" operator="containsText" text="i.r">
      <formula>NOT(ISERROR(SEARCH("i.r",C23)))</formula>
    </cfRule>
    <cfRule type="containsText" dxfId="711" priority="190" operator="containsText" text="Types of Defect">
      <formula>NOT(ISERROR(SEARCH("Types of Defect",C23)))</formula>
    </cfRule>
    <cfRule type="containsText" dxfId="710" priority="191" operator="containsText" text="H.v">
      <formula>NOT(ISERROR(SEARCH("H.v",C23)))</formula>
    </cfRule>
    <cfRule type="containsText" dxfId="709" priority="192" operator="containsText" text="NG Qty.">
      <formula>NOT(ISERROR(SEARCH("NG Qty.",C23)))</formula>
    </cfRule>
    <cfRule type="containsText" dxfId="708" priority="193" operator="containsText" text="NG  Qty.">
      <formula>NOT(ISERROR(SEARCH("NG  Qty.",C23)))</formula>
    </cfRule>
    <cfRule type="containsText" dxfId="707" priority="194" operator="containsText" text="OK Qty.">
      <formula>NOT(ISERROR(SEARCH("OK Qty.",C23)))</formula>
    </cfRule>
    <cfRule type="containsText" dxfId="706" priority="195" operator="containsText" text="OK  Qty.">
      <formula>NOT(ISERROR(SEARCH("OK  Qty.",C23)))</formula>
    </cfRule>
    <cfRule type="containsText" dxfId="705" priority="196" operator="containsText" text="Total  Qty.">
      <formula>NOT(ISERROR(SEARCH("Total  Qty.",C23)))</formula>
    </cfRule>
    <cfRule type="containsText" dxfId="704" priority="197" operator="containsText" text="Total  Qty.">
      <formula>NOT(ISERROR(SEARCH("Total  Qty.",C23)))</formula>
    </cfRule>
  </conditionalFormatting>
  <conditionalFormatting sqref="E33:AI33">
    <cfRule type="colorScale" priority="185">
      <colorScale>
        <cfvo type="min" val="0"/>
        <cfvo type="max" val="0"/>
        <color rgb="FF63BE7B"/>
        <color rgb="FFFFEF9C"/>
      </colorScale>
    </cfRule>
  </conditionalFormatting>
  <conditionalFormatting sqref="C33">
    <cfRule type="containsText" dxfId="703" priority="173" operator="containsText" text="other">
      <formula>NOT(ISERROR(SEARCH("other",C33)))</formula>
    </cfRule>
    <cfRule type="containsText" dxfId="702" priority="174" operator="containsText" text="Scratch">
      <formula>NOT(ISERROR(SEARCH("Scratch",C33)))</formula>
    </cfRule>
    <cfRule type="containsText" dxfId="701" priority="175" operator="containsText" text="Indicator">
      <formula>NOT(ISERROR(SEARCH("Indicator",C33)))</formula>
    </cfRule>
    <cfRule type="containsText" dxfId="700" priority="176" operator="containsText" text="i.r">
      <formula>NOT(ISERROR(SEARCH("i.r",C33)))</formula>
    </cfRule>
    <cfRule type="containsText" dxfId="699" priority="177" operator="containsText" text="Types of Defect">
      <formula>NOT(ISERROR(SEARCH("Types of Defect",C33)))</formula>
    </cfRule>
    <cfRule type="containsText" dxfId="698" priority="178" operator="containsText" text="H.v">
      <formula>NOT(ISERROR(SEARCH("H.v",C33)))</formula>
    </cfRule>
    <cfRule type="containsText" dxfId="697" priority="179" operator="containsText" text="NG Qty.">
      <formula>NOT(ISERROR(SEARCH("NG Qty.",C33)))</formula>
    </cfRule>
    <cfRule type="containsText" dxfId="696" priority="180" operator="containsText" text="NG  Qty.">
      <formula>NOT(ISERROR(SEARCH("NG  Qty.",C33)))</formula>
    </cfRule>
    <cfRule type="containsText" dxfId="695" priority="181" operator="containsText" text="OK Qty.">
      <formula>NOT(ISERROR(SEARCH("OK Qty.",C33)))</formula>
    </cfRule>
    <cfRule type="containsText" dxfId="694" priority="182" operator="containsText" text="OK  Qty.">
      <formula>NOT(ISERROR(SEARCH("OK  Qty.",C33)))</formula>
    </cfRule>
    <cfRule type="containsText" dxfId="693" priority="183" operator="containsText" text="Total  Qty.">
      <formula>NOT(ISERROR(SEARCH("Total  Qty.",C33)))</formula>
    </cfRule>
    <cfRule type="containsText" dxfId="692" priority="184" operator="containsText" text="Total  Qty.">
      <formula>NOT(ISERROR(SEARCH("Total  Qty.",C33)))</formula>
    </cfRule>
  </conditionalFormatting>
  <conditionalFormatting sqref="E43:AI43">
    <cfRule type="colorScale" priority="172">
      <colorScale>
        <cfvo type="min" val="0"/>
        <cfvo type="max" val="0"/>
        <color rgb="FF63BE7B"/>
        <color rgb="FFFFEF9C"/>
      </colorScale>
    </cfRule>
  </conditionalFormatting>
  <conditionalFormatting sqref="C43">
    <cfRule type="containsText" dxfId="691" priority="160" operator="containsText" text="other">
      <formula>NOT(ISERROR(SEARCH("other",C43)))</formula>
    </cfRule>
    <cfRule type="containsText" dxfId="690" priority="161" operator="containsText" text="Scratch">
      <formula>NOT(ISERROR(SEARCH("Scratch",C43)))</formula>
    </cfRule>
    <cfRule type="containsText" dxfId="689" priority="162" operator="containsText" text="Indicator">
      <formula>NOT(ISERROR(SEARCH("Indicator",C43)))</formula>
    </cfRule>
    <cfRule type="containsText" dxfId="688" priority="163" operator="containsText" text="i.r">
      <formula>NOT(ISERROR(SEARCH("i.r",C43)))</formula>
    </cfRule>
    <cfRule type="containsText" dxfId="687" priority="164" operator="containsText" text="Types of Defect">
      <formula>NOT(ISERROR(SEARCH("Types of Defect",C43)))</formula>
    </cfRule>
    <cfRule type="containsText" dxfId="686" priority="165" operator="containsText" text="H.v">
      <formula>NOT(ISERROR(SEARCH("H.v",C43)))</formula>
    </cfRule>
    <cfRule type="containsText" dxfId="685" priority="166" operator="containsText" text="NG Qty.">
      <formula>NOT(ISERROR(SEARCH("NG Qty.",C43)))</formula>
    </cfRule>
    <cfRule type="containsText" dxfId="684" priority="167" operator="containsText" text="NG  Qty.">
      <formula>NOT(ISERROR(SEARCH("NG  Qty.",C43)))</formula>
    </cfRule>
    <cfRule type="containsText" dxfId="683" priority="168" operator="containsText" text="OK Qty.">
      <formula>NOT(ISERROR(SEARCH("OK Qty.",C43)))</formula>
    </cfRule>
    <cfRule type="containsText" dxfId="682" priority="169" operator="containsText" text="OK  Qty.">
      <formula>NOT(ISERROR(SEARCH("OK  Qty.",C43)))</formula>
    </cfRule>
    <cfRule type="containsText" dxfId="681" priority="170" operator="containsText" text="Total  Qty.">
      <formula>NOT(ISERROR(SEARCH("Total  Qty.",C43)))</formula>
    </cfRule>
    <cfRule type="containsText" dxfId="680" priority="171" operator="containsText" text="Total  Qty.">
      <formula>NOT(ISERROR(SEARCH("Total  Qty.",C43)))</formula>
    </cfRule>
  </conditionalFormatting>
  <conditionalFormatting sqref="E53:AI53">
    <cfRule type="colorScale" priority="159">
      <colorScale>
        <cfvo type="min" val="0"/>
        <cfvo type="max" val="0"/>
        <color rgb="FF63BE7B"/>
        <color rgb="FFFFEF9C"/>
      </colorScale>
    </cfRule>
  </conditionalFormatting>
  <conditionalFormatting sqref="C53">
    <cfRule type="containsText" dxfId="679" priority="147" operator="containsText" text="other">
      <formula>NOT(ISERROR(SEARCH("other",C53)))</formula>
    </cfRule>
    <cfRule type="containsText" dxfId="678" priority="148" operator="containsText" text="Scratch">
      <formula>NOT(ISERROR(SEARCH("Scratch",C53)))</formula>
    </cfRule>
    <cfRule type="containsText" dxfId="677" priority="149" operator="containsText" text="Indicator">
      <formula>NOT(ISERROR(SEARCH("Indicator",C53)))</formula>
    </cfRule>
    <cfRule type="containsText" dxfId="676" priority="150" operator="containsText" text="i.r">
      <formula>NOT(ISERROR(SEARCH("i.r",C53)))</formula>
    </cfRule>
    <cfRule type="containsText" dxfId="675" priority="151" operator="containsText" text="Types of Defect">
      <formula>NOT(ISERROR(SEARCH("Types of Defect",C53)))</formula>
    </cfRule>
    <cfRule type="containsText" dxfId="674" priority="152" operator="containsText" text="H.v">
      <formula>NOT(ISERROR(SEARCH("H.v",C53)))</formula>
    </cfRule>
    <cfRule type="containsText" dxfId="673" priority="153" operator="containsText" text="NG Qty.">
      <formula>NOT(ISERROR(SEARCH("NG Qty.",C53)))</formula>
    </cfRule>
    <cfRule type="containsText" dxfId="672" priority="154" operator="containsText" text="NG  Qty.">
      <formula>NOT(ISERROR(SEARCH("NG  Qty.",C53)))</formula>
    </cfRule>
    <cfRule type="containsText" dxfId="671" priority="155" operator="containsText" text="OK Qty.">
      <formula>NOT(ISERROR(SEARCH("OK Qty.",C53)))</formula>
    </cfRule>
    <cfRule type="containsText" dxfId="670" priority="156" operator="containsText" text="OK  Qty.">
      <formula>NOT(ISERROR(SEARCH("OK  Qty.",C53)))</formula>
    </cfRule>
    <cfRule type="containsText" dxfId="669" priority="157" operator="containsText" text="Total  Qty.">
      <formula>NOT(ISERROR(SEARCH("Total  Qty.",C53)))</formula>
    </cfRule>
    <cfRule type="containsText" dxfId="668" priority="158" operator="containsText" text="Total  Qty.">
      <formula>NOT(ISERROR(SEARCH("Total  Qty.",C53)))</formula>
    </cfRule>
  </conditionalFormatting>
  <conditionalFormatting sqref="E63:X63 AC63:AI63">
    <cfRule type="colorScale" priority="146">
      <colorScale>
        <cfvo type="min" val="0"/>
        <cfvo type="max" val="0"/>
        <color rgb="FF63BE7B"/>
        <color rgb="FFFFEF9C"/>
      </colorScale>
    </cfRule>
  </conditionalFormatting>
  <conditionalFormatting sqref="C63">
    <cfRule type="containsText" dxfId="667" priority="134" operator="containsText" text="other">
      <formula>NOT(ISERROR(SEARCH("other",C63)))</formula>
    </cfRule>
    <cfRule type="containsText" dxfId="666" priority="135" operator="containsText" text="Scratch">
      <formula>NOT(ISERROR(SEARCH("Scratch",C63)))</formula>
    </cfRule>
    <cfRule type="containsText" dxfId="665" priority="136" operator="containsText" text="Indicator">
      <formula>NOT(ISERROR(SEARCH("Indicator",C63)))</formula>
    </cfRule>
    <cfRule type="containsText" dxfId="664" priority="137" operator="containsText" text="i.r">
      <formula>NOT(ISERROR(SEARCH("i.r",C63)))</formula>
    </cfRule>
    <cfRule type="containsText" dxfId="663" priority="138" operator="containsText" text="Types of Defect">
      <formula>NOT(ISERROR(SEARCH("Types of Defect",C63)))</formula>
    </cfRule>
    <cfRule type="containsText" dxfId="662" priority="139" operator="containsText" text="H.v">
      <formula>NOT(ISERROR(SEARCH("H.v",C63)))</formula>
    </cfRule>
    <cfRule type="containsText" dxfId="661" priority="140" operator="containsText" text="NG Qty.">
      <formula>NOT(ISERROR(SEARCH("NG Qty.",C63)))</formula>
    </cfRule>
    <cfRule type="containsText" dxfId="660" priority="141" operator="containsText" text="NG  Qty.">
      <formula>NOT(ISERROR(SEARCH("NG  Qty.",C63)))</formula>
    </cfRule>
    <cfRule type="containsText" dxfId="659" priority="142" operator="containsText" text="OK Qty.">
      <formula>NOT(ISERROR(SEARCH("OK Qty.",C63)))</formula>
    </cfRule>
    <cfRule type="containsText" dxfId="658" priority="143" operator="containsText" text="OK  Qty.">
      <formula>NOT(ISERROR(SEARCH("OK  Qty.",C63)))</formula>
    </cfRule>
    <cfRule type="containsText" dxfId="657" priority="144" operator="containsText" text="Total  Qty.">
      <formula>NOT(ISERROR(SEARCH("Total  Qty.",C63)))</formula>
    </cfRule>
    <cfRule type="containsText" dxfId="656" priority="145" operator="containsText" text="Total  Qty.">
      <formula>NOT(ISERROR(SEARCH("Total  Qty.",C63)))</formula>
    </cfRule>
  </conditionalFormatting>
  <conditionalFormatting sqref="C4:D63">
    <cfRule type="containsText" dxfId="655" priority="133" operator="containsText" text="Rework">
      <formula>NOT(ISERROR(SEARCH("Rework",C4)))</formula>
    </cfRule>
  </conditionalFormatting>
  <conditionalFormatting sqref="AM4:AN12 AM14:AN22 AM13 AM24:AN32 AM34:AN42 AM44:AN52 AM54:AN62">
    <cfRule type="containsText" dxfId="654" priority="121" operator="containsText" text="other">
      <formula>NOT(ISERROR(SEARCH("other",AM4)))</formula>
    </cfRule>
    <cfRule type="containsText" dxfId="653" priority="122" operator="containsText" text="Scratch">
      <formula>NOT(ISERROR(SEARCH("Scratch",AM4)))</formula>
    </cfRule>
    <cfRule type="containsText" dxfId="652" priority="123" operator="containsText" text="Indicator">
      <formula>NOT(ISERROR(SEARCH("Indicator",AM4)))</formula>
    </cfRule>
    <cfRule type="containsText" dxfId="651" priority="124" operator="containsText" text="i.r">
      <formula>NOT(ISERROR(SEARCH("i.r",AM4)))</formula>
    </cfRule>
    <cfRule type="containsText" dxfId="650" priority="125" operator="containsText" text="Types of Defect">
      <formula>NOT(ISERROR(SEARCH("Types of Defect",AM4)))</formula>
    </cfRule>
    <cfRule type="containsText" dxfId="649" priority="126" operator="containsText" text="H.v">
      <formula>NOT(ISERROR(SEARCH("H.v",AM4)))</formula>
    </cfRule>
    <cfRule type="containsText" dxfId="648" priority="127" operator="containsText" text="NG Qty.">
      <formula>NOT(ISERROR(SEARCH("NG Qty.",AM4)))</formula>
    </cfRule>
    <cfRule type="containsText" dxfId="647" priority="128" operator="containsText" text="NG  Qty.">
      <formula>NOT(ISERROR(SEARCH("NG  Qty.",AM4)))</formula>
    </cfRule>
    <cfRule type="containsText" dxfId="646" priority="129" operator="containsText" text="OK Qty.">
      <formula>NOT(ISERROR(SEARCH("OK Qty.",AM4)))</formula>
    </cfRule>
    <cfRule type="containsText" dxfId="645" priority="130" operator="containsText" text="OK  Qty.">
      <formula>NOT(ISERROR(SEARCH("OK  Qty.",AM4)))</formula>
    </cfRule>
    <cfRule type="containsText" dxfId="644" priority="131" operator="containsText" text="Total  Qty.">
      <formula>NOT(ISERROR(SEARCH("Total  Qty.",AM4)))</formula>
    </cfRule>
    <cfRule type="containsText" dxfId="643" priority="132" operator="containsText" text="Total  Qty.">
      <formula>NOT(ISERROR(SEARCH("Total  Qty.",AM4)))</formula>
    </cfRule>
  </conditionalFormatting>
  <conditionalFormatting sqref="AM23">
    <cfRule type="containsText" dxfId="642" priority="109" operator="containsText" text="other">
      <formula>NOT(ISERROR(SEARCH("other",AM23)))</formula>
    </cfRule>
    <cfRule type="containsText" dxfId="641" priority="110" operator="containsText" text="Scratch">
      <formula>NOT(ISERROR(SEARCH("Scratch",AM23)))</formula>
    </cfRule>
    <cfRule type="containsText" dxfId="640" priority="111" operator="containsText" text="Indicator">
      <formula>NOT(ISERROR(SEARCH("Indicator",AM23)))</formula>
    </cfRule>
    <cfRule type="containsText" dxfId="639" priority="112" operator="containsText" text="i.r">
      <formula>NOT(ISERROR(SEARCH("i.r",AM23)))</formula>
    </cfRule>
    <cfRule type="containsText" dxfId="638" priority="113" operator="containsText" text="Types of Defect">
      <formula>NOT(ISERROR(SEARCH("Types of Defect",AM23)))</formula>
    </cfRule>
    <cfRule type="containsText" dxfId="637" priority="114" operator="containsText" text="H.v">
      <formula>NOT(ISERROR(SEARCH("H.v",AM23)))</formula>
    </cfRule>
    <cfRule type="containsText" dxfId="636" priority="115" operator="containsText" text="NG Qty.">
      <formula>NOT(ISERROR(SEARCH("NG Qty.",AM23)))</formula>
    </cfRule>
    <cfRule type="containsText" dxfId="635" priority="116" operator="containsText" text="NG  Qty.">
      <formula>NOT(ISERROR(SEARCH("NG  Qty.",AM23)))</formula>
    </cfRule>
    <cfRule type="containsText" dxfId="634" priority="117" operator="containsText" text="OK Qty.">
      <formula>NOT(ISERROR(SEARCH("OK Qty.",AM23)))</formula>
    </cfRule>
    <cfRule type="containsText" dxfId="633" priority="118" operator="containsText" text="OK  Qty.">
      <formula>NOT(ISERROR(SEARCH("OK  Qty.",AM23)))</formula>
    </cfRule>
    <cfRule type="containsText" dxfId="632" priority="119" operator="containsText" text="Total  Qty.">
      <formula>NOT(ISERROR(SEARCH("Total  Qty.",AM23)))</formula>
    </cfRule>
    <cfRule type="containsText" dxfId="631" priority="120" operator="containsText" text="Total  Qty.">
      <formula>NOT(ISERROR(SEARCH("Total  Qty.",AM23)))</formula>
    </cfRule>
  </conditionalFormatting>
  <conditionalFormatting sqref="AM33">
    <cfRule type="containsText" dxfId="630" priority="97" operator="containsText" text="other">
      <formula>NOT(ISERROR(SEARCH("other",AM33)))</formula>
    </cfRule>
    <cfRule type="containsText" dxfId="629" priority="98" operator="containsText" text="Scratch">
      <formula>NOT(ISERROR(SEARCH("Scratch",AM33)))</formula>
    </cfRule>
    <cfRule type="containsText" dxfId="628" priority="99" operator="containsText" text="Indicator">
      <formula>NOT(ISERROR(SEARCH("Indicator",AM33)))</formula>
    </cfRule>
    <cfRule type="containsText" dxfId="627" priority="100" operator="containsText" text="i.r">
      <formula>NOT(ISERROR(SEARCH("i.r",AM33)))</formula>
    </cfRule>
    <cfRule type="containsText" dxfId="626" priority="101" operator="containsText" text="Types of Defect">
      <formula>NOT(ISERROR(SEARCH("Types of Defect",AM33)))</formula>
    </cfRule>
    <cfRule type="containsText" dxfId="625" priority="102" operator="containsText" text="H.v">
      <formula>NOT(ISERROR(SEARCH("H.v",AM33)))</formula>
    </cfRule>
    <cfRule type="containsText" dxfId="624" priority="103" operator="containsText" text="NG Qty.">
      <formula>NOT(ISERROR(SEARCH("NG Qty.",AM33)))</formula>
    </cfRule>
    <cfRule type="containsText" dxfId="623" priority="104" operator="containsText" text="NG  Qty.">
      <formula>NOT(ISERROR(SEARCH("NG  Qty.",AM33)))</formula>
    </cfRule>
    <cfRule type="containsText" dxfId="622" priority="105" operator="containsText" text="OK Qty.">
      <formula>NOT(ISERROR(SEARCH("OK Qty.",AM33)))</formula>
    </cfRule>
    <cfRule type="containsText" dxfId="621" priority="106" operator="containsText" text="OK  Qty.">
      <formula>NOT(ISERROR(SEARCH("OK  Qty.",AM33)))</formula>
    </cfRule>
    <cfRule type="containsText" dxfId="620" priority="107" operator="containsText" text="Total  Qty.">
      <formula>NOT(ISERROR(SEARCH("Total  Qty.",AM33)))</formula>
    </cfRule>
    <cfRule type="containsText" dxfId="619" priority="108" operator="containsText" text="Total  Qty.">
      <formula>NOT(ISERROR(SEARCH("Total  Qty.",AM33)))</formula>
    </cfRule>
  </conditionalFormatting>
  <conditionalFormatting sqref="AM43">
    <cfRule type="containsText" dxfId="618" priority="85" operator="containsText" text="other">
      <formula>NOT(ISERROR(SEARCH("other",AM43)))</formula>
    </cfRule>
    <cfRule type="containsText" dxfId="617" priority="86" operator="containsText" text="Scratch">
      <formula>NOT(ISERROR(SEARCH("Scratch",AM43)))</formula>
    </cfRule>
    <cfRule type="containsText" dxfId="616" priority="87" operator="containsText" text="Indicator">
      <formula>NOT(ISERROR(SEARCH("Indicator",AM43)))</formula>
    </cfRule>
    <cfRule type="containsText" dxfId="615" priority="88" operator="containsText" text="i.r">
      <formula>NOT(ISERROR(SEARCH("i.r",AM43)))</formula>
    </cfRule>
    <cfRule type="containsText" dxfId="614" priority="89" operator="containsText" text="Types of Defect">
      <formula>NOT(ISERROR(SEARCH("Types of Defect",AM43)))</formula>
    </cfRule>
    <cfRule type="containsText" dxfId="613" priority="90" operator="containsText" text="H.v">
      <formula>NOT(ISERROR(SEARCH("H.v",AM43)))</formula>
    </cfRule>
    <cfRule type="containsText" dxfId="612" priority="91" operator="containsText" text="NG Qty.">
      <formula>NOT(ISERROR(SEARCH("NG Qty.",AM43)))</formula>
    </cfRule>
    <cfRule type="containsText" dxfId="611" priority="92" operator="containsText" text="NG  Qty.">
      <formula>NOT(ISERROR(SEARCH("NG  Qty.",AM43)))</formula>
    </cfRule>
    <cfRule type="containsText" dxfId="610" priority="93" operator="containsText" text="OK Qty.">
      <formula>NOT(ISERROR(SEARCH("OK Qty.",AM43)))</formula>
    </cfRule>
    <cfRule type="containsText" dxfId="609" priority="94" operator="containsText" text="OK  Qty.">
      <formula>NOT(ISERROR(SEARCH("OK  Qty.",AM43)))</formula>
    </cfRule>
    <cfRule type="containsText" dxfId="608" priority="95" operator="containsText" text="Total  Qty.">
      <formula>NOT(ISERROR(SEARCH("Total  Qty.",AM43)))</formula>
    </cfRule>
    <cfRule type="containsText" dxfId="607" priority="96" operator="containsText" text="Total  Qty.">
      <formula>NOT(ISERROR(SEARCH("Total  Qty.",AM43)))</formula>
    </cfRule>
  </conditionalFormatting>
  <conditionalFormatting sqref="AM53">
    <cfRule type="containsText" dxfId="606" priority="73" operator="containsText" text="other">
      <formula>NOT(ISERROR(SEARCH("other",AM53)))</formula>
    </cfRule>
    <cfRule type="containsText" dxfId="605" priority="74" operator="containsText" text="Scratch">
      <formula>NOT(ISERROR(SEARCH("Scratch",AM53)))</formula>
    </cfRule>
    <cfRule type="containsText" dxfId="604" priority="75" operator="containsText" text="Indicator">
      <formula>NOT(ISERROR(SEARCH("Indicator",AM53)))</formula>
    </cfRule>
    <cfRule type="containsText" dxfId="603" priority="76" operator="containsText" text="i.r">
      <formula>NOT(ISERROR(SEARCH("i.r",AM53)))</formula>
    </cfRule>
    <cfRule type="containsText" dxfId="602" priority="77" operator="containsText" text="Types of Defect">
      <formula>NOT(ISERROR(SEARCH("Types of Defect",AM53)))</formula>
    </cfRule>
    <cfRule type="containsText" dxfId="601" priority="78" operator="containsText" text="H.v">
      <formula>NOT(ISERROR(SEARCH("H.v",AM53)))</formula>
    </cfRule>
    <cfRule type="containsText" dxfId="600" priority="79" operator="containsText" text="NG Qty.">
      <formula>NOT(ISERROR(SEARCH("NG Qty.",AM53)))</formula>
    </cfRule>
    <cfRule type="containsText" dxfId="599" priority="80" operator="containsText" text="NG  Qty.">
      <formula>NOT(ISERROR(SEARCH("NG  Qty.",AM53)))</formula>
    </cfRule>
    <cfRule type="containsText" dxfId="598" priority="81" operator="containsText" text="OK Qty.">
      <formula>NOT(ISERROR(SEARCH("OK Qty.",AM53)))</formula>
    </cfRule>
    <cfRule type="containsText" dxfId="597" priority="82" operator="containsText" text="OK  Qty.">
      <formula>NOT(ISERROR(SEARCH("OK  Qty.",AM53)))</formula>
    </cfRule>
    <cfRule type="containsText" dxfId="596" priority="83" operator="containsText" text="Total  Qty.">
      <formula>NOT(ISERROR(SEARCH("Total  Qty.",AM53)))</formula>
    </cfRule>
    <cfRule type="containsText" dxfId="595" priority="84" operator="containsText" text="Total  Qty.">
      <formula>NOT(ISERROR(SEARCH("Total  Qty.",AM53)))</formula>
    </cfRule>
  </conditionalFormatting>
  <conditionalFormatting sqref="AM63">
    <cfRule type="containsText" dxfId="594" priority="61" operator="containsText" text="other">
      <formula>NOT(ISERROR(SEARCH("other",AM63)))</formula>
    </cfRule>
    <cfRule type="containsText" dxfId="593" priority="62" operator="containsText" text="Scratch">
      <formula>NOT(ISERROR(SEARCH("Scratch",AM63)))</formula>
    </cfRule>
    <cfRule type="containsText" dxfId="592" priority="63" operator="containsText" text="Indicator">
      <formula>NOT(ISERROR(SEARCH("Indicator",AM63)))</formula>
    </cfRule>
    <cfRule type="containsText" dxfId="591" priority="64" operator="containsText" text="i.r">
      <formula>NOT(ISERROR(SEARCH("i.r",AM63)))</formula>
    </cfRule>
    <cfRule type="containsText" dxfId="590" priority="65" operator="containsText" text="Types of Defect">
      <formula>NOT(ISERROR(SEARCH("Types of Defect",AM63)))</formula>
    </cfRule>
    <cfRule type="containsText" dxfId="589" priority="66" operator="containsText" text="H.v">
      <formula>NOT(ISERROR(SEARCH("H.v",AM63)))</formula>
    </cfRule>
    <cfRule type="containsText" dxfId="588" priority="67" operator="containsText" text="NG Qty.">
      <formula>NOT(ISERROR(SEARCH("NG Qty.",AM63)))</formula>
    </cfRule>
    <cfRule type="containsText" dxfId="587" priority="68" operator="containsText" text="NG  Qty.">
      <formula>NOT(ISERROR(SEARCH("NG  Qty.",AM63)))</formula>
    </cfRule>
    <cfRule type="containsText" dxfId="586" priority="69" operator="containsText" text="OK Qty.">
      <formula>NOT(ISERROR(SEARCH("OK Qty.",AM63)))</formula>
    </cfRule>
    <cfRule type="containsText" dxfId="585" priority="70" operator="containsText" text="OK  Qty.">
      <formula>NOT(ISERROR(SEARCH("OK  Qty.",AM63)))</formula>
    </cfRule>
    <cfRule type="containsText" dxfId="584" priority="71" operator="containsText" text="Total  Qty.">
      <formula>NOT(ISERROR(SEARCH("Total  Qty.",AM63)))</formula>
    </cfRule>
    <cfRule type="containsText" dxfId="583" priority="72" operator="containsText" text="Total  Qty.">
      <formula>NOT(ISERROR(SEARCH("Total  Qty.",AM63)))</formula>
    </cfRule>
  </conditionalFormatting>
  <conditionalFormatting sqref="AM4:AN63">
    <cfRule type="containsText" dxfId="582" priority="60" operator="containsText" text="Rework">
      <formula>NOT(ISERROR(SEARCH("Rework",AM4)))</formula>
    </cfRule>
  </conditionalFormatting>
  <conditionalFormatting sqref="A1 A4 A14 A24 A34 A44 A54">
    <cfRule type="colorScale" priority="223">
      <colorScale>
        <cfvo type="min" val="0"/>
        <cfvo type="max" val="0"/>
        <color rgb="FF63BE7B"/>
        <color rgb="FFFFEF9C"/>
      </colorScale>
    </cfRule>
  </conditionalFormatting>
  <conditionalFormatting sqref="Y54:AB62">
    <cfRule type="colorScale" priority="59">
      <colorScale>
        <cfvo type="min" val="0"/>
        <cfvo type="max" val="0"/>
        <color rgb="FF63BE7B"/>
        <color rgb="FFFFEF9C"/>
      </colorScale>
    </cfRule>
  </conditionalFormatting>
  <conditionalFormatting sqref="Y63:AB63">
    <cfRule type="colorScale" priority="58">
      <colorScale>
        <cfvo type="min" val="0"/>
        <cfvo type="max" val="0"/>
        <color rgb="FF63BE7B"/>
        <color rgb="FFFFEF9C"/>
      </colorScale>
    </cfRule>
  </conditionalFormatting>
  <conditionalFormatting sqref="AK4:AL4 AK14:AL14 AK24:AL24 AK34:AL34 AK44:AL44 AK54:AL54">
    <cfRule type="colorScale" priority="57">
      <colorScale>
        <cfvo type="min" val="0"/>
        <cfvo type="max" val="0"/>
        <color rgb="FF63BE7B"/>
        <color rgb="FFFFEF9C"/>
      </colorScale>
    </cfRule>
  </conditionalFormatting>
  <conditionalFormatting sqref="E64:X72 AJ72:AJ73 AC72:AI72 AC64:AJ71">
    <cfRule type="colorScale" priority="55">
      <colorScale>
        <cfvo type="min" val="0"/>
        <cfvo type="max" val="0"/>
        <color rgb="FF63BE7B"/>
        <color rgb="FFFFEF9C"/>
      </colorScale>
    </cfRule>
  </conditionalFormatting>
  <conditionalFormatting sqref="C64:D72">
    <cfRule type="containsText" dxfId="581" priority="43" operator="containsText" text="other">
      <formula>NOT(ISERROR(SEARCH("other",C64)))</formula>
    </cfRule>
    <cfRule type="containsText" dxfId="580" priority="44" operator="containsText" text="Scratch">
      <formula>NOT(ISERROR(SEARCH("Scratch",C64)))</formula>
    </cfRule>
    <cfRule type="containsText" dxfId="579" priority="45" operator="containsText" text="Indicator">
      <formula>NOT(ISERROR(SEARCH("Indicator",C64)))</formula>
    </cfRule>
    <cfRule type="containsText" dxfId="578" priority="46" operator="containsText" text="i.r">
      <formula>NOT(ISERROR(SEARCH("i.r",C64)))</formula>
    </cfRule>
    <cfRule type="containsText" dxfId="577" priority="47" operator="containsText" text="Types of Defect">
      <formula>NOT(ISERROR(SEARCH("Types of Defect",C64)))</formula>
    </cfRule>
    <cfRule type="containsText" dxfId="576" priority="48" operator="containsText" text="H.v">
      <formula>NOT(ISERROR(SEARCH("H.v",C64)))</formula>
    </cfRule>
    <cfRule type="containsText" dxfId="575" priority="49" operator="containsText" text="NG Qty.">
      <formula>NOT(ISERROR(SEARCH("NG Qty.",C64)))</formula>
    </cfRule>
    <cfRule type="containsText" dxfId="574" priority="50" operator="containsText" text="NG  Qty.">
      <formula>NOT(ISERROR(SEARCH("NG  Qty.",C64)))</formula>
    </cfRule>
    <cfRule type="containsText" dxfId="573" priority="51" operator="containsText" text="OK Qty.">
      <formula>NOT(ISERROR(SEARCH("OK Qty.",C64)))</formula>
    </cfRule>
    <cfRule type="containsText" dxfId="572" priority="52" operator="containsText" text="OK  Qty.">
      <formula>NOT(ISERROR(SEARCH("OK  Qty.",C64)))</formula>
    </cfRule>
    <cfRule type="containsText" dxfId="571" priority="53" operator="containsText" text="Total  Qty.">
      <formula>NOT(ISERROR(SEARCH("Total  Qty.",C64)))</formula>
    </cfRule>
    <cfRule type="containsText" dxfId="570" priority="54" operator="containsText" text="Total  Qty.">
      <formula>NOT(ISERROR(SEARCH("Total  Qty.",C64)))</formula>
    </cfRule>
  </conditionalFormatting>
  <conditionalFormatting sqref="E73:X73 AC73:AI73">
    <cfRule type="colorScale" priority="42">
      <colorScale>
        <cfvo type="min" val="0"/>
        <cfvo type="max" val="0"/>
        <color rgb="FF63BE7B"/>
        <color rgb="FFFFEF9C"/>
      </colorScale>
    </cfRule>
  </conditionalFormatting>
  <conditionalFormatting sqref="C73">
    <cfRule type="containsText" dxfId="569" priority="30" operator="containsText" text="other">
      <formula>NOT(ISERROR(SEARCH("other",C73)))</formula>
    </cfRule>
    <cfRule type="containsText" dxfId="568" priority="31" operator="containsText" text="Scratch">
      <formula>NOT(ISERROR(SEARCH("Scratch",C73)))</formula>
    </cfRule>
    <cfRule type="containsText" dxfId="567" priority="32" operator="containsText" text="Indicator">
      <formula>NOT(ISERROR(SEARCH("Indicator",C73)))</formula>
    </cfRule>
    <cfRule type="containsText" dxfId="566" priority="33" operator="containsText" text="i.r">
      <formula>NOT(ISERROR(SEARCH("i.r",C73)))</formula>
    </cfRule>
    <cfRule type="containsText" dxfId="565" priority="34" operator="containsText" text="Types of Defect">
      <formula>NOT(ISERROR(SEARCH("Types of Defect",C73)))</formula>
    </cfRule>
    <cfRule type="containsText" dxfId="564" priority="35" operator="containsText" text="H.v">
      <formula>NOT(ISERROR(SEARCH("H.v",C73)))</formula>
    </cfRule>
    <cfRule type="containsText" dxfId="563" priority="36" operator="containsText" text="NG Qty.">
      <formula>NOT(ISERROR(SEARCH("NG Qty.",C73)))</formula>
    </cfRule>
    <cfRule type="containsText" dxfId="562" priority="37" operator="containsText" text="NG  Qty.">
      <formula>NOT(ISERROR(SEARCH("NG  Qty.",C73)))</formula>
    </cfRule>
    <cfRule type="containsText" dxfId="561" priority="38" operator="containsText" text="OK Qty.">
      <formula>NOT(ISERROR(SEARCH("OK Qty.",C73)))</formula>
    </cfRule>
    <cfRule type="containsText" dxfId="560" priority="39" operator="containsText" text="OK  Qty.">
      <formula>NOT(ISERROR(SEARCH("OK  Qty.",C73)))</formula>
    </cfRule>
    <cfRule type="containsText" dxfId="559" priority="40" operator="containsText" text="Total  Qty.">
      <formula>NOT(ISERROR(SEARCH("Total  Qty.",C73)))</formula>
    </cfRule>
    <cfRule type="containsText" dxfId="558" priority="41" operator="containsText" text="Total  Qty.">
      <formula>NOT(ISERROR(SEARCH("Total  Qty.",C73)))</formula>
    </cfRule>
  </conditionalFormatting>
  <conditionalFormatting sqref="C64:D73">
    <cfRule type="containsText" dxfId="557" priority="29" operator="containsText" text="Rework">
      <formula>NOT(ISERROR(SEARCH("Rework",C64)))</formula>
    </cfRule>
  </conditionalFormatting>
  <conditionalFormatting sqref="AM64:AN72">
    <cfRule type="containsText" dxfId="556" priority="17" operator="containsText" text="other">
      <formula>NOT(ISERROR(SEARCH("other",AM64)))</formula>
    </cfRule>
    <cfRule type="containsText" dxfId="555" priority="18" operator="containsText" text="Scratch">
      <formula>NOT(ISERROR(SEARCH("Scratch",AM64)))</formula>
    </cfRule>
    <cfRule type="containsText" dxfId="554" priority="19" operator="containsText" text="Indicator">
      <formula>NOT(ISERROR(SEARCH("Indicator",AM64)))</formula>
    </cfRule>
    <cfRule type="containsText" dxfId="553" priority="20" operator="containsText" text="i.r">
      <formula>NOT(ISERROR(SEARCH("i.r",AM64)))</formula>
    </cfRule>
    <cfRule type="containsText" dxfId="552" priority="21" operator="containsText" text="Types of Defect">
      <formula>NOT(ISERROR(SEARCH("Types of Defect",AM64)))</formula>
    </cfRule>
    <cfRule type="containsText" dxfId="551" priority="22" operator="containsText" text="H.v">
      <formula>NOT(ISERROR(SEARCH("H.v",AM64)))</formula>
    </cfRule>
    <cfRule type="containsText" dxfId="550" priority="23" operator="containsText" text="NG Qty.">
      <formula>NOT(ISERROR(SEARCH("NG Qty.",AM64)))</formula>
    </cfRule>
    <cfRule type="containsText" dxfId="549" priority="24" operator="containsText" text="NG  Qty.">
      <formula>NOT(ISERROR(SEARCH("NG  Qty.",AM64)))</formula>
    </cfRule>
    <cfRule type="containsText" dxfId="548" priority="25" operator="containsText" text="OK Qty.">
      <formula>NOT(ISERROR(SEARCH("OK Qty.",AM64)))</formula>
    </cfRule>
    <cfRule type="containsText" dxfId="547" priority="26" operator="containsText" text="OK  Qty.">
      <formula>NOT(ISERROR(SEARCH("OK  Qty.",AM64)))</formula>
    </cfRule>
    <cfRule type="containsText" dxfId="546" priority="27" operator="containsText" text="Total  Qty.">
      <formula>NOT(ISERROR(SEARCH("Total  Qty.",AM64)))</formula>
    </cfRule>
    <cfRule type="containsText" dxfId="545" priority="28" operator="containsText" text="Total  Qty.">
      <formula>NOT(ISERROR(SEARCH("Total  Qty.",AM64)))</formula>
    </cfRule>
  </conditionalFormatting>
  <conditionalFormatting sqref="AM73">
    <cfRule type="containsText" dxfId="544" priority="5" operator="containsText" text="other">
      <formula>NOT(ISERROR(SEARCH("other",AM73)))</formula>
    </cfRule>
    <cfRule type="containsText" dxfId="543" priority="6" operator="containsText" text="Scratch">
      <formula>NOT(ISERROR(SEARCH("Scratch",AM73)))</formula>
    </cfRule>
    <cfRule type="containsText" dxfId="542" priority="7" operator="containsText" text="Indicator">
      <formula>NOT(ISERROR(SEARCH("Indicator",AM73)))</formula>
    </cfRule>
    <cfRule type="containsText" dxfId="541" priority="8" operator="containsText" text="i.r">
      <formula>NOT(ISERROR(SEARCH("i.r",AM73)))</formula>
    </cfRule>
    <cfRule type="containsText" dxfId="540" priority="9" operator="containsText" text="Types of Defect">
      <formula>NOT(ISERROR(SEARCH("Types of Defect",AM73)))</formula>
    </cfRule>
    <cfRule type="containsText" dxfId="539" priority="10" operator="containsText" text="H.v">
      <formula>NOT(ISERROR(SEARCH("H.v",AM73)))</formula>
    </cfRule>
    <cfRule type="containsText" dxfId="538" priority="11" operator="containsText" text="NG Qty.">
      <formula>NOT(ISERROR(SEARCH("NG Qty.",AM73)))</formula>
    </cfRule>
    <cfRule type="containsText" dxfId="537" priority="12" operator="containsText" text="NG  Qty.">
      <formula>NOT(ISERROR(SEARCH("NG  Qty.",AM73)))</formula>
    </cfRule>
    <cfRule type="containsText" dxfId="536" priority="13" operator="containsText" text="OK Qty.">
      <formula>NOT(ISERROR(SEARCH("OK Qty.",AM73)))</formula>
    </cfRule>
    <cfRule type="containsText" dxfId="535" priority="14" operator="containsText" text="OK  Qty.">
      <formula>NOT(ISERROR(SEARCH("OK  Qty.",AM73)))</formula>
    </cfRule>
    <cfRule type="containsText" dxfId="534" priority="15" operator="containsText" text="Total  Qty.">
      <formula>NOT(ISERROR(SEARCH("Total  Qty.",AM73)))</formula>
    </cfRule>
    <cfRule type="containsText" dxfId="533" priority="16" operator="containsText" text="Total  Qty.">
      <formula>NOT(ISERROR(SEARCH("Total  Qty.",AM73)))</formula>
    </cfRule>
  </conditionalFormatting>
  <conditionalFormatting sqref="AM64:AN73">
    <cfRule type="containsText" dxfId="532" priority="4" operator="containsText" text="Rework">
      <formula>NOT(ISERROR(SEARCH("Rework",AM64)))</formula>
    </cfRule>
  </conditionalFormatting>
  <conditionalFormatting sqref="A64">
    <cfRule type="colorScale" priority="56">
      <colorScale>
        <cfvo type="min" val="0"/>
        <cfvo type="max" val="0"/>
        <color rgb="FF63BE7B"/>
        <color rgb="FFFFEF9C"/>
      </colorScale>
    </cfRule>
  </conditionalFormatting>
  <conditionalFormatting sqref="Y64:AB72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Y73:AB73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AK64:AL64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31496062992125984" right="3.937007874015748E-2" top="0.35433070866141736" bottom="0.35433070866141736" header="0.11811023622047245" footer="0.11811023622047245"/>
  <pageSetup scale="4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Month!$A$3:$A$14</xm:f>
          </x14:formula1>
          <xm:sqref>P1:U1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N73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S11" sqref="S11"/>
    </sheetView>
  </sheetViews>
  <sheetFormatPr defaultRowHeight="15"/>
  <cols>
    <col min="1" max="1" width="4.85546875" customWidth="1"/>
    <col min="2" max="2" width="21.140625" customWidth="1"/>
    <col min="3" max="3" width="4.42578125" bestFit="1" customWidth="1"/>
    <col min="4" max="4" width="13.85546875" bestFit="1" customWidth="1"/>
    <col min="5" max="36" width="7" customWidth="1"/>
    <col min="37" max="38" width="6.28515625" bestFit="1" customWidth="1"/>
    <col min="39" max="39" width="4.42578125" bestFit="1" customWidth="1"/>
    <col min="40" max="40" width="13.85546875" bestFit="1" customWidth="1"/>
  </cols>
  <sheetData>
    <row r="1" spans="1:40" ht="27.2" customHeight="1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33</v>
      </c>
      <c r="Q1" s="216"/>
      <c r="R1" s="216"/>
      <c r="S1" s="216"/>
      <c r="T1" s="216"/>
      <c r="U1" s="217"/>
      <c r="V1" s="218">
        <f>DATEVALUE("1"&amp;P1)</f>
        <v>44652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44681</v>
      </c>
      <c r="AF1" s="219"/>
      <c r="AG1" s="219"/>
      <c r="AH1" s="219"/>
      <c r="AI1" s="222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40" ht="30" customHeight="1">
      <c r="A2" s="184"/>
      <c r="B2" s="187"/>
      <c r="C2" s="212" t="s">
        <v>25</v>
      </c>
      <c r="D2" s="213"/>
      <c r="E2" s="12" t="str">
        <f>TEXT(E3,"ddd")</f>
        <v>Fri</v>
      </c>
      <c r="F2" s="13" t="str">
        <f t="shared" ref="F2:AI2" si="0">TEXT(F3,"ddd")</f>
        <v>Sat</v>
      </c>
      <c r="G2" s="13" t="str">
        <f t="shared" si="0"/>
        <v>Sun</v>
      </c>
      <c r="H2" s="13" t="str">
        <f t="shared" si="0"/>
        <v>Mon</v>
      </c>
      <c r="I2" s="13" t="str">
        <f t="shared" si="0"/>
        <v>Tue</v>
      </c>
      <c r="J2" s="13" t="str">
        <f t="shared" si="0"/>
        <v>Wed</v>
      </c>
      <c r="K2" s="13" t="str">
        <f t="shared" si="0"/>
        <v>Thu</v>
      </c>
      <c r="L2" s="13" t="str">
        <f t="shared" si="0"/>
        <v>Fri</v>
      </c>
      <c r="M2" s="13" t="str">
        <f t="shared" si="0"/>
        <v>Sat</v>
      </c>
      <c r="N2" s="13" t="str">
        <f t="shared" si="0"/>
        <v>Sun</v>
      </c>
      <c r="O2" s="13" t="str">
        <f t="shared" si="0"/>
        <v>Mon</v>
      </c>
      <c r="P2" s="13" t="str">
        <f t="shared" si="0"/>
        <v>Tue</v>
      </c>
      <c r="Q2" s="13" t="str">
        <f t="shared" si="0"/>
        <v>Wed</v>
      </c>
      <c r="R2" s="13" t="str">
        <f t="shared" si="0"/>
        <v>Thu</v>
      </c>
      <c r="S2" s="13" t="str">
        <f t="shared" si="0"/>
        <v>Fri</v>
      </c>
      <c r="T2" s="13" t="str">
        <f t="shared" si="0"/>
        <v>Sat</v>
      </c>
      <c r="U2" s="13" t="str">
        <f t="shared" si="0"/>
        <v>Sun</v>
      </c>
      <c r="V2" s="13" t="str">
        <f t="shared" si="0"/>
        <v>Mon</v>
      </c>
      <c r="W2" s="13" t="str">
        <f t="shared" si="0"/>
        <v>Tue</v>
      </c>
      <c r="X2" s="13" t="str">
        <f t="shared" si="0"/>
        <v>Wed</v>
      </c>
      <c r="Y2" s="13" t="str">
        <f t="shared" si="0"/>
        <v>Thu</v>
      </c>
      <c r="Z2" s="13" t="str">
        <f t="shared" si="0"/>
        <v>Fri</v>
      </c>
      <c r="AA2" s="13" t="str">
        <f t="shared" si="0"/>
        <v>Sat</v>
      </c>
      <c r="AB2" s="13" t="str">
        <f t="shared" si="0"/>
        <v>Sun</v>
      </c>
      <c r="AC2" s="13" t="str">
        <f t="shared" si="0"/>
        <v>Mon</v>
      </c>
      <c r="AD2" s="13" t="str">
        <f t="shared" si="0"/>
        <v>Tue</v>
      </c>
      <c r="AE2" s="13" t="str">
        <f t="shared" si="0"/>
        <v>Wed</v>
      </c>
      <c r="AF2" s="13" t="str">
        <f t="shared" si="0"/>
        <v>Thu</v>
      </c>
      <c r="AG2" s="13" t="str">
        <f t="shared" si="0"/>
        <v>Fri</v>
      </c>
      <c r="AH2" s="13" t="str">
        <f t="shared" si="0"/>
        <v>Sat</v>
      </c>
      <c r="AI2" s="14" t="str">
        <f t="shared" si="0"/>
        <v/>
      </c>
      <c r="AJ2" s="210"/>
      <c r="AK2" s="239"/>
      <c r="AL2" s="242"/>
      <c r="AM2" s="196" t="s">
        <v>25</v>
      </c>
      <c r="AN2" s="197"/>
    </row>
    <row r="3" spans="1:40" ht="30" customHeight="1" thickBot="1">
      <c r="A3" s="185"/>
      <c r="B3" s="188"/>
      <c r="C3" s="214"/>
      <c r="D3" s="199"/>
      <c r="E3" s="15">
        <f>V1</f>
        <v>44652</v>
      </c>
      <c r="F3" s="11">
        <f>IF(E3&lt;$AE$1,E3+1,"")</f>
        <v>44653</v>
      </c>
      <c r="G3" s="11">
        <f t="shared" ref="G3:AI3" si="1">IF(F3&lt;$AE$1,F3+1,"")</f>
        <v>44654</v>
      </c>
      <c r="H3" s="11">
        <f t="shared" si="1"/>
        <v>44655</v>
      </c>
      <c r="I3" s="11">
        <f t="shared" si="1"/>
        <v>44656</v>
      </c>
      <c r="J3" s="11">
        <f t="shared" si="1"/>
        <v>44657</v>
      </c>
      <c r="K3" s="11">
        <f t="shared" si="1"/>
        <v>44658</v>
      </c>
      <c r="L3" s="11">
        <f t="shared" si="1"/>
        <v>44659</v>
      </c>
      <c r="M3" s="11">
        <f t="shared" si="1"/>
        <v>44660</v>
      </c>
      <c r="N3" s="11">
        <f t="shared" si="1"/>
        <v>44661</v>
      </c>
      <c r="O3" s="11">
        <f t="shared" si="1"/>
        <v>44662</v>
      </c>
      <c r="P3" s="11">
        <f t="shared" si="1"/>
        <v>44663</v>
      </c>
      <c r="Q3" s="11">
        <f t="shared" si="1"/>
        <v>44664</v>
      </c>
      <c r="R3" s="11">
        <f t="shared" si="1"/>
        <v>44665</v>
      </c>
      <c r="S3" s="11">
        <f t="shared" si="1"/>
        <v>44666</v>
      </c>
      <c r="T3" s="11">
        <f t="shared" si="1"/>
        <v>44667</v>
      </c>
      <c r="U3" s="11">
        <f t="shared" si="1"/>
        <v>44668</v>
      </c>
      <c r="V3" s="11">
        <f t="shared" si="1"/>
        <v>44669</v>
      </c>
      <c r="W3" s="11">
        <f t="shared" si="1"/>
        <v>44670</v>
      </c>
      <c r="X3" s="11">
        <f t="shared" si="1"/>
        <v>44671</v>
      </c>
      <c r="Y3" s="11">
        <f t="shared" si="1"/>
        <v>44672</v>
      </c>
      <c r="Z3" s="11">
        <f t="shared" si="1"/>
        <v>44673</v>
      </c>
      <c r="AA3" s="11">
        <f t="shared" si="1"/>
        <v>44674</v>
      </c>
      <c r="AB3" s="11">
        <f t="shared" si="1"/>
        <v>44675</v>
      </c>
      <c r="AC3" s="11">
        <f t="shared" si="1"/>
        <v>44676</v>
      </c>
      <c r="AD3" s="11">
        <f t="shared" si="1"/>
        <v>44677</v>
      </c>
      <c r="AE3" s="11">
        <f t="shared" si="1"/>
        <v>44678</v>
      </c>
      <c r="AF3" s="11">
        <f t="shared" si="1"/>
        <v>44679</v>
      </c>
      <c r="AG3" s="11">
        <f t="shared" si="1"/>
        <v>44680</v>
      </c>
      <c r="AH3" s="11">
        <f t="shared" si="1"/>
        <v>44681</v>
      </c>
      <c r="AI3" s="16" t="str">
        <f t="shared" si="1"/>
        <v/>
      </c>
      <c r="AJ3" s="211"/>
      <c r="AK3" s="240"/>
      <c r="AL3" s="243"/>
      <c r="AM3" s="198"/>
      <c r="AN3" s="199"/>
    </row>
    <row r="4" spans="1:40" ht="19.149999999999999" customHeight="1">
      <c r="A4" s="200">
        <v>1</v>
      </c>
      <c r="B4" s="223" t="s">
        <v>3</v>
      </c>
      <c r="C4" s="194" t="s">
        <v>10</v>
      </c>
      <c r="D4" s="19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8">
        <f>SUM(E4:AI4)</f>
        <v>0</v>
      </c>
      <c r="AK4" s="232" t="e">
        <f>AJ6/AJ4%</f>
        <v>#DIV/0!</v>
      </c>
      <c r="AL4" s="235" t="e">
        <f>AJ13/AJ4%</f>
        <v>#DIV/0!</v>
      </c>
      <c r="AM4" s="194" t="s">
        <v>10</v>
      </c>
      <c r="AN4" s="194"/>
    </row>
    <row r="5" spans="1:40" ht="19.149999999999999" customHeight="1">
      <c r="A5" s="201"/>
      <c r="B5" s="224"/>
      <c r="C5" s="195" t="s">
        <v>11</v>
      </c>
      <c r="D5" s="19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  <c r="AJ5" s="9">
        <f t="shared" ref="AJ5:AJ68" si="2">SUM(E5:AI5)</f>
        <v>0</v>
      </c>
      <c r="AK5" s="233"/>
      <c r="AL5" s="236"/>
      <c r="AM5" s="195" t="s">
        <v>11</v>
      </c>
      <c r="AN5" s="195"/>
    </row>
    <row r="6" spans="1:40" ht="19.149999999999999" customHeight="1">
      <c r="A6" s="201"/>
      <c r="B6" s="224"/>
      <c r="C6" s="195" t="s">
        <v>23</v>
      </c>
      <c r="D6" s="19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6"/>
      <c r="AJ6" s="9">
        <f t="shared" si="2"/>
        <v>0</v>
      </c>
      <c r="AK6" s="233"/>
      <c r="AL6" s="236"/>
      <c r="AM6" s="195" t="s">
        <v>12</v>
      </c>
      <c r="AN6" s="195"/>
    </row>
    <row r="7" spans="1:40" ht="19.149999999999999" customHeight="1">
      <c r="A7" s="201"/>
      <c r="B7" s="224"/>
      <c r="C7" s="192" t="s">
        <v>13</v>
      </c>
      <c r="D7" s="18" t="s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9">
        <f t="shared" si="2"/>
        <v>0</v>
      </c>
      <c r="AK7" s="233"/>
      <c r="AL7" s="236"/>
      <c r="AM7" s="192" t="s">
        <v>13</v>
      </c>
      <c r="AN7" s="18" t="s">
        <v>14</v>
      </c>
    </row>
    <row r="8" spans="1:40" ht="19.149999999999999" customHeight="1">
      <c r="A8" s="201"/>
      <c r="B8" s="224"/>
      <c r="C8" s="192"/>
      <c r="D8" s="18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6"/>
      <c r="AJ8" s="9">
        <f t="shared" si="2"/>
        <v>0</v>
      </c>
      <c r="AK8" s="233"/>
      <c r="AL8" s="236"/>
      <c r="AM8" s="192"/>
      <c r="AN8" s="18" t="s">
        <v>15</v>
      </c>
    </row>
    <row r="9" spans="1:40" ht="19.149999999999999" customHeight="1">
      <c r="A9" s="201"/>
      <c r="B9" s="224"/>
      <c r="C9" s="192"/>
      <c r="D9" s="18" t="s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6"/>
      <c r="AJ9" s="9">
        <f t="shared" si="2"/>
        <v>0</v>
      </c>
      <c r="AK9" s="233"/>
      <c r="AL9" s="236"/>
      <c r="AM9" s="192"/>
      <c r="AN9" s="18" t="s">
        <v>16</v>
      </c>
    </row>
    <row r="10" spans="1:40" ht="19.149999999999999" customHeight="1">
      <c r="A10" s="201"/>
      <c r="B10" s="224"/>
      <c r="C10" s="192"/>
      <c r="D10" s="18" t="s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6"/>
      <c r="AJ10" s="9">
        <f t="shared" si="2"/>
        <v>0</v>
      </c>
      <c r="AK10" s="233"/>
      <c r="AL10" s="236"/>
      <c r="AM10" s="192"/>
      <c r="AN10" s="18" t="s">
        <v>17</v>
      </c>
    </row>
    <row r="11" spans="1:40" ht="19.149999999999999" customHeight="1">
      <c r="A11" s="201"/>
      <c r="B11" s="224"/>
      <c r="C11" s="192"/>
      <c r="D11" s="18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6"/>
      <c r="AJ11" s="9">
        <f t="shared" si="2"/>
        <v>0</v>
      </c>
      <c r="AK11" s="233"/>
      <c r="AL11" s="236"/>
      <c r="AM11" s="192"/>
      <c r="AN11" s="18" t="s">
        <v>18</v>
      </c>
    </row>
    <row r="12" spans="1:40" ht="19.149999999999999" customHeight="1">
      <c r="A12" s="201"/>
      <c r="B12" s="224"/>
      <c r="C12" s="192"/>
      <c r="D12" s="18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6"/>
      <c r="AJ12" s="9">
        <f t="shared" si="2"/>
        <v>0</v>
      </c>
      <c r="AK12" s="233"/>
      <c r="AL12" s="236"/>
      <c r="AM12" s="192"/>
      <c r="AN12" s="18" t="s">
        <v>19</v>
      </c>
    </row>
    <row r="13" spans="1:40" ht="19.149999999999999" customHeight="1" thickBot="1">
      <c r="A13" s="202"/>
      <c r="B13" s="225"/>
      <c r="C13" s="193" t="s">
        <v>21</v>
      </c>
      <c r="D13" s="19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  <c r="AJ13" s="9">
        <f t="shared" si="2"/>
        <v>0</v>
      </c>
      <c r="AK13" s="234"/>
      <c r="AL13" s="237"/>
      <c r="AM13" s="193" t="s">
        <v>21</v>
      </c>
      <c r="AN13" s="193"/>
    </row>
    <row r="14" spans="1:40" ht="19.149999999999999" customHeight="1">
      <c r="A14" s="200">
        <v>2</v>
      </c>
      <c r="B14" s="206" t="s">
        <v>4</v>
      </c>
      <c r="C14" s="194" t="s">
        <v>10</v>
      </c>
      <c r="D14" s="19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/>
      <c r="AJ14" s="8">
        <f t="shared" si="2"/>
        <v>0</v>
      </c>
      <c r="AK14" s="232" t="e">
        <f t="shared" ref="AK14" si="3">AJ16/AJ14%</f>
        <v>#DIV/0!</v>
      </c>
      <c r="AL14" s="235" t="e">
        <f t="shared" ref="AL14" si="4">AJ23/AJ14%</f>
        <v>#DIV/0!</v>
      </c>
      <c r="AM14" s="194" t="s">
        <v>10</v>
      </c>
      <c r="AN14" s="194"/>
    </row>
    <row r="15" spans="1:40" ht="19.149999999999999" customHeight="1">
      <c r="A15" s="201"/>
      <c r="B15" s="207"/>
      <c r="C15" s="195" t="s">
        <v>11</v>
      </c>
      <c r="D15" s="19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6"/>
      <c r="AJ15" s="9">
        <f t="shared" si="2"/>
        <v>0</v>
      </c>
      <c r="AK15" s="233"/>
      <c r="AL15" s="236"/>
      <c r="AM15" s="195" t="s">
        <v>11</v>
      </c>
      <c r="AN15" s="195"/>
    </row>
    <row r="16" spans="1:40" ht="19.149999999999999" customHeight="1">
      <c r="A16" s="201"/>
      <c r="B16" s="207"/>
      <c r="C16" s="195" t="s">
        <v>12</v>
      </c>
      <c r="D16" s="19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6"/>
      <c r="AJ16" s="9">
        <f t="shared" si="2"/>
        <v>0</v>
      </c>
      <c r="AK16" s="233"/>
      <c r="AL16" s="236"/>
      <c r="AM16" s="195" t="s">
        <v>12</v>
      </c>
      <c r="AN16" s="195"/>
    </row>
    <row r="17" spans="1:40" ht="19.149999999999999" customHeight="1">
      <c r="A17" s="201"/>
      <c r="B17" s="207"/>
      <c r="C17" s="192" t="s">
        <v>13</v>
      </c>
      <c r="D17" s="18" t="s"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6"/>
      <c r="AJ17" s="9">
        <f t="shared" si="2"/>
        <v>0</v>
      </c>
      <c r="AK17" s="233"/>
      <c r="AL17" s="236"/>
      <c r="AM17" s="192" t="s">
        <v>13</v>
      </c>
      <c r="AN17" s="18" t="s">
        <v>14</v>
      </c>
    </row>
    <row r="18" spans="1:40" ht="19.149999999999999" customHeight="1">
      <c r="A18" s="201"/>
      <c r="B18" s="207"/>
      <c r="C18" s="192"/>
      <c r="D18" s="18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6"/>
      <c r="AJ18" s="9">
        <f t="shared" si="2"/>
        <v>0</v>
      </c>
      <c r="AK18" s="233"/>
      <c r="AL18" s="236"/>
      <c r="AM18" s="192"/>
      <c r="AN18" s="18" t="s">
        <v>15</v>
      </c>
    </row>
    <row r="19" spans="1:40" ht="19.149999999999999" customHeight="1">
      <c r="A19" s="201"/>
      <c r="B19" s="207"/>
      <c r="C19" s="192"/>
      <c r="D19" s="18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6"/>
      <c r="AJ19" s="9">
        <f t="shared" si="2"/>
        <v>0</v>
      </c>
      <c r="AK19" s="233"/>
      <c r="AL19" s="236"/>
      <c r="AM19" s="192"/>
      <c r="AN19" s="18" t="s">
        <v>16</v>
      </c>
    </row>
    <row r="20" spans="1:40" ht="19.149999999999999" customHeight="1">
      <c r="A20" s="201"/>
      <c r="B20" s="207"/>
      <c r="C20" s="192"/>
      <c r="D20" s="18" t="s">
        <v>17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6"/>
      <c r="AJ20" s="9">
        <f t="shared" si="2"/>
        <v>0</v>
      </c>
      <c r="AK20" s="233"/>
      <c r="AL20" s="236"/>
      <c r="AM20" s="192"/>
      <c r="AN20" s="18" t="s">
        <v>17</v>
      </c>
    </row>
    <row r="21" spans="1:40" ht="19.149999999999999" customHeight="1">
      <c r="A21" s="201"/>
      <c r="B21" s="207"/>
      <c r="C21" s="192"/>
      <c r="D21" s="18" t="s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6"/>
      <c r="AJ21" s="9">
        <f t="shared" si="2"/>
        <v>0</v>
      </c>
      <c r="AK21" s="233"/>
      <c r="AL21" s="236"/>
      <c r="AM21" s="192"/>
      <c r="AN21" s="18" t="s">
        <v>18</v>
      </c>
    </row>
    <row r="22" spans="1:40" ht="19.149999999999999" customHeight="1">
      <c r="A22" s="201"/>
      <c r="B22" s="207"/>
      <c r="C22" s="192"/>
      <c r="D22" s="18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6"/>
      <c r="AJ22" s="9">
        <f t="shared" si="2"/>
        <v>0</v>
      </c>
      <c r="AK22" s="233"/>
      <c r="AL22" s="236"/>
      <c r="AM22" s="192"/>
      <c r="AN22" s="18" t="s">
        <v>19</v>
      </c>
    </row>
    <row r="23" spans="1:40" ht="19.149999999999999" customHeight="1" thickBot="1">
      <c r="A23" s="202"/>
      <c r="B23" s="208"/>
      <c r="C23" s="193" t="s">
        <v>21</v>
      </c>
      <c r="D23" s="19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  <c r="AJ23" s="9">
        <f t="shared" si="2"/>
        <v>0</v>
      </c>
      <c r="AK23" s="234"/>
      <c r="AL23" s="237"/>
      <c r="AM23" s="193" t="s">
        <v>21</v>
      </c>
      <c r="AN23" s="193"/>
    </row>
    <row r="24" spans="1:40" ht="18.75">
      <c r="A24" s="200">
        <v>3</v>
      </c>
      <c r="B24" s="203" t="s">
        <v>5</v>
      </c>
      <c r="C24" s="194" t="s">
        <v>10</v>
      </c>
      <c r="D24" s="19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8">
        <f t="shared" si="2"/>
        <v>0</v>
      </c>
      <c r="AK24" s="232" t="e">
        <f t="shared" ref="AK24" si="5">AJ26/AJ24%</f>
        <v>#DIV/0!</v>
      </c>
      <c r="AL24" s="235" t="e">
        <f t="shared" ref="AL24" si="6">AJ33/AJ24%</f>
        <v>#DIV/0!</v>
      </c>
      <c r="AM24" s="194" t="s">
        <v>10</v>
      </c>
      <c r="AN24" s="194"/>
    </row>
    <row r="25" spans="1:40" ht="18.75">
      <c r="A25" s="201"/>
      <c r="B25" s="204"/>
      <c r="C25" s="195" t="s">
        <v>11</v>
      </c>
      <c r="D25" s="19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6"/>
      <c r="AJ25" s="9">
        <f t="shared" si="2"/>
        <v>0</v>
      </c>
      <c r="AK25" s="233"/>
      <c r="AL25" s="236"/>
      <c r="AM25" s="195" t="s">
        <v>11</v>
      </c>
      <c r="AN25" s="195"/>
    </row>
    <row r="26" spans="1:40" ht="18.75">
      <c r="A26" s="201"/>
      <c r="B26" s="204"/>
      <c r="C26" s="195" t="s">
        <v>12</v>
      </c>
      <c r="D26" s="19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6"/>
      <c r="AJ26" s="9">
        <f t="shared" si="2"/>
        <v>0</v>
      </c>
      <c r="AK26" s="233"/>
      <c r="AL26" s="236"/>
      <c r="AM26" s="195" t="s">
        <v>12</v>
      </c>
      <c r="AN26" s="195"/>
    </row>
    <row r="27" spans="1:40" ht="18.75">
      <c r="A27" s="201"/>
      <c r="B27" s="204"/>
      <c r="C27" s="192" t="s">
        <v>13</v>
      </c>
      <c r="D27" s="18" t="s">
        <v>14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6"/>
      <c r="AJ27" s="9">
        <f t="shared" si="2"/>
        <v>0</v>
      </c>
      <c r="AK27" s="233"/>
      <c r="AL27" s="236"/>
      <c r="AM27" s="192" t="s">
        <v>13</v>
      </c>
      <c r="AN27" s="18" t="s">
        <v>14</v>
      </c>
    </row>
    <row r="28" spans="1:40" ht="18.75">
      <c r="A28" s="201"/>
      <c r="B28" s="204"/>
      <c r="C28" s="192"/>
      <c r="D28" s="18" t="s">
        <v>15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6"/>
      <c r="AJ28" s="9">
        <f t="shared" si="2"/>
        <v>0</v>
      </c>
      <c r="AK28" s="233"/>
      <c r="AL28" s="236"/>
      <c r="AM28" s="192"/>
      <c r="AN28" s="18" t="s">
        <v>15</v>
      </c>
    </row>
    <row r="29" spans="1:40" ht="18.75">
      <c r="A29" s="201"/>
      <c r="B29" s="204"/>
      <c r="C29" s="192"/>
      <c r="D29" s="18" t="s">
        <v>16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6"/>
      <c r="AJ29" s="9">
        <f t="shared" si="2"/>
        <v>0</v>
      </c>
      <c r="AK29" s="233"/>
      <c r="AL29" s="236"/>
      <c r="AM29" s="192"/>
      <c r="AN29" s="18" t="s">
        <v>16</v>
      </c>
    </row>
    <row r="30" spans="1:40" ht="18.75">
      <c r="A30" s="201"/>
      <c r="B30" s="204"/>
      <c r="C30" s="192"/>
      <c r="D30" s="18" t="s">
        <v>17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6"/>
      <c r="AJ30" s="9">
        <f t="shared" si="2"/>
        <v>0</v>
      </c>
      <c r="AK30" s="233"/>
      <c r="AL30" s="236"/>
      <c r="AM30" s="192"/>
      <c r="AN30" s="18" t="s">
        <v>17</v>
      </c>
    </row>
    <row r="31" spans="1:40" ht="18.75">
      <c r="A31" s="201"/>
      <c r="B31" s="204"/>
      <c r="C31" s="192"/>
      <c r="D31" s="18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6"/>
      <c r="AJ31" s="9">
        <f t="shared" si="2"/>
        <v>0</v>
      </c>
      <c r="AK31" s="233"/>
      <c r="AL31" s="236"/>
      <c r="AM31" s="192"/>
      <c r="AN31" s="18" t="s">
        <v>18</v>
      </c>
    </row>
    <row r="32" spans="1:40" ht="18.75">
      <c r="A32" s="201"/>
      <c r="B32" s="204"/>
      <c r="C32" s="192"/>
      <c r="D32" s="18" t="s">
        <v>19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6"/>
      <c r="AJ32" s="9">
        <f t="shared" si="2"/>
        <v>0</v>
      </c>
      <c r="AK32" s="233"/>
      <c r="AL32" s="236"/>
      <c r="AM32" s="192"/>
      <c r="AN32" s="18" t="s">
        <v>19</v>
      </c>
    </row>
    <row r="33" spans="1:40" ht="19.149999999999999" customHeight="1" thickBot="1">
      <c r="A33" s="202"/>
      <c r="B33" s="205"/>
      <c r="C33" s="193" t="s">
        <v>21</v>
      </c>
      <c r="D33" s="19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  <c r="AJ33" s="9">
        <f t="shared" si="2"/>
        <v>0</v>
      </c>
      <c r="AK33" s="234"/>
      <c r="AL33" s="237"/>
      <c r="AM33" s="193" t="s">
        <v>21</v>
      </c>
      <c r="AN33" s="193"/>
    </row>
    <row r="34" spans="1:40" ht="18.75" customHeight="1">
      <c r="A34" s="200">
        <v>4</v>
      </c>
      <c r="B34" s="223" t="s">
        <v>6</v>
      </c>
      <c r="C34" s="194" t="s">
        <v>10</v>
      </c>
      <c r="D34" s="19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5"/>
      <c r="AJ34" s="8">
        <f t="shared" si="2"/>
        <v>0</v>
      </c>
      <c r="AK34" s="232" t="e">
        <f t="shared" ref="AK34" si="7">AJ36/AJ34%</f>
        <v>#DIV/0!</v>
      </c>
      <c r="AL34" s="235" t="e">
        <f t="shared" ref="AL34" si="8">AJ43/AJ34%</f>
        <v>#DIV/0!</v>
      </c>
      <c r="AM34" s="194" t="s">
        <v>10</v>
      </c>
      <c r="AN34" s="194"/>
    </row>
    <row r="35" spans="1:40" ht="18.75">
      <c r="A35" s="201"/>
      <c r="B35" s="224"/>
      <c r="C35" s="195" t="s">
        <v>11</v>
      </c>
      <c r="D35" s="19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6"/>
      <c r="AJ35" s="9">
        <f t="shared" si="2"/>
        <v>0</v>
      </c>
      <c r="AK35" s="233"/>
      <c r="AL35" s="236"/>
      <c r="AM35" s="195" t="s">
        <v>11</v>
      </c>
      <c r="AN35" s="195"/>
    </row>
    <row r="36" spans="1:40" ht="18.75">
      <c r="A36" s="201"/>
      <c r="B36" s="224"/>
      <c r="C36" s="195" t="s">
        <v>12</v>
      </c>
      <c r="D36" s="19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6"/>
      <c r="AJ36" s="9">
        <f t="shared" si="2"/>
        <v>0</v>
      </c>
      <c r="AK36" s="233"/>
      <c r="AL36" s="236"/>
      <c r="AM36" s="195" t="s">
        <v>12</v>
      </c>
      <c r="AN36" s="195"/>
    </row>
    <row r="37" spans="1:40" ht="18.75">
      <c r="A37" s="201"/>
      <c r="B37" s="224"/>
      <c r="C37" s="192" t="s">
        <v>13</v>
      </c>
      <c r="D37" s="18" t="s">
        <v>14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6"/>
      <c r="AJ37" s="9">
        <f t="shared" si="2"/>
        <v>0</v>
      </c>
      <c r="AK37" s="233"/>
      <c r="AL37" s="236"/>
      <c r="AM37" s="192" t="s">
        <v>13</v>
      </c>
      <c r="AN37" s="18" t="s">
        <v>14</v>
      </c>
    </row>
    <row r="38" spans="1:40" ht="18.75">
      <c r="A38" s="201"/>
      <c r="B38" s="224"/>
      <c r="C38" s="192"/>
      <c r="D38" s="18" t="s">
        <v>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6"/>
      <c r="AJ38" s="9">
        <f t="shared" si="2"/>
        <v>0</v>
      </c>
      <c r="AK38" s="233"/>
      <c r="AL38" s="236"/>
      <c r="AM38" s="192"/>
      <c r="AN38" s="18" t="s">
        <v>15</v>
      </c>
    </row>
    <row r="39" spans="1:40" ht="18.75">
      <c r="A39" s="201"/>
      <c r="B39" s="224"/>
      <c r="C39" s="192"/>
      <c r="D39" s="18" t="s">
        <v>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6"/>
      <c r="AJ39" s="9">
        <f t="shared" si="2"/>
        <v>0</v>
      </c>
      <c r="AK39" s="233"/>
      <c r="AL39" s="236"/>
      <c r="AM39" s="192"/>
      <c r="AN39" s="18" t="s">
        <v>16</v>
      </c>
    </row>
    <row r="40" spans="1:40" ht="18.75">
      <c r="A40" s="201"/>
      <c r="B40" s="224"/>
      <c r="C40" s="192"/>
      <c r="D40" s="18" t="s">
        <v>17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6"/>
      <c r="AJ40" s="9">
        <f t="shared" si="2"/>
        <v>0</v>
      </c>
      <c r="AK40" s="233"/>
      <c r="AL40" s="236"/>
      <c r="AM40" s="192"/>
      <c r="AN40" s="18" t="s">
        <v>17</v>
      </c>
    </row>
    <row r="41" spans="1:40" ht="18.75">
      <c r="A41" s="201"/>
      <c r="B41" s="224"/>
      <c r="C41" s="192"/>
      <c r="D41" s="18" t="s">
        <v>18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6"/>
      <c r="AJ41" s="9">
        <f t="shared" si="2"/>
        <v>0</v>
      </c>
      <c r="AK41" s="233"/>
      <c r="AL41" s="236"/>
      <c r="AM41" s="192"/>
      <c r="AN41" s="18" t="s">
        <v>18</v>
      </c>
    </row>
    <row r="42" spans="1:40" ht="18.75">
      <c r="A42" s="201"/>
      <c r="B42" s="224"/>
      <c r="C42" s="192"/>
      <c r="D42" s="18" t="s">
        <v>19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6"/>
      <c r="AJ42" s="9">
        <f t="shared" si="2"/>
        <v>0</v>
      </c>
      <c r="AK42" s="233"/>
      <c r="AL42" s="236"/>
      <c r="AM42" s="192"/>
      <c r="AN42" s="18" t="s">
        <v>19</v>
      </c>
    </row>
    <row r="43" spans="1:40" ht="19.149999999999999" customHeight="1" thickBot="1">
      <c r="A43" s="202"/>
      <c r="B43" s="225"/>
      <c r="C43" s="193" t="s">
        <v>21</v>
      </c>
      <c r="D43" s="19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  <c r="AJ43" s="9">
        <f t="shared" si="2"/>
        <v>0</v>
      </c>
      <c r="AK43" s="234"/>
      <c r="AL43" s="237"/>
      <c r="AM43" s="193" t="s">
        <v>21</v>
      </c>
      <c r="AN43" s="193"/>
    </row>
    <row r="44" spans="1:40" ht="18.75" customHeight="1">
      <c r="A44" s="200">
        <v>5</v>
      </c>
      <c r="B44" s="206" t="s">
        <v>7</v>
      </c>
      <c r="C44" s="194" t="s">
        <v>10</v>
      </c>
      <c r="D44" s="19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8">
        <f t="shared" si="2"/>
        <v>0</v>
      </c>
      <c r="AK44" s="232" t="e">
        <f t="shared" ref="AK44" si="9">AJ46/AJ44%</f>
        <v>#DIV/0!</v>
      </c>
      <c r="AL44" s="235" t="e">
        <f t="shared" ref="AL44" si="10">AJ53/AJ44%</f>
        <v>#DIV/0!</v>
      </c>
      <c r="AM44" s="194" t="s">
        <v>10</v>
      </c>
      <c r="AN44" s="194"/>
    </row>
    <row r="45" spans="1:40" ht="18.75">
      <c r="A45" s="201"/>
      <c r="B45" s="207"/>
      <c r="C45" s="195" t="s">
        <v>11</v>
      </c>
      <c r="D45" s="19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6"/>
      <c r="AJ45" s="9">
        <f t="shared" si="2"/>
        <v>0</v>
      </c>
      <c r="AK45" s="233"/>
      <c r="AL45" s="236"/>
      <c r="AM45" s="195" t="s">
        <v>11</v>
      </c>
      <c r="AN45" s="195"/>
    </row>
    <row r="46" spans="1:40" ht="18.75">
      <c r="A46" s="201"/>
      <c r="B46" s="207"/>
      <c r="C46" s="195" t="s">
        <v>12</v>
      </c>
      <c r="D46" s="19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6"/>
      <c r="AJ46" s="9">
        <f t="shared" si="2"/>
        <v>0</v>
      </c>
      <c r="AK46" s="233"/>
      <c r="AL46" s="236"/>
      <c r="AM46" s="195" t="s">
        <v>12</v>
      </c>
      <c r="AN46" s="195"/>
    </row>
    <row r="47" spans="1:40" ht="18.75">
      <c r="A47" s="201"/>
      <c r="B47" s="207"/>
      <c r="C47" s="192" t="s">
        <v>13</v>
      </c>
      <c r="D47" s="18" t="s">
        <v>14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6"/>
      <c r="AJ47" s="9">
        <f t="shared" si="2"/>
        <v>0</v>
      </c>
      <c r="AK47" s="233"/>
      <c r="AL47" s="236"/>
      <c r="AM47" s="192" t="s">
        <v>13</v>
      </c>
      <c r="AN47" s="18" t="s">
        <v>14</v>
      </c>
    </row>
    <row r="48" spans="1:40" ht="18.75">
      <c r="A48" s="201"/>
      <c r="B48" s="207"/>
      <c r="C48" s="192"/>
      <c r="D48" s="18" t="s">
        <v>15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6"/>
      <c r="AJ48" s="9">
        <f t="shared" si="2"/>
        <v>0</v>
      </c>
      <c r="AK48" s="233"/>
      <c r="AL48" s="236"/>
      <c r="AM48" s="192"/>
      <c r="AN48" s="18" t="s">
        <v>15</v>
      </c>
    </row>
    <row r="49" spans="1:40" ht="18.75">
      <c r="A49" s="201"/>
      <c r="B49" s="207"/>
      <c r="C49" s="192"/>
      <c r="D49" s="18" t="s">
        <v>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6"/>
      <c r="AJ49" s="9">
        <f t="shared" si="2"/>
        <v>0</v>
      </c>
      <c r="AK49" s="233"/>
      <c r="AL49" s="236"/>
      <c r="AM49" s="192"/>
      <c r="AN49" s="18" t="s">
        <v>16</v>
      </c>
    </row>
    <row r="50" spans="1:40" ht="18.75">
      <c r="A50" s="201"/>
      <c r="B50" s="207"/>
      <c r="C50" s="192"/>
      <c r="D50" s="18" t="s">
        <v>17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6"/>
      <c r="AJ50" s="9">
        <f t="shared" si="2"/>
        <v>0</v>
      </c>
      <c r="AK50" s="233"/>
      <c r="AL50" s="236"/>
      <c r="AM50" s="192"/>
      <c r="AN50" s="18" t="s">
        <v>17</v>
      </c>
    </row>
    <row r="51" spans="1:40" ht="18.75">
      <c r="A51" s="201"/>
      <c r="B51" s="207"/>
      <c r="C51" s="192"/>
      <c r="D51" s="18" t="s">
        <v>18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6"/>
      <c r="AJ51" s="9">
        <f t="shared" si="2"/>
        <v>0</v>
      </c>
      <c r="AK51" s="233"/>
      <c r="AL51" s="236"/>
      <c r="AM51" s="192"/>
      <c r="AN51" s="18" t="s">
        <v>18</v>
      </c>
    </row>
    <row r="52" spans="1:40" ht="18.75">
      <c r="A52" s="201"/>
      <c r="B52" s="207"/>
      <c r="C52" s="192"/>
      <c r="D52" s="18" t="s">
        <v>19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6"/>
      <c r="AJ52" s="9">
        <f t="shared" si="2"/>
        <v>0</v>
      </c>
      <c r="AK52" s="233"/>
      <c r="AL52" s="236"/>
      <c r="AM52" s="192"/>
      <c r="AN52" s="18" t="s">
        <v>19</v>
      </c>
    </row>
    <row r="53" spans="1:40" ht="19.149999999999999" customHeight="1" thickBot="1">
      <c r="A53" s="202"/>
      <c r="B53" s="208"/>
      <c r="C53" s="193" t="s">
        <v>21</v>
      </c>
      <c r="D53" s="19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7"/>
      <c r="AJ53" s="9">
        <f t="shared" si="2"/>
        <v>0</v>
      </c>
      <c r="AK53" s="234"/>
      <c r="AL53" s="237"/>
      <c r="AM53" s="193" t="s">
        <v>21</v>
      </c>
      <c r="AN53" s="193"/>
    </row>
    <row r="54" spans="1:40" ht="18.75" customHeight="1">
      <c r="A54" s="200">
        <v>6</v>
      </c>
      <c r="B54" s="203" t="s">
        <v>8</v>
      </c>
      <c r="C54" s="194" t="s">
        <v>10</v>
      </c>
      <c r="D54" s="19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5"/>
      <c r="AJ54" s="8">
        <f t="shared" si="2"/>
        <v>0</v>
      </c>
      <c r="AK54" s="226" t="e">
        <f t="shared" ref="AK54" si="11">AJ56/AJ54%</f>
        <v>#DIV/0!</v>
      </c>
      <c r="AL54" s="229" t="e">
        <f t="shared" ref="AL54" si="12">AJ63/AJ54%</f>
        <v>#DIV/0!</v>
      </c>
      <c r="AM54" s="194" t="s">
        <v>10</v>
      </c>
      <c r="AN54" s="194"/>
    </row>
    <row r="55" spans="1:40" ht="18.75">
      <c r="A55" s="201"/>
      <c r="B55" s="204"/>
      <c r="C55" s="195" t="s">
        <v>11</v>
      </c>
      <c r="D55" s="19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6"/>
      <c r="AJ55" s="9">
        <f t="shared" si="2"/>
        <v>0</v>
      </c>
      <c r="AK55" s="227"/>
      <c r="AL55" s="230"/>
      <c r="AM55" s="195" t="s">
        <v>11</v>
      </c>
      <c r="AN55" s="195"/>
    </row>
    <row r="56" spans="1:40" ht="18.75">
      <c r="A56" s="201"/>
      <c r="B56" s="204"/>
      <c r="C56" s="195" t="s">
        <v>12</v>
      </c>
      <c r="D56" s="19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6"/>
      <c r="AJ56" s="9">
        <f t="shared" si="2"/>
        <v>0</v>
      </c>
      <c r="AK56" s="227"/>
      <c r="AL56" s="230"/>
      <c r="AM56" s="195" t="s">
        <v>12</v>
      </c>
      <c r="AN56" s="195"/>
    </row>
    <row r="57" spans="1:40" ht="18.75">
      <c r="A57" s="201"/>
      <c r="B57" s="204"/>
      <c r="C57" s="192" t="s">
        <v>13</v>
      </c>
      <c r="D57" s="18" t="s">
        <v>14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6"/>
      <c r="AJ57" s="9">
        <f t="shared" si="2"/>
        <v>0</v>
      </c>
      <c r="AK57" s="227"/>
      <c r="AL57" s="230"/>
      <c r="AM57" s="192" t="s">
        <v>13</v>
      </c>
      <c r="AN57" s="18" t="s">
        <v>14</v>
      </c>
    </row>
    <row r="58" spans="1:40" ht="18.75">
      <c r="A58" s="201"/>
      <c r="B58" s="204"/>
      <c r="C58" s="192"/>
      <c r="D58" s="18" t="s">
        <v>15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6"/>
      <c r="AJ58" s="9">
        <f t="shared" si="2"/>
        <v>0</v>
      </c>
      <c r="AK58" s="227"/>
      <c r="AL58" s="230"/>
      <c r="AM58" s="192"/>
      <c r="AN58" s="18" t="s">
        <v>15</v>
      </c>
    </row>
    <row r="59" spans="1:40" ht="18.75">
      <c r="A59" s="201"/>
      <c r="B59" s="204"/>
      <c r="C59" s="192"/>
      <c r="D59" s="18" t="s">
        <v>16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6"/>
      <c r="AJ59" s="9">
        <f t="shared" si="2"/>
        <v>0</v>
      </c>
      <c r="AK59" s="227"/>
      <c r="AL59" s="230"/>
      <c r="AM59" s="192"/>
      <c r="AN59" s="18" t="s">
        <v>16</v>
      </c>
    </row>
    <row r="60" spans="1:40" ht="18.75">
      <c r="A60" s="201"/>
      <c r="B60" s="204"/>
      <c r="C60" s="192"/>
      <c r="D60" s="18" t="s">
        <v>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6"/>
      <c r="AJ60" s="9">
        <f t="shared" si="2"/>
        <v>0</v>
      </c>
      <c r="AK60" s="227"/>
      <c r="AL60" s="230"/>
      <c r="AM60" s="192"/>
      <c r="AN60" s="18" t="s">
        <v>17</v>
      </c>
    </row>
    <row r="61" spans="1:40" ht="18.75">
      <c r="A61" s="201"/>
      <c r="B61" s="204"/>
      <c r="C61" s="192"/>
      <c r="D61" s="18" t="s">
        <v>18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6"/>
      <c r="AJ61" s="9">
        <f t="shared" si="2"/>
        <v>0</v>
      </c>
      <c r="AK61" s="227"/>
      <c r="AL61" s="230"/>
      <c r="AM61" s="192"/>
      <c r="AN61" s="18" t="s">
        <v>18</v>
      </c>
    </row>
    <row r="62" spans="1:40" ht="18.75">
      <c r="A62" s="201"/>
      <c r="B62" s="204"/>
      <c r="C62" s="192"/>
      <c r="D62" s="18" t="s">
        <v>19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6"/>
      <c r="AJ62" s="9">
        <f t="shared" si="2"/>
        <v>0</v>
      </c>
      <c r="AK62" s="227"/>
      <c r="AL62" s="230"/>
      <c r="AM62" s="192"/>
      <c r="AN62" s="18" t="s">
        <v>19</v>
      </c>
    </row>
    <row r="63" spans="1:40" ht="19.149999999999999" customHeight="1" thickBot="1">
      <c r="A63" s="202"/>
      <c r="B63" s="205"/>
      <c r="C63" s="193" t="s">
        <v>21</v>
      </c>
      <c r="D63" s="19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7"/>
      <c r="AJ63" s="10">
        <f t="shared" si="2"/>
        <v>0</v>
      </c>
      <c r="AK63" s="228"/>
      <c r="AL63" s="231"/>
      <c r="AM63" s="193" t="s">
        <v>21</v>
      </c>
      <c r="AN63" s="193"/>
    </row>
    <row r="64" spans="1:40" ht="18.75" customHeight="1">
      <c r="A64" s="200">
        <v>6</v>
      </c>
      <c r="B64" s="244" t="s">
        <v>41</v>
      </c>
      <c r="C64" s="194" t="s">
        <v>10</v>
      </c>
      <c r="D64" s="19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5"/>
      <c r="AJ64" s="8">
        <f t="shared" si="2"/>
        <v>0</v>
      </c>
      <c r="AK64" s="226" t="e">
        <f t="shared" ref="AK64" si="13">AJ66/AJ64%</f>
        <v>#DIV/0!</v>
      </c>
      <c r="AL64" s="229" t="e">
        <f t="shared" ref="AL64" si="14">AJ73/AJ64%</f>
        <v>#DIV/0!</v>
      </c>
      <c r="AM64" s="194" t="s">
        <v>10</v>
      </c>
      <c r="AN64" s="194"/>
    </row>
    <row r="65" spans="1:40" ht="18.75">
      <c r="A65" s="201"/>
      <c r="B65" s="245"/>
      <c r="C65" s="195" t="s">
        <v>11</v>
      </c>
      <c r="D65" s="19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6"/>
      <c r="AJ65" s="9">
        <f t="shared" si="2"/>
        <v>0</v>
      </c>
      <c r="AK65" s="227"/>
      <c r="AL65" s="230"/>
      <c r="AM65" s="195" t="s">
        <v>11</v>
      </c>
      <c r="AN65" s="195"/>
    </row>
    <row r="66" spans="1:40" ht="18.75">
      <c r="A66" s="201"/>
      <c r="B66" s="245"/>
      <c r="C66" s="195" t="s">
        <v>12</v>
      </c>
      <c r="D66" s="19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6"/>
      <c r="AJ66" s="9">
        <f t="shared" si="2"/>
        <v>0</v>
      </c>
      <c r="AK66" s="227"/>
      <c r="AL66" s="230"/>
      <c r="AM66" s="195" t="s">
        <v>12</v>
      </c>
      <c r="AN66" s="195"/>
    </row>
    <row r="67" spans="1:40" ht="18.75">
      <c r="A67" s="201"/>
      <c r="B67" s="245"/>
      <c r="C67" s="192" t="s">
        <v>13</v>
      </c>
      <c r="D67" s="18" t="s">
        <v>14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6"/>
      <c r="AJ67" s="9">
        <f t="shared" si="2"/>
        <v>0</v>
      </c>
      <c r="AK67" s="227"/>
      <c r="AL67" s="230"/>
      <c r="AM67" s="192" t="s">
        <v>13</v>
      </c>
      <c r="AN67" s="18" t="s">
        <v>14</v>
      </c>
    </row>
    <row r="68" spans="1:40" ht="18.75">
      <c r="A68" s="201"/>
      <c r="B68" s="245"/>
      <c r="C68" s="192"/>
      <c r="D68" s="18" t="s">
        <v>15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6"/>
      <c r="AJ68" s="9">
        <f t="shared" si="2"/>
        <v>0</v>
      </c>
      <c r="AK68" s="227"/>
      <c r="AL68" s="230"/>
      <c r="AM68" s="192"/>
      <c r="AN68" s="18" t="s">
        <v>15</v>
      </c>
    </row>
    <row r="69" spans="1:40" ht="18.75">
      <c r="A69" s="201"/>
      <c r="B69" s="245"/>
      <c r="C69" s="192"/>
      <c r="D69" s="18" t="s">
        <v>16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6"/>
      <c r="AJ69" s="9">
        <f t="shared" ref="AJ69:AJ73" si="15">SUM(E69:AI69)</f>
        <v>0</v>
      </c>
      <c r="AK69" s="227"/>
      <c r="AL69" s="230"/>
      <c r="AM69" s="192"/>
      <c r="AN69" s="18" t="s">
        <v>16</v>
      </c>
    </row>
    <row r="70" spans="1:40" ht="18.75">
      <c r="A70" s="201"/>
      <c r="B70" s="245"/>
      <c r="C70" s="192"/>
      <c r="D70" s="18" t="s">
        <v>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6"/>
      <c r="AJ70" s="9">
        <f t="shared" si="15"/>
        <v>0</v>
      </c>
      <c r="AK70" s="227"/>
      <c r="AL70" s="230"/>
      <c r="AM70" s="192"/>
      <c r="AN70" s="18" t="s">
        <v>17</v>
      </c>
    </row>
    <row r="71" spans="1:40" ht="18.75">
      <c r="A71" s="201"/>
      <c r="B71" s="245"/>
      <c r="C71" s="192"/>
      <c r="D71" s="18" t="s">
        <v>18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6"/>
      <c r="AJ71" s="9">
        <f t="shared" si="15"/>
        <v>0</v>
      </c>
      <c r="AK71" s="227"/>
      <c r="AL71" s="230"/>
      <c r="AM71" s="192"/>
      <c r="AN71" s="18" t="s">
        <v>18</v>
      </c>
    </row>
    <row r="72" spans="1:40" ht="18.75">
      <c r="A72" s="201"/>
      <c r="B72" s="245"/>
      <c r="C72" s="192"/>
      <c r="D72" s="18" t="s">
        <v>19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6"/>
      <c r="AJ72" s="9">
        <f t="shared" si="15"/>
        <v>0</v>
      </c>
      <c r="AK72" s="227"/>
      <c r="AL72" s="230"/>
      <c r="AM72" s="192"/>
      <c r="AN72" s="18" t="s">
        <v>19</v>
      </c>
    </row>
    <row r="73" spans="1:40" ht="19.149999999999999" customHeight="1" thickBot="1">
      <c r="A73" s="202"/>
      <c r="B73" s="246"/>
      <c r="C73" s="193" t="s">
        <v>21</v>
      </c>
      <c r="D73" s="19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7"/>
      <c r="AJ73" s="10">
        <f t="shared" si="15"/>
        <v>0</v>
      </c>
      <c r="AK73" s="228"/>
      <c r="AL73" s="231"/>
      <c r="AM73" s="193" t="s">
        <v>21</v>
      </c>
      <c r="AN73" s="193"/>
    </row>
  </sheetData>
  <mergeCells count="112">
    <mergeCell ref="AC1:AD1"/>
    <mergeCell ref="AE1:AI1"/>
    <mergeCell ref="AJ1:AJ3"/>
    <mergeCell ref="AK1:AK3"/>
    <mergeCell ref="AL1:AL3"/>
    <mergeCell ref="AM1:AN1"/>
    <mergeCell ref="AM2:AN3"/>
    <mergeCell ref="A1:A3"/>
    <mergeCell ref="B1:B3"/>
    <mergeCell ref="C1:D1"/>
    <mergeCell ref="E1:O1"/>
    <mergeCell ref="P1:U1"/>
    <mergeCell ref="V1:AB1"/>
    <mergeCell ref="C2:D3"/>
    <mergeCell ref="C7:C12"/>
    <mergeCell ref="AM7:AM12"/>
    <mergeCell ref="C13:D13"/>
    <mergeCell ref="AM13:AN13"/>
    <mergeCell ref="C14:D14"/>
    <mergeCell ref="AK14:AK23"/>
    <mergeCell ref="AL14:AL23"/>
    <mergeCell ref="AM14:AN14"/>
    <mergeCell ref="A4:A13"/>
    <mergeCell ref="B4:B13"/>
    <mergeCell ref="C4:D4"/>
    <mergeCell ref="AK4:AK13"/>
    <mergeCell ref="AL4:AL13"/>
    <mergeCell ref="AM4:AN4"/>
    <mergeCell ref="C5:D5"/>
    <mergeCell ref="AM5:AN5"/>
    <mergeCell ref="C6:D6"/>
    <mergeCell ref="AM6:AN6"/>
    <mergeCell ref="C26:D26"/>
    <mergeCell ref="AM26:AN26"/>
    <mergeCell ref="C27:C32"/>
    <mergeCell ref="AM27:AM32"/>
    <mergeCell ref="C33:D33"/>
    <mergeCell ref="AM33:AN33"/>
    <mergeCell ref="C23:D23"/>
    <mergeCell ref="AM23:AN23"/>
    <mergeCell ref="A24:A33"/>
    <mergeCell ref="B24:B33"/>
    <mergeCell ref="C24:D24"/>
    <mergeCell ref="AK24:AK33"/>
    <mergeCell ref="AL24:AL33"/>
    <mergeCell ref="AM24:AN24"/>
    <mergeCell ref="C25:D25"/>
    <mergeCell ref="AM25:AN25"/>
    <mergeCell ref="A14:A23"/>
    <mergeCell ref="B14:B23"/>
    <mergeCell ref="C15:D15"/>
    <mergeCell ref="AM15:AN15"/>
    <mergeCell ref="C16:D16"/>
    <mergeCell ref="AM16:AN16"/>
    <mergeCell ref="C17:C22"/>
    <mergeCell ref="AM17:AM22"/>
    <mergeCell ref="C37:C42"/>
    <mergeCell ref="AM37:AM42"/>
    <mergeCell ref="C43:D43"/>
    <mergeCell ref="AM43:AN43"/>
    <mergeCell ref="C44:D44"/>
    <mergeCell ref="AK44:AK53"/>
    <mergeCell ref="AL44:AL53"/>
    <mergeCell ref="AM44:AN44"/>
    <mergeCell ref="A34:A43"/>
    <mergeCell ref="B34:B43"/>
    <mergeCell ref="C34:D34"/>
    <mergeCell ref="AK34:AK43"/>
    <mergeCell ref="AL34:AL43"/>
    <mergeCell ref="AM34:AN34"/>
    <mergeCell ref="C35:D35"/>
    <mergeCell ref="AM35:AN35"/>
    <mergeCell ref="C36:D36"/>
    <mergeCell ref="AM36:AN36"/>
    <mergeCell ref="C56:D56"/>
    <mergeCell ref="AM56:AN56"/>
    <mergeCell ref="C57:C62"/>
    <mergeCell ref="AM57:AM62"/>
    <mergeCell ref="C63:D63"/>
    <mergeCell ref="AM63:AN63"/>
    <mergeCell ref="C53:D53"/>
    <mergeCell ref="AM53:AN53"/>
    <mergeCell ref="A54:A63"/>
    <mergeCell ref="B54:B63"/>
    <mergeCell ref="C54:D54"/>
    <mergeCell ref="AK54:AK63"/>
    <mergeCell ref="AL54:AL63"/>
    <mergeCell ref="AM54:AN54"/>
    <mergeCell ref="C55:D55"/>
    <mergeCell ref="AM55:AN55"/>
    <mergeCell ref="A44:A53"/>
    <mergeCell ref="B44:B53"/>
    <mergeCell ref="C45:D45"/>
    <mergeCell ref="AM45:AN45"/>
    <mergeCell ref="C46:D46"/>
    <mergeCell ref="AM46:AN46"/>
    <mergeCell ref="C47:C52"/>
    <mergeCell ref="AM47:AM52"/>
    <mergeCell ref="C67:C72"/>
    <mergeCell ref="AM67:AM72"/>
    <mergeCell ref="C73:D73"/>
    <mergeCell ref="AM73:AN73"/>
    <mergeCell ref="A64:A73"/>
    <mergeCell ref="B64:B73"/>
    <mergeCell ref="C64:D64"/>
    <mergeCell ref="AK64:AK73"/>
    <mergeCell ref="AL64:AL73"/>
    <mergeCell ref="AM64:AN64"/>
    <mergeCell ref="C65:D65"/>
    <mergeCell ref="AM65:AN65"/>
    <mergeCell ref="C66:D66"/>
    <mergeCell ref="AM66:AN66"/>
  </mergeCells>
  <conditionalFormatting sqref="E2:AI2">
    <cfRule type="containsText" dxfId="531" priority="216" operator="containsText" text="Sat">
      <formula>NOT(ISERROR(SEARCH("Sat",E2)))</formula>
    </cfRule>
    <cfRule type="containsText" dxfId="530" priority="217" operator="containsText" text="Fri">
      <formula>NOT(ISERROR(SEARCH("Fri",E2)))</formula>
    </cfRule>
    <cfRule type="containsText" dxfId="529" priority="218" operator="containsText" text="Thu">
      <formula>NOT(ISERROR(SEARCH("Thu",E2)))</formula>
    </cfRule>
    <cfRule type="containsText" dxfId="528" priority="219" operator="containsText" text="Wed">
      <formula>NOT(ISERROR(SEARCH("Wed",E2)))</formula>
    </cfRule>
    <cfRule type="containsText" dxfId="527" priority="220" operator="containsText" text="Tue">
      <formula>NOT(ISERROR(SEARCH("Tue",E2)))</formula>
    </cfRule>
    <cfRule type="containsText" dxfId="526" priority="221" operator="containsText" text="Mon">
      <formula>NOT(ISERROR(SEARCH("Mon",E2)))</formula>
    </cfRule>
    <cfRule type="containsText" dxfId="525" priority="222" operator="containsText" text="Sun">
      <formula>NOT(ISERROR(SEARCH("Sun",E2)))</formula>
    </cfRule>
  </conditionalFormatting>
  <conditionalFormatting sqref="E4:AJ22 AJ23">
    <cfRule type="colorScale" priority="215">
      <colorScale>
        <cfvo type="min" val="0"/>
        <cfvo type="max" val="0"/>
        <color rgb="FF63BE7B"/>
        <color rgb="FFFFEF9C"/>
      </colorScale>
    </cfRule>
  </conditionalFormatting>
  <conditionalFormatting sqref="E24:AJ32 AJ33">
    <cfRule type="colorScale" priority="214">
      <colorScale>
        <cfvo type="min" val="0"/>
        <cfvo type="max" val="0"/>
        <color rgb="FF63BE7B"/>
        <color rgb="FFFFEF9C"/>
      </colorScale>
    </cfRule>
  </conditionalFormatting>
  <conditionalFormatting sqref="E34:AJ42 AJ43">
    <cfRule type="colorScale" priority="213">
      <colorScale>
        <cfvo type="min" val="0"/>
        <cfvo type="max" val="0"/>
        <color rgb="FF63BE7B"/>
        <color rgb="FFFFEF9C"/>
      </colorScale>
    </cfRule>
  </conditionalFormatting>
  <conditionalFormatting sqref="E44:AJ51 E52:AI52 AJ52:AJ53">
    <cfRule type="colorScale" priority="212">
      <colorScale>
        <cfvo type="min" val="0"/>
        <cfvo type="max" val="0"/>
        <color rgb="FF63BE7B"/>
        <color rgb="FFFFEF9C"/>
      </colorScale>
    </cfRule>
  </conditionalFormatting>
  <conditionalFormatting sqref="E54:X62 AJ62:AJ63 AC62:AI62 AC54:AJ61">
    <cfRule type="colorScale" priority="211">
      <colorScale>
        <cfvo type="min" val="0"/>
        <cfvo type="max" val="0"/>
        <color rgb="FF63BE7B"/>
        <color rgb="FFFFEF9C"/>
      </colorScale>
    </cfRule>
  </conditionalFormatting>
  <conditionalFormatting sqref="C4:D12 C14:D22 C13 C24:D32 C34:D42 C44:D52 C54:D62">
    <cfRule type="containsText" dxfId="524" priority="199" operator="containsText" text="other">
      <formula>NOT(ISERROR(SEARCH("other",C4)))</formula>
    </cfRule>
    <cfRule type="containsText" dxfId="523" priority="200" operator="containsText" text="Scratch">
      <formula>NOT(ISERROR(SEARCH("Scratch",C4)))</formula>
    </cfRule>
    <cfRule type="containsText" dxfId="522" priority="201" operator="containsText" text="Indicator">
      <formula>NOT(ISERROR(SEARCH("Indicator",C4)))</formula>
    </cfRule>
    <cfRule type="containsText" dxfId="521" priority="202" operator="containsText" text="i.r">
      <formula>NOT(ISERROR(SEARCH("i.r",C4)))</formula>
    </cfRule>
    <cfRule type="containsText" dxfId="520" priority="203" operator="containsText" text="Types of Defect">
      <formula>NOT(ISERROR(SEARCH("Types of Defect",C4)))</formula>
    </cfRule>
    <cfRule type="containsText" dxfId="519" priority="204" operator="containsText" text="H.v">
      <formula>NOT(ISERROR(SEARCH("H.v",C4)))</formula>
    </cfRule>
    <cfRule type="containsText" dxfId="518" priority="205" operator="containsText" text="NG Qty.">
      <formula>NOT(ISERROR(SEARCH("NG Qty.",C4)))</formula>
    </cfRule>
    <cfRule type="containsText" dxfId="517" priority="206" operator="containsText" text="NG  Qty.">
      <formula>NOT(ISERROR(SEARCH("NG  Qty.",C4)))</formula>
    </cfRule>
    <cfRule type="containsText" dxfId="516" priority="207" operator="containsText" text="OK Qty.">
      <formula>NOT(ISERROR(SEARCH("OK Qty.",C4)))</formula>
    </cfRule>
    <cfRule type="containsText" dxfId="515" priority="208" operator="containsText" text="OK  Qty.">
      <formula>NOT(ISERROR(SEARCH("OK  Qty.",C4)))</formula>
    </cfRule>
    <cfRule type="containsText" dxfId="514" priority="209" operator="containsText" text="Total  Qty.">
      <formula>NOT(ISERROR(SEARCH("Total  Qty.",C4)))</formula>
    </cfRule>
    <cfRule type="containsText" dxfId="513" priority="210" operator="containsText" text="Total  Qty.">
      <formula>NOT(ISERROR(SEARCH("Total  Qty.",C4)))</formula>
    </cfRule>
  </conditionalFormatting>
  <conditionalFormatting sqref="E23:AI23">
    <cfRule type="colorScale" priority="198">
      <colorScale>
        <cfvo type="min" val="0"/>
        <cfvo type="max" val="0"/>
        <color rgb="FF63BE7B"/>
        <color rgb="FFFFEF9C"/>
      </colorScale>
    </cfRule>
  </conditionalFormatting>
  <conditionalFormatting sqref="C23">
    <cfRule type="containsText" dxfId="512" priority="186" operator="containsText" text="other">
      <formula>NOT(ISERROR(SEARCH("other",C23)))</formula>
    </cfRule>
    <cfRule type="containsText" dxfId="511" priority="187" operator="containsText" text="Scratch">
      <formula>NOT(ISERROR(SEARCH("Scratch",C23)))</formula>
    </cfRule>
    <cfRule type="containsText" dxfId="510" priority="188" operator="containsText" text="Indicator">
      <formula>NOT(ISERROR(SEARCH("Indicator",C23)))</formula>
    </cfRule>
    <cfRule type="containsText" dxfId="509" priority="189" operator="containsText" text="i.r">
      <formula>NOT(ISERROR(SEARCH("i.r",C23)))</formula>
    </cfRule>
    <cfRule type="containsText" dxfId="508" priority="190" operator="containsText" text="Types of Defect">
      <formula>NOT(ISERROR(SEARCH("Types of Defect",C23)))</formula>
    </cfRule>
    <cfRule type="containsText" dxfId="507" priority="191" operator="containsText" text="H.v">
      <formula>NOT(ISERROR(SEARCH("H.v",C23)))</formula>
    </cfRule>
    <cfRule type="containsText" dxfId="506" priority="192" operator="containsText" text="NG Qty.">
      <formula>NOT(ISERROR(SEARCH("NG Qty.",C23)))</formula>
    </cfRule>
    <cfRule type="containsText" dxfId="505" priority="193" operator="containsText" text="NG  Qty.">
      <formula>NOT(ISERROR(SEARCH("NG  Qty.",C23)))</formula>
    </cfRule>
    <cfRule type="containsText" dxfId="504" priority="194" operator="containsText" text="OK Qty.">
      <formula>NOT(ISERROR(SEARCH("OK Qty.",C23)))</formula>
    </cfRule>
    <cfRule type="containsText" dxfId="503" priority="195" operator="containsText" text="OK  Qty.">
      <formula>NOT(ISERROR(SEARCH("OK  Qty.",C23)))</formula>
    </cfRule>
    <cfRule type="containsText" dxfId="502" priority="196" operator="containsText" text="Total  Qty.">
      <formula>NOT(ISERROR(SEARCH("Total  Qty.",C23)))</formula>
    </cfRule>
    <cfRule type="containsText" dxfId="501" priority="197" operator="containsText" text="Total  Qty.">
      <formula>NOT(ISERROR(SEARCH("Total  Qty.",C23)))</formula>
    </cfRule>
  </conditionalFormatting>
  <conditionalFormatting sqref="E33:AI33">
    <cfRule type="colorScale" priority="185">
      <colorScale>
        <cfvo type="min" val="0"/>
        <cfvo type="max" val="0"/>
        <color rgb="FF63BE7B"/>
        <color rgb="FFFFEF9C"/>
      </colorScale>
    </cfRule>
  </conditionalFormatting>
  <conditionalFormatting sqref="C33">
    <cfRule type="containsText" dxfId="500" priority="173" operator="containsText" text="other">
      <formula>NOT(ISERROR(SEARCH("other",C33)))</formula>
    </cfRule>
    <cfRule type="containsText" dxfId="499" priority="174" operator="containsText" text="Scratch">
      <formula>NOT(ISERROR(SEARCH("Scratch",C33)))</formula>
    </cfRule>
    <cfRule type="containsText" dxfId="498" priority="175" operator="containsText" text="Indicator">
      <formula>NOT(ISERROR(SEARCH("Indicator",C33)))</formula>
    </cfRule>
    <cfRule type="containsText" dxfId="497" priority="176" operator="containsText" text="i.r">
      <formula>NOT(ISERROR(SEARCH("i.r",C33)))</formula>
    </cfRule>
    <cfRule type="containsText" dxfId="496" priority="177" operator="containsText" text="Types of Defect">
      <formula>NOT(ISERROR(SEARCH("Types of Defect",C33)))</formula>
    </cfRule>
    <cfRule type="containsText" dxfId="495" priority="178" operator="containsText" text="H.v">
      <formula>NOT(ISERROR(SEARCH("H.v",C33)))</formula>
    </cfRule>
    <cfRule type="containsText" dxfId="494" priority="179" operator="containsText" text="NG Qty.">
      <formula>NOT(ISERROR(SEARCH("NG Qty.",C33)))</formula>
    </cfRule>
    <cfRule type="containsText" dxfId="493" priority="180" operator="containsText" text="NG  Qty.">
      <formula>NOT(ISERROR(SEARCH("NG  Qty.",C33)))</formula>
    </cfRule>
    <cfRule type="containsText" dxfId="492" priority="181" operator="containsText" text="OK Qty.">
      <formula>NOT(ISERROR(SEARCH("OK Qty.",C33)))</formula>
    </cfRule>
    <cfRule type="containsText" dxfId="491" priority="182" operator="containsText" text="OK  Qty.">
      <formula>NOT(ISERROR(SEARCH("OK  Qty.",C33)))</formula>
    </cfRule>
    <cfRule type="containsText" dxfId="490" priority="183" operator="containsText" text="Total  Qty.">
      <formula>NOT(ISERROR(SEARCH("Total  Qty.",C33)))</formula>
    </cfRule>
    <cfRule type="containsText" dxfId="489" priority="184" operator="containsText" text="Total  Qty.">
      <formula>NOT(ISERROR(SEARCH("Total  Qty.",C33)))</formula>
    </cfRule>
  </conditionalFormatting>
  <conditionalFormatting sqref="E43:AI43">
    <cfRule type="colorScale" priority="172">
      <colorScale>
        <cfvo type="min" val="0"/>
        <cfvo type="max" val="0"/>
        <color rgb="FF63BE7B"/>
        <color rgb="FFFFEF9C"/>
      </colorScale>
    </cfRule>
  </conditionalFormatting>
  <conditionalFormatting sqref="C43">
    <cfRule type="containsText" dxfId="488" priority="160" operator="containsText" text="other">
      <formula>NOT(ISERROR(SEARCH("other",C43)))</formula>
    </cfRule>
    <cfRule type="containsText" dxfId="487" priority="161" operator="containsText" text="Scratch">
      <formula>NOT(ISERROR(SEARCH("Scratch",C43)))</formula>
    </cfRule>
    <cfRule type="containsText" dxfId="486" priority="162" operator="containsText" text="Indicator">
      <formula>NOT(ISERROR(SEARCH("Indicator",C43)))</formula>
    </cfRule>
    <cfRule type="containsText" dxfId="485" priority="163" operator="containsText" text="i.r">
      <formula>NOT(ISERROR(SEARCH("i.r",C43)))</formula>
    </cfRule>
    <cfRule type="containsText" dxfId="484" priority="164" operator="containsText" text="Types of Defect">
      <formula>NOT(ISERROR(SEARCH("Types of Defect",C43)))</formula>
    </cfRule>
    <cfRule type="containsText" dxfId="483" priority="165" operator="containsText" text="H.v">
      <formula>NOT(ISERROR(SEARCH("H.v",C43)))</formula>
    </cfRule>
    <cfRule type="containsText" dxfId="482" priority="166" operator="containsText" text="NG Qty.">
      <formula>NOT(ISERROR(SEARCH("NG Qty.",C43)))</formula>
    </cfRule>
    <cfRule type="containsText" dxfId="481" priority="167" operator="containsText" text="NG  Qty.">
      <formula>NOT(ISERROR(SEARCH("NG  Qty.",C43)))</formula>
    </cfRule>
    <cfRule type="containsText" dxfId="480" priority="168" operator="containsText" text="OK Qty.">
      <formula>NOT(ISERROR(SEARCH("OK Qty.",C43)))</formula>
    </cfRule>
    <cfRule type="containsText" dxfId="479" priority="169" operator="containsText" text="OK  Qty.">
      <formula>NOT(ISERROR(SEARCH("OK  Qty.",C43)))</formula>
    </cfRule>
    <cfRule type="containsText" dxfId="478" priority="170" operator="containsText" text="Total  Qty.">
      <formula>NOT(ISERROR(SEARCH("Total  Qty.",C43)))</formula>
    </cfRule>
    <cfRule type="containsText" dxfId="477" priority="171" operator="containsText" text="Total  Qty.">
      <formula>NOT(ISERROR(SEARCH("Total  Qty.",C43)))</formula>
    </cfRule>
  </conditionalFormatting>
  <conditionalFormatting sqref="E53:AI53">
    <cfRule type="colorScale" priority="159">
      <colorScale>
        <cfvo type="min" val="0"/>
        <cfvo type="max" val="0"/>
        <color rgb="FF63BE7B"/>
        <color rgb="FFFFEF9C"/>
      </colorScale>
    </cfRule>
  </conditionalFormatting>
  <conditionalFormatting sqref="C53">
    <cfRule type="containsText" dxfId="476" priority="147" operator="containsText" text="other">
      <formula>NOT(ISERROR(SEARCH("other",C53)))</formula>
    </cfRule>
    <cfRule type="containsText" dxfId="475" priority="148" operator="containsText" text="Scratch">
      <formula>NOT(ISERROR(SEARCH("Scratch",C53)))</formula>
    </cfRule>
    <cfRule type="containsText" dxfId="474" priority="149" operator="containsText" text="Indicator">
      <formula>NOT(ISERROR(SEARCH("Indicator",C53)))</formula>
    </cfRule>
    <cfRule type="containsText" dxfId="473" priority="150" operator="containsText" text="i.r">
      <formula>NOT(ISERROR(SEARCH("i.r",C53)))</formula>
    </cfRule>
    <cfRule type="containsText" dxfId="472" priority="151" operator="containsText" text="Types of Defect">
      <formula>NOT(ISERROR(SEARCH("Types of Defect",C53)))</formula>
    </cfRule>
    <cfRule type="containsText" dxfId="471" priority="152" operator="containsText" text="H.v">
      <formula>NOT(ISERROR(SEARCH("H.v",C53)))</formula>
    </cfRule>
    <cfRule type="containsText" dxfId="470" priority="153" operator="containsText" text="NG Qty.">
      <formula>NOT(ISERROR(SEARCH("NG Qty.",C53)))</formula>
    </cfRule>
    <cfRule type="containsText" dxfId="469" priority="154" operator="containsText" text="NG  Qty.">
      <formula>NOT(ISERROR(SEARCH("NG  Qty.",C53)))</formula>
    </cfRule>
    <cfRule type="containsText" dxfId="468" priority="155" operator="containsText" text="OK Qty.">
      <formula>NOT(ISERROR(SEARCH("OK Qty.",C53)))</formula>
    </cfRule>
    <cfRule type="containsText" dxfId="467" priority="156" operator="containsText" text="OK  Qty.">
      <formula>NOT(ISERROR(SEARCH("OK  Qty.",C53)))</formula>
    </cfRule>
    <cfRule type="containsText" dxfId="466" priority="157" operator="containsText" text="Total  Qty.">
      <formula>NOT(ISERROR(SEARCH("Total  Qty.",C53)))</formula>
    </cfRule>
    <cfRule type="containsText" dxfId="465" priority="158" operator="containsText" text="Total  Qty.">
      <formula>NOT(ISERROR(SEARCH("Total  Qty.",C53)))</formula>
    </cfRule>
  </conditionalFormatting>
  <conditionalFormatting sqref="E63:X63 AC63:AI63">
    <cfRule type="colorScale" priority="146">
      <colorScale>
        <cfvo type="min" val="0"/>
        <cfvo type="max" val="0"/>
        <color rgb="FF63BE7B"/>
        <color rgb="FFFFEF9C"/>
      </colorScale>
    </cfRule>
  </conditionalFormatting>
  <conditionalFormatting sqref="C63">
    <cfRule type="containsText" dxfId="464" priority="134" operator="containsText" text="other">
      <formula>NOT(ISERROR(SEARCH("other",C63)))</formula>
    </cfRule>
    <cfRule type="containsText" dxfId="463" priority="135" operator="containsText" text="Scratch">
      <formula>NOT(ISERROR(SEARCH("Scratch",C63)))</formula>
    </cfRule>
    <cfRule type="containsText" dxfId="462" priority="136" operator="containsText" text="Indicator">
      <formula>NOT(ISERROR(SEARCH("Indicator",C63)))</formula>
    </cfRule>
    <cfRule type="containsText" dxfId="461" priority="137" operator="containsText" text="i.r">
      <formula>NOT(ISERROR(SEARCH("i.r",C63)))</formula>
    </cfRule>
    <cfRule type="containsText" dxfId="460" priority="138" operator="containsText" text="Types of Defect">
      <formula>NOT(ISERROR(SEARCH("Types of Defect",C63)))</formula>
    </cfRule>
    <cfRule type="containsText" dxfId="459" priority="139" operator="containsText" text="H.v">
      <formula>NOT(ISERROR(SEARCH("H.v",C63)))</formula>
    </cfRule>
    <cfRule type="containsText" dxfId="458" priority="140" operator="containsText" text="NG Qty.">
      <formula>NOT(ISERROR(SEARCH("NG Qty.",C63)))</formula>
    </cfRule>
    <cfRule type="containsText" dxfId="457" priority="141" operator="containsText" text="NG  Qty.">
      <formula>NOT(ISERROR(SEARCH("NG  Qty.",C63)))</formula>
    </cfRule>
    <cfRule type="containsText" dxfId="456" priority="142" operator="containsText" text="OK Qty.">
      <formula>NOT(ISERROR(SEARCH("OK Qty.",C63)))</formula>
    </cfRule>
    <cfRule type="containsText" dxfId="455" priority="143" operator="containsText" text="OK  Qty.">
      <formula>NOT(ISERROR(SEARCH("OK  Qty.",C63)))</formula>
    </cfRule>
    <cfRule type="containsText" dxfId="454" priority="144" operator="containsText" text="Total  Qty.">
      <formula>NOT(ISERROR(SEARCH("Total  Qty.",C63)))</formula>
    </cfRule>
    <cfRule type="containsText" dxfId="453" priority="145" operator="containsText" text="Total  Qty.">
      <formula>NOT(ISERROR(SEARCH("Total  Qty.",C63)))</formula>
    </cfRule>
  </conditionalFormatting>
  <conditionalFormatting sqref="C4:D63">
    <cfRule type="containsText" dxfId="452" priority="133" operator="containsText" text="Rework">
      <formula>NOT(ISERROR(SEARCH("Rework",C4)))</formula>
    </cfRule>
  </conditionalFormatting>
  <conditionalFormatting sqref="AM4:AN12 AM14:AN22 AM13 AM24:AN32 AM34:AN42 AM44:AN52 AM54:AN62">
    <cfRule type="containsText" dxfId="451" priority="121" operator="containsText" text="other">
      <formula>NOT(ISERROR(SEARCH("other",AM4)))</formula>
    </cfRule>
    <cfRule type="containsText" dxfId="450" priority="122" operator="containsText" text="Scratch">
      <formula>NOT(ISERROR(SEARCH("Scratch",AM4)))</formula>
    </cfRule>
    <cfRule type="containsText" dxfId="449" priority="123" operator="containsText" text="Indicator">
      <formula>NOT(ISERROR(SEARCH("Indicator",AM4)))</formula>
    </cfRule>
    <cfRule type="containsText" dxfId="448" priority="124" operator="containsText" text="i.r">
      <formula>NOT(ISERROR(SEARCH("i.r",AM4)))</formula>
    </cfRule>
    <cfRule type="containsText" dxfId="447" priority="125" operator="containsText" text="Types of Defect">
      <formula>NOT(ISERROR(SEARCH("Types of Defect",AM4)))</formula>
    </cfRule>
    <cfRule type="containsText" dxfId="446" priority="126" operator="containsText" text="H.v">
      <formula>NOT(ISERROR(SEARCH("H.v",AM4)))</formula>
    </cfRule>
    <cfRule type="containsText" dxfId="445" priority="127" operator="containsText" text="NG Qty.">
      <formula>NOT(ISERROR(SEARCH("NG Qty.",AM4)))</formula>
    </cfRule>
    <cfRule type="containsText" dxfId="444" priority="128" operator="containsText" text="NG  Qty.">
      <formula>NOT(ISERROR(SEARCH("NG  Qty.",AM4)))</formula>
    </cfRule>
    <cfRule type="containsText" dxfId="443" priority="129" operator="containsText" text="OK Qty.">
      <formula>NOT(ISERROR(SEARCH("OK Qty.",AM4)))</formula>
    </cfRule>
    <cfRule type="containsText" dxfId="442" priority="130" operator="containsText" text="OK  Qty.">
      <formula>NOT(ISERROR(SEARCH("OK  Qty.",AM4)))</formula>
    </cfRule>
    <cfRule type="containsText" dxfId="441" priority="131" operator="containsText" text="Total  Qty.">
      <formula>NOT(ISERROR(SEARCH("Total  Qty.",AM4)))</formula>
    </cfRule>
    <cfRule type="containsText" dxfId="440" priority="132" operator="containsText" text="Total  Qty.">
      <formula>NOT(ISERROR(SEARCH("Total  Qty.",AM4)))</formula>
    </cfRule>
  </conditionalFormatting>
  <conditionalFormatting sqref="AM23">
    <cfRule type="containsText" dxfId="439" priority="109" operator="containsText" text="other">
      <formula>NOT(ISERROR(SEARCH("other",AM23)))</formula>
    </cfRule>
    <cfRule type="containsText" dxfId="438" priority="110" operator="containsText" text="Scratch">
      <formula>NOT(ISERROR(SEARCH("Scratch",AM23)))</formula>
    </cfRule>
    <cfRule type="containsText" dxfId="437" priority="111" operator="containsText" text="Indicator">
      <formula>NOT(ISERROR(SEARCH("Indicator",AM23)))</formula>
    </cfRule>
    <cfRule type="containsText" dxfId="436" priority="112" operator="containsText" text="i.r">
      <formula>NOT(ISERROR(SEARCH("i.r",AM23)))</formula>
    </cfRule>
    <cfRule type="containsText" dxfId="435" priority="113" operator="containsText" text="Types of Defect">
      <formula>NOT(ISERROR(SEARCH("Types of Defect",AM23)))</formula>
    </cfRule>
    <cfRule type="containsText" dxfId="434" priority="114" operator="containsText" text="H.v">
      <formula>NOT(ISERROR(SEARCH("H.v",AM23)))</formula>
    </cfRule>
    <cfRule type="containsText" dxfId="433" priority="115" operator="containsText" text="NG Qty.">
      <formula>NOT(ISERROR(SEARCH("NG Qty.",AM23)))</formula>
    </cfRule>
    <cfRule type="containsText" dxfId="432" priority="116" operator="containsText" text="NG  Qty.">
      <formula>NOT(ISERROR(SEARCH("NG  Qty.",AM23)))</formula>
    </cfRule>
    <cfRule type="containsText" dxfId="431" priority="117" operator="containsText" text="OK Qty.">
      <formula>NOT(ISERROR(SEARCH("OK Qty.",AM23)))</formula>
    </cfRule>
    <cfRule type="containsText" dxfId="430" priority="118" operator="containsText" text="OK  Qty.">
      <formula>NOT(ISERROR(SEARCH("OK  Qty.",AM23)))</formula>
    </cfRule>
    <cfRule type="containsText" dxfId="429" priority="119" operator="containsText" text="Total  Qty.">
      <formula>NOT(ISERROR(SEARCH("Total  Qty.",AM23)))</formula>
    </cfRule>
    <cfRule type="containsText" dxfId="428" priority="120" operator="containsText" text="Total  Qty.">
      <formula>NOT(ISERROR(SEARCH("Total  Qty.",AM23)))</formula>
    </cfRule>
  </conditionalFormatting>
  <conditionalFormatting sqref="AM33">
    <cfRule type="containsText" dxfId="427" priority="97" operator="containsText" text="other">
      <formula>NOT(ISERROR(SEARCH("other",AM33)))</formula>
    </cfRule>
    <cfRule type="containsText" dxfId="426" priority="98" operator="containsText" text="Scratch">
      <formula>NOT(ISERROR(SEARCH("Scratch",AM33)))</formula>
    </cfRule>
    <cfRule type="containsText" dxfId="425" priority="99" operator="containsText" text="Indicator">
      <formula>NOT(ISERROR(SEARCH("Indicator",AM33)))</formula>
    </cfRule>
    <cfRule type="containsText" dxfId="424" priority="100" operator="containsText" text="i.r">
      <formula>NOT(ISERROR(SEARCH("i.r",AM33)))</formula>
    </cfRule>
    <cfRule type="containsText" dxfId="423" priority="101" operator="containsText" text="Types of Defect">
      <formula>NOT(ISERROR(SEARCH("Types of Defect",AM33)))</formula>
    </cfRule>
    <cfRule type="containsText" dxfId="422" priority="102" operator="containsText" text="H.v">
      <formula>NOT(ISERROR(SEARCH("H.v",AM33)))</formula>
    </cfRule>
    <cfRule type="containsText" dxfId="421" priority="103" operator="containsText" text="NG Qty.">
      <formula>NOT(ISERROR(SEARCH("NG Qty.",AM33)))</formula>
    </cfRule>
    <cfRule type="containsText" dxfId="420" priority="104" operator="containsText" text="NG  Qty.">
      <formula>NOT(ISERROR(SEARCH("NG  Qty.",AM33)))</formula>
    </cfRule>
    <cfRule type="containsText" dxfId="419" priority="105" operator="containsText" text="OK Qty.">
      <formula>NOT(ISERROR(SEARCH("OK Qty.",AM33)))</formula>
    </cfRule>
    <cfRule type="containsText" dxfId="418" priority="106" operator="containsText" text="OK  Qty.">
      <formula>NOT(ISERROR(SEARCH("OK  Qty.",AM33)))</formula>
    </cfRule>
    <cfRule type="containsText" dxfId="417" priority="107" operator="containsText" text="Total  Qty.">
      <formula>NOT(ISERROR(SEARCH("Total  Qty.",AM33)))</formula>
    </cfRule>
    <cfRule type="containsText" dxfId="416" priority="108" operator="containsText" text="Total  Qty.">
      <formula>NOT(ISERROR(SEARCH("Total  Qty.",AM33)))</formula>
    </cfRule>
  </conditionalFormatting>
  <conditionalFormatting sqref="AM43">
    <cfRule type="containsText" dxfId="415" priority="85" operator="containsText" text="other">
      <formula>NOT(ISERROR(SEARCH("other",AM43)))</formula>
    </cfRule>
    <cfRule type="containsText" dxfId="414" priority="86" operator="containsText" text="Scratch">
      <formula>NOT(ISERROR(SEARCH("Scratch",AM43)))</formula>
    </cfRule>
    <cfRule type="containsText" dxfId="413" priority="87" operator="containsText" text="Indicator">
      <formula>NOT(ISERROR(SEARCH("Indicator",AM43)))</formula>
    </cfRule>
    <cfRule type="containsText" dxfId="412" priority="88" operator="containsText" text="i.r">
      <formula>NOT(ISERROR(SEARCH("i.r",AM43)))</formula>
    </cfRule>
    <cfRule type="containsText" dxfId="411" priority="89" operator="containsText" text="Types of Defect">
      <formula>NOT(ISERROR(SEARCH("Types of Defect",AM43)))</formula>
    </cfRule>
    <cfRule type="containsText" dxfId="410" priority="90" operator="containsText" text="H.v">
      <formula>NOT(ISERROR(SEARCH("H.v",AM43)))</formula>
    </cfRule>
    <cfRule type="containsText" dxfId="409" priority="91" operator="containsText" text="NG Qty.">
      <formula>NOT(ISERROR(SEARCH("NG Qty.",AM43)))</formula>
    </cfRule>
    <cfRule type="containsText" dxfId="408" priority="92" operator="containsText" text="NG  Qty.">
      <formula>NOT(ISERROR(SEARCH("NG  Qty.",AM43)))</formula>
    </cfRule>
    <cfRule type="containsText" dxfId="407" priority="93" operator="containsText" text="OK Qty.">
      <formula>NOT(ISERROR(SEARCH("OK Qty.",AM43)))</formula>
    </cfRule>
    <cfRule type="containsText" dxfId="406" priority="94" operator="containsText" text="OK  Qty.">
      <formula>NOT(ISERROR(SEARCH("OK  Qty.",AM43)))</formula>
    </cfRule>
    <cfRule type="containsText" dxfId="405" priority="95" operator="containsText" text="Total  Qty.">
      <formula>NOT(ISERROR(SEARCH("Total  Qty.",AM43)))</formula>
    </cfRule>
    <cfRule type="containsText" dxfId="404" priority="96" operator="containsText" text="Total  Qty.">
      <formula>NOT(ISERROR(SEARCH("Total  Qty.",AM43)))</formula>
    </cfRule>
  </conditionalFormatting>
  <conditionalFormatting sqref="AM53">
    <cfRule type="containsText" dxfId="403" priority="73" operator="containsText" text="other">
      <formula>NOT(ISERROR(SEARCH("other",AM53)))</formula>
    </cfRule>
    <cfRule type="containsText" dxfId="402" priority="74" operator="containsText" text="Scratch">
      <formula>NOT(ISERROR(SEARCH("Scratch",AM53)))</formula>
    </cfRule>
    <cfRule type="containsText" dxfId="401" priority="75" operator="containsText" text="Indicator">
      <formula>NOT(ISERROR(SEARCH("Indicator",AM53)))</formula>
    </cfRule>
    <cfRule type="containsText" dxfId="400" priority="76" operator="containsText" text="i.r">
      <formula>NOT(ISERROR(SEARCH("i.r",AM53)))</formula>
    </cfRule>
    <cfRule type="containsText" dxfId="399" priority="77" operator="containsText" text="Types of Defect">
      <formula>NOT(ISERROR(SEARCH("Types of Defect",AM53)))</formula>
    </cfRule>
    <cfRule type="containsText" dxfId="398" priority="78" operator="containsText" text="H.v">
      <formula>NOT(ISERROR(SEARCH("H.v",AM53)))</formula>
    </cfRule>
    <cfRule type="containsText" dxfId="397" priority="79" operator="containsText" text="NG Qty.">
      <formula>NOT(ISERROR(SEARCH("NG Qty.",AM53)))</formula>
    </cfRule>
    <cfRule type="containsText" dxfId="396" priority="80" operator="containsText" text="NG  Qty.">
      <formula>NOT(ISERROR(SEARCH("NG  Qty.",AM53)))</formula>
    </cfRule>
    <cfRule type="containsText" dxfId="395" priority="81" operator="containsText" text="OK Qty.">
      <formula>NOT(ISERROR(SEARCH("OK Qty.",AM53)))</formula>
    </cfRule>
    <cfRule type="containsText" dxfId="394" priority="82" operator="containsText" text="OK  Qty.">
      <formula>NOT(ISERROR(SEARCH("OK  Qty.",AM53)))</formula>
    </cfRule>
    <cfRule type="containsText" dxfId="393" priority="83" operator="containsText" text="Total  Qty.">
      <formula>NOT(ISERROR(SEARCH("Total  Qty.",AM53)))</formula>
    </cfRule>
    <cfRule type="containsText" dxfId="392" priority="84" operator="containsText" text="Total  Qty.">
      <formula>NOT(ISERROR(SEARCH("Total  Qty.",AM53)))</formula>
    </cfRule>
  </conditionalFormatting>
  <conditionalFormatting sqref="AM63">
    <cfRule type="containsText" dxfId="391" priority="61" operator="containsText" text="other">
      <formula>NOT(ISERROR(SEARCH("other",AM63)))</formula>
    </cfRule>
    <cfRule type="containsText" dxfId="390" priority="62" operator="containsText" text="Scratch">
      <formula>NOT(ISERROR(SEARCH("Scratch",AM63)))</formula>
    </cfRule>
    <cfRule type="containsText" dxfId="389" priority="63" operator="containsText" text="Indicator">
      <formula>NOT(ISERROR(SEARCH("Indicator",AM63)))</formula>
    </cfRule>
    <cfRule type="containsText" dxfId="388" priority="64" operator="containsText" text="i.r">
      <formula>NOT(ISERROR(SEARCH("i.r",AM63)))</formula>
    </cfRule>
    <cfRule type="containsText" dxfId="387" priority="65" operator="containsText" text="Types of Defect">
      <formula>NOT(ISERROR(SEARCH("Types of Defect",AM63)))</formula>
    </cfRule>
    <cfRule type="containsText" dxfId="386" priority="66" operator="containsText" text="H.v">
      <formula>NOT(ISERROR(SEARCH("H.v",AM63)))</formula>
    </cfRule>
    <cfRule type="containsText" dxfId="385" priority="67" operator="containsText" text="NG Qty.">
      <formula>NOT(ISERROR(SEARCH("NG Qty.",AM63)))</formula>
    </cfRule>
    <cfRule type="containsText" dxfId="384" priority="68" operator="containsText" text="NG  Qty.">
      <formula>NOT(ISERROR(SEARCH("NG  Qty.",AM63)))</formula>
    </cfRule>
    <cfRule type="containsText" dxfId="383" priority="69" operator="containsText" text="OK Qty.">
      <formula>NOT(ISERROR(SEARCH("OK Qty.",AM63)))</formula>
    </cfRule>
    <cfRule type="containsText" dxfId="382" priority="70" operator="containsText" text="OK  Qty.">
      <formula>NOT(ISERROR(SEARCH("OK  Qty.",AM63)))</formula>
    </cfRule>
    <cfRule type="containsText" dxfId="381" priority="71" operator="containsText" text="Total  Qty.">
      <formula>NOT(ISERROR(SEARCH("Total  Qty.",AM63)))</formula>
    </cfRule>
    <cfRule type="containsText" dxfId="380" priority="72" operator="containsText" text="Total  Qty.">
      <formula>NOT(ISERROR(SEARCH("Total  Qty.",AM63)))</formula>
    </cfRule>
  </conditionalFormatting>
  <conditionalFormatting sqref="AM4:AN63">
    <cfRule type="containsText" dxfId="379" priority="60" operator="containsText" text="Rework">
      <formula>NOT(ISERROR(SEARCH("Rework",AM4)))</formula>
    </cfRule>
  </conditionalFormatting>
  <conditionalFormatting sqref="A1 A4 A14 A24 A34 A44 A54">
    <cfRule type="colorScale" priority="223">
      <colorScale>
        <cfvo type="min" val="0"/>
        <cfvo type="max" val="0"/>
        <color rgb="FF63BE7B"/>
        <color rgb="FFFFEF9C"/>
      </colorScale>
    </cfRule>
  </conditionalFormatting>
  <conditionalFormatting sqref="Y54:AB62">
    <cfRule type="colorScale" priority="59">
      <colorScale>
        <cfvo type="min" val="0"/>
        <cfvo type="max" val="0"/>
        <color rgb="FF63BE7B"/>
        <color rgb="FFFFEF9C"/>
      </colorScale>
    </cfRule>
  </conditionalFormatting>
  <conditionalFormatting sqref="Y63:AB63">
    <cfRule type="colorScale" priority="58">
      <colorScale>
        <cfvo type="min" val="0"/>
        <cfvo type="max" val="0"/>
        <color rgb="FF63BE7B"/>
        <color rgb="FFFFEF9C"/>
      </colorScale>
    </cfRule>
  </conditionalFormatting>
  <conditionalFormatting sqref="AK4:AL4 AK14:AL14 AK24:AL24 AK34:AL34 AK44:AL44 AK54:AL54">
    <cfRule type="colorScale" priority="57">
      <colorScale>
        <cfvo type="min" val="0"/>
        <cfvo type="max" val="0"/>
        <color rgb="FF63BE7B"/>
        <color rgb="FFFFEF9C"/>
      </colorScale>
    </cfRule>
  </conditionalFormatting>
  <conditionalFormatting sqref="E64:X72 AJ72:AJ73 AC72:AI72 AC64:AJ71">
    <cfRule type="colorScale" priority="55">
      <colorScale>
        <cfvo type="min" val="0"/>
        <cfvo type="max" val="0"/>
        <color rgb="FF63BE7B"/>
        <color rgb="FFFFEF9C"/>
      </colorScale>
    </cfRule>
  </conditionalFormatting>
  <conditionalFormatting sqref="C64:D72">
    <cfRule type="containsText" dxfId="378" priority="43" operator="containsText" text="other">
      <formula>NOT(ISERROR(SEARCH("other",C64)))</formula>
    </cfRule>
    <cfRule type="containsText" dxfId="377" priority="44" operator="containsText" text="Scratch">
      <formula>NOT(ISERROR(SEARCH("Scratch",C64)))</formula>
    </cfRule>
    <cfRule type="containsText" dxfId="376" priority="45" operator="containsText" text="Indicator">
      <formula>NOT(ISERROR(SEARCH("Indicator",C64)))</formula>
    </cfRule>
    <cfRule type="containsText" dxfId="375" priority="46" operator="containsText" text="i.r">
      <formula>NOT(ISERROR(SEARCH("i.r",C64)))</formula>
    </cfRule>
    <cfRule type="containsText" dxfId="374" priority="47" operator="containsText" text="Types of Defect">
      <formula>NOT(ISERROR(SEARCH("Types of Defect",C64)))</formula>
    </cfRule>
    <cfRule type="containsText" dxfId="373" priority="48" operator="containsText" text="H.v">
      <formula>NOT(ISERROR(SEARCH("H.v",C64)))</formula>
    </cfRule>
    <cfRule type="containsText" dxfId="372" priority="49" operator="containsText" text="NG Qty.">
      <formula>NOT(ISERROR(SEARCH("NG Qty.",C64)))</formula>
    </cfRule>
    <cfRule type="containsText" dxfId="371" priority="50" operator="containsText" text="NG  Qty.">
      <formula>NOT(ISERROR(SEARCH("NG  Qty.",C64)))</formula>
    </cfRule>
    <cfRule type="containsText" dxfId="370" priority="51" operator="containsText" text="OK Qty.">
      <formula>NOT(ISERROR(SEARCH("OK Qty.",C64)))</formula>
    </cfRule>
    <cfRule type="containsText" dxfId="369" priority="52" operator="containsText" text="OK  Qty.">
      <formula>NOT(ISERROR(SEARCH("OK  Qty.",C64)))</formula>
    </cfRule>
    <cfRule type="containsText" dxfId="368" priority="53" operator="containsText" text="Total  Qty.">
      <formula>NOT(ISERROR(SEARCH("Total  Qty.",C64)))</formula>
    </cfRule>
    <cfRule type="containsText" dxfId="367" priority="54" operator="containsText" text="Total  Qty.">
      <formula>NOT(ISERROR(SEARCH("Total  Qty.",C64)))</formula>
    </cfRule>
  </conditionalFormatting>
  <conditionalFormatting sqref="E73:X73 AC73:AI73">
    <cfRule type="colorScale" priority="42">
      <colorScale>
        <cfvo type="min" val="0"/>
        <cfvo type="max" val="0"/>
        <color rgb="FF63BE7B"/>
        <color rgb="FFFFEF9C"/>
      </colorScale>
    </cfRule>
  </conditionalFormatting>
  <conditionalFormatting sqref="C73">
    <cfRule type="containsText" dxfId="366" priority="30" operator="containsText" text="other">
      <formula>NOT(ISERROR(SEARCH("other",C73)))</formula>
    </cfRule>
    <cfRule type="containsText" dxfId="365" priority="31" operator="containsText" text="Scratch">
      <formula>NOT(ISERROR(SEARCH("Scratch",C73)))</formula>
    </cfRule>
    <cfRule type="containsText" dxfId="364" priority="32" operator="containsText" text="Indicator">
      <formula>NOT(ISERROR(SEARCH("Indicator",C73)))</formula>
    </cfRule>
    <cfRule type="containsText" dxfId="363" priority="33" operator="containsText" text="i.r">
      <formula>NOT(ISERROR(SEARCH("i.r",C73)))</formula>
    </cfRule>
    <cfRule type="containsText" dxfId="362" priority="34" operator="containsText" text="Types of Defect">
      <formula>NOT(ISERROR(SEARCH("Types of Defect",C73)))</formula>
    </cfRule>
    <cfRule type="containsText" dxfId="361" priority="35" operator="containsText" text="H.v">
      <formula>NOT(ISERROR(SEARCH("H.v",C73)))</formula>
    </cfRule>
    <cfRule type="containsText" dxfId="360" priority="36" operator="containsText" text="NG Qty.">
      <formula>NOT(ISERROR(SEARCH("NG Qty.",C73)))</formula>
    </cfRule>
    <cfRule type="containsText" dxfId="359" priority="37" operator="containsText" text="NG  Qty.">
      <formula>NOT(ISERROR(SEARCH("NG  Qty.",C73)))</formula>
    </cfRule>
    <cfRule type="containsText" dxfId="358" priority="38" operator="containsText" text="OK Qty.">
      <formula>NOT(ISERROR(SEARCH("OK Qty.",C73)))</formula>
    </cfRule>
    <cfRule type="containsText" dxfId="357" priority="39" operator="containsText" text="OK  Qty.">
      <formula>NOT(ISERROR(SEARCH("OK  Qty.",C73)))</formula>
    </cfRule>
    <cfRule type="containsText" dxfId="356" priority="40" operator="containsText" text="Total  Qty.">
      <formula>NOT(ISERROR(SEARCH("Total  Qty.",C73)))</formula>
    </cfRule>
    <cfRule type="containsText" dxfId="355" priority="41" operator="containsText" text="Total  Qty.">
      <formula>NOT(ISERROR(SEARCH("Total  Qty.",C73)))</formula>
    </cfRule>
  </conditionalFormatting>
  <conditionalFormatting sqref="C64:D73">
    <cfRule type="containsText" dxfId="354" priority="29" operator="containsText" text="Rework">
      <formula>NOT(ISERROR(SEARCH("Rework",C64)))</formula>
    </cfRule>
  </conditionalFormatting>
  <conditionalFormatting sqref="AM64:AN72">
    <cfRule type="containsText" dxfId="353" priority="17" operator="containsText" text="other">
      <formula>NOT(ISERROR(SEARCH("other",AM64)))</formula>
    </cfRule>
    <cfRule type="containsText" dxfId="352" priority="18" operator="containsText" text="Scratch">
      <formula>NOT(ISERROR(SEARCH("Scratch",AM64)))</formula>
    </cfRule>
    <cfRule type="containsText" dxfId="351" priority="19" operator="containsText" text="Indicator">
      <formula>NOT(ISERROR(SEARCH("Indicator",AM64)))</formula>
    </cfRule>
    <cfRule type="containsText" dxfId="350" priority="20" operator="containsText" text="i.r">
      <formula>NOT(ISERROR(SEARCH("i.r",AM64)))</formula>
    </cfRule>
    <cfRule type="containsText" dxfId="349" priority="21" operator="containsText" text="Types of Defect">
      <formula>NOT(ISERROR(SEARCH("Types of Defect",AM64)))</formula>
    </cfRule>
    <cfRule type="containsText" dxfId="348" priority="22" operator="containsText" text="H.v">
      <formula>NOT(ISERROR(SEARCH("H.v",AM64)))</formula>
    </cfRule>
    <cfRule type="containsText" dxfId="347" priority="23" operator="containsText" text="NG Qty.">
      <formula>NOT(ISERROR(SEARCH("NG Qty.",AM64)))</formula>
    </cfRule>
    <cfRule type="containsText" dxfId="346" priority="24" operator="containsText" text="NG  Qty.">
      <formula>NOT(ISERROR(SEARCH("NG  Qty.",AM64)))</formula>
    </cfRule>
    <cfRule type="containsText" dxfId="345" priority="25" operator="containsText" text="OK Qty.">
      <formula>NOT(ISERROR(SEARCH("OK Qty.",AM64)))</formula>
    </cfRule>
    <cfRule type="containsText" dxfId="344" priority="26" operator="containsText" text="OK  Qty.">
      <formula>NOT(ISERROR(SEARCH("OK  Qty.",AM64)))</formula>
    </cfRule>
    <cfRule type="containsText" dxfId="343" priority="27" operator="containsText" text="Total  Qty.">
      <formula>NOT(ISERROR(SEARCH("Total  Qty.",AM64)))</formula>
    </cfRule>
    <cfRule type="containsText" dxfId="342" priority="28" operator="containsText" text="Total  Qty.">
      <formula>NOT(ISERROR(SEARCH("Total  Qty.",AM64)))</formula>
    </cfRule>
  </conditionalFormatting>
  <conditionalFormatting sqref="AM73">
    <cfRule type="containsText" dxfId="341" priority="5" operator="containsText" text="other">
      <formula>NOT(ISERROR(SEARCH("other",AM73)))</formula>
    </cfRule>
    <cfRule type="containsText" dxfId="340" priority="6" operator="containsText" text="Scratch">
      <formula>NOT(ISERROR(SEARCH("Scratch",AM73)))</formula>
    </cfRule>
    <cfRule type="containsText" dxfId="339" priority="7" operator="containsText" text="Indicator">
      <formula>NOT(ISERROR(SEARCH("Indicator",AM73)))</formula>
    </cfRule>
    <cfRule type="containsText" dxfId="338" priority="8" operator="containsText" text="i.r">
      <formula>NOT(ISERROR(SEARCH("i.r",AM73)))</formula>
    </cfRule>
    <cfRule type="containsText" dxfId="337" priority="9" operator="containsText" text="Types of Defect">
      <formula>NOT(ISERROR(SEARCH("Types of Defect",AM73)))</formula>
    </cfRule>
    <cfRule type="containsText" dxfId="336" priority="10" operator="containsText" text="H.v">
      <formula>NOT(ISERROR(SEARCH("H.v",AM73)))</formula>
    </cfRule>
    <cfRule type="containsText" dxfId="335" priority="11" operator="containsText" text="NG Qty.">
      <formula>NOT(ISERROR(SEARCH("NG Qty.",AM73)))</formula>
    </cfRule>
    <cfRule type="containsText" dxfId="334" priority="12" operator="containsText" text="NG  Qty.">
      <formula>NOT(ISERROR(SEARCH("NG  Qty.",AM73)))</formula>
    </cfRule>
    <cfRule type="containsText" dxfId="333" priority="13" operator="containsText" text="OK Qty.">
      <formula>NOT(ISERROR(SEARCH("OK Qty.",AM73)))</formula>
    </cfRule>
    <cfRule type="containsText" dxfId="332" priority="14" operator="containsText" text="OK  Qty.">
      <formula>NOT(ISERROR(SEARCH("OK  Qty.",AM73)))</formula>
    </cfRule>
    <cfRule type="containsText" dxfId="331" priority="15" operator="containsText" text="Total  Qty.">
      <formula>NOT(ISERROR(SEARCH("Total  Qty.",AM73)))</formula>
    </cfRule>
    <cfRule type="containsText" dxfId="330" priority="16" operator="containsText" text="Total  Qty.">
      <formula>NOT(ISERROR(SEARCH("Total  Qty.",AM73)))</formula>
    </cfRule>
  </conditionalFormatting>
  <conditionalFormatting sqref="AM64:AN73">
    <cfRule type="containsText" dxfId="329" priority="4" operator="containsText" text="Rework">
      <formula>NOT(ISERROR(SEARCH("Rework",AM64)))</formula>
    </cfRule>
  </conditionalFormatting>
  <conditionalFormatting sqref="A64">
    <cfRule type="colorScale" priority="56">
      <colorScale>
        <cfvo type="min" val="0"/>
        <cfvo type="max" val="0"/>
        <color rgb="FF63BE7B"/>
        <color rgb="FFFFEF9C"/>
      </colorScale>
    </cfRule>
  </conditionalFormatting>
  <conditionalFormatting sqref="Y64:AB72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Y73:AB73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AK64:AL64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31496062992125984" right="3.937007874015748E-2" top="0.35433070866141736" bottom="0.35433070866141736" header="0.11811023622047245" footer="0.11811023622047245"/>
  <pageSetup scale="4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Month!$A$3:$A$14</xm:f>
          </x14:formula1>
          <xm:sqref>P1:U1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BI77"/>
  <sheetViews>
    <sheetView zoomScale="70" zoomScaleNormal="70"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S12" sqref="AS12"/>
    </sheetView>
  </sheetViews>
  <sheetFormatPr defaultRowHeight="15"/>
  <cols>
    <col min="1" max="1" width="4.85546875" customWidth="1"/>
    <col min="2" max="2" width="21.140625" customWidth="1"/>
    <col min="3" max="3" width="4.42578125" bestFit="1" customWidth="1"/>
    <col min="4" max="4" width="13.85546875" bestFit="1" customWidth="1"/>
    <col min="5" max="5" width="19.140625" customWidth="1"/>
    <col min="6" max="36" width="15.7109375" customWidth="1"/>
    <col min="37" max="38" width="6.28515625" bestFit="1" customWidth="1"/>
    <col min="39" max="39" width="4.42578125" bestFit="1" customWidth="1"/>
    <col min="40" max="40" width="13.85546875" bestFit="1" customWidth="1"/>
    <col min="41" max="41" width="20.7109375" customWidth="1"/>
    <col min="42" max="43" width="12.7109375" customWidth="1"/>
    <col min="44" max="44" width="13.7109375" customWidth="1"/>
    <col min="45" max="45" width="18.5703125" customWidth="1"/>
    <col min="46" max="46" width="23.28515625" customWidth="1"/>
    <col min="47" max="47" width="15.5703125" customWidth="1"/>
    <col min="48" max="48" width="14.7109375" customWidth="1"/>
    <col min="49" max="49" width="12.7109375" customWidth="1"/>
    <col min="50" max="50" width="14" customWidth="1"/>
    <col min="51" max="51" width="13.42578125" customWidth="1"/>
    <col min="56" max="56" width="15.85546875" customWidth="1"/>
    <col min="57" max="57" width="16.85546875" customWidth="1"/>
    <col min="58" max="58" width="20.85546875" customWidth="1"/>
    <col min="59" max="59" width="22.7109375" customWidth="1"/>
    <col min="60" max="60" width="12.85546875" customWidth="1"/>
    <col min="61" max="61" width="13.42578125" customWidth="1"/>
  </cols>
  <sheetData>
    <row r="1" spans="1:61" ht="27.2" customHeight="1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34</v>
      </c>
      <c r="Q1" s="216"/>
      <c r="R1" s="216"/>
      <c r="S1" s="216"/>
      <c r="T1" s="216"/>
      <c r="U1" s="217"/>
      <c r="V1" s="218">
        <f>DATEVALUE("1"&amp;P1)</f>
        <v>44682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44712</v>
      </c>
      <c r="AF1" s="219"/>
      <c r="AG1" s="219"/>
      <c r="AH1" s="219"/>
      <c r="AI1" s="222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61" ht="30" customHeight="1" thickBot="1">
      <c r="A2" s="184"/>
      <c r="B2" s="187"/>
      <c r="C2" s="212" t="s">
        <v>25</v>
      </c>
      <c r="D2" s="213"/>
      <c r="E2" s="12" t="str">
        <f>TEXT(E3,"ddd")</f>
        <v>Sun</v>
      </c>
      <c r="F2" s="13" t="str">
        <f t="shared" ref="F2:AI2" si="0">TEXT(F3,"ddd")</f>
        <v>Mon</v>
      </c>
      <c r="G2" s="13" t="str">
        <f t="shared" si="0"/>
        <v>Tue</v>
      </c>
      <c r="H2" s="13" t="str">
        <f t="shared" si="0"/>
        <v>Wed</v>
      </c>
      <c r="I2" s="13" t="str">
        <f t="shared" si="0"/>
        <v>Thu</v>
      </c>
      <c r="J2" s="13" t="str">
        <f t="shared" si="0"/>
        <v>Fri</v>
      </c>
      <c r="K2" s="13" t="str">
        <f t="shared" si="0"/>
        <v>Sat</v>
      </c>
      <c r="L2" s="13" t="str">
        <f t="shared" si="0"/>
        <v>Sun</v>
      </c>
      <c r="M2" s="13" t="str">
        <f t="shared" si="0"/>
        <v>Mon</v>
      </c>
      <c r="N2" s="13" t="str">
        <f t="shared" si="0"/>
        <v>Tue</v>
      </c>
      <c r="O2" s="13" t="str">
        <f t="shared" si="0"/>
        <v>Wed</v>
      </c>
      <c r="P2" s="13" t="str">
        <f t="shared" si="0"/>
        <v>Thu</v>
      </c>
      <c r="Q2" s="13" t="str">
        <f t="shared" si="0"/>
        <v>Fri</v>
      </c>
      <c r="R2" s="13" t="str">
        <f t="shared" si="0"/>
        <v>Sat</v>
      </c>
      <c r="S2" s="13" t="str">
        <f t="shared" si="0"/>
        <v>Sun</v>
      </c>
      <c r="T2" s="13" t="str">
        <f t="shared" si="0"/>
        <v>Mon</v>
      </c>
      <c r="U2" s="13" t="str">
        <f t="shared" si="0"/>
        <v>Tue</v>
      </c>
      <c r="V2" s="13" t="str">
        <f t="shared" si="0"/>
        <v>Wed</v>
      </c>
      <c r="W2" s="13" t="str">
        <f t="shared" si="0"/>
        <v>Thu</v>
      </c>
      <c r="X2" s="13" t="str">
        <f t="shared" si="0"/>
        <v>Fri</v>
      </c>
      <c r="Y2" s="13" t="str">
        <f t="shared" si="0"/>
        <v>Sat</v>
      </c>
      <c r="Z2" s="13" t="str">
        <f t="shared" si="0"/>
        <v>Sun</v>
      </c>
      <c r="AA2" s="13" t="str">
        <f t="shared" si="0"/>
        <v>Mon</v>
      </c>
      <c r="AB2" s="13" t="str">
        <f t="shared" si="0"/>
        <v>Tue</v>
      </c>
      <c r="AC2" s="13" t="str">
        <f t="shared" si="0"/>
        <v>Wed</v>
      </c>
      <c r="AD2" s="13" t="str">
        <f t="shared" si="0"/>
        <v>Thu</v>
      </c>
      <c r="AE2" s="13" t="str">
        <f t="shared" si="0"/>
        <v>Fri</v>
      </c>
      <c r="AF2" s="13" t="str">
        <f t="shared" si="0"/>
        <v>Sat</v>
      </c>
      <c r="AG2" s="13" t="str">
        <f t="shared" si="0"/>
        <v>Sun</v>
      </c>
      <c r="AH2" s="13" t="str">
        <f t="shared" si="0"/>
        <v>Mon</v>
      </c>
      <c r="AI2" s="14" t="str">
        <f t="shared" si="0"/>
        <v>Tue</v>
      </c>
      <c r="AJ2" s="210"/>
      <c r="AK2" s="239"/>
      <c r="AL2" s="242"/>
      <c r="AM2" s="196" t="s">
        <v>25</v>
      </c>
      <c r="AN2" s="197"/>
    </row>
    <row r="3" spans="1:61" ht="30" customHeight="1" thickBot="1">
      <c r="A3" s="185"/>
      <c r="B3" s="188"/>
      <c r="C3" s="214"/>
      <c r="D3" s="199"/>
      <c r="E3" s="15">
        <f>V1</f>
        <v>44682</v>
      </c>
      <c r="F3" s="11">
        <f>IF(E3&lt;$AE$1,E3+1,"")</f>
        <v>44683</v>
      </c>
      <c r="G3" s="11">
        <f t="shared" ref="G3:AI3" si="1">IF(F3&lt;$AE$1,F3+1,"")</f>
        <v>44684</v>
      </c>
      <c r="H3" s="11">
        <f t="shared" si="1"/>
        <v>44685</v>
      </c>
      <c r="I3" s="11">
        <f t="shared" si="1"/>
        <v>44686</v>
      </c>
      <c r="J3" s="11">
        <f t="shared" si="1"/>
        <v>44687</v>
      </c>
      <c r="K3" s="11">
        <f t="shared" si="1"/>
        <v>44688</v>
      </c>
      <c r="L3" s="11">
        <f t="shared" si="1"/>
        <v>44689</v>
      </c>
      <c r="M3" s="11">
        <f t="shared" si="1"/>
        <v>44690</v>
      </c>
      <c r="N3" s="11">
        <f t="shared" si="1"/>
        <v>44691</v>
      </c>
      <c r="O3" s="11">
        <f t="shared" si="1"/>
        <v>44692</v>
      </c>
      <c r="P3" s="11">
        <f t="shared" si="1"/>
        <v>44693</v>
      </c>
      <c r="Q3" s="11">
        <f t="shared" si="1"/>
        <v>44694</v>
      </c>
      <c r="R3" s="11">
        <f t="shared" si="1"/>
        <v>44695</v>
      </c>
      <c r="S3" s="11">
        <f t="shared" si="1"/>
        <v>44696</v>
      </c>
      <c r="T3" s="11">
        <f t="shared" si="1"/>
        <v>44697</v>
      </c>
      <c r="U3" s="11">
        <f t="shared" si="1"/>
        <v>44698</v>
      </c>
      <c r="V3" s="11">
        <f t="shared" si="1"/>
        <v>44699</v>
      </c>
      <c r="W3" s="11">
        <f t="shared" si="1"/>
        <v>44700</v>
      </c>
      <c r="X3" s="11">
        <f t="shared" si="1"/>
        <v>44701</v>
      </c>
      <c r="Y3" s="11">
        <f t="shared" si="1"/>
        <v>44702</v>
      </c>
      <c r="Z3" s="11">
        <f t="shared" si="1"/>
        <v>44703</v>
      </c>
      <c r="AA3" s="11">
        <f t="shared" si="1"/>
        <v>44704</v>
      </c>
      <c r="AB3" s="11">
        <f t="shared" si="1"/>
        <v>44705</v>
      </c>
      <c r="AC3" s="11">
        <f t="shared" si="1"/>
        <v>44706</v>
      </c>
      <c r="AD3" s="11">
        <f t="shared" si="1"/>
        <v>44707</v>
      </c>
      <c r="AE3" s="11">
        <f t="shared" si="1"/>
        <v>44708</v>
      </c>
      <c r="AF3" s="11">
        <f t="shared" si="1"/>
        <v>44709</v>
      </c>
      <c r="AG3" s="11">
        <f t="shared" si="1"/>
        <v>44710</v>
      </c>
      <c r="AH3" s="11">
        <f t="shared" si="1"/>
        <v>44711</v>
      </c>
      <c r="AI3" s="16">
        <f t="shared" si="1"/>
        <v>44712</v>
      </c>
      <c r="AJ3" s="211"/>
      <c r="AK3" s="240"/>
      <c r="AL3" s="243"/>
      <c r="AM3" s="198"/>
      <c r="AN3" s="199"/>
      <c r="AO3" s="268" t="s">
        <v>58</v>
      </c>
      <c r="AP3" s="269"/>
      <c r="AQ3" s="269"/>
      <c r="AR3" s="269"/>
      <c r="AS3" s="269"/>
      <c r="AT3" s="270"/>
    </row>
    <row r="4" spans="1:61" ht="49.5" customHeight="1">
      <c r="A4" s="200">
        <v>1</v>
      </c>
      <c r="B4" s="252" t="s">
        <v>44</v>
      </c>
      <c r="C4" s="194" t="s">
        <v>10</v>
      </c>
      <c r="D4" s="194"/>
      <c r="E4" s="4">
        <f>(E5+E6)</f>
        <v>0</v>
      </c>
      <c r="F4" s="4">
        <f t="shared" ref="F4:AI4" si="2">(F5+F6)</f>
        <v>0</v>
      </c>
      <c r="G4" s="4">
        <f t="shared" si="2"/>
        <v>0</v>
      </c>
      <c r="H4" s="4">
        <f t="shared" si="2"/>
        <v>0</v>
      </c>
      <c r="I4" s="4">
        <f t="shared" si="2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4">
        <f t="shared" si="2"/>
        <v>0</v>
      </c>
      <c r="N4" s="4">
        <f t="shared" si="2"/>
        <v>0</v>
      </c>
      <c r="O4" s="4">
        <f t="shared" si="2"/>
        <v>0</v>
      </c>
      <c r="P4" s="4">
        <f t="shared" si="2"/>
        <v>0</v>
      </c>
      <c r="Q4" s="4">
        <f t="shared" si="2"/>
        <v>0</v>
      </c>
      <c r="R4" s="4">
        <f t="shared" si="2"/>
        <v>0</v>
      </c>
      <c r="S4" s="4">
        <f t="shared" si="2"/>
        <v>0</v>
      </c>
      <c r="T4" s="4">
        <f t="shared" si="2"/>
        <v>157</v>
      </c>
      <c r="U4" s="4">
        <f t="shared" si="2"/>
        <v>182</v>
      </c>
      <c r="V4" s="4">
        <f t="shared" si="2"/>
        <v>116</v>
      </c>
      <c r="W4" s="4">
        <f t="shared" si="2"/>
        <v>115</v>
      </c>
      <c r="X4" s="4">
        <f t="shared" si="2"/>
        <v>62</v>
      </c>
      <c r="Y4" s="4">
        <f t="shared" si="2"/>
        <v>0</v>
      </c>
      <c r="Z4" s="4">
        <f t="shared" si="2"/>
        <v>0</v>
      </c>
      <c r="AA4" s="4">
        <f t="shared" si="2"/>
        <v>145</v>
      </c>
      <c r="AB4" s="4">
        <f t="shared" si="2"/>
        <v>177</v>
      </c>
      <c r="AC4" s="4">
        <f t="shared" si="2"/>
        <v>357</v>
      </c>
      <c r="AD4" s="4">
        <f t="shared" si="2"/>
        <v>128</v>
      </c>
      <c r="AE4" s="4">
        <f t="shared" si="2"/>
        <v>373</v>
      </c>
      <c r="AF4" s="4">
        <f t="shared" si="2"/>
        <v>200</v>
      </c>
      <c r="AG4" s="4">
        <f t="shared" si="2"/>
        <v>0</v>
      </c>
      <c r="AH4" s="4">
        <f t="shared" si="2"/>
        <v>0</v>
      </c>
      <c r="AI4" s="4">
        <f t="shared" si="2"/>
        <v>90</v>
      </c>
      <c r="AJ4" s="8">
        <f>SUM(E4:AI4)</f>
        <v>2102</v>
      </c>
      <c r="AK4" s="226">
        <f t="shared" ref="AK4" si="3">AJ6/AJ4%</f>
        <v>10.228353948620361</v>
      </c>
      <c r="AL4" s="229">
        <f>AJ15/AJ4%</f>
        <v>3.4728829686013323</v>
      </c>
      <c r="AM4" s="194" t="s">
        <v>10</v>
      </c>
      <c r="AN4" s="194"/>
      <c r="AO4" s="28" t="s">
        <v>51</v>
      </c>
      <c r="AP4" s="267" t="s">
        <v>52</v>
      </c>
      <c r="AQ4" s="267"/>
      <c r="AR4" s="267" t="s">
        <v>53</v>
      </c>
      <c r="AS4" s="267"/>
      <c r="AT4" s="31" t="s">
        <v>57</v>
      </c>
      <c r="BD4" s="251"/>
      <c r="BE4" s="251"/>
      <c r="BF4" s="251"/>
      <c r="BG4" s="251"/>
    </row>
    <row r="5" spans="1:61" ht="64.5" customHeight="1" thickBot="1">
      <c r="A5" s="201"/>
      <c r="B5" s="253"/>
      <c r="C5" s="195" t="s">
        <v>11</v>
      </c>
      <c r="D5" s="19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144</v>
      </c>
      <c r="U5" s="1">
        <v>170</v>
      </c>
      <c r="V5" s="1">
        <v>108</v>
      </c>
      <c r="W5" s="1">
        <v>106</v>
      </c>
      <c r="X5" s="1">
        <v>55</v>
      </c>
      <c r="Y5" s="1"/>
      <c r="Z5" s="1"/>
      <c r="AA5" s="1">
        <v>122</v>
      </c>
      <c r="AB5" s="1">
        <v>145</v>
      </c>
      <c r="AC5" s="1">
        <v>305</v>
      </c>
      <c r="AD5" s="1">
        <v>113</v>
      </c>
      <c r="AE5" s="1">
        <v>353</v>
      </c>
      <c r="AF5" s="1">
        <v>187</v>
      </c>
      <c r="AG5" s="1"/>
      <c r="AH5" s="1"/>
      <c r="AI5" s="1">
        <v>78</v>
      </c>
      <c r="AJ5" s="1">
        <f t="shared" ref="AJ5" si="4">AJ4-AJ6</f>
        <v>1887</v>
      </c>
      <c r="AK5" s="227"/>
      <c r="AL5" s="230"/>
      <c r="AM5" s="195" t="s">
        <v>11</v>
      </c>
      <c r="AN5" s="195"/>
      <c r="AO5" s="29">
        <f>(AJ4)</f>
        <v>2102</v>
      </c>
      <c r="AP5" s="264">
        <f>(AJ5)</f>
        <v>1887</v>
      </c>
      <c r="AQ5" s="264"/>
      <c r="AR5" s="264">
        <f>(AJ6)</f>
        <v>215</v>
      </c>
      <c r="AS5" s="264"/>
      <c r="AT5" s="32">
        <f>(AR5/AO5)*100</f>
        <v>10.228353948620361</v>
      </c>
    </row>
    <row r="6" spans="1:61" ht="36.75" customHeight="1">
      <c r="A6" s="201"/>
      <c r="B6" s="253"/>
      <c r="C6" s="195" t="s">
        <v>12</v>
      </c>
      <c r="D6" s="195"/>
      <c r="E6" s="1">
        <f>E8+E9+E10+E11+E12+E13</f>
        <v>0</v>
      </c>
      <c r="F6" s="1">
        <f t="shared" ref="F6:AJ6" si="5">F8+F9+F10+F11+F12+F13</f>
        <v>0</v>
      </c>
      <c r="G6" s="1">
        <f t="shared" si="5"/>
        <v>0</v>
      </c>
      <c r="H6" s="1">
        <f t="shared" si="5"/>
        <v>0</v>
      </c>
      <c r="I6" s="1">
        <f t="shared" si="5"/>
        <v>0</v>
      </c>
      <c r="J6" s="1">
        <f t="shared" si="5"/>
        <v>0</v>
      </c>
      <c r="K6" s="1">
        <f t="shared" si="5"/>
        <v>0</v>
      </c>
      <c r="L6" s="1">
        <f t="shared" si="5"/>
        <v>0</v>
      </c>
      <c r="M6" s="1">
        <f t="shared" si="5"/>
        <v>0</v>
      </c>
      <c r="N6" s="1">
        <f t="shared" si="5"/>
        <v>0</v>
      </c>
      <c r="O6" s="1">
        <f t="shared" si="5"/>
        <v>0</v>
      </c>
      <c r="P6" s="1">
        <f t="shared" si="5"/>
        <v>0</v>
      </c>
      <c r="Q6" s="1">
        <f t="shared" si="5"/>
        <v>0</v>
      </c>
      <c r="R6" s="1">
        <f t="shared" si="5"/>
        <v>0</v>
      </c>
      <c r="S6" s="1">
        <f t="shared" si="5"/>
        <v>0</v>
      </c>
      <c r="T6" s="1">
        <f t="shared" si="5"/>
        <v>13</v>
      </c>
      <c r="U6" s="1">
        <f t="shared" si="5"/>
        <v>12</v>
      </c>
      <c r="V6" s="1">
        <f t="shared" si="5"/>
        <v>8</v>
      </c>
      <c r="W6" s="1">
        <f t="shared" si="5"/>
        <v>9</v>
      </c>
      <c r="X6" s="1">
        <v>7</v>
      </c>
      <c r="Y6" s="1">
        <v>0</v>
      </c>
      <c r="Z6" s="1">
        <f t="shared" si="5"/>
        <v>0</v>
      </c>
      <c r="AA6" s="1">
        <f t="shared" si="5"/>
        <v>23</v>
      </c>
      <c r="AB6" s="1">
        <f t="shared" si="5"/>
        <v>32</v>
      </c>
      <c r="AC6" s="1">
        <f t="shared" si="5"/>
        <v>52</v>
      </c>
      <c r="AD6" s="1">
        <f t="shared" si="5"/>
        <v>15</v>
      </c>
      <c r="AE6" s="1">
        <f t="shared" si="5"/>
        <v>20</v>
      </c>
      <c r="AF6" s="1">
        <f t="shared" si="5"/>
        <v>13</v>
      </c>
      <c r="AG6" s="1">
        <f t="shared" si="5"/>
        <v>0</v>
      </c>
      <c r="AH6" s="1">
        <f t="shared" si="5"/>
        <v>0</v>
      </c>
      <c r="AI6" s="1">
        <f t="shared" si="5"/>
        <v>12</v>
      </c>
      <c r="AJ6" s="1">
        <f t="shared" si="5"/>
        <v>215</v>
      </c>
      <c r="AK6" s="227"/>
      <c r="AL6" s="230"/>
      <c r="AM6" s="195" t="s">
        <v>12</v>
      </c>
      <c r="AN6" s="195"/>
      <c r="AO6" s="27"/>
    </row>
    <row r="7" spans="1:61" ht="36.75" customHeight="1" thickBot="1">
      <c r="A7" s="201"/>
      <c r="B7" s="253"/>
      <c r="C7" s="274" t="s">
        <v>59</v>
      </c>
      <c r="D7" s="275"/>
      <c r="E7" s="1" t="e">
        <f>(E6/E4)*100</f>
        <v>#DIV/0!</v>
      </c>
      <c r="F7" s="1" t="e">
        <f t="shared" ref="F7:T7" si="6">(F6/F4)*100</f>
        <v>#DIV/0!</v>
      </c>
      <c r="G7" s="1" t="e">
        <f t="shared" si="6"/>
        <v>#DIV/0!</v>
      </c>
      <c r="H7" s="1" t="e">
        <f t="shared" si="6"/>
        <v>#DIV/0!</v>
      </c>
      <c r="I7" s="1" t="e">
        <f t="shared" si="6"/>
        <v>#DIV/0!</v>
      </c>
      <c r="J7" s="1" t="e">
        <f t="shared" si="6"/>
        <v>#DIV/0!</v>
      </c>
      <c r="K7" s="1" t="e">
        <f t="shared" si="6"/>
        <v>#DIV/0!</v>
      </c>
      <c r="L7" s="1" t="e">
        <f t="shared" si="6"/>
        <v>#DIV/0!</v>
      </c>
      <c r="M7" s="1" t="e">
        <f t="shared" si="6"/>
        <v>#DIV/0!</v>
      </c>
      <c r="N7" s="1" t="e">
        <f t="shared" si="6"/>
        <v>#DIV/0!</v>
      </c>
      <c r="O7" s="1" t="e">
        <f t="shared" si="6"/>
        <v>#DIV/0!</v>
      </c>
      <c r="P7" s="1" t="e">
        <f t="shared" si="6"/>
        <v>#DIV/0!</v>
      </c>
      <c r="Q7" s="1" t="e">
        <f t="shared" si="6"/>
        <v>#DIV/0!</v>
      </c>
      <c r="R7" s="1" t="e">
        <f t="shared" si="6"/>
        <v>#DIV/0!</v>
      </c>
      <c r="S7" s="1" t="e">
        <f t="shared" si="6"/>
        <v>#DIV/0!</v>
      </c>
      <c r="T7" s="34">
        <f t="shared" si="6"/>
        <v>8.2802547770700627</v>
      </c>
      <c r="U7" s="34">
        <f t="shared" ref="U7" si="7">(U6/U4)*100</f>
        <v>6.593406593406594</v>
      </c>
      <c r="V7" s="34">
        <f t="shared" ref="V7" si="8">(V6/V4)*100</f>
        <v>6.8965517241379306</v>
      </c>
      <c r="W7" s="34">
        <f t="shared" ref="W7" si="9">(W6/W4)*100</f>
        <v>7.8260869565217401</v>
      </c>
      <c r="X7" s="34">
        <f t="shared" ref="X7" si="10">(X6/X4)*100</f>
        <v>11.29032258064516</v>
      </c>
      <c r="Y7" s="34" t="e">
        <f t="shared" ref="Y7" si="11">(Y6/Y4)*100</f>
        <v>#DIV/0!</v>
      </c>
      <c r="Z7" s="34" t="e">
        <f t="shared" ref="Z7" si="12">(Z6/Z4)*100</f>
        <v>#DIV/0!</v>
      </c>
      <c r="AA7" s="34">
        <f t="shared" ref="AA7" si="13">(AA6/AA4)*100</f>
        <v>15.862068965517242</v>
      </c>
      <c r="AB7" s="34">
        <f t="shared" ref="AB7" si="14">(AB6/AB4)*100</f>
        <v>18.07909604519774</v>
      </c>
      <c r="AC7" s="34">
        <f t="shared" ref="AC7" si="15">(AC6/AC4)*100</f>
        <v>14.565826330532214</v>
      </c>
      <c r="AD7" s="34">
        <f t="shared" ref="AD7" si="16">(AD6/AD4)*100</f>
        <v>11.71875</v>
      </c>
      <c r="AE7" s="34">
        <f t="shared" ref="AE7" si="17">(AE6/AE4)*100</f>
        <v>5.3619302949061662</v>
      </c>
      <c r="AF7" s="34">
        <f t="shared" ref="AF7" si="18">(AF6/AF4)*100</f>
        <v>6.5</v>
      </c>
      <c r="AG7" s="34" t="e">
        <f t="shared" ref="AG7" si="19">(AG6/AG4)*100</f>
        <v>#DIV/0!</v>
      </c>
      <c r="AH7" s="34" t="e">
        <f t="shared" ref="AH7" si="20">(AH6/AH4)*100</f>
        <v>#DIV/0!</v>
      </c>
      <c r="AI7" s="34">
        <f t="shared" ref="AI7" si="21">(AI6/AI4)*100</f>
        <v>13.333333333333334</v>
      </c>
      <c r="AJ7" s="35">
        <f>(AJ6/AJ4)*100</f>
        <v>10.228353948620361</v>
      </c>
      <c r="AK7" s="227"/>
      <c r="AL7" s="230"/>
      <c r="AM7" s="33"/>
      <c r="AN7" s="33"/>
      <c r="AO7" s="27"/>
    </row>
    <row r="8" spans="1:61" ht="36.75" customHeight="1">
      <c r="A8" s="201"/>
      <c r="B8" s="253"/>
      <c r="C8" s="192" t="s">
        <v>13</v>
      </c>
      <c r="D8" s="21" t="s">
        <v>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1</v>
      </c>
      <c r="U8" s="1"/>
      <c r="V8" s="1"/>
      <c r="W8" s="1">
        <v>1</v>
      </c>
      <c r="X8" s="1"/>
      <c r="Y8" s="1"/>
      <c r="Z8" s="1"/>
      <c r="AA8" s="1">
        <v>1</v>
      </c>
      <c r="AB8" s="1"/>
      <c r="AC8" s="1">
        <v>2</v>
      </c>
      <c r="AD8" s="1">
        <v>1</v>
      </c>
      <c r="AE8" s="1">
        <v>1</v>
      </c>
      <c r="AF8" s="1">
        <v>1</v>
      </c>
      <c r="AG8" s="1"/>
      <c r="AH8" s="1"/>
      <c r="AI8" s="6"/>
      <c r="AJ8" s="9">
        <f>SUM(E8:AI8)</f>
        <v>8</v>
      </c>
      <c r="AK8" s="227"/>
      <c r="AL8" s="230"/>
      <c r="AM8" s="192" t="s">
        <v>13</v>
      </c>
      <c r="AN8" s="21" t="s">
        <v>14</v>
      </c>
      <c r="AO8" s="280" t="s">
        <v>54</v>
      </c>
      <c r="AP8" s="281"/>
      <c r="AQ8" s="281"/>
      <c r="AR8" s="282"/>
      <c r="AS8" s="30"/>
      <c r="AT8" s="30"/>
      <c r="AU8" s="271" t="s">
        <v>81</v>
      </c>
      <c r="AV8" s="272"/>
      <c r="AW8" s="272"/>
      <c r="AX8" s="272"/>
      <c r="AY8" s="273"/>
      <c r="BE8" s="247"/>
      <c r="BF8" s="247"/>
      <c r="BG8" s="247"/>
      <c r="BH8" s="247"/>
      <c r="BI8" s="247"/>
    </row>
    <row r="9" spans="1:61" ht="36.75" customHeight="1">
      <c r="A9" s="201"/>
      <c r="B9" s="253"/>
      <c r="C9" s="192"/>
      <c r="D9" s="21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1</v>
      </c>
      <c r="AC9" s="1"/>
      <c r="AD9" s="1"/>
      <c r="AE9" s="1">
        <v>0</v>
      </c>
      <c r="AF9" s="1">
        <v>0</v>
      </c>
      <c r="AG9" s="1"/>
      <c r="AH9" s="1"/>
      <c r="AI9" s="6">
        <v>1</v>
      </c>
      <c r="AJ9" s="9">
        <f>SUM(E9:AI9)</f>
        <v>2</v>
      </c>
      <c r="AK9" s="227"/>
      <c r="AL9" s="230"/>
      <c r="AM9" s="192"/>
      <c r="AN9" s="21" t="s">
        <v>15</v>
      </c>
      <c r="AO9" s="276" t="s">
        <v>55</v>
      </c>
      <c r="AP9" s="277"/>
      <c r="AQ9" s="265">
        <f>(AJ8)</f>
        <v>8</v>
      </c>
      <c r="AR9" s="266"/>
      <c r="AU9" s="84" t="s">
        <v>77</v>
      </c>
      <c r="AV9" s="85" t="s">
        <v>82</v>
      </c>
      <c r="AW9" s="85" t="s">
        <v>83</v>
      </c>
      <c r="AX9" s="85" t="s">
        <v>70</v>
      </c>
      <c r="AY9" s="90" t="s">
        <v>71</v>
      </c>
      <c r="BE9" s="92"/>
      <c r="BF9" s="92"/>
      <c r="BG9" s="92"/>
      <c r="BH9" s="92"/>
      <c r="BI9" s="93"/>
    </row>
    <row r="10" spans="1:61" ht="36.75" customHeight="1">
      <c r="A10" s="201"/>
      <c r="B10" s="253"/>
      <c r="C10" s="192"/>
      <c r="D10" s="21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12</v>
      </c>
      <c r="U10" s="1">
        <v>9</v>
      </c>
      <c r="V10" s="1">
        <v>8</v>
      </c>
      <c r="W10" s="1">
        <v>3</v>
      </c>
      <c r="X10" s="1">
        <v>6</v>
      </c>
      <c r="Y10" s="1"/>
      <c r="Z10" s="1"/>
      <c r="AA10" s="1">
        <v>10</v>
      </c>
      <c r="AB10" s="1">
        <v>20</v>
      </c>
      <c r="AC10" s="1">
        <v>36</v>
      </c>
      <c r="AD10" s="1">
        <v>7</v>
      </c>
      <c r="AE10" s="1">
        <v>9</v>
      </c>
      <c r="AF10" s="1">
        <v>5</v>
      </c>
      <c r="AG10" s="1"/>
      <c r="AH10" s="1"/>
      <c r="AI10" s="6">
        <v>3</v>
      </c>
      <c r="AJ10" s="9">
        <f t="shared" ref="AJ10:AJ15" si="22">SUM(E10:AI10)</f>
        <v>128</v>
      </c>
      <c r="AK10" s="227"/>
      <c r="AL10" s="230"/>
      <c r="AM10" s="192"/>
      <c r="AN10" s="21" t="s">
        <v>16</v>
      </c>
      <c r="AO10" s="276" t="s">
        <v>56</v>
      </c>
      <c r="AP10" s="277"/>
      <c r="AQ10" s="265">
        <f>(AJ9)</f>
        <v>2</v>
      </c>
      <c r="AR10" s="266"/>
      <c r="AU10" s="86" t="s">
        <v>78</v>
      </c>
      <c r="AV10" s="87">
        <v>2112</v>
      </c>
      <c r="AW10" s="87">
        <v>10</v>
      </c>
      <c r="AX10" s="87">
        <v>0.5</v>
      </c>
      <c r="AY10" s="91">
        <f>(AW10/AV10)*100</f>
        <v>0.47348484848484851</v>
      </c>
      <c r="BE10" s="94"/>
      <c r="BF10" s="94"/>
      <c r="BG10" s="94"/>
      <c r="BH10" s="94"/>
      <c r="BI10" s="94"/>
    </row>
    <row r="11" spans="1:61" ht="36.75" customHeight="1">
      <c r="A11" s="201"/>
      <c r="B11" s="253"/>
      <c r="C11" s="192"/>
      <c r="D11" s="21" t="s">
        <v>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>
        <v>5</v>
      </c>
      <c r="X11" s="1"/>
      <c r="Y11" s="1"/>
      <c r="Z11" s="1"/>
      <c r="AA11" s="1">
        <v>12</v>
      </c>
      <c r="AB11" s="1">
        <v>11</v>
      </c>
      <c r="AC11" s="1">
        <v>14</v>
      </c>
      <c r="AD11" s="1">
        <v>3</v>
      </c>
      <c r="AE11" s="1">
        <v>0</v>
      </c>
      <c r="AF11" s="1">
        <v>2</v>
      </c>
      <c r="AG11" s="1"/>
      <c r="AH11" s="1"/>
      <c r="AI11" s="6">
        <v>3</v>
      </c>
      <c r="AJ11" s="9">
        <f t="shared" si="22"/>
        <v>50</v>
      </c>
      <c r="AK11" s="227"/>
      <c r="AL11" s="230"/>
      <c r="AM11" s="192"/>
      <c r="AN11" s="21" t="s">
        <v>17</v>
      </c>
      <c r="AO11" s="276" t="s">
        <v>16</v>
      </c>
      <c r="AP11" s="277"/>
      <c r="AQ11" s="265">
        <f>(AJ10)</f>
        <v>128</v>
      </c>
      <c r="AR11" s="266"/>
      <c r="AU11" s="86" t="s">
        <v>79</v>
      </c>
      <c r="AV11" s="87">
        <v>2112</v>
      </c>
      <c r="AW11" s="87">
        <v>128</v>
      </c>
      <c r="AX11" s="87">
        <v>1</v>
      </c>
      <c r="AY11" s="91">
        <f t="shared" ref="AY11:AY12" si="23">(AW11/AV11)*100</f>
        <v>6.0606060606060606</v>
      </c>
      <c r="BE11" s="94"/>
      <c r="BF11" s="94"/>
      <c r="BG11" s="94"/>
      <c r="BH11" s="94"/>
      <c r="BI11" s="94"/>
    </row>
    <row r="12" spans="1:61" ht="36.75" customHeight="1" thickBot="1">
      <c r="A12" s="201"/>
      <c r="B12" s="253"/>
      <c r="C12" s="192"/>
      <c r="D12" s="21" t="s">
        <v>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3</v>
      </c>
      <c r="V12" s="1"/>
      <c r="W12" s="1"/>
      <c r="X12" s="1" t="s">
        <v>49</v>
      </c>
      <c r="Y12" s="1"/>
      <c r="Z12" s="1"/>
      <c r="AA12" s="1"/>
      <c r="AB12" s="1"/>
      <c r="AC12" s="1"/>
      <c r="AD12" s="1">
        <v>4</v>
      </c>
      <c r="AE12" s="1">
        <v>10</v>
      </c>
      <c r="AF12" s="1">
        <v>5</v>
      </c>
      <c r="AG12" s="1"/>
      <c r="AH12" s="1"/>
      <c r="AI12" s="6">
        <v>5</v>
      </c>
      <c r="AJ12" s="9">
        <f t="shared" si="22"/>
        <v>27</v>
      </c>
      <c r="AK12" s="227"/>
      <c r="AL12" s="230"/>
      <c r="AM12" s="192"/>
      <c r="AN12" s="21" t="s">
        <v>18</v>
      </c>
      <c r="AO12" s="276" t="s">
        <v>17</v>
      </c>
      <c r="AP12" s="277"/>
      <c r="AQ12" s="265">
        <f>(AJ11)</f>
        <v>50</v>
      </c>
      <c r="AR12" s="266"/>
      <c r="AU12" s="88" t="s">
        <v>80</v>
      </c>
      <c r="AV12" s="89">
        <v>2112</v>
      </c>
      <c r="AW12" s="89">
        <v>77</v>
      </c>
      <c r="AX12" s="89">
        <v>1</v>
      </c>
      <c r="AY12" s="95">
        <f t="shared" si="23"/>
        <v>3.6458333333333335</v>
      </c>
      <c r="BE12" s="94"/>
      <c r="BF12" s="94"/>
      <c r="BG12" s="94"/>
      <c r="BH12" s="94"/>
      <c r="BI12" s="94"/>
    </row>
    <row r="13" spans="1:61" ht="36.75" customHeight="1" thickBot="1">
      <c r="A13" s="201"/>
      <c r="B13" s="253"/>
      <c r="C13" s="192"/>
      <c r="D13" s="21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9">
        <f t="shared" si="22"/>
        <v>0</v>
      </c>
      <c r="AK13" s="227"/>
      <c r="AL13" s="230"/>
      <c r="AM13" s="192"/>
      <c r="AN13" s="21" t="s">
        <v>19</v>
      </c>
      <c r="AO13" s="278" t="s">
        <v>18</v>
      </c>
      <c r="AP13" s="279"/>
      <c r="AQ13" s="264">
        <f>(AJ12)</f>
        <v>27</v>
      </c>
      <c r="AR13" s="283"/>
    </row>
    <row r="14" spans="1:61" ht="36.75" customHeight="1" thickBot="1">
      <c r="A14" s="261"/>
      <c r="B14" s="262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  <c r="AJ14" s="26"/>
      <c r="AK14" s="263"/>
      <c r="AL14" s="230"/>
      <c r="AM14" s="22"/>
      <c r="AN14" s="23"/>
    </row>
    <row r="15" spans="1:61" ht="36.75" customHeight="1" thickBot="1">
      <c r="A15" s="202"/>
      <c r="B15" s="254"/>
      <c r="C15" s="257" t="s">
        <v>21</v>
      </c>
      <c r="D15" s="25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13</v>
      </c>
      <c r="U15" s="2">
        <v>9</v>
      </c>
      <c r="V15" s="2">
        <v>8</v>
      </c>
      <c r="W15" s="2">
        <v>4</v>
      </c>
      <c r="X15" s="2">
        <v>7</v>
      </c>
      <c r="Y15" s="2"/>
      <c r="Z15" s="2"/>
      <c r="AA15" s="2">
        <v>11</v>
      </c>
      <c r="AB15" s="2">
        <v>21</v>
      </c>
      <c r="AC15" s="2"/>
      <c r="AD15" s="2"/>
      <c r="AE15" s="2"/>
      <c r="AF15" s="2"/>
      <c r="AG15" s="2"/>
      <c r="AH15" s="2"/>
      <c r="AI15" s="7"/>
      <c r="AJ15" s="10">
        <f t="shared" si="22"/>
        <v>73</v>
      </c>
      <c r="AK15" s="228"/>
      <c r="AL15" s="231"/>
      <c r="AM15" s="259" t="s">
        <v>21</v>
      </c>
      <c r="AN15" s="260"/>
    </row>
    <row r="16" spans="1:61" ht="36.75" customHeight="1">
      <c r="A16" s="200">
        <v>2</v>
      </c>
      <c r="B16" s="252" t="s">
        <v>42</v>
      </c>
      <c r="C16" s="194" t="s">
        <v>10</v>
      </c>
      <c r="D16" s="194"/>
      <c r="E16" s="4">
        <f t="shared" ref="E16:AI16" si="24">(E17+E18)</f>
        <v>0</v>
      </c>
      <c r="F16" s="4">
        <f t="shared" si="24"/>
        <v>0</v>
      </c>
      <c r="G16" s="4">
        <f t="shared" si="24"/>
        <v>0</v>
      </c>
      <c r="H16" s="4">
        <f t="shared" si="24"/>
        <v>0</v>
      </c>
      <c r="I16" s="4">
        <f t="shared" si="24"/>
        <v>0</v>
      </c>
      <c r="J16" s="4">
        <f t="shared" si="24"/>
        <v>0</v>
      </c>
      <c r="K16" s="4">
        <f t="shared" si="24"/>
        <v>0</v>
      </c>
      <c r="L16" s="4">
        <f t="shared" si="24"/>
        <v>0</v>
      </c>
      <c r="M16" s="4">
        <f t="shared" si="24"/>
        <v>0</v>
      </c>
      <c r="N16" s="4">
        <f t="shared" si="24"/>
        <v>0</v>
      </c>
      <c r="O16" s="4">
        <f t="shared" si="24"/>
        <v>0</v>
      </c>
      <c r="P16" s="4">
        <f t="shared" si="24"/>
        <v>0</v>
      </c>
      <c r="Q16" s="4">
        <f t="shared" si="24"/>
        <v>0</v>
      </c>
      <c r="R16" s="4">
        <f t="shared" si="24"/>
        <v>0</v>
      </c>
      <c r="S16" s="4">
        <f t="shared" si="24"/>
        <v>0</v>
      </c>
      <c r="T16" s="4">
        <f t="shared" si="24"/>
        <v>0</v>
      </c>
      <c r="U16" s="4">
        <f t="shared" si="24"/>
        <v>0</v>
      </c>
      <c r="V16" s="4">
        <f t="shared" si="24"/>
        <v>0</v>
      </c>
      <c r="W16" s="4">
        <f t="shared" si="24"/>
        <v>0</v>
      </c>
      <c r="X16" s="4">
        <f t="shared" si="24"/>
        <v>0</v>
      </c>
      <c r="Y16" s="4">
        <f t="shared" si="24"/>
        <v>0</v>
      </c>
      <c r="Z16" s="4">
        <f t="shared" si="24"/>
        <v>0</v>
      </c>
      <c r="AA16" s="4">
        <f t="shared" si="24"/>
        <v>0</v>
      </c>
      <c r="AB16" s="4">
        <f t="shared" si="24"/>
        <v>0</v>
      </c>
      <c r="AC16" s="4">
        <f t="shared" si="24"/>
        <v>0</v>
      </c>
      <c r="AD16" s="4">
        <f t="shared" si="24"/>
        <v>0</v>
      </c>
      <c r="AE16" s="4"/>
      <c r="AF16" s="4">
        <f t="shared" si="24"/>
        <v>0</v>
      </c>
      <c r="AG16" s="4">
        <f t="shared" si="24"/>
        <v>0</v>
      </c>
      <c r="AH16" s="4">
        <f t="shared" si="24"/>
        <v>0</v>
      </c>
      <c r="AI16" s="4">
        <f t="shared" si="24"/>
        <v>0</v>
      </c>
      <c r="AJ16" s="8">
        <f>SUM(E16:AI16)</f>
        <v>0</v>
      </c>
      <c r="AK16" s="232" t="e">
        <f>AJ18/AJ16%</f>
        <v>#DIV/0!</v>
      </c>
      <c r="AL16" s="235" t="e">
        <f>AJ26/AJ16%</f>
        <v>#DIV/0!</v>
      </c>
      <c r="AM16" s="194" t="s">
        <v>10</v>
      </c>
      <c r="AN16" s="194"/>
      <c r="AQ16" s="248" t="s">
        <v>84</v>
      </c>
      <c r="AR16" s="249"/>
      <c r="AS16" s="249"/>
      <c r="AT16" s="250"/>
      <c r="AU16" s="96"/>
    </row>
    <row r="17" spans="1:46" ht="44.25" customHeight="1">
      <c r="A17" s="201"/>
      <c r="B17" s="253"/>
      <c r="C17" s="195" t="s">
        <v>11</v>
      </c>
      <c r="D17" s="19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6"/>
      <c r="AJ17" s="9">
        <f t="shared" ref="AJ17:AJ77" si="25">SUM(E17:AI17)</f>
        <v>0</v>
      </c>
      <c r="AK17" s="233"/>
      <c r="AL17" s="236"/>
      <c r="AM17" s="195" t="s">
        <v>11</v>
      </c>
      <c r="AN17" s="195"/>
      <c r="AQ17" s="100" t="s">
        <v>85</v>
      </c>
      <c r="AR17" s="99" t="s">
        <v>86</v>
      </c>
      <c r="AS17" s="98" t="s">
        <v>87</v>
      </c>
      <c r="AT17" s="101" t="s">
        <v>88</v>
      </c>
    </row>
    <row r="18" spans="1:46" ht="36.75" customHeight="1">
      <c r="A18" s="201"/>
      <c r="B18" s="253"/>
      <c r="C18" s="195" t="s">
        <v>23</v>
      </c>
      <c r="D18" s="195"/>
      <c r="E18" s="1">
        <f>(E20+E21+E22+E23+E24+E25)</f>
        <v>0</v>
      </c>
      <c r="F18" s="1">
        <f t="shared" ref="F18:AI18" si="26">(F20+F21+F22+F23+F24+F25)</f>
        <v>0</v>
      </c>
      <c r="G18" s="1">
        <f t="shared" si="26"/>
        <v>0</v>
      </c>
      <c r="H18" s="1">
        <f t="shared" si="26"/>
        <v>0</v>
      </c>
      <c r="I18" s="1">
        <f t="shared" si="26"/>
        <v>0</v>
      </c>
      <c r="J18" s="1">
        <f t="shared" si="26"/>
        <v>0</v>
      </c>
      <c r="K18" s="1">
        <f t="shared" si="26"/>
        <v>0</v>
      </c>
      <c r="L18" s="1">
        <f t="shared" si="26"/>
        <v>0</v>
      </c>
      <c r="M18" s="1">
        <f t="shared" si="26"/>
        <v>0</v>
      </c>
      <c r="N18" s="1">
        <f t="shared" si="26"/>
        <v>0</v>
      </c>
      <c r="O18" s="1">
        <f t="shared" si="26"/>
        <v>0</v>
      </c>
      <c r="P18" s="1">
        <f t="shared" si="26"/>
        <v>0</v>
      </c>
      <c r="Q18" s="1">
        <f t="shared" si="26"/>
        <v>0</v>
      </c>
      <c r="R18" s="1">
        <f t="shared" si="26"/>
        <v>0</v>
      </c>
      <c r="S18" s="1">
        <f t="shared" si="26"/>
        <v>0</v>
      </c>
      <c r="T18" s="1">
        <f t="shared" si="26"/>
        <v>0</v>
      </c>
      <c r="U18" s="1">
        <f t="shared" si="26"/>
        <v>0</v>
      </c>
      <c r="V18" s="1">
        <f t="shared" si="26"/>
        <v>0</v>
      </c>
      <c r="W18" s="1">
        <f t="shared" si="26"/>
        <v>0</v>
      </c>
      <c r="X18" s="1">
        <f t="shared" si="26"/>
        <v>0</v>
      </c>
      <c r="Y18" s="1">
        <f t="shared" si="26"/>
        <v>0</v>
      </c>
      <c r="Z18" s="1">
        <f t="shared" si="26"/>
        <v>0</v>
      </c>
      <c r="AA18" s="1">
        <f t="shared" si="26"/>
        <v>0</v>
      </c>
      <c r="AB18" s="1">
        <f t="shared" si="26"/>
        <v>0</v>
      </c>
      <c r="AC18" s="1">
        <f t="shared" si="26"/>
        <v>0</v>
      </c>
      <c r="AD18" s="1">
        <f t="shared" si="26"/>
        <v>0</v>
      </c>
      <c r="AE18" s="1">
        <f t="shared" si="26"/>
        <v>0</v>
      </c>
      <c r="AF18" s="1">
        <f t="shared" si="26"/>
        <v>0</v>
      </c>
      <c r="AG18" s="1">
        <f t="shared" si="26"/>
        <v>0</v>
      </c>
      <c r="AH18" s="1">
        <f t="shared" si="26"/>
        <v>0</v>
      </c>
      <c r="AI18" s="1">
        <f t="shared" si="26"/>
        <v>0</v>
      </c>
      <c r="AJ18" s="9">
        <f t="shared" si="25"/>
        <v>0</v>
      </c>
      <c r="AK18" s="233"/>
      <c r="AL18" s="236"/>
      <c r="AM18" s="195" t="s">
        <v>12</v>
      </c>
      <c r="AN18" s="195"/>
      <c r="AQ18" s="102" t="s">
        <v>89</v>
      </c>
      <c r="AR18" s="97">
        <v>128</v>
      </c>
      <c r="AS18" s="97">
        <v>128</v>
      </c>
      <c r="AT18" s="106">
        <v>59.53</v>
      </c>
    </row>
    <row r="19" spans="1:46" ht="36.75" customHeight="1">
      <c r="A19" s="201"/>
      <c r="B19" s="253"/>
      <c r="C19" s="274" t="s">
        <v>59</v>
      </c>
      <c r="D19" s="275"/>
      <c r="E19" s="1" t="e">
        <f>(E18/E16)*100</f>
        <v>#DIV/0!</v>
      </c>
      <c r="F19" s="1" t="e">
        <f t="shared" ref="F19:AI19" si="27">(F18/F16)*100</f>
        <v>#DIV/0!</v>
      </c>
      <c r="G19" s="1" t="e">
        <f t="shared" si="27"/>
        <v>#DIV/0!</v>
      </c>
      <c r="H19" s="1" t="e">
        <f t="shared" si="27"/>
        <v>#DIV/0!</v>
      </c>
      <c r="I19" s="1" t="e">
        <f t="shared" si="27"/>
        <v>#DIV/0!</v>
      </c>
      <c r="J19" s="1" t="e">
        <f t="shared" si="27"/>
        <v>#DIV/0!</v>
      </c>
      <c r="K19" s="1" t="e">
        <f t="shared" si="27"/>
        <v>#DIV/0!</v>
      </c>
      <c r="L19" s="1" t="e">
        <f t="shared" si="27"/>
        <v>#DIV/0!</v>
      </c>
      <c r="M19" s="1" t="e">
        <f t="shared" si="27"/>
        <v>#DIV/0!</v>
      </c>
      <c r="N19" s="1" t="e">
        <f t="shared" si="27"/>
        <v>#DIV/0!</v>
      </c>
      <c r="O19" s="1" t="e">
        <f t="shared" si="27"/>
        <v>#DIV/0!</v>
      </c>
      <c r="P19" s="1" t="e">
        <f t="shared" si="27"/>
        <v>#DIV/0!</v>
      </c>
      <c r="Q19" s="1" t="e">
        <f t="shared" si="27"/>
        <v>#DIV/0!</v>
      </c>
      <c r="R19" s="1" t="e">
        <f t="shared" si="27"/>
        <v>#DIV/0!</v>
      </c>
      <c r="S19" s="1" t="e">
        <f t="shared" si="27"/>
        <v>#DIV/0!</v>
      </c>
      <c r="T19" s="1" t="e">
        <f t="shared" si="27"/>
        <v>#DIV/0!</v>
      </c>
      <c r="U19" s="1" t="e">
        <f t="shared" si="27"/>
        <v>#DIV/0!</v>
      </c>
      <c r="V19" s="1" t="e">
        <f t="shared" si="27"/>
        <v>#DIV/0!</v>
      </c>
      <c r="W19" s="1" t="e">
        <f t="shared" si="27"/>
        <v>#DIV/0!</v>
      </c>
      <c r="X19" s="1" t="e">
        <f t="shared" si="27"/>
        <v>#DIV/0!</v>
      </c>
      <c r="Y19" s="1" t="e">
        <f t="shared" si="27"/>
        <v>#DIV/0!</v>
      </c>
      <c r="Z19" s="1" t="e">
        <f t="shared" si="27"/>
        <v>#DIV/0!</v>
      </c>
      <c r="AA19" s="1" t="e">
        <f t="shared" si="27"/>
        <v>#DIV/0!</v>
      </c>
      <c r="AB19" s="1" t="e">
        <f t="shared" si="27"/>
        <v>#DIV/0!</v>
      </c>
      <c r="AC19" s="1" t="e">
        <f t="shared" si="27"/>
        <v>#DIV/0!</v>
      </c>
      <c r="AD19" s="1" t="e">
        <f t="shared" si="27"/>
        <v>#DIV/0!</v>
      </c>
      <c r="AE19" s="1" t="e">
        <f t="shared" si="27"/>
        <v>#DIV/0!</v>
      </c>
      <c r="AF19" s="1" t="e">
        <f t="shared" si="27"/>
        <v>#DIV/0!</v>
      </c>
      <c r="AG19" s="1" t="e">
        <f t="shared" si="27"/>
        <v>#DIV/0!</v>
      </c>
      <c r="AH19" s="1" t="e">
        <f t="shared" si="27"/>
        <v>#DIV/0!</v>
      </c>
      <c r="AI19" s="1" t="e">
        <f t="shared" si="27"/>
        <v>#DIV/0!</v>
      </c>
      <c r="AJ19" s="9" t="e">
        <f>(AJ18/AJ16)*100</f>
        <v>#DIV/0!</v>
      </c>
      <c r="AK19" s="233"/>
      <c r="AL19" s="236"/>
      <c r="AM19" s="33"/>
      <c r="AN19" s="33"/>
      <c r="AQ19" s="102" t="s">
        <v>90</v>
      </c>
      <c r="AR19" s="97">
        <v>50</v>
      </c>
      <c r="AS19" s="97">
        <v>178</v>
      </c>
      <c r="AT19" s="106">
        <v>82.79</v>
      </c>
    </row>
    <row r="20" spans="1:46" ht="36.75" customHeight="1">
      <c r="A20" s="201"/>
      <c r="B20" s="253"/>
      <c r="C20" s="192" t="s">
        <v>13</v>
      </c>
      <c r="D20" s="21" t="s">
        <v>14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6"/>
      <c r="AJ20" s="9">
        <f t="shared" si="25"/>
        <v>0</v>
      </c>
      <c r="AK20" s="233"/>
      <c r="AL20" s="236"/>
      <c r="AM20" s="192" t="s">
        <v>13</v>
      </c>
      <c r="AN20" s="21" t="s">
        <v>14</v>
      </c>
      <c r="AQ20" s="102" t="s">
        <v>91</v>
      </c>
      <c r="AR20" s="97">
        <v>27</v>
      </c>
      <c r="AS20" s="97">
        <v>205</v>
      </c>
      <c r="AT20" s="106">
        <v>95.34</v>
      </c>
    </row>
    <row r="21" spans="1:46" ht="36.75" customHeight="1">
      <c r="A21" s="201"/>
      <c r="B21" s="253"/>
      <c r="C21" s="192"/>
      <c r="D21" s="21" t="s">
        <v>15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6"/>
      <c r="AJ21" s="9">
        <f t="shared" si="25"/>
        <v>0</v>
      </c>
      <c r="AK21" s="233"/>
      <c r="AL21" s="236"/>
      <c r="AM21" s="192"/>
      <c r="AN21" s="21" t="s">
        <v>15</v>
      </c>
      <c r="AQ21" s="102" t="s">
        <v>55</v>
      </c>
      <c r="AR21" s="97">
        <v>8</v>
      </c>
      <c r="AS21" s="97">
        <v>213</v>
      </c>
      <c r="AT21" s="106">
        <v>99.06</v>
      </c>
    </row>
    <row r="22" spans="1:46" ht="36.75" customHeight="1" thickBot="1">
      <c r="A22" s="201"/>
      <c r="B22" s="253"/>
      <c r="C22" s="192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6"/>
      <c r="AJ22" s="9">
        <f t="shared" si="25"/>
        <v>0</v>
      </c>
      <c r="AK22" s="233"/>
      <c r="AL22" s="236"/>
      <c r="AM22" s="192"/>
      <c r="AN22" s="21" t="s">
        <v>16</v>
      </c>
      <c r="AQ22" s="103" t="s">
        <v>56</v>
      </c>
      <c r="AR22" s="104">
        <v>2</v>
      </c>
      <c r="AS22" s="104">
        <v>215</v>
      </c>
      <c r="AT22" s="107">
        <v>100</v>
      </c>
    </row>
    <row r="23" spans="1:46" ht="36.75" customHeight="1">
      <c r="A23" s="201"/>
      <c r="B23" s="253"/>
      <c r="C23" s="192"/>
      <c r="D23" s="21" t="s">
        <v>17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6"/>
      <c r="AJ23" s="9">
        <f t="shared" si="25"/>
        <v>0</v>
      </c>
      <c r="AK23" s="233"/>
      <c r="AL23" s="236"/>
      <c r="AM23" s="192"/>
      <c r="AN23" s="21" t="s">
        <v>17</v>
      </c>
      <c r="AR23" s="105"/>
    </row>
    <row r="24" spans="1:46" ht="36.75" customHeight="1">
      <c r="A24" s="201"/>
      <c r="B24" s="253"/>
      <c r="C24" s="192"/>
      <c r="D24" s="21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6"/>
      <c r="AJ24" s="9">
        <f t="shared" si="25"/>
        <v>0</v>
      </c>
      <c r="AK24" s="233"/>
      <c r="AL24" s="236"/>
      <c r="AM24" s="192"/>
      <c r="AN24" s="21" t="s">
        <v>18</v>
      </c>
    </row>
    <row r="25" spans="1:46" ht="36.75" customHeight="1">
      <c r="A25" s="201"/>
      <c r="B25" s="253"/>
      <c r="C25" s="192"/>
      <c r="D25" s="21" t="s">
        <v>19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6"/>
      <c r="AJ25" s="9">
        <f t="shared" si="25"/>
        <v>0</v>
      </c>
      <c r="AK25" s="233"/>
      <c r="AL25" s="236"/>
      <c r="AM25" s="192"/>
      <c r="AN25" s="21" t="s">
        <v>19</v>
      </c>
    </row>
    <row r="26" spans="1:46" ht="36.75" customHeight="1" thickBot="1">
      <c r="A26" s="202"/>
      <c r="B26" s="254"/>
      <c r="C26" s="193" t="s">
        <v>21</v>
      </c>
      <c r="D26" s="193"/>
      <c r="E26" s="2">
        <f>(E20+E21+E22)</f>
        <v>0</v>
      </c>
      <c r="F26" s="2">
        <f t="shared" ref="F26:AI26" si="28">(F20+F21+F22)</f>
        <v>0</v>
      </c>
      <c r="G26" s="2">
        <f t="shared" si="28"/>
        <v>0</v>
      </c>
      <c r="H26" s="2">
        <f t="shared" si="28"/>
        <v>0</v>
      </c>
      <c r="I26" s="2">
        <f t="shared" si="28"/>
        <v>0</v>
      </c>
      <c r="J26" s="2">
        <f t="shared" si="28"/>
        <v>0</v>
      </c>
      <c r="K26" s="2">
        <f t="shared" si="28"/>
        <v>0</v>
      </c>
      <c r="L26" s="2">
        <f t="shared" si="28"/>
        <v>0</v>
      </c>
      <c r="M26" s="2">
        <f t="shared" si="28"/>
        <v>0</v>
      </c>
      <c r="N26" s="2">
        <f t="shared" si="28"/>
        <v>0</v>
      </c>
      <c r="O26" s="2">
        <f t="shared" si="28"/>
        <v>0</v>
      </c>
      <c r="P26" s="2">
        <f t="shared" si="28"/>
        <v>0</v>
      </c>
      <c r="Q26" s="2">
        <f t="shared" si="28"/>
        <v>0</v>
      </c>
      <c r="R26" s="2">
        <f t="shared" si="28"/>
        <v>0</v>
      </c>
      <c r="S26" s="2">
        <f t="shared" si="28"/>
        <v>0</v>
      </c>
      <c r="T26" s="2">
        <f t="shared" si="28"/>
        <v>0</v>
      </c>
      <c r="U26" s="2">
        <f t="shared" si="28"/>
        <v>0</v>
      </c>
      <c r="V26" s="2">
        <f t="shared" si="28"/>
        <v>0</v>
      </c>
      <c r="W26" s="2">
        <f t="shared" si="28"/>
        <v>0</v>
      </c>
      <c r="X26" s="2">
        <f t="shared" si="28"/>
        <v>0</v>
      </c>
      <c r="Y26" s="2">
        <f t="shared" si="28"/>
        <v>0</v>
      </c>
      <c r="Z26" s="2">
        <f t="shared" si="28"/>
        <v>0</v>
      </c>
      <c r="AA26" s="2">
        <f t="shared" si="28"/>
        <v>0</v>
      </c>
      <c r="AB26" s="2">
        <f t="shared" si="28"/>
        <v>0</v>
      </c>
      <c r="AC26" s="2">
        <f t="shared" si="28"/>
        <v>0</v>
      </c>
      <c r="AD26" s="2">
        <f t="shared" si="28"/>
        <v>0</v>
      </c>
      <c r="AE26" s="2">
        <f t="shared" si="28"/>
        <v>0</v>
      </c>
      <c r="AF26" s="2">
        <f t="shared" si="28"/>
        <v>0</v>
      </c>
      <c r="AG26" s="2">
        <f t="shared" si="28"/>
        <v>0</v>
      </c>
      <c r="AH26" s="2">
        <f t="shared" si="28"/>
        <v>0</v>
      </c>
      <c r="AI26" s="2">
        <f t="shared" si="28"/>
        <v>0</v>
      </c>
      <c r="AJ26" s="9">
        <f t="shared" si="25"/>
        <v>0</v>
      </c>
      <c r="AK26" s="234"/>
      <c r="AL26" s="237"/>
      <c r="AM26" s="193" t="s">
        <v>21</v>
      </c>
      <c r="AN26" s="193"/>
    </row>
    <row r="27" spans="1:46" ht="36.75" customHeight="1">
      <c r="A27" s="200">
        <v>3</v>
      </c>
      <c r="B27" s="252" t="s">
        <v>43</v>
      </c>
      <c r="C27" s="194" t="s">
        <v>10</v>
      </c>
      <c r="D27" s="194"/>
      <c r="E27" s="4">
        <f t="shared" ref="E27:AI27" si="29">(E28+E29)</f>
        <v>0</v>
      </c>
      <c r="F27" s="4">
        <f t="shared" si="29"/>
        <v>0</v>
      </c>
      <c r="G27" s="4">
        <f t="shared" si="29"/>
        <v>0</v>
      </c>
      <c r="H27" s="4">
        <f t="shared" si="29"/>
        <v>0</v>
      </c>
      <c r="I27" s="4">
        <f t="shared" si="29"/>
        <v>0</v>
      </c>
      <c r="J27" s="4">
        <f t="shared" si="29"/>
        <v>0</v>
      </c>
      <c r="K27" s="4">
        <f t="shared" si="29"/>
        <v>0</v>
      </c>
      <c r="L27" s="4">
        <f t="shared" si="29"/>
        <v>0</v>
      </c>
      <c r="M27" s="4">
        <f t="shared" si="29"/>
        <v>0</v>
      </c>
      <c r="N27" s="4">
        <f t="shared" si="29"/>
        <v>0</v>
      </c>
      <c r="O27" s="4">
        <f t="shared" si="29"/>
        <v>0</v>
      </c>
      <c r="P27" s="4">
        <f t="shared" si="29"/>
        <v>0</v>
      </c>
      <c r="Q27" s="4">
        <f t="shared" si="29"/>
        <v>0</v>
      </c>
      <c r="R27" s="4">
        <f t="shared" si="29"/>
        <v>0</v>
      </c>
      <c r="S27" s="4">
        <f t="shared" si="29"/>
        <v>0</v>
      </c>
      <c r="T27" s="4">
        <f t="shared" si="29"/>
        <v>0</v>
      </c>
      <c r="U27" s="4">
        <f t="shared" si="29"/>
        <v>0</v>
      </c>
      <c r="V27" s="4">
        <f t="shared" si="29"/>
        <v>0</v>
      </c>
      <c r="W27" s="4">
        <f t="shared" si="29"/>
        <v>0</v>
      </c>
      <c r="X27" s="4">
        <f t="shared" si="29"/>
        <v>0</v>
      </c>
      <c r="Y27" s="4">
        <f t="shared" si="29"/>
        <v>0</v>
      </c>
      <c r="Z27" s="4">
        <f t="shared" si="29"/>
        <v>0</v>
      </c>
      <c r="AA27" s="4">
        <f t="shared" si="29"/>
        <v>0</v>
      </c>
      <c r="AB27" s="4">
        <f t="shared" si="29"/>
        <v>0</v>
      </c>
      <c r="AC27" s="4">
        <f t="shared" si="29"/>
        <v>0</v>
      </c>
      <c r="AD27" s="4">
        <v>18</v>
      </c>
      <c r="AE27" s="4">
        <f t="shared" si="29"/>
        <v>0</v>
      </c>
      <c r="AF27" s="4">
        <f t="shared" si="29"/>
        <v>0</v>
      </c>
      <c r="AG27" s="4">
        <f t="shared" si="29"/>
        <v>0</v>
      </c>
      <c r="AH27" s="4">
        <f t="shared" si="29"/>
        <v>0</v>
      </c>
      <c r="AI27" s="4">
        <f t="shared" si="29"/>
        <v>0</v>
      </c>
      <c r="AJ27" s="8">
        <f t="shared" si="25"/>
        <v>18</v>
      </c>
      <c r="AK27" s="232">
        <f>AJ29/AJ27%</f>
        <v>0</v>
      </c>
      <c r="AL27" s="235">
        <f>AJ37/AJ27%</f>
        <v>0</v>
      </c>
      <c r="AM27" s="194" t="s">
        <v>10</v>
      </c>
      <c r="AN27" s="194"/>
    </row>
    <row r="28" spans="1:46" ht="36.75" customHeight="1">
      <c r="A28" s="201"/>
      <c r="B28" s="253"/>
      <c r="C28" s="195" t="s">
        <v>11</v>
      </c>
      <c r="D28" s="19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6"/>
      <c r="AJ28" s="9">
        <f t="shared" si="25"/>
        <v>0</v>
      </c>
      <c r="AK28" s="233"/>
      <c r="AL28" s="236"/>
      <c r="AM28" s="195" t="s">
        <v>11</v>
      </c>
      <c r="AN28" s="195"/>
    </row>
    <row r="29" spans="1:46" ht="36.75" customHeight="1">
      <c r="A29" s="201"/>
      <c r="B29" s="253"/>
      <c r="C29" s="195" t="s">
        <v>12</v>
      </c>
      <c r="D29" s="195"/>
      <c r="E29" s="1">
        <f>(E31+E32+E33+E34+E35+E36)</f>
        <v>0</v>
      </c>
      <c r="F29" s="1">
        <f t="shared" ref="F29:AI29" si="30">(F31+F32+F33+F34+F35+F36)</f>
        <v>0</v>
      </c>
      <c r="G29" s="1">
        <f t="shared" si="30"/>
        <v>0</v>
      </c>
      <c r="H29" s="1">
        <f t="shared" si="30"/>
        <v>0</v>
      </c>
      <c r="I29" s="1">
        <f t="shared" si="30"/>
        <v>0</v>
      </c>
      <c r="J29" s="1">
        <f t="shared" si="30"/>
        <v>0</v>
      </c>
      <c r="K29" s="1">
        <f t="shared" si="30"/>
        <v>0</v>
      </c>
      <c r="L29" s="1">
        <f t="shared" si="30"/>
        <v>0</v>
      </c>
      <c r="M29" s="1">
        <f t="shared" si="30"/>
        <v>0</v>
      </c>
      <c r="N29" s="1">
        <f t="shared" si="30"/>
        <v>0</v>
      </c>
      <c r="O29" s="1">
        <f t="shared" si="30"/>
        <v>0</v>
      </c>
      <c r="P29" s="1">
        <f t="shared" si="30"/>
        <v>0</v>
      </c>
      <c r="Q29" s="1">
        <f t="shared" si="30"/>
        <v>0</v>
      </c>
      <c r="R29" s="1">
        <f t="shared" si="30"/>
        <v>0</v>
      </c>
      <c r="S29" s="1">
        <f t="shared" si="30"/>
        <v>0</v>
      </c>
      <c r="T29" s="1">
        <f t="shared" si="30"/>
        <v>0</v>
      </c>
      <c r="U29" s="1">
        <f t="shared" si="30"/>
        <v>0</v>
      </c>
      <c r="V29" s="1">
        <f t="shared" si="30"/>
        <v>0</v>
      </c>
      <c r="W29" s="1">
        <f t="shared" si="30"/>
        <v>0</v>
      </c>
      <c r="X29" s="1">
        <f t="shared" si="30"/>
        <v>0</v>
      </c>
      <c r="Y29" s="1">
        <f t="shared" si="30"/>
        <v>0</v>
      </c>
      <c r="Z29" s="1">
        <f t="shared" si="30"/>
        <v>0</v>
      </c>
      <c r="AA29" s="1">
        <f t="shared" si="30"/>
        <v>0</v>
      </c>
      <c r="AB29" s="1">
        <f t="shared" si="30"/>
        <v>0</v>
      </c>
      <c r="AC29" s="1">
        <f t="shared" si="30"/>
        <v>0</v>
      </c>
      <c r="AD29" s="1">
        <f t="shared" si="30"/>
        <v>0</v>
      </c>
      <c r="AE29" s="1">
        <f t="shared" si="30"/>
        <v>0</v>
      </c>
      <c r="AF29" s="1">
        <f t="shared" si="30"/>
        <v>0</v>
      </c>
      <c r="AG29" s="1">
        <f t="shared" si="30"/>
        <v>0</v>
      </c>
      <c r="AH29" s="1">
        <f t="shared" si="30"/>
        <v>0</v>
      </c>
      <c r="AI29" s="1">
        <f t="shared" si="30"/>
        <v>0</v>
      </c>
      <c r="AJ29" s="9">
        <f t="shared" si="25"/>
        <v>0</v>
      </c>
      <c r="AK29" s="233"/>
      <c r="AL29" s="236"/>
      <c r="AM29" s="195" t="s">
        <v>12</v>
      </c>
      <c r="AN29" s="195"/>
    </row>
    <row r="30" spans="1:46" ht="36.75" customHeight="1">
      <c r="A30" s="201"/>
      <c r="B30" s="253"/>
      <c r="C30" s="255" t="s">
        <v>60</v>
      </c>
      <c r="D30" s="256"/>
      <c r="E30" s="1" t="e">
        <f>(E29/E27)*100</f>
        <v>#DIV/0!</v>
      </c>
      <c r="F30" s="1" t="e">
        <f t="shared" ref="F30:AI30" si="31">(F29/F27)*100</f>
        <v>#DIV/0!</v>
      </c>
      <c r="G30" s="1" t="e">
        <f t="shared" si="31"/>
        <v>#DIV/0!</v>
      </c>
      <c r="H30" s="1" t="e">
        <f t="shared" si="31"/>
        <v>#DIV/0!</v>
      </c>
      <c r="I30" s="1" t="e">
        <f t="shared" si="31"/>
        <v>#DIV/0!</v>
      </c>
      <c r="J30" s="1" t="e">
        <f t="shared" si="31"/>
        <v>#DIV/0!</v>
      </c>
      <c r="K30" s="1" t="e">
        <f t="shared" si="31"/>
        <v>#DIV/0!</v>
      </c>
      <c r="L30" s="1" t="e">
        <f t="shared" si="31"/>
        <v>#DIV/0!</v>
      </c>
      <c r="M30" s="1" t="e">
        <f t="shared" si="31"/>
        <v>#DIV/0!</v>
      </c>
      <c r="N30" s="1" t="e">
        <f t="shared" si="31"/>
        <v>#DIV/0!</v>
      </c>
      <c r="O30" s="1" t="e">
        <f t="shared" si="31"/>
        <v>#DIV/0!</v>
      </c>
      <c r="P30" s="1" t="e">
        <f t="shared" si="31"/>
        <v>#DIV/0!</v>
      </c>
      <c r="Q30" s="1" t="e">
        <f t="shared" si="31"/>
        <v>#DIV/0!</v>
      </c>
      <c r="R30" s="1" t="e">
        <f t="shared" si="31"/>
        <v>#DIV/0!</v>
      </c>
      <c r="S30" s="1" t="e">
        <f t="shared" si="31"/>
        <v>#DIV/0!</v>
      </c>
      <c r="T30" s="1" t="e">
        <f t="shared" si="31"/>
        <v>#DIV/0!</v>
      </c>
      <c r="U30" s="1" t="e">
        <f t="shared" si="31"/>
        <v>#DIV/0!</v>
      </c>
      <c r="V30" s="1" t="e">
        <f t="shared" si="31"/>
        <v>#DIV/0!</v>
      </c>
      <c r="W30" s="1" t="e">
        <f t="shared" si="31"/>
        <v>#DIV/0!</v>
      </c>
      <c r="X30" s="1" t="e">
        <f t="shared" si="31"/>
        <v>#DIV/0!</v>
      </c>
      <c r="Y30" s="1" t="e">
        <f t="shared" si="31"/>
        <v>#DIV/0!</v>
      </c>
      <c r="Z30" s="1" t="e">
        <f t="shared" si="31"/>
        <v>#DIV/0!</v>
      </c>
      <c r="AA30" s="1" t="e">
        <f t="shared" si="31"/>
        <v>#DIV/0!</v>
      </c>
      <c r="AB30" s="1" t="e">
        <f t="shared" si="31"/>
        <v>#DIV/0!</v>
      </c>
      <c r="AC30" s="1" t="e">
        <f t="shared" si="31"/>
        <v>#DIV/0!</v>
      </c>
      <c r="AD30" s="1">
        <f t="shared" si="31"/>
        <v>0</v>
      </c>
      <c r="AE30" s="1" t="e">
        <f t="shared" si="31"/>
        <v>#DIV/0!</v>
      </c>
      <c r="AF30" s="1" t="e">
        <f t="shared" si="31"/>
        <v>#DIV/0!</v>
      </c>
      <c r="AG30" s="1" t="e">
        <f t="shared" si="31"/>
        <v>#DIV/0!</v>
      </c>
      <c r="AH30" s="1" t="e">
        <f t="shared" si="31"/>
        <v>#DIV/0!</v>
      </c>
      <c r="AI30" s="1" t="e">
        <f t="shared" si="31"/>
        <v>#DIV/0!</v>
      </c>
      <c r="AJ30" s="9">
        <f>(AJ29/AJ27)*100</f>
        <v>0</v>
      </c>
      <c r="AK30" s="233"/>
      <c r="AL30" s="236"/>
      <c r="AM30" s="36"/>
      <c r="AN30" s="36"/>
    </row>
    <row r="31" spans="1:46" ht="36.75" customHeight="1">
      <c r="A31" s="201"/>
      <c r="B31" s="253"/>
      <c r="C31" s="192" t="s">
        <v>13</v>
      </c>
      <c r="D31" s="21" t="s">
        <v>14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6"/>
      <c r="AJ31" s="9">
        <f t="shared" si="25"/>
        <v>0</v>
      </c>
      <c r="AK31" s="233"/>
      <c r="AL31" s="236"/>
      <c r="AM31" s="192" t="s">
        <v>13</v>
      </c>
      <c r="AN31" s="21" t="s">
        <v>14</v>
      </c>
    </row>
    <row r="32" spans="1:46" ht="36.75" customHeight="1">
      <c r="A32" s="201"/>
      <c r="B32" s="253"/>
      <c r="C32" s="192"/>
      <c r="D32" s="21" t="s">
        <v>15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6"/>
      <c r="AJ32" s="9">
        <f t="shared" si="25"/>
        <v>0</v>
      </c>
      <c r="AK32" s="233"/>
      <c r="AL32" s="236"/>
      <c r="AM32" s="192"/>
      <c r="AN32" s="21" t="s">
        <v>15</v>
      </c>
    </row>
    <row r="33" spans="1:40" ht="36.75" customHeight="1">
      <c r="A33" s="201"/>
      <c r="B33" s="253"/>
      <c r="C33" s="192"/>
      <c r="D33" s="21" t="s">
        <v>16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/>
      <c r="AJ33" s="9">
        <f t="shared" si="25"/>
        <v>0</v>
      </c>
      <c r="AK33" s="233"/>
      <c r="AL33" s="236"/>
      <c r="AM33" s="192"/>
      <c r="AN33" s="21" t="s">
        <v>16</v>
      </c>
    </row>
    <row r="34" spans="1:40" ht="36.75" customHeight="1">
      <c r="A34" s="201"/>
      <c r="B34" s="253"/>
      <c r="C34" s="192"/>
      <c r="D34" s="21" t="s">
        <v>17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6"/>
      <c r="AJ34" s="9">
        <f t="shared" si="25"/>
        <v>0</v>
      </c>
      <c r="AK34" s="233"/>
      <c r="AL34" s="236"/>
      <c r="AM34" s="192"/>
      <c r="AN34" s="21" t="s">
        <v>17</v>
      </c>
    </row>
    <row r="35" spans="1:40" ht="36.75" customHeight="1">
      <c r="A35" s="201"/>
      <c r="B35" s="253"/>
      <c r="C35" s="192"/>
      <c r="D35" s="21" t="s">
        <v>18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6"/>
      <c r="AJ35" s="9">
        <f t="shared" si="25"/>
        <v>0</v>
      </c>
      <c r="AK35" s="233"/>
      <c r="AL35" s="236"/>
      <c r="AM35" s="192"/>
      <c r="AN35" s="21" t="s">
        <v>18</v>
      </c>
    </row>
    <row r="36" spans="1:40" ht="36.75" customHeight="1">
      <c r="A36" s="201"/>
      <c r="B36" s="253"/>
      <c r="C36" s="192"/>
      <c r="D36" s="21" t="s">
        <v>19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6"/>
      <c r="AJ36" s="9">
        <f t="shared" si="25"/>
        <v>0</v>
      </c>
      <c r="AK36" s="233"/>
      <c r="AL36" s="236"/>
      <c r="AM36" s="192"/>
      <c r="AN36" s="21" t="s">
        <v>19</v>
      </c>
    </row>
    <row r="37" spans="1:40" ht="36.75" customHeight="1" thickBot="1">
      <c r="A37" s="202"/>
      <c r="B37" s="254"/>
      <c r="C37" s="193" t="s">
        <v>21</v>
      </c>
      <c r="D37" s="193"/>
      <c r="E37" s="2">
        <f>(E31+E32+E33)</f>
        <v>0</v>
      </c>
      <c r="F37" s="2">
        <f t="shared" ref="F37:AI37" si="32">(F31+F32+F33)</f>
        <v>0</v>
      </c>
      <c r="G37" s="2">
        <f t="shared" si="32"/>
        <v>0</v>
      </c>
      <c r="H37" s="2">
        <f t="shared" si="32"/>
        <v>0</v>
      </c>
      <c r="I37" s="2">
        <f t="shared" si="32"/>
        <v>0</v>
      </c>
      <c r="J37" s="2">
        <f t="shared" si="32"/>
        <v>0</v>
      </c>
      <c r="K37" s="2">
        <f t="shared" si="32"/>
        <v>0</v>
      </c>
      <c r="L37" s="2">
        <f t="shared" si="32"/>
        <v>0</v>
      </c>
      <c r="M37" s="2">
        <f t="shared" si="32"/>
        <v>0</v>
      </c>
      <c r="N37" s="2">
        <f t="shared" si="32"/>
        <v>0</v>
      </c>
      <c r="O37" s="2">
        <f t="shared" si="32"/>
        <v>0</v>
      </c>
      <c r="P37" s="2">
        <f t="shared" si="32"/>
        <v>0</v>
      </c>
      <c r="Q37" s="2">
        <f t="shared" si="32"/>
        <v>0</v>
      </c>
      <c r="R37" s="2">
        <f t="shared" si="32"/>
        <v>0</v>
      </c>
      <c r="S37" s="2">
        <f t="shared" si="32"/>
        <v>0</v>
      </c>
      <c r="T37" s="2">
        <f t="shared" si="32"/>
        <v>0</v>
      </c>
      <c r="U37" s="2">
        <f t="shared" si="32"/>
        <v>0</v>
      </c>
      <c r="V37" s="2">
        <f t="shared" si="32"/>
        <v>0</v>
      </c>
      <c r="W37" s="2">
        <f t="shared" si="32"/>
        <v>0</v>
      </c>
      <c r="X37" s="2">
        <f t="shared" si="32"/>
        <v>0</v>
      </c>
      <c r="Y37" s="2">
        <f t="shared" si="32"/>
        <v>0</v>
      </c>
      <c r="Z37" s="2">
        <f t="shared" si="32"/>
        <v>0</v>
      </c>
      <c r="AA37" s="2">
        <f t="shared" si="32"/>
        <v>0</v>
      </c>
      <c r="AB37" s="2">
        <f t="shared" si="32"/>
        <v>0</v>
      </c>
      <c r="AC37" s="2">
        <f t="shared" si="32"/>
        <v>0</v>
      </c>
      <c r="AD37" s="2">
        <f t="shared" si="32"/>
        <v>0</v>
      </c>
      <c r="AE37" s="2">
        <f t="shared" si="32"/>
        <v>0</v>
      </c>
      <c r="AF37" s="2">
        <f t="shared" si="32"/>
        <v>0</v>
      </c>
      <c r="AG37" s="2">
        <f t="shared" si="32"/>
        <v>0</v>
      </c>
      <c r="AH37" s="2">
        <f t="shared" si="32"/>
        <v>0</v>
      </c>
      <c r="AI37" s="2">
        <f t="shared" si="32"/>
        <v>0</v>
      </c>
      <c r="AJ37" s="9">
        <f t="shared" si="25"/>
        <v>0</v>
      </c>
      <c r="AK37" s="234"/>
      <c r="AL37" s="237"/>
      <c r="AM37" s="193" t="s">
        <v>21</v>
      </c>
      <c r="AN37" s="193"/>
    </row>
    <row r="38" spans="1:40" ht="36.75" customHeight="1">
      <c r="A38" s="200">
        <v>4</v>
      </c>
      <c r="B38" s="252" t="s">
        <v>45</v>
      </c>
      <c r="C38" s="194" t="s">
        <v>10</v>
      </c>
      <c r="D38" s="194"/>
      <c r="E38" s="4">
        <f>(E39+E40)</f>
        <v>0</v>
      </c>
      <c r="F38" s="4">
        <f t="shared" ref="F38:AI38" si="33">(F39+F40)</f>
        <v>0</v>
      </c>
      <c r="G38" s="4">
        <f t="shared" si="33"/>
        <v>0</v>
      </c>
      <c r="H38" s="4">
        <f t="shared" si="33"/>
        <v>0</v>
      </c>
      <c r="I38" s="4">
        <f t="shared" si="33"/>
        <v>0</v>
      </c>
      <c r="J38" s="4">
        <f t="shared" si="33"/>
        <v>0</v>
      </c>
      <c r="K38" s="4">
        <f t="shared" si="33"/>
        <v>0</v>
      </c>
      <c r="L38" s="4">
        <f t="shared" si="33"/>
        <v>0</v>
      </c>
      <c r="M38" s="4">
        <f t="shared" si="33"/>
        <v>0</v>
      </c>
      <c r="N38" s="4">
        <f t="shared" si="33"/>
        <v>0</v>
      </c>
      <c r="O38" s="4">
        <f t="shared" si="33"/>
        <v>0</v>
      </c>
      <c r="P38" s="4">
        <f t="shared" si="33"/>
        <v>0</v>
      </c>
      <c r="Q38" s="4">
        <f t="shared" si="33"/>
        <v>0</v>
      </c>
      <c r="R38" s="4">
        <f t="shared" si="33"/>
        <v>0</v>
      </c>
      <c r="S38" s="4">
        <f t="shared" si="33"/>
        <v>0</v>
      </c>
      <c r="T38" s="4">
        <f t="shared" si="33"/>
        <v>0</v>
      </c>
      <c r="U38" s="4">
        <f t="shared" si="33"/>
        <v>0</v>
      </c>
      <c r="V38" s="4">
        <f t="shared" si="33"/>
        <v>0</v>
      </c>
      <c r="W38" s="4">
        <f t="shared" si="33"/>
        <v>0</v>
      </c>
      <c r="X38" s="4">
        <f t="shared" si="33"/>
        <v>0</v>
      </c>
      <c r="Y38" s="4">
        <f t="shared" si="33"/>
        <v>0</v>
      </c>
      <c r="Z38" s="4">
        <f t="shared" si="33"/>
        <v>0</v>
      </c>
      <c r="AA38" s="4">
        <f t="shared" si="33"/>
        <v>0</v>
      </c>
      <c r="AB38" s="4">
        <f t="shared" si="33"/>
        <v>0</v>
      </c>
      <c r="AC38" s="4">
        <f t="shared" si="33"/>
        <v>0</v>
      </c>
      <c r="AD38" s="4">
        <f t="shared" si="33"/>
        <v>0</v>
      </c>
      <c r="AE38" s="4">
        <f t="shared" si="33"/>
        <v>0</v>
      </c>
      <c r="AF38" s="4">
        <f t="shared" si="33"/>
        <v>0</v>
      </c>
      <c r="AG38" s="4">
        <f t="shared" si="33"/>
        <v>0</v>
      </c>
      <c r="AH38" s="4">
        <f t="shared" si="33"/>
        <v>0</v>
      </c>
      <c r="AI38" s="4">
        <f t="shared" si="33"/>
        <v>0</v>
      </c>
      <c r="AJ38" s="8">
        <f t="shared" si="25"/>
        <v>0</v>
      </c>
      <c r="AK38" s="232" t="e">
        <f t="shared" ref="AK38" si="34">AJ40/AJ38%</f>
        <v>#DIV/0!</v>
      </c>
      <c r="AL38" s="235" t="e">
        <f t="shared" ref="AL38" si="35">AJ47/AJ38%</f>
        <v>#DIV/0!</v>
      </c>
      <c r="AM38" s="194" t="s">
        <v>10</v>
      </c>
      <c r="AN38" s="194"/>
    </row>
    <row r="39" spans="1:40" ht="36.75" customHeight="1">
      <c r="A39" s="201"/>
      <c r="B39" s="253"/>
      <c r="C39" s="195" t="s">
        <v>11</v>
      </c>
      <c r="D39" s="19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6"/>
      <c r="AJ39" s="9">
        <f t="shared" si="25"/>
        <v>0</v>
      </c>
      <c r="AK39" s="233"/>
      <c r="AL39" s="236"/>
      <c r="AM39" s="195" t="s">
        <v>11</v>
      </c>
      <c r="AN39" s="195"/>
    </row>
    <row r="40" spans="1:40" ht="36.75" customHeight="1">
      <c r="A40" s="201"/>
      <c r="B40" s="253"/>
      <c r="C40" s="195" t="s">
        <v>12</v>
      </c>
      <c r="D40" s="195"/>
      <c r="E40" s="1">
        <f>(E41+E42+E43+E44+E45+E46)</f>
        <v>0</v>
      </c>
      <c r="F40" s="1">
        <f t="shared" ref="F40:AI40" si="36">(F41+F42+F43+F44+F45+F46)</f>
        <v>0</v>
      </c>
      <c r="G40" s="1">
        <f t="shared" si="36"/>
        <v>0</v>
      </c>
      <c r="H40" s="1">
        <f t="shared" si="36"/>
        <v>0</v>
      </c>
      <c r="I40" s="1">
        <f t="shared" si="36"/>
        <v>0</v>
      </c>
      <c r="J40" s="1">
        <f t="shared" si="36"/>
        <v>0</v>
      </c>
      <c r="K40" s="1">
        <f t="shared" si="36"/>
        <v>0</v>
      </c>
      <c r="L40" s="1">
        <f t="shared" si="36"/>
        <v>0</v>
      </c>
      <c r="M40" s="1">
        <f t="shared" si="36"/>
        <v>0</v>
      </c>
      <c r="N40" s="1">
        <f t="shared" si="36"/>
        <v>0</v>
      </c>
      <c r="O40" s="1">
        <f t="shared" si="36"/>
        <v>0</v>
      </c>
      <c r="P40" s="1">
        <f t="shared" si="36"/>
        <v>0</v>
      </c>
      <c r="Q40" s="1">
        <f t="shared" si="36"/>
        <v>0</v>
      </c>
      <c r="R40" s="1">
        <f t="shared" si="36"/>
        <v>0</v>
      </c>
      <c r="S40" s="1">
        <f t="shared" si="36"/>
        <v>0</v>
      </c>
      <c r="T40" s="1">
        <f t="shared" si="36"/>
        <v>0</v>
      </c>
      <c r="U40" s="1">
        <f t="shared" si="36"/>
        <v>0</v>
      </c>
      <c r="V40" s="1">
        <f t="shared" si="36"/>
        <v>0</v>
      </c>
      <c r="W40" s="1">
        <f t="shared" si="36"/>
        <v>0</v>
      </c>
      <c r="X40" s="1">
        <f t="shared" si="36"/>
        <v>0</v>
      </c>
      <c r="Y40" s="1">
        <f t="shared" si="36"/>
        <v>0</v>
      </c>
      <c r="Z40" s="1">
        <f t="shared" si="36"/>
        <v>0</v>
      </c>
      <c r="AA40" s="1">
        <f t="shared" si="36"/>
        <v>0</v>
      </c>
      <c r="AB40" s="1">
        <f t="shared" si="36"/>
        <v>0</v>
      </c>
      <c r="AC40" s="1">
        <f t="shared" si="36"/>
        <v>0</v>
      </c>
      <c r="AD40" s="1">
        <f t="shared" si="36"/>
        <v>0</v>
      </c>
      <c r="AE40" s="1">
        <f t="shared" si="36"/>
        <v>0</v>
      </c>
      <c r="AF40" s="1">
        <f t="shared" si="36"/>
        <v>0</v>
      </c>
      <c r="AG40" s="1">
        <f t="shared" si="36"/>
        <v>0</v>
      </c>
      <c r="AH40" s="1">
        <f t="shared" si="36"/>
        <v>0</v>
      </c>
      <c r="AI40" s="1">
        <f t="shared" si="36"/>
        <v>0</v>
      </c>
      <c r="AJ40" s="9">
        <f t="shared" si="25"/>
        <v>0</v>
      </c>
      <c r="AK40" s="233"/>
      <c r="AL40" s="236"/>
      <c r="AM40" s="195" t="s">
        <v>12</v>
      </c>
      <c r="AN40" s="195"/>
    </row>
    <row r="41" spans="1:40" ht="36.75" customHeight="1">
      <c r="A41" s="201"/>
      <c r="B41" s="253"/>
      <c r="C41" s="192" t="s">
        <v>13</v>
      </c>
      <c r="D41" s="21" t="s">
        <v>14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6"/>
      <c r="AJ41" s="9">
        <f t="shared" si="25"/>
        <v>0</v>
      </c>
      <c r="AK41" s="233"/>
      <c r="AL41" s="236"/>
      <c r="AM41" s="192" t="s">
        <v>13</v>
      </c>
      <c r="AN41" s="21" t="s">
        <v>14</v>
      </c>
    </row>
    <row r="42" spans="1:40" ht="36.75" customHeight="1">
      <c r="A42" s="201"/>
      <c r="B42" s="253"/>
      <c r="C42" s="192"/>
      <c r="D42" s="21" t="s">
        <v>15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6"/>
      <c r="AJ42" s="9">
        <f t="shared" si="25"/>
        <v>0</v>
      </c>
      <c r="AK42" s="233"/>
      <c r="AL42" s="236"/>
      <c r="AM42" s="192"/>
      <c r="AN42" s="21" t="s">
        <v>15</v>
      </c>
    </row>
    <row r="43" spans="1:40" ht="36.75" customHeight="1">
      <c r="A43" s="201"/>
      <c r="B43" s="253"/>
      <c r="C43" s="192"/>
      <c r="D43" s="21" t="s">
        <v>16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6"/>
      <c r="AJ43" s="9">
        <f t="shared" si="25"/>
        <v>0</v>
      </c>
      <c r="AK43" s="233"/>
      <c r="AL43" s="236"/>
      <c r="AM43" s="192"/>
      <c r="AN43" s="21" t="s">
        <v>16</v>
      </c>
    </row>
    <row r="44" spans="1:40" ht="36.75" customHeight="1">
      <c r="A44" s="201"/>
      <c r="B44" s="253"/>
      <c r="C44" s="192"/>
      <c r="D44" s="21" t="s">
        <v>17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6"/>
      <c r="AJ44" s="9">
        <f t="shared" si="25"/>
        <v>0</v>
      </c>
      <c r="AK44" s="233"/>
      <c r="AL44" s="236"/>
      <c r="AM44" s="192"/>
      <c r="AN44" s="21" t="s">
        <v>17</v>
      </c>
    </row>
    <row r="45" spans="1:40" ht="36.75" customHeight="1">
      <c r="A45" s="201"/>
      <c r="B45" s="253"/>
      <c r="C45" s="192"/>
      <c r="D45" s="21" t="s">
        <v>18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6"/>
      <c r="AJ45" s="9">
        <f t="shared" si="25"/>
        <v>0</v>
      </c>
      <c r="AK45" s="233"/>
      <c r="AL45" s="236"/>
      <c r="AM45" s="192"/>
      <c r="AN45" s="21" t="s">
        <v>18</v>
      </c>
    </row>
    <row r="46" spans="1:40" ht="36.75" customHeight="1">
      <c r="A46" s="201"/>
      <c r="B46" s="253"/>
      <c r="C46" s="192"/>
      <c r="D46" s="21" t="s">
        <v>19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6"/>
      <c r="AJ46" s="9">
        <f t="shared" si="25"/>
        <v>0</v>
      </c>
      <c r="AK46" s="233"/>
      <c r="AL46" s="236"/>
      <c r="AM46" s="192"/>
      <c r="AN46" s="21" t="s">
        <v>19</v>
      </c>
    </row>
    <row r="47" spans="1:40" ht="36.75" customHeight="1" thickBot="1">
      <c r="A47" s="202"/>
      <c r="B47" s="254"/>
      <c r="C47" s="193" t="s">
        <v>21</v>
      </c>
      <c r="D47" s="193"/>
      <c r="E47" s="2">
        <f>(E41+E42+E43)</f>
        <v>0</v>
      </c>
      <c r="F47" s="2">
        <f t="shared" ref="F47:AI47" si="37">(F41+F42+F43)</f>
        <v>0</v>
      </c>
      <c r="G47" s="2">
        <f t="shared" si="37"/>
        <v>0</v>
      </c>
      <c r="H47" s="2">
        <f t="shared" si="37"/>
        <v>0</v>
      </c>
      <c r="I47" s="2">
        <f t="shared" si="37"/>
        <v>0</v>
      </c>
      <c r="J47" s="2">
        <f t="shared" si="37"/>
        <v>0</v>
      </c>
      <c r="K47" s="2">
        <f t="shared" si="37"/>
        <v>0</v>
      </c>
      <c r="L47" s="2">
        <f t="shared" si="37"/>
        <v>0</v>
      </c>
      <c r="M47" s="2">
        <f t="shared" si="37"/>
        <v>0</v>
      </c>
      <c r="N47" s="2">
        <f t="shared" si="37"/>
        <v>0</v>
      </c>
      <c r="O47" s="2">
        <f t="shared" si="37"/>
        <v>0</v>
      </c>
      <c r="P47" s="2">
        <f t="shared" si="37"/>
        <v>0</v>
      </c>
      <c r="Q47" s="2">
        <f t="shared" si="37"/>
        <v>0</v>
      </c>
      <c r="R47" s="2">
        <f t="shared" si="37"/>
        <v>0</v>
      </c>
      <c r="S47" s="2">
        <f t="shared" si="37"/>
        <v>0</v>
      </c>
      <c r="T47" s="2">
        <f t="shared" si="37"/>
        <v>0</v>
      </c>
      <c r="U47" s="2">
        <f t="shared" si="37"/>
        <v>0</v>
      </c>
      <c r="V47" s="2">
        <f t="shared" si="37"/>
        <v>0</v>
      </c>
      <c r="W47" s="2">
        <f t="shared" si="37"/>
        <v>0</v>
      </c>
      <c r="X47" s="2">
        <f t="shared" si="37"/>
        <v>0</v>
      </c>
      <c r="Y47" s="2">
        <f t="shared" si="37"/>
        <v>0</v>
      </c>
      <c r="Z47" s="2">
        <f t="shared" si="37"/>
        <v>0</v>
      </c>
      <c r="AA47" s="2">
        <f t="shared" si="37"/>
        <v>0</v>
      </c>
      <c r="AB47" s="2">
        <f t="shared" si="37"/>
        <v>0</v>
      </c>
      <c r="AC47" s="2">
        <f t="shared" si="37"/>
        <v>0</v>
      </c>
      <c r="AD47" s="2">
        <f t="shared" si="37"/>
        <v>0</v>
      </c>
      <c r="AE47" s="2">
        <f t="shared" si="37"/>
        <v>0</v>
      </c>
      <c r="AF47" s="2">
        <f t="shared" si="37"/>
        <v>0</v>
      </c>
      <c r="AG47" s="2">
        <f t="shared" si="37"/>
        <v>0</v>
      </c>
      <c r="AH47" s="2">
        <f t="shared" si="37"/>
        <v>0</v>
      </c>
      <c r="AI47" s="2">
        <f t="shared" si="37"/>
        <v>0</v>
      </c>
      <c r="AJ47" s="9">
        <f t="shared" si="25"/>
        <v>0</v>
      </c>
      <c r="AK47" s="234"/>
      <c r="AL47" s="237"/>
      <c r="AM47" s="193" t="s">
        <v>21</v>
      </c>
      <c r="AN47" s="193"/>
    </row>
    <row r="48" spans="1:40" ht="36.75" customHeight="1">
      <c r="A48" s="200">
        <v>5</v>
      </c>
      <c r="B48" s="252" t="s">
        <v>46</v>
      </c>
      <c r="C48" s="194" t="s">
        <v>10</v>
      </c>
      <c r="D48" s="194"/>
      <c r="E48" s="4">
        <f>(E49+E50)</f>
        <v>0</v>
      </c>
      <c r="F48" s="4">
        <f t="shared" ref="F48:AI48" si="38">(F49+F50)</f>
        <v>0</v>
      </c>
      <c r="G48" s="4">
        <f t="shared" si="38"/>
        <v>0</v>
      </c>
      <c r="H48" s="4">
        <f t="shared" si="38"/>
        <v>0</v>
      </c>
      <c r="I48" s="4">
        <f t="shared" si="38"/>
        <v>0</v>
      </c>
      <c r="J48" s="4">
        <f t="shared" si="38"/>
        <v>0</v>
      </c>
      <c r="K48" s="4">
        <f t="shared" si="38"/>
        <v>0</v>
      </c>
      <c r="L48" s="4">
        <f t="shared" si="38"/>
        <v>0</v>
      </c>
      <c r="M48" s="4">
        <f t="shared" si="38"/>
        <v>0</v>
      </c>
      <c r="N48" s="4">
        <f t="shared" si="38"/>
        <v>0</v>
      </c>
      <c r="O48" s="4">
        <f t="shared" si="38"/>
        <v>0</v>
      </c>
      <c r="P48" s="4">
        <f t="shared" si="38"/>
        <v>0</v>
      </c>
      <c r="Q48" s="4">
        <f t="shared" si="38"/>
        <v>0</v>
      </c>
      <c r="R48" s="4">
        <f t="shared" si="38"/>
        <v>0</v>
      </c>
      <c r="S48" s="4">
        <f t="shared" si="38"/>
        <v>0</v>
      </c>
      <c r="T48" s="4">
        <f t="shared" si="38"/>
        <v>0</v>
      </c>
      <c r="U48" s="4">
        <f t="shared" si="38"/>
        <v>0</v>
      </c>
      <c r="V48" s="4">
        <f t="shared" si="38"/>
        <v>0</v>
      </c>
      <c r="W48" s="4">
        <f t="shared" si="38"/>
        <v>0</v>
      </c>
      <c r="X48" s="4">
        <f t="shared" si="38"/>
        <v>0</v>
      </c>
      <c r="Y48" s="4">
        <f t="shared" si="38"/>
        <v>0</v>
      </c>
      <c r="Z48" s="4">
        <f t="shared" si="38"/>
        <v>0</v>
      </c>
      <c r="AA48" s="4">
        <f t="shared" si="38"/>
        <v>0</v>
      </c>
      <c r="AB48" s="4">
        <f t="shared" si="38"/>
        <v>0</v>
      </c>
      <c r="AC48" s="4">
        <f t="shared" si="38"/>
        <v>0</v>
      </c>
      <c r="AD48" s="4">
        <f t="shared" si="38"/>
        <v>0</v>
      </c>
      <c r="AE48" s="4">
        <f t="shared" si="38"/>
        <v>0</v>
      </c>
      <c r="AF48" s="4">
        <f t="shared" si="38"/>
        <v>0</v>
      </c>
      <c r="AG48" s="4">
        <f t="shared" si="38"/>
        <v>0</v>
      </c>
      <c r="AH48" s="4">
        <f t="shared" si="38"/>
        <v>0</v>
      </c>
      <c r="AI48" s="4">
        <f t="shared" si="38"/>
        <v>0</v>
      </c>
      <c r="AJ48" s="8">
        <f t="shared" si="25"/>
        <v>0</v>
      </c>
      <c r="AK48" s="232" t="e">
        <f t="shared" ref="AK48" si="39">AJ50/AJ48%</f>
        <v>#DIV/0!</v>
      </c>
      <c r="AL48" s="235" t="e">
        <f t="shared" ref="AL48" si="40">AJ57/AJ48%</f>
        <v>#DIV/0!</v>
      </c>
      <c r="AM48" s="194" t="s">
        <v>10</v>
      </c>
      <c r="AN48" s="194"/>
    </row>
    <row r="49" spans="1:40" ht="36.75" customHeight="1">
      <c r="A49" s="201"/>
      <c r="B49" s="253"/>
      <c r="C49" s="195" t="s">
        <v>11</v>
      </c>
      <c r="D49" s="19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6"/>
      <c r="AJ49" s="9">
        <f t="shared" si="25"/>
        <v>0</v>
      </c>
      <c r="AK49" s="233"/>
      <c r="AL49" s="236"/>
      <c r="AM49" s="195" t="s">
        <v>11</v>
      </c>
      <c r="AN49" s="195"/>
    </row>
    <row r="50" spans="1:40" ht="36.75" customHeight="1">
      <c r="A50" s="201"/>
      <c r="B50" s="253"/>
      <c r="C50" s="195" t="s">
        <v>12</v>
      </c>
      <c r="D50" s="195"/>
      <c r="E50" s="1">
        <f>(E51+E52+E53+E54+E55+E56)</f>
        <v>0</v>
      </c>
      <c r="F50" s="1">
        <f t="shared" ref="F50:AI50" si="41">(F51+F52+F53+F54+F55+F56)</f>
        <v>0</v>
      </c>
      <c r="G50" s="1">
        <f t="shared" si="41"/>
        <v>0</v>
      </c>
      <c r="H50" s="1">
        <f t="shared" si="41"/>
        <v>0</v>
      </c>
      <c r="I50" s="1">
        <f t="shared" si="41"/>
        <v>0</v>
      </c>
      <c r="J50" s="1">
        <f t="shared" si="41"/>
        <v>0</v>
      </c>
      <c r="K50" s="1">
        <f t="shared" si="41"/>
        <v>0</v>
      </c>
      <c r="L50" s="1">
        <f t="shared" si="41"/>
        <v>0</v>
      </c>
      <c r="M50" s="1">
        <f t="shared" si="41"/>
        <v>0</v>
      </c>
      <c r="N50" s="1">
        <f t="shared" si="41"/>
        <v>0</v>
      </c>
      <c r="O50" s="1">
        <f t="shared" si="41"/>
        <v>0</v>
      </c>
      <c r="P50" s="1">
        <f t="shared" si="41"/>
        <v>0</v>
      </c>
      <c r="Q50" s="1">
        <f t="shared" si="41"/>
        <v>0</v>
      </c>
      <c r="R50" s="1">
        <f t="shared" si="41"/>
        <v>0</v>
      </c>
      <c r="S50" s="1">
        <f t="shared" si="41"/>
        <v>0</v>
      </c>
      <c r="T50" s="1">
        <f t="shared" si="41"/>
        <v>0</v>
      </c>
      <c r="U50" s="1">
        <f t="shared" si="41"/>
        <v>0</v>
      </c>
      <c r="V50" s="1">
        <f t="shared" si="41"/>
        <v>0</v>
      </c>
      <c r="W50" s="1">
        <f t="shared" si="41"/>
        <v>0</v>
      </c>
      <c r="X50" s="1">
        <f t="shared" si="41"/>
        <v>0</v>
      </c>
      <c r="Y50" s="1">
        <f t="shared" si="41"/>
        <v>0</v>
      </c>
      <c r="Z50" s="1">
        <f t="shared" si="41"/>
        <v>0</v>
      </c>
      <c r="AA50" s="1">
        <f t="shared" si="41"/>
        <v>0</v>
      </c>
      <c r="AB50" s="1">
        <f t="shared" si="41"/>
        <v>0</v>
      </c>
      <c r="AC50" s="1">
        <f t="shared" si="41"/>
        <v>0</v>
      </c>
      <c r="AD50" s="1">
        <f t="shared" si="41"/>
        <v>0</v>
      </c>
      <c r="AE50" s="1">
        <f t="shared" si="41"/>
        <v>0</v>
      </c>
      <c r="AF50" s="1">
        <f t="shared" si="41"/>
        <v>0</v>
      </c>
      <c r="AG50" s="1">
        <f t="shared" si="41"/>
        <v>0</v>
      </c>
      <c r="AH50" s="1">
        <f t="shared" si="41"/>
        <v>0</v>
      </c>
      <c r="AI50" s="1">
        <f t="shared" si="41"/>
        <v>0</v>
      </c>
      <c r="AJ50" s="9">
        <f t="shared" si="25"/>
        <v>0</v>
      </c>
      <c r="AK50" s="233"/>
      <c r="AL50" s="236"/>
      <c r="AM50" s="195" t="s">
        <v>12</v>
      </c>
      <c r="AN50" s="195"/>
    </row>
    <row r="51" spans="1:40" ht="36.75" customHeight="1">
      <c r="A51" s="201"/>
      <c r="B51" s="253"/>
      <c r="C51" s="192" t="s">
        <v>13</v>
      </c>
      <c r="D51" s="21" t="s">
        <v>14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6"/>
      <c r="AJ51" s="9">
        <f t="shared" si="25"/>
        <v>0</v>
      </c>
      <c r="AK51" s="233"/>
      <c r="AL51" s="236"/>
      <c r="AM51" s="192" t="s">
        <v>13</v>
      </c>
      <c r="AN51" s="21" t="s">
        <v>14</v>
      </c>
    </row>
    <row r="52" spans="1:40" ht="36.75" customHeight="1">
      <c r="A52" s="201"/>
      <c r="B52" s="253"/>
      <c r="C52" s="192"/>
      <c r="D52" s="21" t="s">
        <v>15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6"/>
      <c r="AJ52" s="9">
        <f t="shared" si="25"/>
        <v>0</v>
      </c>
      <c r="AK52" s="233"/>
      <c r="AL52" s="236"/>
      <c r="AM52" s="192"/>
      <c r="AN52" s="21" t="s">
        <v>15</v>
      </c>
    </row>
    <row r="53" spans="1:40" ht="36.75" customHeight="1">
      <c r="A53" s="201"/>
      <c r="B53" s="253"/>
      <c r="C53" s="192"/>
      <c r="D53" s="21" t="s">
        <v>16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6"/>
      <c r="AJ53" s="9">
        <f t="shared" si="25"/>
        <v>0</v>
      </c>
      <c r="AK53" s="233"/>
      <c r="AL53" s="236"/>
      <c r="AM53" s="192"/>
      <c r="AN53" s="21" t="s">
        <v>16</v>
      </c>
    </row>
    <row r="54" spans="1:40" ht="36.75" customHeight="1">
      <c r="A54" s="201"/>
      <c r="B54" s="253"/>
      <c r="C54" s="192"/>
      <c r="D54" s="21" t="s">
        <v>17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6"/>
      <c r="AJ54" s="9">
        <f t="shared" si="25"/>
        <v>0</v>
      </c>
      <c r="AK54" s="233"/>
      <c r="AL54" s="236"/>
      <c r="AM54" s="192"/>
      <c r="AN54" s="21" t="s">
        <v>17</v>
      </c>
    </row>
    <row r="55" spans="1:40" ht="36.75" customHeight="1">
      <c r="A55" s="201"/>
      <c r="B55" s="253"/>
      <c r="C55" s="192"/>
      <c r="D55" s="21" t="s">
        <v>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6"/>
      <c r="AJ55" s="9">
        <f t="shared" si="25"/>
        <v>0</v>
      </c>
      <c r="AK55" s="233"/>
      <c r="AL55" s="236"/>
      <c r="AM55" s="192"/>
      <c r="AN55" s="21" t="s">
        <v>18</v>
      </c>
    </row>
    <row r="56" spans="1:40" ht="36.75" customHeight="1">
      <c r="A56" s="201"/>
      <c r="B56" s="253"/>
      <c r="C56" s="192"/>
      <c r="D56" s="21" t="s">
        <v>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6"/>
      <c r="AJ56" s="9">
        <f t="shared" si="25"/>
        <v>0</v>
      </c>
      <c r="AK56" s="233"/>
      <c r="AL56" s="236"/>
      <c r="AM56" s="192"/>
      <c r="AN56" s="21" t="s">
        <v>19</v>
      </c>
    </row>
    <row r="57" spans="1:40" ht="36.75" customHeight="1" thickBot="1">
      <c r="A57" s="202"/>
      <c r="B57" s="254"/>
      <c r="C57" s="193" t="s">
        <v>21</v>
      </c>
      <c r="D57" s="193"/>
      <c r="E57" s="2">
        <f>(E51+E52+E53)</f>
        <v>0</v>
      </c>
      <c r="F57" s="2">
        <f t="shared" ref="F57:AI57" si="42">(F51+F52+F53)</f>
        <v>0</v>
      </c>
      <c r="G57" s="2">
        <f t="shared" si="42"/>
        <v>0</v>
      </c>
      <c r="H57" s="2">
        <f t="shared" si="42"/>
        <v>0</v>
      </c>
      <c r="I57" s="2">
        <f t="shared" si="42"/>
        <v>0</v>
      </c>
      <c r="J57" s="2">
        <f t="shared" si="42"/>
        <v>0</v>
      </c>
      <c r="K57" s="2">
        <f t="shared" si="42"/>
        <v>0</v>
      </c>
      <c r="L57" s="2">
        <f t="shared" si="42"/>
        <v>0</v>
      </c>
      <c r="M57" s="2">
        <f t="shared" si="42"/>
        <v>0</v>
      </c>
      <c r="N57" s="2">
        <f t="shared" si="42"/>
        <v>0</v>
      </c>
      <c r="O57" s="2">
        <f t="shared" si="42"/>
        <v>0</v>
      </c>
      <c r="P57" s="2">
        <f t="shared" si="42"/>
        <v>0</v>
      </c>
      <c r="Q57" s="2">
        <f t="shared" si="42"/>
        <v>0</v>
      </c>
      <c r="R57" s="2">
        <f t="shared" si="42"/>
        <v>0</v>
      </c>
      <c r="S57" s="2">
        <f t="shared" si="42"/>
        <v>0</v>
      </c>
      <c r="T57" s="2">
        <f t="shared" si="42"/>
        <v>0</v>
      </c>
      <c r="U57" s="2">
        <f t="shared" si="42"/>
        <v>0</v>
      </c>
      <c r="V57" s="2">
        <f t="shared" si="42"/>
        <v>0</v>
      </c>
      <c r="W57" s="2">
        <f t="shared" si="42"/>
        <v>0</v>
      </c>
      <c r="X57" s="2">
        <f t="shared" si="42"/>
        <v>0</v>
      </c>
      <c r="Y57" s="2">
        <f t="shared" si="42"/>
        <v>0</v>
      </c>
      <c r="Z57" s="2">
        <f t="shared" si="42"/>
        <v>0</v>
      </c>
      <c r="AA57" s="2">
        <f t="shared" si="42"/>
        <v>0</v>
      </c>
      <c r="AB57" s="2">
        <f t="shared" si="42"/>
        <v>0</v>
      </c>
      <c r="AC57" s="2">
        <f t="shared" si="42"/>
        <v>0</v>
      </c>
      <c r="AD57" s="2">
        <f t="shared" si="42"/>
        <v>0</v>
      </c>
      <c r="AE57" s="2">
        <f t="shared" si="42"/>
        <v>0</v>
      </c>
      <c r="AF57" s="2">
        <f t="shared" si="42"/>
        <v>0</v>
      </c>
      <c r="AG57" s="2">
        <f t="shared" si="42"/>
        <v>0</v>
      </c>
      <c r="AH57" s="2">
        <f t="shared" si="42"/>
        <v>0</v>
      </c>
      <c r="AI57" s="2">
        <f t="shared" si="42"/>
        <v>0</v>
      </c>
      <c r="AJ57" s="9">
        <f t="shared" si="25"/>
        <v>0</v>
      </c>
      <c r="AK57" s="234"/>
      <c r="AL57" s="237"/>
      <c r="AM57" s="193" t="s">
        <v>21</v>
      </c>
      <c r="AN57" s="193"/>
    </row>
    <row r="58" spans="1:40" ht="36.75" customHeight="1">
      <c r="A58" s="200">
        <v>6</v>
      </c>
      <c r="B58" s="252" t="s">
        <v>47</v>
      </c>
      <c r="C58" s="194" t="s">
        <v>10</v>
      </c>
      <c r="D58" s="194"/>
      <c r="E58" s="4">
        <f>(E59+E60)</f>
        <v>0</v>
      </c>
      <c r="F58" s="4">
        <f t="shared" ref="F58:AI58" si="43">(F59+F60)</f>
        <v>0</v>
      </c>
      <c r="G58" s="4">
        <f t="shared" si="43"/>
        <v>0</v>
      </c>
      <c r="H58" s="4">
        <f t="shared" si="43"/>
        <v>0</v>
      </c>
      <c r="I58" s="4">
        <f t="shared" si="43"/>
        <v>0</v>
      </c>
      <c r="J58" s="4">
        <f t="shared" si="43"/>
        <v>0</v>
      </c>
      <c r="K58" s="4">
        <f t="shared" si="43"/>
        <v>0</v>
      </c>
      <c r="L58" s="4">
        <f t="shared" si="43"/>
        <v>0</v>
      </c>
      <c r="M58" s="4">
        <f t="shared" si="43"/>
        <v>0</v>
      </c>
      <c r="N58" s="4">
        <f t="shared" si="43"/>
        <v>0</v>
      </c>
      <c r="O58" s="4">
        <f t="shared" si="43"/>
        <v>0</v>
      </c>
      <c r="P58" s="4">
        <f t="shared" si="43"/>
        <v>0</v>
      </c>
      <c r="Q58" s="4">
        <f t="shared" si="43"/>
        <v>0</v>
      </c>
      <c r="R58" s="4">
        <f t="shared" si="43"/>
        <v>0</v>
      </c>
      <c r="S58" s="4">
        <f t="shared" si="43"/>
        <v>0</v>
      </c>
      <c r="T58" s="4">
        <f t="shared" si="43"/>
        <v>0</v>
      </c>
      <c r="U58" s="4">
        <f t="shared" si="43"/>
        <v>0</v>
      </c>
      <c r="V58" s="4">
        <f t="shared" si="43"/>
        <v>0</v>
      </c>
      <c r="W58" s="4">
        <f t="shared" si="43"/>
        <v>0</v>
      </c>
      <c r="X58" s="4">
        <f t="shared" si="43"/>
        <v>0</v>
      </c>
      <c r="Y58" s="4">
        <f t="shared" si="43"/>
        <v>0</v>
      </c>
      <c r="Z58" s="4">
        <f t="shared" si="43"/>
        <v>0</v>
      </c>
      <c r="AA58" s="4">
        <f t="shared" si="43"/>
        <v>0</v>
      </c>
      <c r="AB58" s="4">
        <f t="shared" si="43"/>
        <v>0</v>
      </c>
      <c r="AC58" s="4">
        <f t="shared" si="43"/>
        <v>0</v>
      </c>
      <c r="AD58" s="4">
        <f t="shared" si="43"/>
        <v>0</v>
      </c>
      <c r="AE58" s="4">
        <f t="shared" si="43"/>
        <v>0</v>
      </c>
      <c r="AF58" s="4">
        <f t="shared" si="43"/>
        <v>0</v>
      </c>
      <c r="AG58" s="4">
        <f t="shared" si="43"/>
        <v>0</v>
      </c>
      <c r="AH58" s="4">
        <f t="shared" si="43"/>
        <v>0</v>
      </c>
      <c r="AI58" s="4">
        <f t="shared" si="43"/>
        <v>0</v>
      </c>
      <c r="AJ58" s="8">
        <f t="shared" si="25"/>
        <v>0</v>
      </c>
      <c r="AK58" s="232" t="e">
        <f t="shared" ref="AK58" si="44">AJ60/AJ58%</f>
        <v>#DIV/0!</v>
      </c>
      <c r="AL58" s="235" t="e">
        <f t="shared" ref="AL58" si="45">AJ67/AJ58%</f>
        <v>#DIV/0!</v>
      </c>
      <c r="AM58" s="194" t="s">
        <v>10</v>
      </c>
      <c r="AN58" s="194"/>
    </row>
    <row r="59" spans="1:40" ht="36.75" customHeight="1">
      <c r="A59" s="201"/>
      <c r="B59" s="253"/>
      <c r="C59" s="195" t="s">
        <v>11</v>
      </c>
      <c r="D59" s="19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6"/>
      <c r="AJ59" s="9">
        <f t="shared" si="25"/>
        <v>0</v>
      </c>
      <c r="AK59" s="233"/>
      <c r="AL59" s="236"/>
      <c r="AM59" s="195" t="s">
        <v>11</v>
      </c>
      <c r="AN59" s="195"/>
    </row>
    <row r="60" spans="1:40" ht="36.75" customHeight="1">
      <c r="A60" s="201"/>
      <c r="B60" s="253"/>
      <c r="C60" s="195" t="s">
        <v>12</v>
      </c>
      <c r="D60" s="195"/>
      <c r="E60" s="1">
        <f>(E61+E62+E63+E64+E65+E66)</f>
        <v>0</v>
      </c>
      <c r="F60" s="1">
        <f t="shared" ref="F60:AI60" si="46">(F61+F62+F63+F64+F65+F66)</f>
        <v>0</v>
      </c>
      <c r="G60" s="1">
        <f t="shared" si="46"/>
        <v>0</v>
      </c>
      <c r="H60" s="1">
        <f t="shared" si="46"/>
        <v>0</v>
      </c>
      <c r="I60" s="1">
        <f t="shared" si="46"/>
        <v>0</v>
      </c>
      <c r="J60" s="1">
        <f t="shared" si="46"/>
        <v>0</v>
      </c>
      <c r="K60" s="1">
        <f t="shared" si="46"/>
        <v>0</v>
      </c>
      <c r="L60" s="1">
        <f t="shared" si="46"/>
        <v>0</v>
      </c>
      <c r="M60" s="1">
        <f t="shared" si="46"/>
        <v>0</v>
      </c>
      <c r="N60" s="1">
        <f t="shared" si="46"/>
        <v>0</v>
      </c>
      <c r="O60" s="1">
        <f t="shared" si="46"/>
        <v>0</v>
      </c>
      <c r="P60" s="1">
        <f t="shared" si="46"/>
        <v>0</v>
      </c>
      <c r="Q60" s="1">
        <f t="shared" si="46"/>
        <v>0</v>
      </c>
      <c r="R60" s="1">
        <f t="shared" si="46"/>
        <v>0</v>
      </c>
      <c r="S60" s="1">
        <f t="shared" si="46"/>
        <v>0</v>
      </c>
      <c r="T60" s="1">
        <f t="shared" si="46"/>
        <v>0</v>
      </c>
      <c r="U60" s="1">
        <f t="shared" si="46"/>
        <v>0</v>
      </c>
      <c r="V60" s="1">
        <f t="shared" si="46"/>
        <v>0</v>
      </c>
      <c r="W60" s="1">
        <f t="shared" si="46"/>
        <v>0</v>
      </c>
      <c r="X60" s="1">
        <f t="shared" si="46"/>
        <v>0</v>
      </c>
      <c r="Y60" s="1">
        <f t="shared" si="46"/>
        <v>0</v>
      </c>
      <c r="Z60" s="1">
        <f t="shared" si="46"/>
        <v>0</v>
      </c>
      <c r="AA60" s="1">
        <f t="shared" si="46"/>
        <v>0</v>
      </c>
      <c r="AB60" s="1">
        <f t="shared" si="46"/>
        <v>0</v>
      </c>
      <c r="AC60" s="1">
        <f t="shared" si="46"/>
        <v>0</v>
      </c>
      <c r="AD60" s="1">
        <f t="shared" si="46"/>
        <v>0</v>
      </c>
      <c r="AE60" s="1">
        <f t="shared" si="46"/>
        <v>0</v>
      </c>
      <c r="AF60" s="1">
        <f t="shared" si="46"/>
        <v>0</v>
      </c>
      <c r="AG60" s="1">
        <f t="shared" si="46"/>
        <v>0</v>
      </c>
      <c r="AH60" s="1">
        <f t="shared" si="46"/>
        <v>0</v>
      </c>
      <c r="AI60" s="1">
        <f t="shared" si="46"/>
        <v>0</v>
      </c>
      <c r="AJ60" s="9">
        <f t="shared" si="25"/>
        <v>0</v>
      </c>
      <c r="AK60" s="233"/>
      <c r="AL60" s="236"/>
      <c r="AM60" s="195" t="s">
        <v>12</v>
      </c>
      <c r="AN60" s="195"/>
    </row>
    <row r="61" spans="1:40" ht="36.75" customHeight="1">
      <c r="A61" s="201"/>
      <c r="B61" s="253"/>
      <c r="C61" s="192" t="s">
        <v>13</v>
      </c>
      <c r="D61" s="21" t="s">
        <v>14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6"/>
      <c r="AJ61" s="9">
        <f t="shared" si="25"/>
        <v>0</v>
      </c>
      <c r="AK61" s="233"/>
      <c r="AL61" s="236"/>
      <c r="AM61" s="192" t="s">
        <v>13</v>
      </c>
      <c r="AN61" s="21" t="s">
        <v>14</v>
      </c>
    </row>
    <row r="62" spans="1:40" ht="36.75" customHeight="1">
      <c r="A62" s="201"/>
      <c r="B62" s="253"/>
      <c r="C62" s="192"/>
      <c r="D62" s="21" t="s">
        <v>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6"/>
      <c r="AJ62" s="9">
        <f t="shared" si="25"/>
        <v>0</v>
      </c>
      <c r="AK62" s="233"/>
      <c r="AL62" s="236"/>
      <c r="AM62" s="192"/>
      <c r="AN62" s="21" t="s">
        <v>15</v>
      </c>
    </row>
    <row r="63" spans="1:40" ht="36.75" customHeight="1">
      <c r="A63" s="201"/>
      <c r="B63" s="253"/>
      <c r="C63" s="192"/>
      <c r="D63" s="21" t="s">
        <v>16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6"/>
      <c r="AJ63" s="9">
        <f t="shared" si="25"/>
        <v>0</v>
      </c>
      <c r="AK63" s="233"/>
      <c r="AL63" s="236"/>
      <c r="AM63" s="192"/>
      <c r="AN63" s="21" t="s">
        <v>16</v>
      </c>
    </row>
    <row r="64" spans="1:40" ht="36.75" customHeight="1">
      <c r="A64" s="201"/>
      <c r="B64" s="253"/>
      <c r="C64" s="192"/>
      <c r="D64" s="21" t="s">
        <v>17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6"/>
      <c r="AJ64" s="9">
        <f t="shared" si="25"/>
        <v>0</v>
      </c>
      <c r="AK64" s="233"/>
      <c r="AL64" s="236"/>
      <c r="AM64" s="192"/>
      <c r="AN64" s="21" t="s">
        <v>17</v>
      </c>
    </row>
    <row r="65" spans="1:40" ht="36.75" customHeight="1">
      <c r="A65" s="201"/>
      <c r="B65" s="253"/>
      <c r="C65" s="192"/>
      <c r="D65" s="21" t="s">
        <v>18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6"/>
      <c r="AJ65" s="9">
        <f t="shared" si="25"/>
        <v>0</v>
      </c>
      <c r="AK65" s="233"/>
      <c r="AL65" s="236"/>
      <c r="AM65" s="192"/>
      <c r="AN65" s="21" t="s">
        <v>18</v>
      </c>
    </row>
    <row r="66" spans="1:40" ht="36.75" customHeight="1">
      <c r="A66" s="201"/>
      <c r="B66" s="253"/>
      <c r="C66" s="192"/>
      <c r="D66" s="21" t="s">
        <v>19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6"/>
      <c r="AJ66" s="9">
        <f t="shared" si="25"/>
        <v>0</v>
      </c>
      <c r="AK66" s="233"/>
      <c r="AL66" s="236"/>
      <c r="AM66" s="192"/>
      <c r="AN66" s="21" t="s">
        <v>19</v>
      </c>
    </row>
    <row r="67" spans="1:40" ht="36.75" customHeight="1" thickBot="1">
      <c r="A67" s="202"/>
      <c r="B67" s="254"/>
      <c r="C67" s="193" t="s">
        <v>21</v>
      </c>
      <c r="D67" s="193"/>
      <c r="E67" s="2">
        <f>(E61+E62+E63)</f>
        <v>0</v>
      </c>
      <c r="F67" s="2">
        <f t="shared" ref="F67:AI67" si="47">(F61+F62+F63)</f>
        <v>0</v>
      </c>
      <c r="G67" s="2">
        <f t="shared" si="47"/>
        <v>0</v>
      </c>
      <c r="H67" s="2">
        <f t="shared" si="47"/>
        <v>0</v>
      </c>
      <c r="I67" s="2">
        <f t="shared" si="47"/>
        <v>0</v>
      </c>
      <c r="J67" s="2">
        <f t="shared" si="47"/>
        <v>0</v>
      </c>
      <c r="K67" s="2">
        <f t="shared" si="47"/>
        <v>0</v>
      </c>
      <c r="L67" s="2">
        <f t="shared" si="47"/>
        <v>0</v>
      </c>
      <c r="M67" s="2">
        <f t="shared" si="47"/>
        <v>0</v>
      </c>
      <c r="N67" s="2">
        <f t="shared" si="47"/>
        <v>0</v>
      </c>
      <c r="O67" s="2">
        <f t="shared" si="47"/>
        <v>0</v>
      </c>
      <c r="P67" s="2">
        <f t="shared" si="47"/>
        <v>0</v>
      </c>
      <c r="Q67" s="2">
        <f t="shared" si="47"/>
        <v>0</v>
      </c>
      <c r="R67" s="2">
        <f t="shared" si="47"/>
        <v>0</v>
      </c>
      <c r="S67" s="2">
        <f t="shared" si="47"/>
        <v>0</v>
      </c>
      <c r="T67" s="2">
        <f t="shared" si="47"/>
        <v>0</v>
      </c>
      <c r="U67" s="2">
        <f t="shared" si="47"/>
        <v>0</v>
      </c>
      <c r="V67" s="2">
        <f t="shared" si="47"/>
        <v>0</v>
      </c>
      <c r="W67" s="2">
        <f t="shared" si="47"/>
        <v>0</v>
      </c>
      <c r="X67" s="2">
        <f t="shared" si="47"/>
        <v>0</v>
      </c>
      <c r="Y67" s="2">
        <f t="shared" si="47"/>
        <v>0</v>
      </c>
      <c r="Z67" s="2">
        <f t="shared" si="47"/>
        <v>0</v>
      </c>
      <c r="AA67" s="2">
        <f t="shared" si="47"/>
        <v>0</v>
      </c>
      <c r="AB67" s="2">
        <f t="shared" si="47"/>
        <v>0</v>
      </c>
      <c r="AC67" s="2">
        <f t="shared" si="47"/>
        <v>0</v>
      </c>
      <c r="AD67" s="2">
        <f t="shared" si="47"/>
        <v>0</v>
      </c>
      <c r="AE67" s="2">
        <f t="shared" si="47"/>
        <v>0</v>
      </c>
      <c r="AF67" s="2">
        <f t="shared" si="47"/>
        <v>0</v>
      </c>
      <c r="AG67" s="2">
        <f t="shared" si="47"/>
        <v>0</v>
      </c>
      <c r="AH67" s="2">
        <f t="shared" si="47"/>
        <v>0</v>
      </c>
      <c r="AI67" s="2">
        <f t="shared" si="47"/>
        <v>0</v>
      </c>
      <c r="AJ67" s="9">
        <f t="shared" si="25"/>
        <v>0</v>
      </c>
      <c r="AK67" s="234"/>
      <c r="AL67" s="237"/>
      <c r="AM67" s="193" t="s">
        <v>21</v>
      </c>
      <c r="AN67" s="193"/>
    </row>
    <row r="68" spans="1:40" ht="36.75" customHeight="1">
      <c r="A68" s="200">
        <v>7</v>
      </c>
      <c r="B68" s="252" t="s">
        <v>48</v>
      </c>
      <c r="C68" s="194" t="s">
        <v>10</v>
      </c>
      <c r="D68" s="194"/>
      <c r="E68" s="4">
        <f>(E69+E70)</f>
        <v>0</v>
      </c>
      <c r="F68" s="4">
        <f t="shared" ref="F68:AI68" si="48">(F69+F70)</f>
        <v>0</v>
      </c>
      <c r="G68" s="4">
        <f t="shared" si="48"/>
        <v>0</v>
      </c>
      <c r="H68" s="4">
        <f t="shared" si="48"/>
        <v>0</v>
      </c>
      <c r="I68" s="4">
        <f t="shared" si="48"/>
        <v>0</v>
      </c>
      <c r="J68" s="4">
        <f t="shared" si="48"/>
        <v>0</v>
      </c>
      <c r="K68" s="4">
        <f t="shared" si="48"/>
        <v>0</v>
      </c>
      <c r="L68" s="4">
        <f t="shared" si="48"/>
        <v>0</v>
      </c>
      <c r="M68" s="4">
        <f t="shared" si="48"/>
        <v>0</v>
      </c>
      <c r="N68" s="4">
        <f t="shared" si="48"/>
        <v>0</v>
      </c>
      <c r="O68" s="4">
        <f t="shared" si="48"/>
        <v>0</v>
      </c>
      <c r="P68" s="4">
        <f t="shared" si="48"/>
        <v>0</v>
      </c>
      <c r="Q68" s="4">
        <f t="shared" si="48"/>
        <v>0</v>
      </c>
      <c r="R68" s="4">
        <f t="shared" si="48"/>
        <v>0</v>
      </c>
      <c r="S68" s="4">
        <f t="shared" si="48"/>
        <v>0</v>
      </c>
      <c r="T68" s="4">
        <f t="shared" si="48"/>
        <v>0</v>
      </c>
      <c r="U68" s="4">
        <f t="shared" si="48"/>
        <v>0</v>
      </c>
      <c r="V68" s="4">
        <f t="shared" si="48"/>
        <v>0</v>
      </c>
      <c r="W68" s="4">
        <f t="shared" si="48"/>
        <v>0</v>
      </c>
      <c r="X68" s="4">
        <f t="shared" si="48"/>
        <v>0</v>
      </c>
      <c r="Y68" s="4">
        <f t="shared" si="48"/>
        <v>0</v>
      </c>
      <c r="Z68" s="4">
        <f t="shared" si="48"/>
        <v>0</v>
      </c>
      <c r="AA68" s="4">
        <f t="shared" si="48"/>
        <v>0</v>
      </c>
      <c r="AB68" s="4">
        <f t="shared" si="48"/>
        <v>0</v>
      </c>
      <c r="AC68" s="4">
        <f t="shared" si="48"/>
        <v>0</v>
      </c>
      <c r="AD68" s="4">
        <f t="shared" si="48"/>
        <v>0</v>
      </c>
      <c r="AE68" s="4">
        <f t="shared" si="48"/>
        <v>0</v>
      </c>
      <c r="AF68" s="4">
        <f t="shared" si="48"/>
        <v>0</v>
      </c>
      <c r="AG68" s="4">
        <f t="shared" si="48"/>
        <v>0</v>
      </c>
      <c r="AH68" s="4" t="e">
        <f t="shared" si="48"/>
        <v>#REF!</v>
      </c>
      <c r="AI68" s="4">
        <f t="shared" si="48"/>
        <v>0</v>
      </c>
      <c r="AJ68" s="8" t="e">
        <f t="shared" si="25"/>
        <v>#REF!</v>
      </c>
      <c r="AK68" s="226" t="e">
        <f t="shared" ref="AK68" si="49">AJ70/AJ68%</f>
        <v>#REF!</v>
      </c>
      <c r="AL68" s="229" t="e">
        <f t="shared" ref="AL68" si="50">AJ77/AJ68%</f>
        <v>#REF!</v>
      </c>
      <c r="AM68" s="194" t="s">
        <v>10</v>
      </c>
      <c r="AN68" s="194"/>
    </row>
    <row r="69" spans="1:40" ht="36.75" customHeight="1">
      <c r="A69" s="201"/>
      <c r="B69" s="253"/>
      <c r="C69" s="195" t="s">
        <v>11</v>
      </c>
      <c r="D69" s="19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6"/>
      <c r="AJ69" s="9">
        <f t="shared" si="25"/>
        <v>0</v>
      </c>
      <c r="AK69" s="227"/>
      <c r="AL69" s="230"/>
      <c r="AM69" s="195" t="s">
        <v>11</v>
      </c>
      <c r="AN69" s="195"/>
    </row>
    <row r="70" spans="1:40" ht="36.75" customHeight="1">
      <c r="A70" s="201"/>
      <c r="B70" s="253"/>
      <c r="C70" s="195" t="s">
        <v>12</v>
      </c>
      <c r="D70" s="195"/>
      <c r="E70" s="1">
        <f>(E71+E72+E73+E74+E75+E76)</f>
        <v>0</v>
      </c>
      <c r="F70" s="1">
        <f t="shared" ref="F70:AI70" si="51">(F71+F72+F73+F74+F75+F76)</f>
        <v>0</v>
      </c>
      <c r="G70" s="1">
        <f t="shared" si="51"/>
        <v>0</v>
      </c>
      <c r="H70" s="1">
        <f t="shared" si="51"/>
        <v>0</v>
      </c>
      <c r="I70" s="1">
        <f t="shared" si="51"/>
        <v>0</v>
      </c>
      <c r="J70" s="1">
        <f t="shared" si="51"/>
        <v>0</v>
      </c>
      <c r="K70" s="1">
        <f t="shared" si="51"/>
        <v>0</v>
      </c>
      <c r="L70" s="1">
        <f t="shared" si="51"/>
        <v>0</v>
      </c>
      <c r="M70" s="1">
        <f t="shared" si="51"/>
        <v>0</v>
      </c>
      <c r="N70" s="1">
        <f t="shared" si="51"/>
        <v>0</v>
      </c>
      <c r="O70" s="1">
        <f t="shared" si="51"/>
        <v>0</v>
      </c>
      <c r="P70" s="1">
        <f t="shared" si="51"/>
        <v>0</v>
      </c>
      <c r="Q70" s="1">
        <f t="shared" si="51"/>
        <v>0</v>
      </c>
      <c r="R70" s="1">
        <f t="shared" si="51"/>
        <v>0</v>
      </c>
      <c r="S70" s="1">
        <f t="shared" si="51"/>
        <v>0</v>
      </c>
      <c r="T70" s="1">
        <f t="shared" si="51"/>
        <v>0</v>
      </c>
      <c r="U70" s="1">
        <f t="shared" si="51"/>
        <v>0</v>
      </c>
      <c r="V70" s="1">
        <f t="shared" si="51"/>
        <v>0</v>
      </c>
      <c r="W70" s="1">
        <f t="shared" si="51"/>
        <v>0</v>
      </c>
      <c r="X70" s="1">
        <f t="shared" si="51"/>
        <v>0</v>
      </c>
      <c r="Y70" s="1">
        <f t="shared" si="51"/>
        <v>0</v>
      </c>
      <c r="Z70" s="1">
        <f t="shared" si="51"/>
        <v>0</v>
      </c>
      <c r="AA70" s="1">
        <f t="shared" si="51"/>
        <v>0</v>
      </c>
      <c r="AB70" s="1">
        <f t="shared" si="51"/>
        <v>0</v>
      </c>
      <c r="AC70" s="1">
        <f t="shared" si="51"/>
        <v>0</v>
      </c>
      <c r="AD70" s="1">
        <f t="shared" si="51"/>
        <v>0</v>
      </c>
      <c r="AE70" s="1">
        <f t="shared" si="51"/>
        <v>0</v>
      </c>
      <c r="AF70" s="1">
        <f t="shared" si="51"/>
        <v>0</v>
      </c>
      <c r="AG70" s="1">
        <f t="shared" si="51"/>
        <v>0</v>
      </c>
      <c r="AH70" s="1" t="e">
        <f>(AH71+AH72+#REF!+AH73+AH75+AH76)</f>
        <v>#REF!</v>
      </c>
      <c r="AI70" s="1">
        <f t="shared" si="51"/>
        <v>0</v>
      </c>
      <c r="AJ70" s="9" t="e">
        <f t="shared" si="25"/>
        <v>#REF!</v>
      </c>
      <c r="AK70" s="227"/>
      <c r="AL70" s="230"/>
      <c r="AM70" s="195" t="s">
        <v>12</v>
      </c>
      <c r="AN70" s="195"/>
    </row>
    <row r="71" spans="1:40" ht="36.75" customHeight="1">
      <c r="A71" s="201"/>
      <c r="B71" s="253"/>
      <c r="C71" s="192" t="s">
        <v>13</v>
      </c>
      <c r="D71" s="21" t="s">
        <v>14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6"/>
      <c r="AJ71" s="9">
        <f t="shared" si="25"/>
        <v>0</v>
      </c>
      <c r="AK71" s="227"/>
      <c r="AL71" s="230"/>
      <c r="AM71" s="192" t="s">
        <v>13</v>
      </c>
      <c r="AN71" s="21" t="s">
        <v>14</v>
      </c>
    </row>
    <row r="72" spans="1:40" ht="36.75" customHeight="1">
      <c r="A72" s="201"/>
      <c r="B72" s="253"/>
      <c r="C72" s="192"/>
      <c r="D72" s="21" t="s">
        <v>15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6"/>
      <c r="AJ72" s="9">
        <f t="shared" si="25"/>
        <v>0</v>
      </c>
      <c r="AK72" s="227"/>
      <c r="AL72" s="230"/>
      <c r="AM72" s="192"/>
      <c r="AN72" s="21" t="s">
        <v>15</v>
      </c>
    </row>
    <row r="73" spans="1:40" ht="36.75" customHeight="1">
      <c r="A73" s="201"/>
      <c r="B73" s="253"/>
      <c r="C73" s="192"/>
      <c r="D73" s="21" t="s">
        <v>16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6"/>
      <c r="AJ73" s="9">
        <f t="shared" si="25"/>
        <v>0</v>
      </c>
      <c r="AK73" s="227"/>
      <c r="AL73" s="230"/>
      <c r="AM73" s="192"/>
      <c r="AN73" s="21" t="s">
        <v>16</v>
      </c>
    </row>
    <row r="74" spans="1:40" ht="36.75" customHeight="1">
      <c r="A74" s="201"/>
      <c r="B74" s="253"/>
      <c r="C74" s="192"/>
      <c r="D74" s="21" t="s">
        <v>17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6"/>
      <c r="AJ74" s="9">
        <f t="shared" si="25"/>
        <v>0</v>
      </c>
      <c r="AK74" s="227"/>
      <c r="AL74" s="230"/>
      <c r="AM74" s="192"/>
      <c r="AN74" s="21" t="s">
        <v>17</v>
      </c>
    </row>
    <row r="75" spans="1:40" ht="36.75" customHeight="1">
      <c r="A75" s="201"/>
      <c r="B75" s="253"/>
      <c r="C75" s="192"/>
      <c r="D75" s="21" t="s">
        <v>18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6"/>
      <c r="AJ75" s="9">
        <f t="shared" si="25"/>
        <v>0</v>
      </c>
      <c r="AK75" s="227"/>
      <c r="AL75" s="230"/>
      <c r="AM75" s="192"/>
      <c r="AN75" s="21" t="s">
        <v>18</v>
      </c>
    </row>
    <row r="76" spans="1:40" ht="36.75" customHeight="1">
      <c r="A76" s="201"/>
      <c r="B76" s="253"/>
      <c r="C76" s="192"/>
      <c r="D76" s="21" t="s">
        <v>19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6"/>
      <c r="AJ76" s="9">
        <f t="shared" si="25"/>
        <v>0</v>
      </c>
      <c r="AK76" s="227"/>
      <c r="AL76" s="230"/>
      <c r="AM76" s="192"/>
      <c r="AN76" s="21" t="s">
        <v>19</v>
      </c>
    </row>
    <row r="77" spans="1:40" ht="36.75" customHeight="1" thickBot="1">
      <c r="A77" s="202"/>
      <c r="B77" s="254"/>
      <c r="C77" s="193" t="s">
        <v>21</v>
      </c>
      <c r="D77" s="193"/>
      <c r="E77" s="2">
        <f>(E71+E72+E73)</f>
        <v>0</v>
      </c>
      <c r="F77" s="2">
        <f t="shared" ref="F77:AI77" si="52">(F71+F72+F73)</f>
        <v>0</v>
      </c>
      <c r="G77" s="2">
        <f t="shared" si="52"/>
        <v>0</v>
      </c>
      <c r="H77" s="2">
        <f t="shared" si="52"/>
        <v>0</v>
      </c>
      <c r="I77" s="2">
        <f t="shared" si="52"/>
        <v>0</v>
      </c>
      <c r="J77" s="2">
        <f t="shared" si="52"/>
        <v>0</v>
      </c>
      <c r="K77" s="2">
        <f t="shared" si="52"/>
        <v>0</v>
      </c>
      <c r="L77" s="2">
        <f t="shared" si="52"/>
        <v>0</v>
      </c>
      <c r="M77" s="2">
        <f t="shared" si="52"/>
        <v>0</v>
      </c>
      <c r="N77" s="2">
        <f t="shared" si="52"/>
        <v>0</v>
      </c>
      <c r="O77" s="2">
        <f t="shared" si="52"/>
        <v>0</v>
      </c>
      <c r="P77" s="2">
        <f t="shared" si="52"/>
        <v>0</v>
      </c>
      <c r="Q77" s="2">
        <f t="shared" si="52"/>
        <v>0</v>
      </c>
      <c r="R77" s="2">
        <f t="shared" si="52"/>
        <v>0</v>
      </c>
      <c r="S77" s="2">
        <f t="shared" si="52"/>
        <v>0</v>
      </c>
      <c r="T77" s="2">
        <f t="shared" si="52"/>
        <v>0</v>
      </c>
      <c r="U77" s="2">
        <f t="shared" si="52"/>
        <v>0</v>
      </c>
      <c r="V77" s="2">
        <f t="shared" si="52"/>
        <v>0</v>
      </c>
      <c r="W77" s="2">
        <f t="shared" si="52"/>
        <v>0</v>
      </c>
      <c r="X77" s="2">
        <f t="shared" si="52"/>
        <v>0</v>
      </c>
      <c r="Y77" s="2">
        <f t="shared" si="52"/>
        <v>0</v>
      </c>
      <c r="Z77" s="2">
        <f t="shared" si="52"/>
        <v>0</v>
      </c>
      <c r="AA77" s="2">
        <f t="shared" si="52"/>
        <v>0</v>
      </c>
      <c r="AB77" s="2">
        <f t="shared" si="52"/>
        <v>0</v>
      </c>
      <c r="AC77" s="2">
        <f t="shared" si="52"/>
        <v>0</v>
      </c>
      <c r="AD77" s="2">
        <f t="shared" si="52"/>
        <v>0</v>
      </c>
      <c r="AE77" s="2">
        <f t="shared" si="52"/>
        <v>0</v>
      </c>
      <c r="AF77" s="2">
        <f t="shared" si="52"/>
        <v>0</v>
      </c>
      <c r="AG77" s="2">
        <f t="shared" si="52"/>
        <v>0</v>
      </c>
      <c r="AH77" s="2" t="e">
        <f>(AH71+AH72+#REF!)</f>
        <v>#REF!</v>
      </c>
      <c r="AI77" s="2">
        <f t="shared" si="52"/>
        <v>0</v>
      </c>
      <c r="AJ77" s="10" t="e">
        <f t="shared" si="25"/>
        <v>#REF!</v>
      </c>
      <c r="AK77" s="228"/>
      <c r="AL77" s="231"/>
      <c r="AM77" s="193" t="s">
        <v>21</v>
      </c>
      <c r="AN77" s="193"/>
    </row>
  </sheetData>
  <mergeCells count="136">
    <mergeCell ref="AU8:AY8"/>
    <mergeCell ref="C7:D7"/>
    <mergeCell ref="C19:D19"/>
    <mergeCell ref="AO9:AP9"/>
    <mergeCell ref="AO10:AP10"/>
    <mergeCell ref="AO11:AP11"/>
    <mergeCell ref="AO12:AP12"/>
    <mergeCell ref="AO13:AP13"/>
    <mergeCell ref="AO8:AR8"/>
    <mergeCell ref="AQ13:AR13"/>
    <mergeCell ref="AP5:AQ5"/>
    <mergeCell ref="AR5:AS5"/>
    <mergeCell ref="AQ9:AR9"/>
    <mergeCell ref="AQ10:AR10"/>
    <mergeCell ref="AQ11:AR11"/>
    <mergeCell ref="AQ12:AR12"/>
    <mergeCell ref="AC1:AD1"/>
    <mergeCell ref="AE1:AI1"/>
    <mergeCell ref="AJ1:AJ3"/>
    <mergeCell ref="AK1:AK3"/>
    <mergeCell ref="AL1:AL3"/>
    <mergeCell ref="AM1:AN1"/>
    <mergeCell ref="AM2:AN3"/>
    <mergeCell ref="AP4:AQ4"/>
    <mergeCell ref="AR4:AS4"/>
    <mergeCell ref="AO3:AT3"/>
    <mergeCell ref="A1:A3"/>
    <mergeCell ref="B1:B3"/>
    <mergeCell ref="C1:D1"/>
    <mergeCell ref="E1:O1"/>
    <mergeCell ref="P1:U1"/>
    <mergeCell ref="V1:AB1"/>
    <mergeCell ref="C2:D3"/>
    <mergeCell ref="C20:C25"/>
    <mergeCell ref="AM20:AM25"/>
    <mergeCell ref="C8:C13"/>
    <mergeCell ref="AM8:AM13"/>
    <mergeCell ref="C15:D15"/>
    <mergeCell ref="AM15:AN15"/>
    <mergeCell ref="A4:A15"/>
    <mergeCell ref="B4:B15"/>
    <mergeCell ref="C4:D4"/>
    <mergeCell ref="AK4:AK15"/>
    <mergeCell ref="AL4:AL15"/>
    <mergeCell ref="AM4:AN4"/>
    <mergeCell ref="C5:D5"/>
    <mergeCell ref="AM5:AN5"/>
    <mergeCell ref="C6:D6"/>
    <mergeCell ref="AM6:AN6"/>
    <mergeCell ref="C14:D14"/>
    <mergeCell ref="A16:A26"/>
    <mergeCell ref="B16:B26"/>
    <mergeCell ref="C16:D16"/>
    <mergeCell ref="AK16:AK26"/>
    <mergeCell ref="AL16:AL26"/>
    <mergeCell ref="AM16:AN16"/>
    <mergeCell ref="C17:D17"/>
    <mergeCell ref="AM17:AN17"/>
    <mergeCell ref="C18:D18"/>
    <mergeCell ref="AM18:AN18"/>
    <mergeCell ref="C26:D26"/>
    <mergeCell ref="AM26:AN26"/>
    <mergeCell ref="A38:A47"/>
    <mergeCell ref="B38:B47"/>
    <mergeCell ref="C38:D38"/>
    <mergeCell ref="AK38:AK47"/>
    <mergeCell ref="AL38:AL47"/>
    <mergeCell ref="AM38:AN38"/>
    <mergeCell ref="C39:D39"/>
    <mergeCell ref="AM39:AN39"/>
    <mergeCell ref="A27:A37"/>
    <mergeCell ref="B27:B37"/>
    <mergeCell ref="C28:D28"/>
    <mergeCell ref="AM28:AN28"/>
    <mergeCell ref="C29:D29"/>
    <mergeCell ref="AM29:AN29"/>
    <mergeCell ref="C31:C36"/>
    <mergeCell ref="AM31:AM36"/>
    <mergeCell ref="C27:D27"/>
    <mergeCell ref="AK27:AK37"/>
    <mergeCell ref="AL27:AL37"/>
    <mergeCell ref="AM27:AN27"/>
    <mergeCell ref="C30:D30"/>
    <mergeCell ref="B48:B57"/>
    <mergeCell ref="C48:D48"/>
    <mergeCell ref="AK48:AK57"/>
    <mergeCell ref="AL48:AL57"/>
    <mergeCell ref="AM48:AN48"/>
    <mergeCell ref="C49:D49"/>
    <mergeCell ref="AM49:AN49"/>
    <mergeCell ref="C50:D50"/>
    <mergeCell ref="AM50:AN50"/>
    <mergeCell ref="A68:A77"/>
    <mergeCell ref="B68:B77"/>
    <mergeCell ref="C68:D68"/>
    <mergeCell ref="AK68:AK77"/>
    <mergeCell ref="AL68:AL77"/>
    <mergeCell ref="AM68:AN68"/>
    <mergeCell ref="C69:D69"/>
    <mergeCell ref="AM69:AN69"/>
    <mergeCell ref="A58:A67"/>
    <mergeCell ref="B58:B67"/>
    <mergeCell ref="C59:D59"/>
    <mergeCell ref="AM59:AN59"/>
    <mergeCell ref="C60:D60"/>
    <mergeCell ref="AM60:AN60"/>
    <mergeCell ref="C61:C66"/>
    <mergeCell ref="AM61:AM66"/>
    <mergeCell ref="C58:D58"/>
    <mergeCell ref="AK58:AK67"/>
    <mergeCell ref="AL58:AL67"/>
    <mergeCell ref="AM58:AN58"/>
    <mergeCell ref="A48:A57"/>
    <mergeCell ref="BE8:BI8"/>
    <mergeCell ref="AQ16:AT16"/>
    <mergeCell ref="BD4:BG4"/>
    <mergeCell ref="C70:D70"/>
    <mergeCell ref="AM70:AN70"/>
    <mergeCell ref="C71:C76"/>
    <mergeCell ref="AM71:AM76"/>
    <mergeCell ref="C77:D77"/>
    <mergeCell ref="AM77:AN77"/>
    <mergeCell ref="C67:D67"/>
    <mergeCell ref="AM67:AN67"/>
    <mergeCell ref="C51:C56"/>
    <mergeCell ref="AM51:AM56"/>
    <mergeCell ref="C57:D57"/>
    <mergeCell ref="AM57:AN57"/>
    <mergeCell ref="C40:D40"/>
    <mergeCell ref="AM40:AN40"/>
    <mergeCell ref="C41:C46"/>
    <mergeCell ref="AM41:AM46"/>
    <mergeCell ref="C47:D47"/>
    <mergeCell ref="AM47:AN47"/>
    <mergeCell ref="C37:D37"/>
    <mergeCell ref="AM37:AN37"/>
  </mergeCells>
  <conditionalFormatting sqref="E2:AI2">
    <cfRule type="containsText" dxfId="328" priority="229" operator="containsText" text="Sat">
      <formula>NOT(ISERROR(SEARCH("Sat",E2)))</formula>
    </cfRule>
    <cfRule type="containsText" dxfId="327" priority="230" operator="containsText" text="Fri">
      <formula>NOT(ISERROR(SEARCH("Fri",E2)))</formula>
    </cfRule>
    <cfRule type="containsText" dxfId="326" priority="231" operator="containsText" text="Thu">
      <formula>NOT(ISERROR(SEARCH("Thu",E2)))</formula>
    </cfRule>
    <cfRule type="containsText" dxfId="325" priority="232" operator="containsText" text="Wed">
      <formula>NOT(ISERROR(SEARCH("Wed",E2)))</formula>
    </cfRule>
    <cfRule type="containsText" dxfId="324" priority="233" operator="containsText" text="Tue">
      <formula>NOT(ISERROR(SEARCH("Tue",E2)))</formula>
    </cfRule>
    <cfRule type="containsText" dxfId="323" priority="234" operator="containsText" text="Mon">
      <formula>NOT(ISERROR(SEARCH("Mon",E2)))</formula>
    </cfRule>
    <cfRule type="containsText" dxfId="322" priority="235" operator="containsText" text="Sun">
      <formula>NOT(ISERROR(SEARCH("Sun",E2)))</formula>
    </cfRule>
  </conditionalFormatting>
  <conditionalFormatting sqref="E16:AJ36 AJ37">
    <cfRule type="colorScale" priority="228">
      <colorScale>
        <cfvo type="min" val="0"/>
        <cfvo type="max" val="0"/>
        <color rgb="FF63BE7B"/>
        <color rgb="FFFFEF9C"/>
      </colorScale>
    </cfRule>
  </conditionalFormatting>
  <conditionalFormatting sqref="E38:AJ46 AJ47">
    <cfRule type="colorScale" priority="227">
      <colorScale>
        <cfvo type="min" val="0"/>
        <cfvo type="max" val="0"/>
        <color rgb="FF63BE7B"/>
        <color rgb="FFFFEF9C"/>
      </colorScale>
    </cfRule>
  </conditionalFormatting>
  <conditionalFormatting sqref="E48:AJ56 AJ57">
    <cfRule type="colorScale" priority="226">
      <colorScale>
        <cfvo type="min" val="0"/>
        <cfvo type="max" val="0"/>
        <color rgb="FF63BE7B"/>
        <color rgb="FFFFEF9C"/>
      </colorScale>
    </cfRule>
  </conditionalFormatting>
  <conditionalFormatting sqref="E66:AI66 AJ66:AJ67 E58:AJ65">
    <cfRule type="colorScale" priority="225">
      <colorScale>
        <cfvo type="min" val="0"/>
        <cfvo type="max" val="0"/>
        <color rgb="FF63BE7B"/>
        <color rgb="FFFFEF9C"/>
      </colorScale>
    </cfRule>
  </conditionalFormatting>
  <conditionalFormatting sqref="C16:D18 C27:D29 C26 C38:D46 C48:D56 C58:D66 C68:D76 C20:D25 C19 C31:D36 C30 C37 C47 C57 C67 C77 AM16:AN25 AM27:AN36 AM26 AM38:AN46 AM48:AN56 AM58:AN66 AM68:AN76 AM37 AM47 AM57 AM67 AM77 C4:D6 C8:D13 C7 AM4:AN14 AM15 C14:C15">
    <cfRule type="containsText" dxfId="321" priority="212" operator="containsText" text="other">
      <formula>NOT(ISERROR(SEARCH("other",C4)))</formula>
    </cfRule>
    <cfRule type="containsText" dxfId="320" priority="213" operator="containsText" text="Scratch">
      <formula>NOT(ISERROR(SEARCH("Scratch",C4)))</formula>
    </cfRule>
    <cfRule type="containsText" dxfId="319" priority="214" operator="containsText" text="Indicator">
      <formula>NOT(ISERROR(SEARCH("Indicator",C4)))</formula>
    </cfRule>
    <cfRule type="containsText" dxfId="318" priority="215" operator="containsText" text="i.r">
      <formula>NOT(ISERROR(SEARCH("i.r",C4)))</formula>
    </cfRule>
    <cfRule type="containsText" dxfId="317" priority="216" operator="containsText" text="Types of Defect">
      <formula>NOT(ISERROR(SEARCH("Types of Defect",C4)))</formula>
    </cfRule>
    <cfRule type="containsText" dxfId="316" priority="217" operator="containsText" text="H.v">
      <formula>NOT(ISERROR(SEARCH("H.v",C4)))</formula>
    </cfRule>
    <cfRule type="containsText" dxfId="315" priority="218" operator="containsText" text="NG Qty.">
      <formula>NOT(ISERROR(SEARCH("NG Qty.",C4)))</formula>
    </cfRule>
    <cfRule type="containsText" dxfId="314" priority="219" operator="containsText" text="NG  Qty.">
      <formula>NOT(ISERROR(SEARCH("NG  Qty.",C4)))</formula>
    </cfRule>
    <cfRule type="containsText" dxfId="313" priority="220" operator="containsText" text="OK Qty.">
      <formula>NOT(ISERROR(SEARCH("OK Qty.",C4)))</formula>
    </cfRule>
    <cfRule type="containsText" dxfId="312" priority="221" operator="containsText" text="OK  Qty.">
      <formula>NOT(ISERROR(SEARCH("OK  Qty.",C4)))</formula>
    </cfRule>
    <cfRule type="containsText" dxfId="311" priority="222" operator="containsText" text="Total  Qty.">
      <formula>NOT(ISERROR(SEARCH("Total  Qty.",C4)))</formula>
    </cfRule>
    <cfRule type="containsText" dxfId="310" priority="223" operator="containsText" text="Total  Qty.">
      <formula>NOT(ISERROR(SEARCH("Total  Qty.",C4)))</formula>
    </cfRule>
  </conditionalFormatting>
  <conditionalFormatting sqref="E37:AI37">
    <cfRule type="colorScale" priority="211">
      <colorScale>
        <cfvo type="min" val="0"/>
        <cfvo type="max" val="0"/>
        <color rgb="FF63BE7B"/>
        <color rgb="FFFFEF9C"/>
      </colorScale>
    </cfRule>
  </conditionalFormatting>
  <conditionalFormatting sqref="E47:AI47">
    <cfRule type="colorScale" priority="198">
      <colorScale>
        <cfvo type="min" val="0"/>
        <cfvo type="max" val="0"/>
        <color rgb="FF63BE7B"/>
        <color rgb="FFFFEF9C"/>
      </colorScale>
    </cfRule>
  </conditionalFormatting>
  <conditionalFormatting sqref="E57:AI57">
    <cfRule type="colorScale" priority="185">
      <colorScale>
        <cfvo type="min" val="0"/>
        <cfvo type="max" val="0"/>
        <color rgb="FF63BE7B"/>
        <color rgb="FFFFEF9C"/>
      </colorScale>
    </cfRule>
  </conditionalFormatting>
  <conditionalFormatting sqref="E67:AI67">
    <cfRule type="colorScale" priority="172">
      <colorScale>
        <cfvo type="min" val="0"/>
        <cfvo type="max" val="0"/>
        <color rgb="FF63BE7B"/>
        <color rgb="FFFFEF9C"/>
      </colorScale>
    </cfRule>
  </conditionalFormatting>
  <conditionalFormatting sqref="E77:AI77">
    <cfRule type="colorScale" priority="159">
      <colorScale>
        <cfvo type="min" val="0"/>
        <cfvo type="max" val="0"/>
        <color rgb="FF63BE7B"/>
        <color rgb="FFFFEF9C"/>
      </colorScale>
    </cfRule>
  </conditionalFormatting>
  <conditionalFormatting sqref="C20:D29 C19 C31:D77 C30 C4:D6 C7 AM4:AN77 C8:D18">
    <cfRule type="containsText" dxfId="309" priority="146" operator="containsText" text="Rework">
      <formula>NOT(ISERROR(SEARCH("Rework",C4)))</formula>
    </cfRule>
  </conditionalFormatting>
  <conditionalFormatting sqref="A1 A16 A27 A38 A48 A58 A68">
    <cfRule type="colorScale" priority="236">
      <colorScale>
        <cfvo type="min" val="0"/>
        <cfvo type="max" val="0"/>
        <color rgb="FF63BE7B"/>
        <color rgb="FFFFEF9C"/>
      </colorScale>
    </cfRule>
  </conditionalFormatting>
  <conditionalFormatting sqref="Y69:AB69 Y71:AB76">
    <cfRule type="colorScale" priority="72">
      <colorScale>
        <cfvo type="min" val="0"/>
        <cfvo type="max" val="0"/>
        <color rgb="FF63BE7B"/>
        <color rgb="FFFFEF9C"/>
      </colorScale>
    </cfRule>
  </conditionalFormatting>
  <conditionalFormatting sqref="AK16:AL16 AK27:AL27 AK38:AL38 AK48:AL48 AK58:AL58 AK68:AL68">
    <cfRule type="colorScale" priority="70">
      <colorScale>
        <cfvo type="min" val="0"/>
        <cfvo type="max" val="0"/>
        <color rgb="FF63BE7B"/>
        <color rgb="FFFFEF9C"/>
      </colorScale>
    </cfRule>
  </conditionalFormatting>
  <conditionalFormatting sqref="AJ13:AJ15 AC13:AI14 AC8:AJ12 E8:X14 E4:AJ7 W13:AI13">
    <cfRule type="colorScale" priority="68">
      <colorScale>
        <cfvo type="min" val="0"/>
        <cfvo type="max" val="0"/>
        <color rgb="FF63BE7B"/>
        <color rgb="FFFFEF9C"/>
      </colorScale>
    </cfRule>
  </conditionalFormatting>
  <conditionalFormatting sqref="E15:X15 AC15:AI15">
    <cfRule type="colorScale" priority="55">
      <colorScale>
        <cfvo type="min" val="0"/>
        <cfvo type="max" val="0"/>
        <color rgb="FF63BE7B"/>
        <color rgb="FFFFEF9C"/>
      </colorScale>
    </cfRule>
  </conditionalFormatting>
  <conditionalFormatting sqref="A4">
    <cfRule type="colorScale" priority="69">
      <colorScale>
        <cfvo type="min" val="0"/>
        <cfvo type="max" val="0"/>
        <color rgb="FF63BE7B"/>
        <color rgb="FFFFEF9C"/>
      </colorScale>
    </cfRule>
  </conditionalFormatting>
  <conditionalFormatting sqref="Y8:AB14 AC13:AI13">
    <cfRule type="colorScale" priority="16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15">
      <colorScale>
        <cfvo type="min" val="0"/>
        <cfvo type="max" val="0"/>
        <color rgb="FF63BE7B"/>
        <color rgb="FFFFEF9C"/>
      </colorScale>
    </cfRule>
  </conditionalFormatting>
  <conditionalFormatting sqref="AK4:AL4">
    <cfRule type="colorScale" priority="14">
      <colorScale>
        <cfvo type="min" val="0"/>
        <cfvo type="max" val="0"/>
        <color rgb="FF63BE7B"/>
        <color rgb="FFFFEF9C"/>
      </colorScale>
    </cfRule>
  </conditionalFormatting>
  <conditionalFormatting sqref="E69:X69 AJ76:AJ77 AC76:AI76 AC69:AJ69 E68:AJ68 E70:AJ70 E71:X76 AC71:AG75 AI71:AJ75 AH75 AH71:AH73">
    <cfRule type="colorScale" priority="253">
      <colorScale>
        <cfvo type="min" val="0"/>
        <cfvo type="max" val="0"/>
        <color rgb="FF63BE7B"/>
        <color rgb="FFFFEF9C"/>
      </colorScale>
    </cfRule>
  </conditionalFormatting>
  <pageMargins left="0.31496062992125984" right="3.937007874015748E-2" top="0.35433070866141736" bottom="0.35433070866141736" header="0.11811023622047245" footer="0.11811023622047245"/>
  <pageSetup scale="47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Month!$A$3:$A$14</xm:f>
          </x14:formula1>
          <xm:sqref>P1:U1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W78"/>
  <sheetViews>
    <sheetView workbookViewId="0">
      <pane xSplit="4" ySplit="3" topLeftCell="AN28" activePane="bottomRight" state="frozen"/>
      <selection pane="topRight" activeCell="E1" sqref="E1"/>
      <selection pane="bottomLeft" activeCell="A4" sqref="A4"/>
      <selection pane="bottomRight" activeCell="AU32" sqref="AU32"/>
    </sheetView>
  </sheetViews>
  <sheetFormatPr defaultRowHeight="15"/>
  <cols>
    <col min="4" max="4" width="14.5703125" customWidth="1"/>
    <col min="5" max="5" width="9.5703125" bestFit="1" customWidth="1"/>
    <col min="7" max="7" width="10.5703125" bestFit="1" customWidth="1"/>
    <col min="19" max="19" width="9.5703125" bestFit="1" customWidth="1"/>
    <col min="31" max="31" width="10.5703125" customWidth="1"/>
    <col min="35" max="35" width="9.7109375" bestFit="1" customWidth="1"/>
    <col min="40" max="40" width="32.5703125" customWidth="1"/>
    <col min="42" max="42" width="18.7109375" customWidth="1"/>
    <col min="44" max="44" width="22.5703125" customWidth="1"/>
    <col min="45" max="45" width="22.28515625" customWidth="1"/>
    <col min="46" max="46" width="12.7109375" customWidth="1"/>
    <col min="47" max="47" width="13.140625" customWidth="1"/>
    <col min="48" max="48" width="11.42578125" customWidth="1"/>
    <col min="49" max="49" width="13.5703125" customWidth="1"/>
  </cols>
  <sheetData>
    <row r="1" spans="1:49" ht="19.5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61</v>
      </c>
      <c r="Q1" s="216"/>
      <c r="R1" s="216"/>
      <c r="S1" s="216"/>
      <c r="T1" s="216"/>
      <c r="U1" s="217"/>
      <c r="V1" s="218">
        <f>DATEVALUE("1"&amp;P1)</f>
        <v>44713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44742</v>
      </c>
      <c r="AF1" s="219"/>
      <c r="AG1" s="219"/>
      <c r="AH1" s="219"/>
      <c r="AI1" s="209" t="s">
        <v>20</v>
      </c>
      <c r="AJ1" s="238" t="s">
        <v>27</v>
      </c>
      <c r="AK1" s="241" t="s">
        <v>28</v>
      </c>
      <c r="AL1" s="180" t="s">
        <v>24</v>
      </c>
      <c r="AM1" s="181"/>
    </row>
    <row r="2" spans="1:49" ht="19.5" thickBot="1">
      <c r="A2" s="184"/>
      <c r="B2" s="187"/>
      <c r="C2" s="212" t="s">
        <v>25</v>
      </c>
      <c r="D2" s="213"/>
      <c r="E2" s="12" t="str">
        <f>TEXT(E3,"ddd")</f>
        <v>Wed</v>
      </c>
      <c r="F2" s="13" t="str">
        <f t="shared" ref="F2:AH2" si="0">TEXT(F3,"ddd")</f>
        <v>Thu</v>
      </c>
      <c r="G2" s="13" t="str">
        <f t="shared" si="0"/>
        <v>Fri</v>
      </c>
      <c r="H2" s="13" t="str">
        <f t="shared" si="0"/>
        <v>Sat</v>
      </c>
      <c r="I2" s="13" t="str">
        <f t="shared" si="0"/>
        <v>Sun</v>
      </c>
      <c r="J2" s="13" t="str">
        <f t="shared" si="0"/>
        <v>Mon</v>
      </c>
      <c r="K2" s="13" t="str">
        <f t="shared" si="0"/>
        <v>Tue</v>
      </c>
      <c r="L2" s="13" t="str">
        <f t="shared" si="0"/>
        <v>Wed</v>
      </c>
      <c r="M2" s="13" t="str">
        <f t="shared" si="0"/>
        <v>Thu</v>
      </c>
      <c r="N2" s="13" t="str">
        <f t="shared" si="0"/>
        <v>Fri</v>
      </c>
      <c r="O2" s="13" t="str">
        <f t="shared" si="0"/>
        <v>Sat</v>
      </c>
      <c r="P2" s="13" t="str">
        <f t="shared" si="0"/>
        <v>Sun</v>
      </c>
      <c r="Q2" s="13" t="str">
        <f t="shared" si="0"/>
        <v>Mon</v>
      </c>
      <c r="R2" s="13" t="str">
        <f t="shared" si="0"/>
        <v>Tue</v>
      </c>
      <c r="S2" s="13" t="str">
        <f t="shared" si="0"/>
        <v>Wed</v>
      </c>
      <c r="T2" s="13" t="str">
        <f t="shared" si="0"/>
        <v>Thu</v>
      </c>
      <c r="U2" s="13" t="str">
        <f t="shared" si="0"/>
        <v>Fri</v>
      </c>
      <c r="V2" s="13" t="str">
        <f t="shared" si="0"/>
        <v>Sat</v>
      </c>
      <c r="W2" s="13" t="str">
        <f t="shared" si="0"/>
        <v>Sun</v>
      </c>
      <c r="X2" s="13" t="str">
        <f t="shared" si="0"/>
        <v>Mon</v>
      </c>
      <c r="Y2" s="13" t="str">
        <f t="shared" si="0"/>
        <v>Tue</v>
      </c>
      <c r="Z2" s="13" t="str">
        <f t="shared" si="0"/>
        <v>Wed</v>
      </c>
      <c r="AA2" s="13" t="str">
        <f t="shared" si="0"/>
        <v>Thu</v>
      </c>
      <c r="AB2" s="13" t="str">
        <f t="shared" si="0"/>
        <v>Fri</v>
      </c>
      <c r="AC2" s="13" t="str">
        <f t="shared" si="0"/>
        <v>Sat</v>
      </c>
      <c r="AD2" s="13" t="str">
        <f t="shared" si="0"/>
        <v>Sun</v>
      </c>
      <c r="AE2" s="13" t="str">
        <f t="shared" si="0"/>
        <v>Mon</v>
      </c>
      <c r="AF2" s="13" t="str">
        <f t="shared" si="0"/>
        <v>Tue</v>
      </c>
      <c r="AG2" s="13" t="str">
        <f t="shared" si="0"/>
        <v>Wed</v>
      </c>
      <c r="AH2" s="13" t="str">
        <f t="shared" si="0"/>
        <v>Thu</v>
      </c>
      <c r="AI2" s="210"/>
      <c r="AJ2" s="239"/>
      <c r="AK2" s="242"/>
      <c r="AL2" s="196" t="s">
        <v>25</v>
      </c>
      <c r="AM2" s="197"/>
    </row>
    <row r="3" spans="1:49" ht="29.25" thickBot="1">
      <c r="A3" s="185"/>
      <c r="B3" s="188"/>
      <c r="C3" s="214"/>
      <c r="D3" s="199"/>
      <c r="E3" s="15">
        <f>V1</f>
        <v>44713</v>
      </c>
      <c r="F3" s="11">
        <f>IF(E3&lt;$AE$1,E3+1,"")</f>
        <v>44714</v>
      </c>
      <c r="G3" s="11">
        <f t="shared" ref="G3:AH3" si="1">IF(F3&lt;$AE$1,F3+1,"")</f>
        <v>44715</v>
      </c>
      <c r="H3" s="11">
        <f t="shared" si="1"/>
        <v>44716</v>
      </c>
      <c r="I3" s="11">
        <f t="shared" si="1"/>
        <v>44717</v>
      </c>
      <c r="J3" s="11">
        <f t="shared" si="1"/>
        <v>44718</v>
      </c>
      <c r="K3" s="11">
        <f t="shared" si="1"/>
        <v>44719</v>
      </c>
      <c r="L3" s="11">
        <f t="shared" si="1"/>
        <v>44720</v>
      </c>
      <c r="M3" s="11">
        <f t="shared" si="1"/>
        <v>44721</v>
      </c>
      <c r="N3" s="11">
        <f t="shared" si="1"/>
        <v>44722</v>
      </c>
      <c r="O3" s="11">
        <f t="shared" si="1"/>
        <v>44723</v>
      </c>
      <c r="P3" s="11">
        <f t="shared" si="1"/>
        <v>44724</v>
      </c>
      <c r="Q3" s="11">
        <f t="shared" si="1"/>
        <v>44725</v>
      </c>
      <c r="R3" s="11">
        <f t="shared" si="1"/>
        <v>44726</v>
      </c>
      <c r="S3" s="11">
        <f t="shared" si="1"/>
        <v>44727</v>
      </c>
      <c r="T3" s="11">
        <f t="shared" si="1"/>
        <v>44728</v>
      </c>
      <c r="U3" s="11">
        <f t="shared" si="1"/>
        <v>44729</v>
      </c>
      <c r="V3" s="11">
        <f t="shared" si="1"/>
        <v>44730</v>
      </c>
      <c r="W3" s="11">
        <f t="shared" si="1"/>
        <v>44731</v>
      </c>
      <c r="X3" s="11">
        <f t="shared" si="1"/>
        <v>44732</v>
      </c>
      <c r="Y3" s="11">
        <f t="shared" si="1"/>
        <v>44733</v>
      </c>
      <c r="Z3" s="11">
        <f t="shared" si="1"/>
        <v>44734</v>
      </c>
      <c r="AA3" s="11">
        <f t="shared" si="1"/>
        <v>44735</v>
      </c>
      <c r="AB3" s="11">
        <f t="shared" si="1"/>
        <v>44736</v>
      </c>
      <c r="AC3" s="11">
        <f t="shared" si="1"/>
        <v>44737</v>
      </c>
      <c r="AD3" s="11">
        <f t="shared" si="1"/>
        <v>44738</v>
      </c>
      <c r="AE3" s="11">
        <f t="shared" si="1"/>
        <v>44739</v>
      </c>
      <c r="AF3" s="11">
        <f t="shared" si="1"/>
        <v>44740</v>
      </c>
      <c r="AG3" s="11">
        <f t="shared" si="1"/>
        <v>44741</v>
      </c>
      <c r="AH3" s="11">
        <f t="shared" si="1"/>
        <v>44742</v>
      </c>
      <c r="AI3" s="211"/>
      <c r="AJ3" s="240"/>
      <c r="AK3" s="243"/>
      <c r="AL3" s="198"/>
      <c r="AM3" s="199"/>
      <c r="AN3" s="268" t="s">
        <v>58</v>
      </c>
      <c r="AO3" s="269"/>
      <c r="AP3" s="269"/>
      <c r="AQ3" s="269"/>
      <c r="AR3" s="269"/>
      <c r="AS3" s="270"/>
    </row>
    <row r="4" spans="1:49" ht="26.25">
      <c r="A4" s="200">
        <v>1</v>
      </c>
      <c r="B4" s="284" t="s">
        <v>44</v>
      </c>
      <c r="C4" s="194" t="s">
        <v>10</v>
      </c>
      <c r="D4" s="194"/>
      <c r="E4" s="4">
        <f>(E5+E6)</f>
        <v>272</v>
      </c>
      <c r="F4" s="4">
        <f t="shared" ref="F4:AH4" si="2">(F5+F6)</f>
        <v>316</v>
      </c>
      <c r="G4" s="4">
        <f>(G5+G6)</f>
        <v>202</v>
      </c>
      <c r="H4" s="4">
        <f>(H5+H6)</f>
        <v>162</v>
      </c>
      <c r="I4" s="4">
        <f t="shared" si="2"/>
        <v>0</v>
      </c>
      <c r="J4" s="4">
        <f t="shared" si="2"/>
        <v>317</v>
      </c>
      <c r="K4" s="4">
        <f t="shared" si="2"/>
        <v>321</v>
      </c>
      <c r="L4" s="4">
        <f t="shared" si="2"/>
        <v>173</v>
      </c>
      <c r="M4" s="4">
        <f t="shared" si="2"/>
        <v>298</v>
      </c>
      <c r="N4" s="4">
        <f t="shared" si="2"/>
        <v>368</v>
      </c>
      <c r="O4" s="4">
        <f t="shared" si="2"/>
        <v>456</v>
      </c>
      <c r="P4" s="4">
        <f t="shared" si="2"/>
        <v>0</v>
      </c>
      <c r="Q4" s="4">
        <f t="shared" si="2"/>
        <v>97</v>
      </c>
      <c r="R4" s="4">
        <f t="shared" si="2"/>
        <v>267</v>
      </c>
      <c r="S4" s="4">
        <f t="shared" si="2"/>
        <v>311</v>
      </c>
      <c r="T4" s="4">
        <f t="shared" si="2"/>
        <v>326</v>
      </c>
      <c r="U4" s="4">
        <f t="shared" si="2"/>
        <v>243</v>
      </c>
      <c r="V4" s="4">
        <f t="shared" si="2"/>
        <v>117</v>
      </c>
      <c r="W4" s="4">
        <f t="shared" si="2"/>
        <v>0</v>
      </c>
      <c r="X4" s="4">
        <f t="shared" si="2"/>
        <v>88</v>
      </c>
      <c r="Y4" s="4">
        <f t="shared" si="2"/>
        <v>302</v>
      </c>
      <c r="Z4" s="4">
        <f t="shared" si="2"/>
        <v>39</v>
      </c>
      <c r="AA4" s="4">
        <f t="shared" si="2"/>
        <v>87</v>
      </c>
      <c r="AB4" s="4">
        <f t="shared" si="2"/>
        <v>0</v>
      </c>
      <c r="AC4" s="4">
        <f t="shared" si="2"/>
        <v>478</v>
      </c>
      <c r="AD4" s="4">
        <f t="shared" si="2"/>
        <v>224</v>
      </c>
      <c r="AE4" s="4">
        <f t="shared" si="2"/>
        <v>460</v>
      </c>
      <c r="AF4" s="4">
        <f t="shared" si="2"/>
        <v>261</v>
      </c>
      <c r="AG4" s="4">
        <f t="shared" si="2"/>
        <v>270</v>
      </c>
      <c r="AH4" s="4">
        <f t="shared" si="2"/>
        <v>0</v>
      </c>
      <c r="AI4" s="8">
        <f>SUM(E4:AH4)</f>
        <v>6455</v>
      </c>
      <c r="AJ4" s="226">
        <f t="shared" ref="AJ4" si="3">AI6/AI4%</f>
        <v>6.305189775367932</v>
      </c>
      <c r="AK4" s="229">
        <f>AI15/AI4%</f>
        <v>0</v>
      </c>
      <c r="AL4" s="194" t="s">
        <v>10</v>
      </c>
      <c r="AM4" s="194"/>
      <c r="AN4" s="40" t="s">
        <v>51</v>
      </c>
      <c r="AO4" s="267" t="s">
        <v>52</v>
      </c>
      <c r="AP4" s="267"/>
      <c r="AQ4" s="267" t="s">
        <v>53</v>
      </c>
      <c r="AR4" s="267"/>
      <c r="AS4" s="31" t="s">
        <v>57</v>
      </c>
    </row>
    <row r="5" spans="1:49" ht="24" thickBot="1">
      <c r="A5" s="201"/>
      <c r="B5" s="285"/>
      <c r="C5" s="195" t="s">
        <v>11</v>
      </c>
      <c r="D5" s="195"/>
      <c r="E5" s="1">
        <v>251</v>
      </c>
      <c r="F5" s="1">
        <v>301</v>
      </c>
      <c r="G5" s="1">
        <v>186</v>
      </c>
      <c r="H5" s="1">
        <v>115</v>
      </c>
      <c r="I5" s="1">
        <v>0</v>
      </c>
      <c r="J5" s="43">
        <v>275</v>
      </c>
      <c r="K5" s="1">
        <v>276</v>
      </c>
      <c r="L5" s="1">
        <v>156</v>
      </c>
      <c r="M5" s="1">
        <v>280</v>
      </c>
      <c r="N5" s="1">
        <v>345</v>
      </c>
      <c r="O5" s="1">
        <v>430</v>
      </c>
      <c r="P5" s="1">
        <v>0</v>
      </c>
      <c r="Q5" s="1">
        <v>91</v>
      </c>
      <c r="R5" s="1">
        <v>260</v>
      </c>
      <c r="S5" s="1">
        <v>301</v>
      </c>
      <c r="T5" s="1">
        <v>312</v>
      </c>
      <c r="U5" s="1">
        <v>235</v>
      </c>
      <c r="V5" s="1">
        <v>104</v>
      </c>
      <c r="W5" s="1">
        <v>0</v>
      </c>
      <c r="X5" s="1">
        <v>88</v>
      </c>
      <c r="Y5" s="1">
        <v>302</v>
      </c>
      <c r="Z5" s="1">
        <v>34</v>
      </c>
      <c r="AA5" s="1">
        <v>83</v>
      </c>
      <c r="AB5" s="1">
        <v>0</v>
      </c>
      <c r="AC5" s="1">
        <v>466</v>
      </c>
      <c r="AD5" s="1">
        <v>217</v>
      </c>
      <c r="AE5" s="1">
        <v>440</v>
      </c>
      <c r="AF5" s="1">
        <v>242</v>
      </c>
      <c r="AG5" s="1">
        <v>266</v>
      </c>
      <c r="AH5" s="1">
        <v>0</v>
      </c>
      <c r="AI5" s="1">
        <f t="shared" ref="AI5" si="4">AI4-AI6</f>
        <v>6048</v>
      </c>
      <c r="AJ5" s="227"/>
      <c r="AK5" s="230"/>
      <c r="AL5" s="195" t="s">
        <v>11</v>
      </c>
      <c r="AM5" s="195"/>
      <c r="AN5" s="29">
        <f>(AI4)</f>
        <v>6455</v>
      </c>
      <c r="AO5" s="264">
        <f>(AI5)</f>
        <v>6048</v>
      </c>
      <c r="AP5" s="264"/>
      <c r="AQ5" s="264">
        <f>(AI6)</f>
        <v>407</v>
      </c>
      <c r="AR5" s="264"/>
      <c r="AS5" s="32">
        <f>(AQ5/AN5)*100</f>
        <v>6.305189775367932</v>
      </c>
    </row>
    <row r="6" spans="1:49" ht="21">
      <c r="A6" s="201"/>
      <c r="B6" s="285"/>
      <c r="C6" s="195" t="s">
        <v>12</v>
      </c>
      <c r="D6" s="195"/>
      <c r="E6" s="1">
        <f>E8+E9+E10+E11+E12+E13</f>
        <v>21</v>
      </c>
      <c r="F6" s="1">
        <f t="shared" ref="F6:AI6" si="5">F8+F9+F10+F11+F12+F13</f>
        <v>15</v>
      </c>
      <c r="G6" s="1">
        <f t="shared" si="5"/>
        <v>16</v>
      </c>
      <c r="H6" s="1">
        <f t="shared" si="5"/>
        <v>47</v>
      </c>
      <c r="I6" s="1">
        <f t="shared" si="5"/>
        <v>0</v>
      </c>
      <c r="J6" s="1">
        <f t="shared" si="5"/>
        <v>42</v>
      </c>
      <c r="K6" s="1">
        <f t="shared" si="5"/>
        <v>45</v>
      </c>
      <c r="L6" s="1">
        <f t="shared" si="5"/>
        <v>17</v>
      </c>
      <c r="M6" s="1">
        <f t="shared" si="5"/>
        <v>18</v>
      </c>
      <c r="N6" s="1">
        <f t="shared" si="5"/>
        <v>23</v>
      </c>
      <c r="O6" s="1">
        <f t="shared" si="5"/>
        <v>26</v>
      </c>
      <c r="P6" s="1">
        <f t="shared" si="5"/>
        <v>0</v>
      </c>
      <c r="Q6" s="1">
        <f t="shared" si="5"/>
        <v>6</v>
      </c>
      <c r="R6" s="1">
        <f t="shared" si="5"/>
        <v>7</v>
      </c>
      <c r="S6" s="1">
        <f t="shared" si="5"/>
        <v>10</v>
      </c>
      <c r="T6" s="1">
        <f t="shared" si="5"/>
        <v>14</v>
      </c>
      <c r="U6" s="1">
        <f t="shared" si="5"/>
        <v>8</v>
      </c>
      <c r="V6" s="1">
        <f t="shared" si="5"/>
        <v>13</v>
      </c>
      <c r="W6" s="1">
        <f t="shared" si="5"/>
        <v>0</v>
      </c>
      <c r="X6" s="1">
        <f t="shared" si="5"/>
        <v>0</v>
      </c>
      <c r="Y6" s="1">
        <v>0</v>
      </c>
      <c r="Z6" s="1">
        <f t="shared" si="5"/>
        <v>5</v>
      </c>
      <c r="AA6" s="1">
        <f t="shared" si="5"/>
        <v>4</v>
      </c>
      <c r="AB6" s="1">
        <f t="shared" si="5"/>
        <v>0</v>
      </c>
      <c r="AC6" s="1">
        <f t="shared" si="5"/>
        <v>12</v>
      </c>
      <c r="AD6" s="1">
        <f t="shared" si="5"/>
        <v>7</v>
      </c>
      <c r="AE6" s="1">
        <f t="shared" si="5"/>
        <v>20</v>
      </c>
      <c r="AF6" s="1">
        <f t="shared" si="5"/>
        <v>19</v>
      </c>
      <c r="AG6" s="1">
        <f t="shared" si="5"/>
        <v>4</v>
      </c>
      <c r="AH6" s="1">
        <f t="shared" si="5"/>
        <v>0</v>
      </c>
      <c r="AI6" s="1">
        <f t="shared" si="5"/>
        <v>407</v>
      </c>
      <c r="AJ6" s="227"/>
      <c r="AK6" s="230"/>
      <c r="AL6" s="195" t="s">
        <v>12</v>
      </c>
      <c r="AM6" s="195"/>
      <c r="AN6" s="27"/>
    </row>
    <row r="7" spans="1:49" ht="21.75" thickBot="1">
      <c r="A7" s="201"/>
      <c r="B7" s="285"/>
      <c r="C7" s="274" t="s">
        <v>59</v>
      </c>
      <c r="D7" s="275"/>
      <c r="E7" s="34">
        <f>(E6/E4)*100</f>
        <v>7.7205882352941178</v>
      </c>
      <c r="F7" s="34">
        <f t="shared" ref="F7:AH7" si="6">(F6/F4)*100</f>
        <v>4.7468354430379751</v>
      </c>
      <c r="G7" s="34">
        <f t="shared" si="6"/>
        <v>7.9207920792079207</v>
      </c>
      <c r="H7" s="34">
        <f t="shared" si="6"/>
        <v>29.012345679012348</v>
      </c>
      <c r="I7" s="34" t="e">
        <f t="shared" si="6"/>
        <v>#DIV/0!</v>
      </c>
      <c r="J7" s="34">
        <f t="shared" si="6"/>
        <v>13.249211356466878</v>
      </c>
      <c r="K7" s="34">
        <f t="shared" si="6"/>
        <v>14.018691588785046</v>
      </c>
      <c r="L7" s="34">
        <f t="shared" si="6"/>
        <v>9.8265895953757223</v>
      </c>
      <c r="M7" s="34">
        <f t="shared" si="6"/>
        <v>6.0402684563758395</v>
      </c>
      <c r="N7" s="34">
        <f t="shared" si="6"/>
        <v>6.25</v>
      </c>
      <c r="O7" s="34">
        <f t="shared" si="6"/>
        <v>5.7017543859649118</v>
      </c>
      <c r="P7" s="34" t="e">
        <f t="shared" si="6"/>
        <v>#DIV/0!</v>
      </c>
      <c r="Q7" s="34">
        <f t="shared" si="6"/>
        <v>6.1855670103092786</v>
      </c>
      <c r="R7" s="34">
        <f t="shared" si="6"/>
        <v>2.6217228464419478</v>
      </c>
      <c r="S7" s="34">
        <f t="shared" si="6"/>
        <v>3.215434083601286</v>
      </c>
      <c r="T7" s="34">
        <f t="shared" si="6"/>
        <v>4.294478527607362</v>
      </c>
      <c r="U7" s="34">
        <f t="shared" si="6"/>
        <v>3.2921810699588478</v>
      </c>
      <c r="V7" s="34">
        <f t="shared" si="6"/>
        <v>11.111111111111111</v>
      </c>
      <c r="W7" s="34" t="e">
        <f t="shared" si="6"/>
        <v>#DIV/0!</v>
      </c>
      <c r="X7" s="34">
        <f t="shared" si="6"/>
        <v>0</v>
      </c>
      <c r="Y7" s="34">
        <f t="shared" si="6"/>
        <v>0</v>
      </c>
      <c r="Z7" s="34">
        <f t="shared" si="6"/>
        <v>12.820512820512819</v>
      </c>
      <c r="AA7" s="34">
        <f t="shared" si="6"/>
        <v>4.5977011494252871</v>
      </c>
      <c r="AB7" s="34" t="e">
        <f t="shared" si="6"/>
        <v>#DIV/0!</v>
      </c>
      <c r="AC7" s="34">
        <f t="shared" si="6"/>
        <v>2.510460251046025</v>
      </c>
      <c r="AD7" s="34">
        <f t="shared" si="6"/>
        <v>3.125</v>
      </c>
      <c r="AE7" s="34">
        <f t="shared" si="6"/>
        <v>4.3478260869565215</v>
      </c>
      <c r="AF7" s="34">
        <f t="shared" si="6"/>
        <v>7.2796934865900385</v>
      </c>
      <c r="AG7" s="34">
        <f t="shared" si="6"/>
        <v>1.4814814814814816</v>
      </c>
      <c r="AH7" s="34" t="e">
        <f t="shared" si="6"/>
        <v>#DIV/0!</v>
      </c>
      <c r="AI7" s="35">
        <f>(AI6/AI4)*100</f>
        <v>6.305189775367932</v>
      </c>
      <c r="AJ7" s="227"/>
      <c r="AK7" s="230"/>
      <c r="AL7" s="37"/>
      <c r="AM7" s="37"/>
      <c r="AN7" s="27"/>
    </row>
    <row r="8" spans="1:49" ht="31.5">
      <c r="A8" s="201"/>
      <c r="B8" s="285"/>
      <c r="C8" s="192" t="s">
        <v>13</v>
      </c>
      <c r="D8" s="37" t="s">
        <v>14</v>
      </c>
      <c r="E8" s="1">
        <v>1</v>
      </c>
      <c r="F8" s="1">
        <v>0</v>
      </c>
      <c r="G8" s="1">
        <v>0</v>
      </c>
      <c r="H8" s="1">
        <v>2</v>
      </c>
      <c r="I8" s="1">
        <v>0</v>
      </c>
      <c r="J8" s="1">
        <v>2</v>
      </c>
      <c r="K8" s="1">
        <v>0</v>
      </c>
      <c r="L8" s="1">
        <v>3</v>
      </c>
      <c r="M8" s="1">
        <v>1</v>
      </c>
      <c r="N8" s="1">
        <v>1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2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2</v>
      </c>
      <c r="AG8" s="1">
        <v>0</v>
      </c>
      <c r="AH8" s="1">
        <v>0</v>
      </c>
      <c r="AI8" s="9">
        <f t="shared" ref="AI8:AI13" si="7">SUM(E8:AH8)</f>
        <v>20</v>
      </c>
      <c r="AJ8" s="227"/>
      <c r="AK8" s="230"/>
      <c r="AL8" s="192" t="s">
        <v>13</v>
      </c>
      <c r="AM8" s="37" t="s">
        <v>14</v>
      </c>
      <c r="AN8" s="280" t="s">
        <v>54</v>
      </c>
      <c r="AO8" s="281"/>
      <c r="AP8" s="281"/>
      <c r="AQ8" s="282"/>
      <c r="AR8" s="30"/>
      <c r="AS8" s="271" t="s">
        <v>81</v>
      </c>
      <c r="AT8" s="272"/>
      <c r="AU8" s="272"/>
      <c r="AV8" s="272"/>
      <c r="AW8" s="273"/>
    </row>
    <row r="9" spans="1:49" ht="37.5" customHeight="1">
      <c r="A9" s="201"/>
      <c r="B9" s="285"/>
      <c r="C9" s="192"/>
      <c r="D9" s="37" t="s">
        <v>15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9">
        <f t="shared" si="7"/>
        <v>3</v>
      </c>
      <c r="AJ9" s="227"/>
      <c r="AK9" s="230"/>
      <c r="AL9" s="192"/>
      <c r="AM9" s="37" t="s">
        <v>15</v>
      </c>
      <c r="AN9" s="276" t="s">
        <v>55</v>
      </c>
      <c r="AO9" s="277"/>
      <c r="AP9" s="265">
        <f>(AI8)</f>
        <v>20</v>
      </c>
      <c r="AQ9" s="266"/>
      <c r="AS9" s="84" t="s">
        <v>77</v>
      </c>
      <c r="AT9" s="85" t="s">
        <v>82</v>
      </c>
      <c r="AU9" s="85" t="s">
        <v>83</v>
      </c>
      <c r="AV9" s="85" t="s">
        <v>70</v>
      </c>
      <c r="AW9" s="110" t="s">
        <v>71</v>
      </c>
    </row>
    <row r="10" spans="1:49" ht="23.25">
      <c r="A10" s="201"/>
      <c r="B10" s="285"/>
      <c r="C10" s="192"/>
      <c r="D10" s="37" t="s">
        <v>16</v>
      </c>
      <c r="E10" s="1">
        <v>5</v>
      </c>
      <c r="F10" s="1">
        <v>10</v>
      </c>
      <c r="G10" s="1">
        <v>10</v>
      </c>
      <c r="H10" s="1">
        <v>25</v>
      </c>
      <c r="I10" s="1">
        <v>0</v>
      </c>
      <c r="J10" s="1">
        <v>20</v>
      </c>
      <c r="K10" s="1">
        <v>20</v>
      </c>
      <c r="L10" s="1">
        <v>5</v>
      </c>
      <c r="M10" s="1">
        <v>6</v>
      </c>
      <c r="N10" s="1">
        <v>9</v>
      </c>
      <c r="O10" s="1">
        <v>10</v>
      </c>
      <c r="P10" s="1">
        <v>0</v>
      </c>
      <c r="Q10" s="1">
        <v>5</v>
      </c>
      <c r="R10" s="1">
        <v>4</v>
      </c>
      <c r="S10" s="1">
        <v>9</v>
      </c>
      <c r="T10" s="1">
        <v>11</v>
      </c>
      <c r="U10" s="1">
        <v>7</v>
      </c>
      <c r="V10" s="1">
        <v>13</v>
      </c>
      <c r="W10" s="1">
        <v>0</v>
      </c>
      <c r="X10" s="1">
        <v>0</v>
      </c>
      <c r="Y10" s="1">
        <v>7</v>
      </c>
      <c r="Z10" s="1">
        <v>5</v>
      </c>
      <c r="AA10" s="1">
        <v>3</v>
      </c>
      <c r="AB10" s="1">
        <v>0</v>
      </c>
      <c r="AC10" s="1">
        <v>12</v>
      </c>
      <c r="AD10" s="1">
        <v>7</v>
      </c>
      <c r="AE10" s="1">
        <v>16</v>
      </c>
      <c r="AF10" s="1">
        <v>17</v>
      </c>
      <c r="AG10" s="1">
        <v>3</v>
      </c>
      <c r="AH10" s="1">
        <v>0</v>
      </c>
      <c r="AI10" s="9">
        <f t="shared" si="7"/>
        <v>239</v>
      </c>
      <c r="AJ10" s="227"/>
      <c r="AK10" s="230"/>
      <c r="AL10" s="192"/>
      <c r="AM10" s="37" t="s">
        <v>16</v>
      </c>
      <c r="AN10" s="276" t="s">
        <v>56</v>
      </c>
      <c r="AO10" s="277"/>
      <c r="AP10" s="265">
        <f>(AI9)</f>
        <v>3</v>
      </c>
      <c r="AQ10" s="266"/>
      <c r="AS10" s="86" t="s">
        <v>78</v>
      </c>
      <c r="AT10" s="87">
        <v>12969</v>
      </c>
      <c r="AU10" s="87">
        <v>44</v>
      </c>
      <c r="AV10" s="87">
        <v>0.5</v>
      </c>
      <c r="AW10" s="91">
        <f>(AU10/AT10)*100</f>
        <v>0.33927056827820185</v>
      </c>
    </row>
    <row r="11" spans="1:49" ht="23.25">
      <c r="A11" s="201"/>
      <c r="B11" s="285"/>
      <c r="C11" s="192"/>
      <c r="D11" s="37" t="s">
        <v>17</v>
      </c>
      <c r="E11" s="1">
        <v>10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4</v>
      </c>
      <c r="AF11" s="1">
        <v>0</v>
      </c>
      <c r="AG11" s="1">
        <v>0</v>
      </c>
      <c r="AH11" s="1">
        <v>0</v>
      </c>
      <c r="AI11" s="9">
        <f t="shared" si="7"/>
        <v>21</v>
      </c>
      <c r="AJ11" s="227"/>
      <c r="AK11" s="230"/>
      <c r="AL11" s="192"/>
      <c r="AM11" s="37" t="s">
        <v>17</v>
      </c>
      <c r="AN11" s="276" t="s">
        <v>16</v>
      </c>
      <c r="AO11" s="277"/>
      <c r="AP11" s="265">
        <f>(AI10)</f>
        <v>239</v>
      </c>
      <c r="AQ11" s="266"/>
      <c r="AS11" s="86" t="s">
        <v>79</v>
      </c>
      <c r="AT11" s="87">
        <v>12969</v>
      </c>
      <c r="AU11" s="87">
        <v>167</v>
      </c>
      <c r="AV11" s="87">
        <v>1</v>
      </c>
      <c r="AW11" s="91">
        <f t="shared" ref="AW11:AW12" si="8">(AU11/AT11)*100</f>
        <v>1.2876860205104481</v>
      </c>
    </row>
    <row r="12" spans="1:49" ht="24" thickBot="1">
      <c r="A12" s="201"/>
      <c r="B12" s="285"/>
      <c r="C12" s="192"/>
      <c r="D12" s="37" t="s">
        <v>18</v>
      </c>
      <c r="E12" s="1">
        <v>5</v>
      </c>
      <c r="F12" s="1">
        <v>5</v>
      </c>
      <c r="G12" s="1">
        <v>5</v>
      </c>
      <c r="H12" s="1">
        <v>20</v>
      </c>
      <c r="I12" s="1">
        <v>0</v>
      </c>
      <c r="J12" s="1">
        <v>20</v>
      </c>
      <c r="K12" s="1">
        <v>25</v>
      </c>
      <c r="L12" s="1">
        <v>6</v>
      </c>
      <c r="M12" s="1">
        <v>10</v>
      </c>
      <c r="N12" s="1">
        <v>13</v>
      </c>
      <c r="O12" s="1">
        <v>14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9">
        <f t="shared" si="7"/>
        <v>124</v>
      </c>
      <c r="AJ12" s="227"/>
      <c r="AK12" s="230"/>
      <c r="AL12" s="192"/>
      <c r="AM12" s="37" t="s">
        <v>18</v>
      </c>
      <c r="AN12" s="276" t="s">
        <v>17</v>
      </c>
      <c r="AO12" s="277"/>
      <c r="AP12" s="265">
        <f>(AI11)</f>
        <v>21</v>
      </c>
      <c r="AQ12" s="266"/>
      <c r="AS12" s="88" t="s">
        <v>80</v>
      </c>
      <c r="AT12" s="87">
        <v>12969</v>
      </c>
      <c r="AU12" s="89">
        <v>184</v>
      </c>
      <c r="AV12" s="89">
        <v>1</v>
      </c>
      <c r="AW12" s="95">
        <f t="shared" si="8"/>
        <v>1.4187678309815714</v>
      </c>
    </row>
    <row r="13" spans="1:49" ht="24" thickBot="1">
      <c r="A13" s="201"/>
      <c r="B13" s="285"/>
      <c r="C13" s="192"/>
      <c r="D13" s="37" t="s">
        <v>19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9">
        <f t="shared" si="7"/>
        <v>0</v>
      </c>
      <c r="AJ13" s="227"/>
      <c r="AK13" s="230"/>
      <c r="AL13" s="192"/>
      <c r="AM13" s="37" t="s">
        <v>19</v>
      </c>
      <c r="AN13" s="278" t="s">
        <v>18</v>
      </c>
      <c r="AO13" s="279"/>
      <c r="AP13" s="264">
        <f>(AI12)</f>
        <v>124</v>
      </c>
      <c r="AQ13" s="283"/>
    </row>
    <row r="14" spans="1:49" ht="19.5" thickBot="1">
      <c r="A14" s="261"/>
      <c r="B14" s="285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63"/>
      <c r="AK14" s="230"/>
      <c r="AL14" s="22"/>
      <c r="AM14" s="23"/>
    </row>
    <row r="15" spans="1:49" ht="24" thickBot="1">
      <c r="A15" s="202"/>
      <c r="B15" s="286"/>
      <c r="C15" s="257" t="s">
        <v>21</v>
      </c>
      <c r="D15" s="25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10">
        <f>SUM(E15:AH15)</f>
        <v>0</v>
      </c>
      <c r="AJ15" s="228"/>
      <c r="AK15" s="231"/>
      <c r="AL15" s="259" t="s">
        <v>21</v>
      </c>
      <c r="AM15" s="260"/>
      <c r="AR15" s="287" t="s">
        <v>84</v>
      </c>
      <c r="AS15" s="288"/>
      <c r="AT15" s="288"/>
      <c r="AU15" s="289"/>
    </row>
    <row r="16" spans="1:49" ht="31.5" customHeight="1">
      <c r="A16" s="200">
        <v>2</v>
      </c>
      <c r="B16" s="252" t="s">
        <v>42</v>
      </c>
      <c r="C16" s="194" t="s">
        <v>10</v>
      </c>
      <c r="D16" s="194"/>
      <c r="E16" s="4">
        <f t="shared" ref="E16:AH16" si="9">(E17+E18)</f>
        <v>0</v>
      </c>
      <c r="F16" s="4">
        <f t="shared" si="9"/>
        <v>0</v>
      </c>
      <c r="G16" s="4">
        <f t="shared" si="9"/>
        <v>33</v>
      </c>
      <c r="H16" s="4">
        <f t="shared" si="9"/>
        <v>147</v>
      </c>
      <c r="I16" s="4">
        <f t="shared" si="9"/>
        <v>0</v>
      </c>
      <c r="J16" s="4">
        <f t="shared" si="9"/>
        <v>59</v>
      </c>
      <c r="K16" s="4">
        <f t="shared" si="9"/>
        <v>0</v>
      </c>
      <c r="L16" s="4">
        <f t="shared" si="9"/>
        <v>32</v>
      </c>
      <c r="M16" s="4">
        <f t="shared" si="9"/>
        <v>0</v>
      </c>
      <c r="N16" s="4">
        <f t="shared" si="9"/>
        <v>0</v>
      </c>
      <c r="O16" s="4">
        <f t="shared" si="9"/>
        <v>0</v>
      </c>
      <c r="P16" s="4">
        <f t="shared" si="9"/>
        <v>0</v>
      </c>
      <c r="Q16" s="4">
        <f t="shared" si="9"/>
        <v>0</v>
      </c>
      <c r="R16" s="4">
        <f t="shared" si="9"/>
        <v>28</v>
      </c>
      <c r="S16" s="4">
        <f t="shared" si="9"/>
        <v>76</v>
      </c>
      <c r="T16" s="4">
        <f t="shared" si="9"/>
        <v>0</v>
      </c>
      <c r="U16" s="4">
        <f t="shared" si="9"/>
        <v>0</v>
      </c>
      <c r="V16" s="4">
        <f t="shared" si="9"/>
        <v>0</v>
      </c>
      <c r="W16" s="4">
        <f t="shared" si="9"/>
        <v>0</v>
      </c>
      <c r="X16" s="4">
        <f t="shared" si="9"/>
        <v>27</v>
      </c>
      <c r="Y16" s="4">
        <f t="shared" si="9"/>
        <v>0</v>
      </c>
      <c r="Z16" s="4">
        <f t="shared" si="9"/>
        <v>0</v>
      </c>
      <c r="AA16" s="4">
        <f t="shared" si="9"/>
        <v>0</v>
      </c>
      <c r="AB16" s="4">
        <f t="shared" si="9"/>
        <v>0</v>
      </c>
      <c r="AC16" s="4">
        <f t="shared" si="9"/>
        <v>0</v>
      </c>
      <c r="AD16" s="4">
        <f t="shared" si="9"/>
        <v>0</v>
      </c>
      <c r="AE16" s="4">
        <f t="shared" si="9"/>
        <v>180</v>
      </c>
      <c r="AF16" s="4">
        <f t="shared" si="9"/>
        <v>316</v>
      </c>
      <c r="AG16" s="4">
        <f t="shared" si="9"/>
        <v>99</v>
      </c>
      <c r="AH16" s="4">
        <f t="shared" si="9"/>
        <v>0</v>
      </c>
      <c r="AI16" s="8">
        <f>SUM(E16:AH16)</f>
        <v>997</v>
      </c>
      <c r="AJ16" s="232">
        <f>AI18/AI16%</f>
        <v>5.1153460381143425</v>
      </c>
      <c r="AK16" s="235">
        <f>AI27/AI16%</f>
        <v>2.0060180541624875</v>
      </c>
      <c r="AL16" s="194" t="s">
        <v>10</v>
      </c>
      <c r="AM16" s="194"/>
      <c r="AR16" s="97" t="s">
        <v>92</v>
      </c>
      <c r="AS16" s="97" t="s">
        <v>93</v>
      </c>
      <c r="AT16" s="108" t="s">
        <v>94</v>
      </c>
      <c r="AU16" s="108" t="s">
        <v>95</v>
      </c>
    </row>
    <row r="17" spans="1:48" ht="18.75">
      <c r="A17" s="201"/>
      <c r="B17" s="253"/>
      <c r="C17" s="195" t="s">
        <v>11</v>
      </c>
      <c r="D17" s="195"/>
      <c r="E17" s="1"/>
      <c r="F17" s="1"/>
      <c r="G17" s="42">
        <v>32</v>
      </c>
      <c r="H17" s="43">
        <v>133</v>
      </c>
      <c r="I17" s="1"/>
      <c r="J17" s="43">
        <v>54</v>
      </c>
      <c r="K17" s="1"/>
      <c r="L17" s="43">
        <v>28</v>
      </c>
      <c r="M17" s="1"/>
      <c r="N17" s="1"/>
      <c r="O17" s="1"/>
      <c r="P17" s="1"/>
      <c r="Q17" s="1"/>
      <c r="R17" s="43">
        <v>28</v>
      </c>
      <c r="S17" s="1">
        <v>72</v>
      </c>
      <c r="T17" s="1"/>
      <c r="U17" s="1"/>
      <c r="V17" s="1"/>
      <c r="W17" s="1"/>
      <c r="X17" s="43">
        <v>27</v>
      </c>
      <c r="Y17" s="1"/>
      <c r="Z17" s="1"/>
      <c r="AA17" s="1"/>
      <c r="AB17" s="1"/>
      <c r="AC17" s="1"/>
      <c r="AD17" s="1"/>
      <c r="AE17" s="1">
        <v>177</v>
      </c>
      <c r="AF17" s="1">
        <v>300</v>
      </c>
      <c r="AG17" s="1">
        <v>95</v>
      </c>
      <c r="AH17" s="1"/>
      <c r="AI17" s="9">
        <f>SUM(E17:AH17)</f>
        <v>946</v>
      </c>
      <c r="AJ17" s="233"/>
      <c r="AK17" s="236"/>
      <c r="AL17" s="195" t="s">
        <v>11</v>
      </c>
      <c r="AM17" s="195"/>
      <c r="AR17" s="109" t="s">
        <v>96</v>
      </c>
      <c r="AS17" s="97">
        <v>239</v>
      </c>
      <c r="AT17" s="97">
        <v>239</v>
      </c>
      <c r="AU17" s="97">
        <v>58.72</v>
      </c>
    </row>
    <row r="18" spans="1:48" ht="18.75">
      <c r="A18" s="201"/>
      <c r="B18" s="253"/>
      <c r="C18" s="195" t="s">
        <v>23</v>
      </c>
      <c r="D18" s="195"/>
      <c r="E18" s="1">
        <f t="shared" ref="E18:AH18" si="10">(E20+E21+E22+E23+E24+E26)</f>
        <v>0</v>
      </c>
      <c r="F18" s="1">
        <f t="shared" si="10"/>
        <v>0</v>
      </c>
      <c r="G18" s="1">
        <f t="shared" si="10"/>
        <v>1</v>
      </c>
      <c r="H18" s="1">
        <f t="shared" si="10"/>
        <v>14</v>
      </c>
      <c r="I18" s="1">
        <f t="shared" si="10"/>
        <v>0</v>
      </c>
      <c r="J18" s="1">
        <f t="shared" si="10"/>
        <v>5</v>
      </c>
      <c r="K18" s="1">
        <f t="shared" si="10"/>
        <v>0</v>
      </c>
      <c r="L18" s="1">
        <f t="shared" si="10"/>
        <v>4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  <c r="R18" s="1">
        <f t="shared" si="10"/>
        <v>0</v>
      </c>
      <c r="S18" s="1">
        <f t="shared" si="10"/>
        <v>4</v>
      </c>
      <c r="T18" s="1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Y18" s="1">
        <f t="shared" si="10"/>
        <v>0</v>
      </c>
      <c r="Z18" s="1">
        <f t="shared" si="10"/>
        <v>0</v>
      </c>
      <c r="AA18" s="1">
        <f t="shared" si="10"/>
        <v>0</v>
      </c>
      <c r="AB18" s="1">
        <f t="shared" si="10"/>
        <v>0</v>
      </c>
      <c r="AC18" s="1">
        <f t="shared" si="10"/>
        <v>0</v>
      </c>
      <c r="AD18" s="1">
        <f t="shared" si="10"/>
        <v>0</v>
      </c>
      <c r="AE18" s="1">
        <f t="shared" si="10"/>
        <v>3</v>
      </c>
      <c r="AF18" s="1">
        <f t="shared" si="10"/>
        <v>16</v>
      </c>
      <c r="AG18" s="1">
        <f t="shared" si="10"/>
        <v>4</v>
      </c>
      <c r="AH18" s="1">
        <f t="shared" si="10"/>
        <v>0</v>
      </c>
      <c r="AI18" s="9">
        <f>SUM(E18:AH18)</f>
        <v>51</v>
      </c>
      <c r="AJ18" s="233"/>
      <c r="AK18" s="236"/>
      <c r="AL18" s="195" t="s">
        <v>12</v>
      </c>
      <c r="AM18" s="195"/>
      <c r="AR18" s="109" t="s">
        <v>91</v>
      </c>
      <c r="AS18" s="97">
        <v>124</v>
      </c>
      <c r="AT18" s="97">
        <v>363</v>
      </c>
      <c r="AU18" s="97">
        <v>89.18</v>
      </c>
    </row>
    <row r="19" spans="1:48" ht="18.75">
      <c r="A19" s="201"/>
      <c r="B19" s="253"/>
      <c r="C19" s="274" t="s">
        <v>59</v>
      </c>
      <c r="D19" s="275"/>
      <c r="E19" s="1" t="e">
        <f>(E18/E16)*100</f>
        <v>#DIV/0!</v>
      </c>
      <c r="F19" s="1" t="e">
        <f t="shared" ref="F19:AH19" si="11">(F18/F16)*100</f>
        <v>#DIV/0!</v>
      </c>
      <c r="G19" s="34">
        <f t="shared" si="11"/>
        <v>3.0303030303030303</v>
      </c>
      <c r="H19" s="34">
        <f t="shared" si="11"/>
        <v>9.5238095238095237</v>
      </c>
      <c r="I19" s="1" t="e">
        <f t="shared" si="11"/>
        <v>#DIV/0!</v>
      </c>
      <c r="J19" s="34">
        <f t="shared" si="11"/>
        <v>8.4745762711864394</v>
      </c>
      <c r="K19" s="1" t="e">
        <f t="shared" si="11"/>
        <v>#DIV/0!</v>
      </c>
      <c r="L19" s="1">
        <f t="shared" si="11"/>
        <v>12.5</v>
      </c>
      <c r="M19" s="1" t="e">
        <f t="shared" si="11"/>
        <v>#DIV/0!</v>
      </c>
      <c r="N19" s="1" t="e">
        <f t="shared" si="11"/>
        <v>#DIV/0!</v>
      </c>
      <c r="O19" s="1" t="e">
        <f t="shared" si="11"/>
        <v>#DIV/0!</v>
      </c>
      <c r="P19" s="1" t="e">
        <f t="shared" si="11"/>
        <v>#DIV/0!</v>
      </c>
      <c r="Q19" s="1" t="e">
        <f t="shared" si="11"/>
        <v>#DIV/0!</v>
      </c>
      <c r="R19" s="1">
        <f t="shared" si="11"/>
        <v>0</v>
      </c>
      <c r="S19" s="34">
        <f t="shared" si="11"/>
        <v>5.2631578947368416</v>
      </c>
      <c r="T19" s="1" t="e">
        <f t="shared" si="11"/>
        <v>#DIV/0!</v>
      </c>
      <c r="U19" s="1" t="e">
        <f t="shared" si="11"/>
        <v>#DIV/0!</v>
      </c>
      <c r="V19" s="1" t="e">
        <f t="shared" si="11"/>
        <v>#DIV/0!</v>
      </c>
      <c r="W19" s="1" t="e">
        <f t="shared" si="11"/>
        <v>#DIV/0!</v>
      </c>
      <c r="X19" s="1">
        <f t="shared" si="11"/>
        <v>0</v>
      </c>
      <c r="Y19" s="1" t="e">
        <f t="shared" si="11"/>
        <v>#DIV/0!</v>
      </c>
      <c r="Z19" s="1" t="e">
        <f t="shared" si="11"/>
        <v>#DIV/0!</v>
      </c>
      <c r="AA19" s="1" t="e">
        <f t="shared" si="11"/>
        <v>#DIV/0!</v>
      </c>
      <c r="AB19" s="1" t="e">
        <f t="shared" si="11"/>
        <v>#DIV/0!</v>
      </c>
      <c r="AC19" s="1" t="e">
        <f t="shared" si="11"/>
        <v>#DIV/0!</v>
      </c>
      <c r="AD19" s="1" t="e">
        <f t="shared" si="11"/>
        <v>#DIV/0!</v>
      </c>
      <c r="AE19" s="34">
        <f t="shared" si="11"/>
        <v>1.6666666666666667</v>
      </c>
      <c r="AF19" s="1">
        <f t="shared" si="11"/>
        <v>5.0632911392405067</v>
      </c>
      <c r="AG19" s="1">
        <f t="shared" si="11"/>
        <v>4.0404040404040407</v>
      </c>
      <c r="AH19" s="1" t="e">
        <f t="shared" si="11"/>
        <v>#DIV/0!</v>
      </c>
      <c r="AI19" s="9">
        <f>(AI18/AI16)*100</f>
        <v>5.1153460381143425</v>
      </c>
      <c r="AJ19" s="233"/>
      <c r="AK19" s="236"/>
      <c r="AL19" s="37"/>
      <c r="AM19" s="37"/>
      <c r="AR19" s="109" t="s">
        <v>90</v>
      </c>
      <c r="AS19" s="97">
        <v>21</v>
      </c>
      <c r="AT19" s="97">
        <v>384</v>
      </c>
      <c r="AU19" s="97">
        <v>94.34</v>
      </c>
    </row>
    <row r="20" spans="1:48" ht="18.75">
      <c r="A20" s="201"/>
      <c r="B20" s="253"/>
      <c r="C20" s="192" t="s">
        <v>13</v>
      </c>
      <c r="D20" s="37" t="s">
        <v>14</v>
      </c>
      <c r="E20" s="1"/>
      <c r="F20" s="1"/>
      <c r="G20" s="1"/>
      <c r="H20" s="1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v>1</v>
      </c>
      <c r="AF20" s="1"/>
      <c r="AG20" s="1">
        <v>1</v>
      </c>
      <c r="AH20" s="1"/>
      <c r="AI20" s="9">
        <f>SUM(E20:AH20)</f>
        <v>2</v>
      </c>
      <c r="AJ20" s="233"/>
      <c r="AK20" s="236"/>
      <c r="AL20" s="192" t="s">
        <v>13</v>
      </c>
      <c r="AM20" s="37" t="s">
        <v>14</v>
      </c>
      <c r="AR20" s="109" t="s">
        <v>55</v>
      </c>
      <c r="AS20" s="97">
        <v>20</v>
      </c>
      <c r="AT20" s="97">
        <v>404</v>
      </c>
      <c r="AU20" s="97">
        <v>99.26</v>
      </c>
    </row>
    <row r="21" spans="1:48" ht="18.75">
      <c r="A21" s="201"/>
      <c r="B21" s="253"/>
      <c r="C21" s="192"/>
      <c r="D21" s="37" t="s">
        <v>15</v>
      </c>
      <c r="E21" s="1"/>
      <c r="F21" s="1"/>
      <c r="G21" s="1"/>
      <c r="H21" s="1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1</v>
      </c>
      <c r="AH21" s="1"/>
      <c r="AI21" s="9">
        <f>SUM(E21:AH21)</f>
        <v>1</v>
      </c>
      <c r="AJ21" s="233"/>
      <c r="AK21" s="236"/>
      <c r="AL21" s="192"/>
      <c r="AM21" s="37" t="s">
        <v>15</v>
      </c>
      <c r="AR21" s="109" t="s">
        <v>56</v>
      </c>
      <c r="AS21" s="97">
        <v>3</v>
      </c>
      <c r="AT21" s="97">
        <v>407</v>
      </c>
      <c r="AU21" s="97">
        <v>100</v>
      </c>
    </row>
    <row r="22" spans="1:48" ht="18.75">
      <c r="A22" s="201"/>
      <c r="B22" s="253"/>
      <c r="C22" s="192"/>
      <c r="D22" s="37" t="s">
        <v>16</v>
      </c>
      <c r="E22" s="1"/>
      <c r="F22" s="1"/>
      <c r="G22" s="1">
        <v>1</v>
      </c>
      <c r="H22" s="1">
        <v>7</v>
      </c>
      <c r="I22" s="1"/>
      <c r="J22" s="1">
        <v>2</v>
      </c>
      <c r="K22" s="1"/>
      <c r="L22" s="1">
        <v>0</v>
      </c>
      <c r="M22" s="1"/>
      <c r="N22" s="1"/>
      <c r="O22" s="1"/>
      <c r="P22" s="1"/>
      <c r="Q22" s="1"/>
      <c r="R22" s="1"/>
      <c r="S22" s="1">
        <v>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2</v>
      </c>
      <c r="AF22" s="1">
        <v>5</v>
      </c>
      <c r="AG22" s="1"/>
      <c r="AH22" s="1"/>
      <c r="AI22" s="9">
        <f>SUM(E22:AH22)</f>
        <v>17</v>
      </c>
      <c r="AJ22" s="233"/>
      <c r="AK22" s="236"/>
      <c r="AL22" s="192"/>
      <c r="AM22" s="37" t="s">
        <v>16</v>
      </c>
    </row>
    <row r="23" spans="1:48" ht="18.75">
      <c r="A23" s="201"/>
      <c r="B23" s="253"/>
      <c r="C23" s="192"/>
      <c r="D23" s="39" t="s">
        <v>62</v>
      </c>
      <c r="E23" s="1"/>
      <c r="F23" s="1"/>
      <c r="G23" s="1"/>
      <c r="H23" s="1">
        <v>5</v>
      </c>
      <c r="I23" s="1"/>
      <c r="J23" s="1">
        <v>3</v>
      </c>
      <c r="K23" s="1"/>
      <c r="L23" s="1"/>
      <c r="M23" s="1"/>
      <c r="N23" s="1"/>
      <c r="O23" s="1"/>
      <c r="P23" s="1"/>
      <c r="Q23" s="1"/>
      <c r="R23" s="1"/>
      <c r="S23" s="1">
        <v>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v>1</v>
      </c>
      <c r="AG23" s="1"/>
      <c r="AH23" s="1"/>
      <c r="AI23" s="9">
        <f>SUM(E23:AH23)</f>
        <v>9</v>
      </c>
      <c r="AJ23" s="233"/>
      <c r="AK23" s="236"/>
      <c r="AL23" s="192"/>
      <c r="AM23" s="37" t="s">
        <v>17</v>
      </c>
    </row>
    <row r="24" spans="1:48" ht="18.75">
      <c r="A24" s="201"/>
      <c r="B24" s="253"/>
      <c r="C24" s="192"/>
      <c r="D24" s="37" t="s">
        <v>18</v>
      </c>
      <c r="E24" s="1"/>
      <c r="F24" s="1"/>
      <c r="G24" s="1"/>
      <c r="H24" s="1">
        <v>2</v>
      </c>
      <c r="I24" s="1"/>
      <c r="J24" s="1">
        <v>0</v>
      </c>
      <c r="K24" s="1"/>
      <c r="L24" s="1">
        <v>4</v>
      </c>
      <c r="M24" s="1"/>
      <c r="N24" s="1"/>
      <c r="O24" s="1"/>
      <c r="P24" s="1"/>
      <c r="Q24" s="1"/>
      <c r="R24" s="1"/>
      <c r="S24" s="1">
        <v>4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0</v>
      </c>
      <c r="AF24" s="1">
        <v>10</v>
      </c>
      <c r="AG24" s="1">
        <v>2</v>
      </c>
      <c r="AH24" s="1"/>
      <c r="AI24" s="9">
        <f>SUM(E24:AH24)</f>
        <v>22</v>
      </c>
      <c r="AJ24" s="233"/>
      <c r="AK24" s="236"/>
      <c r="AL24" s="192"/>
      <c r="AM24" s="37" t="s">
        <v>18</v>
      </c>
    </row>
    <row r="25" spans="1:48" ht="18.75">
      <c r="A25" s="201"/>
      <c r="B25" s="253"/>
      <c r="C25" s="192"/>
      <c r="D25" s="4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9"/>
      <c r="AJ25" s="233"/>
      <c r="AK25" s="236"/>
      <c r="AL25" s="192"/>
      <c r="AM25" s="41"/>
    </row>
    <row r="26" spans="1:48" ht="18.75">
      <c r="A26" s="201"/>
      <c r="B26" s="253"/>
      <c r="C26" s="192"/>
      <c r="D26" s="37" t="s">
        <v>19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/>
      <c r="O26" s="1">
        <v>0</v>
      </c>
      <c r="P26" s="1">
        <v>0</v>
      </c>
      <c r="Q26" s="1">
        <v>0</v>
      </c>
      <c r="R26" s="1"/>
      <c r="S26" s="1">
        <v>0</v>
      </c>
      <c r="T26" s="1">
        <v>0</v>
      </c>
      <c r="U26" s="1">
        <v>0</v>
      </c>
      <c r="V26" s="1">
        <v>0</v>
      </c>
      <c r="W26" s="1"/>
      <c r="X26" s="1">
        <v>0</v>
      </c>
      <c r="Y26" s="1"/>
      <c r="Z26" s="1">
        <v>0</v>
      </c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>
        <v>0</v>
      </c>
      <c r="AI26" s="9">
        <v>0</v>
      </c>
      <c r="AJ26" s="233"/>
      <c r="AK26" s="236"/>
      <c r="AL26" s="192"/>
      <c r="AM26" s="37" t="s">
        <v>19</v>
      </c>
    </row>
    <row r="27" spans="1:48" ht="19.5" thickBot="1">
      <c r="A27" s="202"/>
      <c r="B27" s="254"/>
      <c r="C27" s="193" t="s">
        <v>21</v>
      </c>
      <c r="D27" s="193"/>
      <c r="E27" s="2">
        <f t="shared" ref="E27:AH27" si="12">(E20+E21+E22)</f>
        <v>0</v>
      </c>
      <c r="F27" s="2">
        <f t="shared" si="12"/>
        <v>0</v>
      </c>
      <c r="G27" s="2">
        <f t="shared" si="12"/>
        <v>1</v>
      </c>
      <c r="H27" s="2">
        <f t="shared" si="12"/>
        <v>7</v>
      </c>
      <c r="I27" s="2">
        <f t="shared" si="12"/>
        <v>0</v>
      </c>
      <c r="J27" s="2">
        <f t="shared" si="12"/>
        <v>2</v>
      </c>
      <c r="K27" s="2">
        <f t="shared" si="12"/>
        <v>0</v>
      </c>
      <c r="L27" s="2">
        <f t="shared" si="12"/>
        <v>0</v>
      </c>
      <c r="M27" s="2">
        <f t="shared" si="12"/>
        <v>0</v>
      </c>
      <c r="N27" s="2">
        <f t="shared" si="12"/>
        <v>0</v>
      </c>
      <c r="O27" s="2">
        <f t="shared" si="12"/>
        <v>0</v>
      </c>
      <c r="P27" s="2">
        <f t="shared" si="12"/>
        <v>0</v>
      </c>
      <c r="Q27" s="2">
        <f t="shared" si="12"/>
        <v>0</v>
      </c>
      <c r="R27" s="2">
        <f t="shared" si="12"/>
        <v>0</v>
      </c>
      <c r="S27" s="2">
        <f t="shared" si="12"/>
        <v>0</v>
      </c>
      <c r="T27" s="2">
        <f t="shared" si="12"/>
        <v>0</v>
      </c>
      <c r="U27" s="2">
        <f t="shared" si="12"/>
        <v>0</v>
      </c>
      <c r="V27" s="2">
        <f t="shared" si="12"/>
        <v>0</v>
      </c>
      <c r="W27" s="2">
        <f t="shared" si="12"/>
        <v>0</v>
      </c>
      <c r="X27" s="2">
        <f t="shared" si="12"/>
        <v>0</v>
      </c>
      <c r="Y27" s="2">
        <f t="shared" si="12"/>
        <v>0</v>
      </c>
      <c r="Z27" s="2">
        <f t="shared" si="12"/>
        <v>0</v>
      </c>
      <c r="AA27" s="2">
        <f t="shared" si="12"/>
        <v>0</v>
      </c>
      <c r="AB27" s="2">
        <f t="shared" si="12"/>
        <v>0</v>
      </c>
      <c r="AC27" s="2">
        <f t="shared" si="12"/>
        <v>0</v>
      </c>
      <c r="AD27" s="2">
        <f t="shared" si="12"/>
        <v>0</v>
      </c>
      <c r="AE27" s="2">
        <f t="shared" si="12"/>
        <v>3</v>
      </c>
      <c r="AF27" s="2">
        <f t="shared" si="12"/>
        <v>5</v>
      </c>
      <c r="AG27" s="2">
        <f t="shared" si="12"/>
        <v>2</v>
      </c>
      <c r="AH27" s="2">
        <f t="shared" si="12"/>
        <v>0</v>
      </c>
      <c r="AI27" s="9">
        <f>SUM(E27:AH27)</f>
        <v>20</v>
      </c>
      <c r="AJ27" s="234"/>
      <c r="AK27" s="237"/>
      <c r="AL27" s="193" t="s">
        <v>21</v>
      </c>
      <c r="AM27" s="193"/>
    </row>
    <row r="28" spans="1:48" ht="18.75">
      <c r="A28" s="200">
        <v>3</v>
      </c>
      <c r="B28" s="252" t="s">
        <v>43</v>
      </c>
      <c r="C28" s="194" t="s">
        <v>10</v>
      </c>
      <c r="D28" s="194"/>
      <c r="E28" s="4">
        <f t="shared" ref="E28:AH28" si="13">(E29+E30)</f>
        <v>44</v>
      </c>
      <c r="F28" s="4">
        <f t="shared" si="13"/>
        <v>0</v>
      </c>
      <c r="G28" s="4">
        <f t="shared" si="13"/>
        <v>47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1</v>
      </c>
      <c r="M28" s="4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14</v>
      </c>
      <c r="R28" s="4">
        <f t="shared" si="13"/>
        <v>5</v>
      </c>
      <c r="S28" s="4">
        <f t="shared" si="13"/>
        <v>6</v>
      </c>
      <c r="T28" s="4">
        <f t="shared" si="13"/>
        <v>42</v>
      </c>
      <c r="U28" s="4">
        <f t="shared" si="13"/>
        <v>0</v>
      </c>
      <c r="V28" s="4">
        <f t="shared" si="13"/>
        <v>187</v>
      </c>
      <c r="W28" s="4">
        <f t="shared" si="13"/>
        <v>0</v>
      </c>
      <c r="X28" s="4">
        <f t="shared" si="13"/>
        <v>67</v>
      </c>
      <c r="Y28" s="4">
        <f t="shared" si="13"/>
        <v>79</v>
      </c>
      <c r="Z28" s="4">
        <f t="shared" si="13"/>
        <v>36</v>
      </c>
      <c r="AA28" s="4">
        <f t="shared" si="13"/>
        <v>0</v>
      </c>
      <c r="AB28" s="4">
        <f t="shared" si="13"/>
        <v>128</v>
      </c>
      <c r="AC28" s="4">
        <f t="shared" si="13"/>
        <v>289</v>
      </c>
      <c r="AD28" s="4">
        <f t="shared" si="13"/>
        <v>72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8">
        <f>SUM(E28:AH28)</f>
        <v>1017</v>
      </c>
      <c r="AJ28" s="226">
        <f>AI30/AI28%</f>
        <v>4.3264503441494595</v>
      </c>
      <c r="AK28" s="229">
        <f>AI38/AI28%</f>
        <v>2.4582104228121926</v>
      </c>
      <c r="AL28" s="194" t="s">
        <v>10</v>
      </c>
      <c r="AM28" s="194"/>
      <c r="AR28" s="271" t="s">
        <v>97</v>
      </c>
      <c r="AS28" s="272"/>
      <c r="AT28" s="272"/>
      <c r="AU28" s="272"/>
      <c r="AV28" s="273"/>
    </row>
    <row r="29" spans="1:48" ht="36">
      <c r="A29" s="201"/>
      <c r="B29" s="253"/>
      <c r="C29" s="195" t="s">
        <v>11</v>
      </c>
      <c r="D29" s="195"/>
      <c r="E29" s="43">
        <v>39</v>
      </c>
      <c r="F29" s="1">
        <v>0</v>
      </c>
      <c r="G29" s="43">
        <v>34</v>
      </c>
      <c r="H29" s="1"/>
      <c r="I29" s="1"/>
      <c r="J29" s="1"/>
      <c r="K29" s="1"/>
      <c r="L29" s="43">
        <v>1</v>
      </c>
      <c r="M29" s="1"/>
      <c r="N29" s="1"/>
      <c r="O29" s="1"/>
      <c r="P29" s="1"/>
      <c r="Q29" s="1">
        <v>14</v>
      </c>
      <c r="R29" s="1">
        <v>5</v>
      </c>
      <c r="S29" s="1">
        <v>6</v>
      </c>
      <c r="T29" s="1">
        <v>40</v>
      </c>
      <c r="U29" s="1"/>
      <c r="V29" s="1">
        <v>186</v>
      </c>
      <c r="W29" s="1"/>
      <c r="X29" s="43">
        <v>62</v>
      </c>
      <c r="Y29" s="43">
        <v>74</v>
      </c>
      <c r="Z29" s="43">
        <v>36</v>
      </c>
      <c r="AA29" s="1"/>
      <c r="AB29" s="1">
        <v>128</v>
      </c>
      <c r="AC29" s="1">
        <v>278</v>
      </c>
      <c r="AD29" s="1">
        <v>70</v>
      </c>
      <c r="AE29" s="1">
        <v>0</v>
      </c>
      <c r="AF29" s="1"/>
      <c r="AG29" s="1"/>
      <c r="AH29" s="1"/>
      <c r="AI29" s="9">
        <f>SUM(E29:AH29)</f>
        <v>973</v>
      </c>
      <c r="AJ29" s="227"/>
      <c r="AK29" s="230"/>
      <c r="AL29" s="195" t="s">
        <v>11</v>
      </c>
      <c r="AM29" s="195"/>
      <c r="AR29" s="84" t="s">
        <v>77</v>
      </c>
      <c r="AS29" s="85" t="s">
        <v>82</v>
      </c>
      <c r="AT29" s="85" t="s">
        <v>83</v>
      </c>
      <c r="AU29" s="85" t="s">
        <v>70</v>
      </c>
      <c r="AV29" s="110" t="s">
        <v>71</v>
      </c>
    </row>
    <row r="30" spans="1:48" ht="18.75">
      <c r="A30" s="201"/>
      <c r="B30" s="253"/>
      <c r="C30" s="195" t="s">
        <v>12</v>
      </c>
      <c r="D30" s="195"/>
      <c r="E30" s="1">
        <f>(E32+E33+E34+E35+E36+E37)</f>
        <v>5</v>
      </c>
      <c r="F30" s="1">
        <f t="shared" ref="F30:AH30" si="14">(F32+F33+F34+F35+F36+F37)</f>
        <v>0</v>
      </c>
      <c r="G30" s="1">
        <f t="shared" si="14"/>
        <v>13</v>
      </c>
      <c r="H30" s="1">
        <f t="shared" si="14"/>
        <v>0</v>
      </c>
      <c r="I30" s="1">
        <f t="shared" si="14"/>
        <v>0</v>
      </c>
      <c r="J30" s="1">
        <f t="shared" si="14"/>
        <v>0</v>
      </c>
      <c r="K30" s="1">
        <f t="shared" si="14"/>
        <v>0</v>
      </c>
      <c r="L30" s="1">
        <f t="shared" si="14"/>
        <v>0</v>
      </c>
      <c r="M30" s="1">
        <f t="shared" si="14"/>
        <v>0</v>
      </c>
      <c r="N30" s="1">
        <f t="shared" si="14"/>
        <v>0</v>
      </c>
      <c r="O30" s="1">
        <f t="shared" si="14"/>
        <v>0</v>
      </c>
      <c r="P30" s="1">
        <f t="shared" si="14"/>
        <v>0</v>
      </c>
      <c r="Q30" s="1">
        <f t="shared" si="14"/>
        <v>0</v>
      </c>
      <c r="R30" s="1">
        <f t="shared" si="14"/>
        <v>0</v>
      </c>
      <c r="S30" s="1">
        <f t="shared" si="14"/>
        <v>0</v>
      </c>
      <c r="T30" s="1">
        <f t="shared" si="14"/>
        <v>2</v>
      </c>
      <c r="U30" s="1">
        <f t="shared" si="14"/>
        <v>0</v>
      </c>
      <c r="V30" s="1">
        <f t="shared" si="14"/>
        <v>1</v>
      </c>
      <c r="W30" s="1">
        <f t="shared" si="14"/>
        <v>0</v>
      </c>
      <c r="X30" s="1">
        <f t="shared" si="14"/>
        <v>5</v>
      </c>
      <c r="Y30" s="1">
        <f t="shared" si="14"/>
        <v>5</v>
      </c>
      <c r="Z30" s="1">
        <f t="shared" si="14"/>
        <v>0</v>
      </c>
      <c r="AA30" s="1">
        <f t="shared" si="14"/>
        <v>0</v>
      </c>
      <c r="AB30" s="1">
        <f t="shared" si="14"/>
        <v>0</v>
      </c>
      <c r="AC30" s="1">
        <f t="shared" si="14"/>
        <v>11</v>
      </c>
      <c r="AD30" s="1">
        <f t="shared" si="14"/>
        <v>2</v>
      </c>
      <c r="AE30" s="1">
        <f t="shared" si="14"/>
        <v>0</v>
      </c>
      <c r="AF30" s="1">
        <f t="shared" si="14"/>
        <v>0</v>
      </c>
      <c r="AG30" s="1">
        <f t="shared" si="14"/>
        <v>0</v>
      </c>
      <c r="AH30" s="1">
        <f t="shared" si="14"/>
        <v>0</v>
      </c>
      <c r="AI30" s="9">
        <f>SUM(E30:AH30)</f>
        <v>44</v>
      </c>
      <c r="AJ30" s="227"/>
      <c r="AK30" s="230"/>
      <c r="AL30" s="195" t="s">
        <v>12</v>
      </c>
      <c r="AM30" s="195"/>
      <c r="AR30" s="86" t="s">
        <v>78</v>
      </c>
      <c r="AS30" s="87">
        <v>2212</v>
      </c>
      <c r="AT30" s="87">
        <v>11</v>
      </c>
      <c r="AU30" s="87">
        <v>0.5</v>
      </c>
      <c r="AV30" s="91">
        <f>(AT30/AS30)*100</f>
        <v>0.49728752260397829</v>
      </c>
    </row>
    <row r="31" spans="1:48" ht="18.75">
      <c r="A31" s="201"/>
      <c r="B31" s="253"/>
      <c r="C31" s="255" t="s">
        <v>60</v>
      </c>
      <c r="D31" s="256"/>
      <c r="E31" s="34">
        <f>(E30/E28)*100</f>
        <v>11.363636363636363</v>
      </c>
      <c r="F31" s="34" t="e">
        <f t="shared" ref="F31:AH31" si="15">(F30/F28)*100</f>
        <v>#DIV/0!</v>
      </c>
      <c r="G31" s="34">
        <f t="shared" si="15"/>
        <v>27.659574468085108</v>
      </c>
      <c r="H31" s="34" t="e">
        <f t="shared" si="15"/>
        <v>#DIV/0!</v>
      </c>
      <c r="I31" s="34" t="e">
        <f t="shared" si="15"/>
        <v>#DIV/0!</v>
      </c>
      <c r="J31" s="34" t="e">
        <f t="shared" si="15"/>
        <v>#DIV/0!</v>
      </c>
      <c r="K31" s="34" t="e">
        <f t="shared" si="15"/>
        <v>#DIV/0!</v>
      </c>
      <c r="L31" s="34">
        <f t="shared" si="15"/>
        <v>0</v>
      </c>
      <c r="M31" s="34" t="e">
        <f t="shared" si="15"/>
        <v>#DIV/0!</v>
      </c>
      <c r="N31" s="34" t="e">
        <f t="shared" si="15"/>
        <v>#DIV/0!</v>
      </c>
      <c r="O31" s="34" t="e">
        <f t="shared" si="15"/>
        <v>#DIV/0!</v>
      </c>
      <c r="P31" s="34" t="e">
        <f t="shared" si="15"/>
        <v>#DIV/0!</v>
      </c>
      <c r="Q31" s="34">
        <f t="shared" si="15"/>
        <v>0</v>
      </c>
      <c r="R31" s="34">
        <f t="shared" si="15"/>
        <v>0</v>
      </c>
      <c r="S31" s="34">
        <f t="shared" si="15"/>
        <v>0</v>
      </c>
      <c r="T31" s="34">
        <f t="shared" si="15"/>
        <v>4.7619047619047619</v>
      </c>
      <c r="U31" s="34" t="e">
        <f t="shared" si="15"/>
        <v>#DIV/0!</v>
      </c>
      <c r="V31" s="34">
        <f t="shared" si="15"/>
        <v>0.53475935828876997</v>
      </c>
      <c r="W31" s="34" t="e">
        <f t="shared" si="15"/>
        <v>#DIV/0!</v>
      </c>
      <c r="X31" s="34">
        <f t="shared" si="15"/>
        <v>7.4626865671641784</v>
      </c>
      <c r="Y31" s="34">
        <f t="shared" si="15"/>
        <v>6.3291139240506329</v>
      </c>
      <c r="Z31" s="34">
        <f t="shared" si="15"/>
        <v>0</v>
      </c>
      <c r="AA31" s="34" t="e">
        <f t="shared" si="15"/>
        <v>#DIV/0!</v>
      </c>
      <c r="AB31" s="34">
        <f t="shared" si="15"/>
        <v>0</v>
      </c>
      <c r="AC31" s="34">
        <f t="shared" si="15"/>
        <v>3.8062283737024223</v>
      </c>
      <c r="AD31" s="34">
        <f t="shared" si="15"/>
        <v>2.7777777777777777</v>
      </c>
      <c r="AE31" s="34" t="e">
        <f t="shared" si="15"/>
        <v>#DIV/0!</v>
      </c>
      <c r="AF31" s="34" t="e">
        <f t="shared" si="15"/>
        <v>#DIV/0!</v>
      </c>
      <c r="AG31" s="34" t="e">
        <f t="shared" si="15"/>
        <v>#DIV/0!</v>
      </c>
      <c r="AH31" s="34" t="e">
        <f t="shared" si="15"/>
        <v>#DIV/0!</v>
      </c>
      <c r="AI31" s="38">
        <f>(AI30/AI28)*100</f>
        <v>4.3264503441494595</v>
      </c>
      <c r="AJ31" s="227"/>
      <c r="AK31" s="230"/>
      <c r="AL31" s="37"/>
      <c r="AM31" s="37"/>
      <c r="AR31" s="86" t="s">
        <v>79</v>
      </c>
      <c r="AS31" s="87">
        <v>2212</v>
      </c>
      <c r="AT31" s="87">
        <v>50</v>
      </c>
      <c r="AU31" s="87">
        <v>1</v>
      </c>
      <c r="AV31" s="91">
        <f t="shared" ref="AV31:AV32" si="16">(AT31/AS31)*100</f>
        <v>2.2603978300180834</v>
      </c>
    </row>
    <row r="32" spans="1:48" ht="19.5" thickBot="1">
      <c r="A32" s="201"/>
      <c r="B32" s="253"/>
      <c r="C32" s="192" t="s">
        <v>13</v>
      </c>
      <c r="D32" s="37" t="s">
        <v>14</v>
      </c>
      <c r="E32" s="1">
        <v>0</v>
      </c>
      <c r="F32" s="1">
        <v>0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v>1</v>
      </c>
      <c r="W32" s="1"/>
      <c r="X32" s="1"/>
      <c r="Y32" s="1">
        <v>1</v>
      </c>
      <c r="Z32" s="1"/>
      <c r="AA32" s="1"/>
      <c r="AB32" s="1"/>
      <c r="AC32" s="1">
        <v>5</v>
      </c>
      <c r="AD32" s="1">
        <v>2</v>
      </c>
      <c r="AE32" s="1"/>
      <c r="AF32" s="1"/>
      <c r="AG32" s="1"/>
      <c r="AH32" s="1"/>
      <c r="AI32" s="9">
        <f t="shared" ref="AI32:AI78" si="17">SUM(E32:AH32)</f>
        <v>9</v>
      </c>
      <c r="AJ32" s="227"/>
      <c r="AK32" s="230"/>
      <c r="AL32" s="192" t="s">
        <v>13</v>
      </c>
      <c r="AM32" s="37" t="s">
        <v>14</v>
      </c>
      <c r="AR32" s="88" t="s">
        <v>80</v>
      </c>
      <c r="AS32" s="87">
        <v>2212</v>
      </c>
      <c r="AT32" s="89">
        <v>34</v>
      </c>
      <c r="AU32" s="89">
        <v>1</v>
      </c>
      <c r="AV32" s="95">
        <f t="shared" si="16"/>
        <v>1.5370705244122964</v>
      </c>
    </row>
    <row r="33" spans="1:47" ht="18.75">
      <c r="A33" s="201"/>
      <c r="B33" s="253"/>
      <c r="C33" s="192"/>
      <c r="D33" s="37" t="s">
        <v>15</v>
      </c>
      <c r="E33" s="1">
        <v>0</v>
      </c>
      <c r="F33" s="1">
        <v>0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v>0</v>
      </c>
      <c r="AF33" s="1"/>
      <c r="AG33" s="1"/>
      <c r="AH33" s="1"/>
      <c r="AI33" s="9">
        <f t="shared" si="17"/>
        <v>0</v>
      </c>
      <c r="AJ33" s="227"/>
      <c r="AK33" s="230"/>
      <c r="AL33" s="192"/>
      <c r="AM33" s="37" t="s">
        <v>15</v>
      </c>
    </row>
    <row r="34" spans="1:47" ht="18.75">
      <c r="A34" s="201"/>
      <c r="B34" s="253"/>
      <c r="C34" s="192"/>
      <c r="D34" s="37" t="s">
        <v>16</v>
      </c>
      <c r="E34" s="1">
        <v>3</v>
      </c>
      <c r="F34" s="1">
        <v>0</v>
      </c>
      <c r="G34" s="1">
        <v>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0</v>
      </c>
      <c r="T34" s="1">
        <v>0</v>
      </c>
      <c r="U34" s="1"/>
      <c r="V34" s="1">
        <v>0</v>
      </c>
      <c r="W34" s="1"/>
      <c r="X34" s="1">
        <v>4</v>
      </c>
      <c r="Y34" s="1">
        <v>4</v>
      </c>
      <c r="Z34" s="1"/>
      <c r="AA34" s="1"/>
      <c r="AB34" s="1"/>
      <c r="AC34" s="1">
        <v>3</v>
      </c>
      <c r="AD34" s="1">
        <v>0</v>
      </c>
      <c r="AE34" s="1"/>
      <c r="AF34" s="1"/>
      <c r="AG34" s="1"/>
      <c r="AH34" s="1"/>
      <c r="AI34" s="9">
        <f t="shared" si="17"/>
        <v>16</v>
      </c>
      <c r="AJ34" s="227"/>
      <c r="AK34" s="230"/>
      <c r="AL34" s="192"/>
      <c r="AM34" s="37" t="s">
        <v>16</v>
      </c>
    </row>
    <row r="35" spans="1:47" ht="18.75">
      <c r="A35" s="201"/>
      <c r="B35" s="253"/>
      <c r="C35" s="192"/>
      <c r="D35" s="37" t="s">
        <v>17</v>
      </c>
      <c r="E35" s="1">
        <v>2</v>
      </c>
      <c r="F35" s="1">
        <v>0</v>
      </c>
      <c r="G35" s="1">
        <v>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0</v>
      </c>
      <c r="T35" s="1"/>
      <c r="U35" s="1"/>
      <c r="V35" s="1"/>
      <c r="W35" s="1"/>
      <c r="X35" s="1"/>
      <c r="Y35" s="1">
        <v>0</v>
      </c>
      <c r="Z35" s="1"/>
      <c r="AA35" s="1"/>
      <c r="AB35" s="1"/>
      <c r="AC35" s="1"/>
      <c r="AD35" s="1"/>
      <c r="AE35" s="1">
        <v>0</v>
      </c>
      <c r="AF35" s="1"/>
      <c r="AG35" s="1"/>
      <c r="AH35" s="1"/>
      <c r="AI35" s="9">
        <f t="shared" si="17"/>
        <v>5</v>
      </c>
      <c r="AJ35" s="227"/>
      <c r="AK35" s="230"/>
      <c r="AL35" s="192"/>
      <c r="AM35" s="37" t="s">
        <v>17</v>
      </c>
    </row>
    <row r="36" spans="1:47" ht="18.75">
      <c r="A36" s="201"/>
      <c r="B36" s="253"/>
      <c r="C36" s="192"/>
      <c r="D36" s="37" t="s">
        <v>18</v>
      </c>
      <c r="E36" s="1">
        <v>0</v>
      </c>
      <c r="F36" s="1">
        <v>0</v>
      </c>
      <c r="G36" s="1">
        <v>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/>
      <c r="V36" s="1"/>
      <c r="W36" s="1"/>
      <c r="X36" s="1">
        <v>1</v>
      </c>
      <c r="Y36" s="1"/>
      <c r="Z36" s="1"/>
      <c r="AA36" s="1"/>
      <c r="AB36" s="1"/>
      <c r="AC36" s="1">
        <v>3</v>
      </c>
      <c r="AD36" s="1"/>
      <c r="AE36" s="1"/>
      <c r="AF36" s="1"/>
      <c r="AG36" s="1"/>
      <c r="AH36" s="1"/>
      <c r="AI36" s="9">
        <f t="shared" si="17"/>
        <v>14</v>
      </c>
      <c r="AJ36" s="227"/>
      <c r="AK36" s="230"/>
      <c r="AL36" s="192"/>
      <c r="AM36" s="37" t="s">
        <v>18</v>
      </c>
    </row>
    <row r="37" spans="1:47" ht="18.75">
      <c r="A37" s="201"/>
      <c r="B37" s="253"/>
      <c r="C37" s="192"/>
      <c r="D37" s="37" t="s">
        <v>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/>
      <c r="L37" s="1">
        <v>0</v>
      </c>
      <c r="M37" s="1">
        <v>0</v>
      </c>
      <c r="N37" s="1">
        <v>0</v>
      </c>
      <c r="O37" s="1"/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/>
      <c r="AG37" s="1">
        <v>0</v>
      </c>
      <c r="AH37" s="1">
        <v>0</v>
      </c>
      <c r="AI37" s="9">
        <v>0</v>
      </c>
      <c r="AJ37" s="227"/>
      <c r="AK37" s="230"/>
      <c r="AL37" s="192"/>
      <c r="AM37" s="37" t="s">
        <v>19</v>
      </c>
    </row>
    <row r="38" spans="1:47" ht="19.5" thickBot="1">
      <c r="A38" s="202"/>
      <c r="B38" s="254"/>
      <c r="C38" s="193" t="s">
        <v>21</v>
      </c>
      <c r="D38" s="193"/>
      <c r="E38" s="2">
        <f>(E32+E33+E34)</f>
        <v>3</v>
      </c>
      <c r="F38" s="2">
        <f t="shared" ref="F38:AH38" si="18">(F32+F33+F34)</f>
        <v>0</v>
      </c>
      <c r="G38" s="2">
        <f t="shared" si="18"/>
        <v>2</v>
      </c>
      <c r="H38" s="2">
        <f t="shared" si="18"/>
        <v>0</v>
      </c>
      <c r="I38" s="2">
        <f t="shared" si="18"/>
        <v>0</v>
      </c>
      <c r="J38" s="2">
        <f t="shared" si="18"/>
        <v>0</v>
      </c>
      <c r="K38" s="2">
        <f t="shared" si="18"/>
        <v>0</v>
      </c>
      <c r="L38" s="2">
        <f t="shared" si="18"/>
        <v>0</v>
      </c>
      <c r="M38" s="2">
        <f t="shared" si="18"/>
        <v>0</v>
      </c>
      <c r="N38" s="2">
        <f t="shared" si="18"/>
        <v>0</v>
      </c>
      <c r="O38" s="2">
        <f t="shared" si="18"/>
        <v>0</v>
      </c>
      <c r="P38" s="2">
        <f t="shared" si="18"/>
        <v>0</v>
      </c>
      <c r="Q38" s="2">
        <f t="shared" si="18"/>
        <v>0</v>
      </c>
      <c r="R38" s="2">
        <f t="shared" si="18"/>
        <v>0</v>
      </c>
      <c r="S38" s="2">
        <f t="shared" si="18"/>
        <v>0</v>
      </c>
      <c r="T38" s="2">
        <f t="shared" si="18"/>
        <v>0</v>
      </c>
      <c r="U38" s="2">
        <f t="shared" si="18"/>
        <v>0</v>
      </c>
      <c r="V38" s="2">
        <f t="shared" si="18"/>
        <v>1</v>
      </c>
      <c r="W38" s="2">
        <f t="shared" si="18"/>
        <v>0</v>
      </c>
      <c r="X38" s="2">
        <f t="shared" si="18"/>
        <v>4</v>
      </c>
      <c r="Y38" s="2">
        <f t="shared" si="18"/>
        <v>5</v>
      </c>
      <c r="Z38" s="2">
        <f t="shared" si="18"/>
        <v>0</v>
      </c>
      <c r="AA38" s="2">
        <f t="shared" si="18"/>
        <v>0</v>
      </c>
      <c r="AB38" s="2">
        <f t="shared" si="18"/>
        <v>0</v>
      </c>
      <c r="AC38" s="2">
        <f t="shared" si="18"/>
        <v>8</v>
      </c>
      <c r="AD38" s="2">
        <f t="shared" si="18"/>
        <v>2</v>
      </c>
      <c r="AE38" s="2">
        <f t="shared" si="18"/>
        <v>0</v>
      </c>
      <c r="AF38" s="2">
        <f t="shared" si="18"/>
        <v>0</v>
      </c>
      <c r="AG38" s="2">
        <f t="shared" si="18"/>
        <v>0</v>
      </c>
      <c r="AH38" s="2">
        <f t="shared" si="18"/>
        <v>0</v>
      </c>
      <c r="AI38" s="9">
        <f t="shared" si="17"/>
        <v>25</v>
      </c>
      <c r="AJ38" s="228"/>
      <c r="AK38" s="231"/>
      <c r="AL38" s="193" t="s">
        <v>21</v>
      </c>
      <c r="AM38" s="193"/>
    </row>
    <row r="39" spans="1:47" ht="18.75">
      <c r="A39" s="200">
        <v>4</v>
      </c>
      <c r="B39" s="252" t="s">
        <v>45</v>
      </c>
      <c r="C39" s="194" t="s">
        <v>10</v>
      </c>
      <c r="D39" s="194"/>
      <c r="E39" s="4">
        <f>(E40+E41)</f>
        <v>0</v>
      </c>
      <c r="F39" s="4">
        <f t="shared" ref="F39:AH39" si="19">(F40+F41)</f>
        <v>0</v>
      </c>
      <c r="G39" s="4">
        <f t="shared" si="19"/>
        <v>0</v>
      </c>
      <c r="H39" s="4">
        <f t="shared" si="19"/>
        <v>0</v>
      </c>
      <c r="I39" s="4">
        <f t="shared" si="19"/>
        <v>0</v>
      </c>
      <c r="J39" s="4">
        <f t="shared" si="19"/>
        <v>0</v>
      </c>
      <c r="K39" s="4">
        <f t="shared" si="19"/>
        <v>0</v>
      </c>
      <c r="L39" s="4">
        <f t="shared" si="19"/>
        <v>0</v>
      </c>
      <c r="M39" s="4">
        <f t="shared" si="19"/>
        <v>0</v>
      </c>
      <c r="N39" s="4">
        <f t="shared" si="19"/>
        <v>0</v>
      </c>
      <c r="O39" s="4">
        <f t="shared" si="19"/>
        <v>0</v>
      </c>
      <c r="P39" s="4">
        <f t="shared" si="19"/>
        <v>0</v>
      </c>
      <c r="Q39" s="4">
        <f t="shared" si="19"/>
        <v>0</v>
      </c>
      <c r="R39" s="4">
        <f t="shared" si="19"/>
        <v>0</v>
      </c>
      <c r="S39" s="4">
        <f t="shared" si="19"/>
        <v>0</v>
      </c>
      <c r="T39" s="4">
        <f t="shared" si="19"/>
        <v>0</v>
      </c>
      <c r="U39" s="4">
        <f t="shared" si="19"/>
        <v>0</v>
      </c>
      <c r="V39" s="4">
        <v>98</v>
      </c>
      <c r="W39" s="4">
        <f t="shared" si="19"/>
        <v>0</v>
      </c>
      <c r="X39" s="4">
        <f t="shared" si="19"/>
        <v>0</v>
      </c>
      <c r="Y39" s="4">
        <f t="shared" si="19"/>
        <v>0</v>
      </c>
      <c r="Z39" s="4">
        <f t="shared" si="19"/>
        <v>0</v>
      </c>
      <c r="AA39" s="4">
        <f t="shared" si="19"/>
        <v>0</v>
      </c>
      <c r="AB39" s="4">
        <f t="shared" si="19"/>
        <v>0</v>
      </c>
      <c r="AC39" s="4">
        <f t="shared" si="19"/>
        <v>0</v>
      </c>
      <c r="AD39" s="4">
        <f t="shared" si="19"/>
        <v>0</v>
      </c>
      <c r="AE39" s="4">
        <f t="shared" si="19"/>
        <v>0</v>
      </c>
      <c r="AF39" s="4">
        <f t="shared" si="19"/>
        <v>28</v>
      </c>
      <c r="AG39" s="4">
        <f t="shared" si="19"/>
        <v>0</v>
      </c>
      <c r="AH39" s="4">
        <f t="shared" si="19"/>
        <v>0</v>
      </c>
      <c r="AI39" s="8">
        <f t="shared" si="17"/>
        <v>126</v>
      </c>
      <c r="AJ39" s="232">
        <f t="shared" ref="AJ39" si="20">AI41/AI39%</f>
        <v>0</v>
      </c>
      <c r="AK39" s="235">
        <f t="shared" ref="AK39" si="21">AI48/AI39%</f>
        <v>0</v>
      </c>
      <c r="AL39" s="194" t="s">
        <v>10</v>
      </c>
      <c r="AM39" s="194"/>
    </row>
    <row r="40" spans="1:47" ht="18.75">
      <c r="A40" s="201"/>
      <c r="B40" s="253"/>
      <c r="C40" s="195" t="s">
        <v>11</v>
      </c>
      <c r="D40" s="19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>
        <v>89</v>
      </c>
      <c r="W40" s="1"/>
      <c r="X40" s="1"/>
      <c r="Y40" s="1"/>
      <c r="Z40" s="1"/>
      <c r="AA40" s="1"/>
      <c r="AB40" s="1"/>
      <c r="AC40" s="1"/>
      <c r="AD40" s="1"/>
      <c r="AE40" s="1"/>
      <c r="AF40" s="1">
        <v>28</v>
      </c>
      <c r="AG40" s="1"/>
      <c r="AH40" s="1"/>
      <c r="AI40" s="9">
        <f t="shared" si="17"/>
        <v>117</v>
      </c>
      <c r="AJ40" s="233"/>
      <c r="AK40" s="236"/>
      <c r="AL40" s="195" t="s">
        <v>11</v>
      </c>
      <c r="AM40" s="195"/>
    </row>
    <row r="41" spans="1:47" ht="18.75">
      <c r="A41" s="201"/>
      <c r="B41" s="253"/>
      <c r="C41" s="195" t="s">
        <v>12</v>
      </c>
      <c r="D41" s="195"/>
      <c r="E41" s="1">
        <f>(E42+E43+E44+E45+E46+E47)</f>
        <v>0</v>
      </c>
      <c r="F41" s="1">
        <f t="shared" ref="F41:AH41" si="22">(F42+F43+F44+F45+F46+F47)</f>
        <v>0</v>
      </c>
      <c r="G41" s="1">
        <f t="shared" si="22"/>
        <v>0</v>
      </c>
      <c r="H41" s="1">
        <f t="shared" si="22"/>
        <v>0</v>
      </c>
      <c r="I41" s="1">
        <f t="shared" si="22"/>
        <v>0</v>
      </c>
      <c r="J41" s="1">
        <f t="shared" si="22"/>
        <v>0</v>
      </c>
      <c r="K41" s="1">
        <f t="shared" si="22"/>
        <v>0</v>
      </c>
      <c r="L41" s="1">
        <f t="shared" si="22"/>
        <v>0</v>
      </c>
      <c r="M41" s="1">
        <f t="shared" si="22"/>
        <v>0</v>
      </c>
      <c r="N41" s="1">
        <f t="shared" si="22"/>
        <v>0</v>
      </c>
      <c r="O41" s="1">
        <f t="shared" si="22"/>
        <v>0</v>
      </c>
      <c r="P41" s="1">
        <f t="shared" si="22"/>
        <v>0</v>
      </c>
      <c r="Q41" s="1">
        <f t="shared" si="22"/>
        <v>0</v>
      </c>
      <c r="R41" s="1">
        <f t="shared" si="22"/>
        <v>0</v>
      </c>
      <c r="S41" s="1">
        <f t="shared" si="22"/>
        <v>0</v>
      </c>
      <c r="T41" s="1">
        <f t="shared" si="22"/>
        <v>0</v>
      </c>
      <c r="U41" s="1">
        <f t="shared" si="22"/>
        <v>0</v>
      </c>
      <c r="V41" s="1">
        <f t="shared" si="22"/>
        <v>0</v>
      </c>
      <c r="W41" s="1">
        <f t="shared" si="22"/>
        <v>0</v>
      </c>
      <c r="X41" s="1">
        <f t="shared" si="22"/>
        <v>0</v>
      </c>
      <c r="Y41" s="1">
        <f t="shared" si="22"/>
        <v>0</v>
      </c>
      <c r="Z41" s="1">
        <f t="shared" si="22"/>
        <v>0</v>
      </c>
      <c r="AA41" s="1">
        <f t="shared" si="22"/>
        <v>0</v>
      </c>
      <c r="AB41" s="1">
        <f t="shared" si="22"/>
        <v>0</v>
      </c>
      <c r="AC41" s="1">
        <f t="shared" si="22"/>
        <v>0</v>
      </c>
      <c r="AD41" s="1">
        <f t="shared" si="22"/>
        <v>0</v>
      </c>
      <c r="AE41" s="1">
        <f t="shared" si="22"/>
        <v>0</v>
      </c>
      <c r="AF41" s="1">
        <f t="shared" si="22"/>
        <v>0</v>
      </c>
      <c r="AG41" s="1">
        <f t="shared" si="22"/>
        <v>0</v>
      </c>
      <c r="AH41" s="1">
        <f t="shared" si="22"/>
        <v>0</v>
      </c>
      <c r="AI41" s="9">
        <f t="shared" si="17"/>
        <v>0</v>
      </c>
      <c r="AJ41" s="233"/>
      <c r="AK41" s="236"/>
      <c r="AL41" s="195" t="s">
        <v>12</v>
      </c>
      <c r="AM41" s="195"/>
    </row>
    <row r="42" spans="1:47" ht="18.75">
      <c r="A42" s="201"/>
      <c r="B42" s="253"/>
      <c r="C42" s="192" t="s">
        <v>13</v>
      </c>
      <c r="D42" s="37" t="s">
        <v>14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9">
        <f t="shared" si="17"/>
        <v>0</v>
      </c>
      <c r="AJ42" s="233"/>
      <c r="AK42" s="236"/>
      <c r="AL42" s="192" t="s">
        <v>13</v>
      </c>
      <c r="AM42" s="37" t="s">
        <v>14</v>
      </c>
    </row>
    <row r="43" spans="1:47" ht="18.75">
      <c r="A43" s="201"/>
      <c r="B43" s="253"/>
      <c r="C43" s="192"/>
      <c r="D43" s="37" t="s">
        <v>15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9">
        <f t="shared" si="17"/>
        <v>0</v>
      </c>
      <c r="AJ43" s="233"/>
      <c r="AK43" s="236"/>
      <c r="AL43" s="192"/>
      <c r="AM43" s="37" t="s">
        <v>15</v>
      </c>
    </row>
    <row r="44" spans="1:47" ht="19.5" thickBot="1">
      <c r="A44" s="201"/>
      <c r="B44" s="253"/>
      <c r="C44" s="192"/>
      <c r="D44" s="37" t="s">
        <v>16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9">
        <f>SUM(E44:AH44)</f>
        <v>0</v>
      </c>
      <c r="AJ44" s="233"/>
      <c r="AK44" s="236"/>
      <c r="AL44" s="192"/>
      <c r="AM44" s="37" t="s">
        <v>16</v>
      </c>
    </row>
    <row r="45" spans="1:47" ht="36" customHeight="1">
      <c r="A45" s="201"/>
      <c r="B45" s="253"/>
      <c r="C45" s="192"/>
      <c r="D45" s="37" t="s">
        <v>17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9">
        <f t="shared" si="17"/>
        <v>0</v>
      </c>
      <c r="AJ45" s="233"/>
      <c r="AK45" s="236"/>
      <c r="AL45" s="192"/>
      <c r="AM45" s="37" t="s">
        <v>17</v>
      </c>
      <c r="AR45" s="290" t="s">
        <v>84</v>
      </c>
      <c r="AS45" s="291"/>
      <c r="AT45" s="291"/>
      <c r="AU45" s="292"/>
    </row>
    <row r="46" spans="1:47" ht="31.5">
      <c r="A46" s="201"/>
      <c r="B46" s="253"/>
      <c r="C46" s="192"/>
      <c r="D46" s="37" t="s">
        <v>18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9">
        <f t="shared" si="17"/>
        <v>0</v>
      </c>
      <c r="AJ46" s="233"/>
      <c r="AK46" s="236"/>
      <c r="AL46" s="192"/>
      <c r="AM46" s="37" t="s">
        <v>18</v>
      </c>
      <c r="AR46" s="111" t="s">
        <v>92</v>
      </c>
      <c r="AS46" s="111" t="s">
        <v>93</v>
      </c>
      <c r="AT46" s="114" t="s">
        <v>94</v>
      </c>
      <c r="AU46" s="114" t="s">
        <v>95</v>
      </c>
    </row>
    <row r="47" spans="1:47" ht="23.25">
      <c r="A47" s="201"/>
      <c r="B47" s="253"/>
      <c r="C47" s="192"/>
      <c r="D47" s="37" t="s">
        <v>19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9">
        <f t="shared" si="17"/>
        <v>0</v>
      </c>
      <c r="AJ47" s="233"/>
      <c r="AK47" s="236"/>
      <c r="AL47" s="192"/>
      <c r="AM47" s="37" t="s">
        <v>19</v>
      </c>
      <c r="AR47" s="112" t="s">
        <v>96</v>
      </c>
      <c r="AS47" s="113">
        <v>93</v>
      </c>
      <c r="AT47" s="113">
        <v>50</v>
      </c>
      <c r="AU47" s="113">
        <v>52.63</v>
      </c>
    </row>
    <row r="48" spans="1:47" ht="24" thickBot="1">
      <c r="A48" s="202"/>
      <c r="B48" s="254"/>
      <c r="C48" s="193" t="s">
        <v>21</v>
      </c>
      <c r="D48" s="193"/>
      <c r="E48" s="2">
        <f>(E42+E43+E44)</f>
        <v>0</v>
      </c>
      <c r="F48" s="2">
        <f t="shared" ref="F48:AH48" si="23">(F42+F43+F44)</f>
        <v>0</v>
      </c>
      <c r="G48" s="2">
        <f t="shared" si="23"/>
        <v>0</v>
      </c>
      <c r="H48" s="2">
        <f t="shared" si="23"/>
        <v>0</v>
      </c>
      <c r="I48" s="2">
        <f t="shared" si="23"/>
        <v>0</v>
      </c>
      <c r="J48" s="2">
        <f t="shared" si="23"/>
        <v>0</v>
      </c>
      <c r="K48" s="2">
        <f t="shared" si="23"/>
        <v>0</v>
      </c>
      <c r="L48" s="2">
        <f t="shared" si="23"/>
        <v>0</v>
      </c>
      <c r="M48" s="2">
        <f t="shared" si="23"/>
        <v>0</v>
      </c>
      <c r="N48" s="2">
        <f t="shared" si="23"/>
        <v>0</v>
      </c>
      <c r="O48" s="2">
        <f t="shared" si="23"/>
        <v>0</v>
      </c>
      <c r="P48" s="2">
        <f t="shared" si="23"/>
        <v>0</v>
      </c>
      <c r="Q48" s="2">
        <f t="shared" si="23"/>
        <v>0</v>
      </c>
      <c r="R48" s="2">
        <f t="shared" si="23"/>
        <v>0</v>
      </c>
      <c r="S48" s="2">
        <f t="shared" si="23"/>
        <v>0</v>
      </c>
      <c r="T48" s="2">
        <f t="shared" si="23"/>
        <v>0</v>
      </c>
      <c r="U48" s="2">
        <f t="shared" si="23"/>
        <v>0</v>
      </c>
      <c r="V48" s="2">
        <f t="shared" si="23"/>
        <v>0</v>
      </c>
      <c r="W48" s="2">
        <f t="shared" si="23"/>
        <v>0</v>
      </c>
      <c r="X48" s="2">
        <f t="shared" si="23"/>
        <v>0</v>
      </c>
      <c r="Y48" s="2">
        <f t="shared" si="23"/>
        <v>0</v>
      </c>
      <c r="Z48" s="2">
        <f t="shared" si="23"/>
        <v>0</v>
      </c>
      <c r="AA48" s="2">
        <f t="shared" si="23"/>
        <v>0</v>
      </c>
      <c r="AB48" s="2">
        <f t="shared" si="23"/>
        <v>0</v>
      </c>
      <c r="AC48" s="2">
        <f t="shared" si="23"/>
        <v>0</v>
      </c>
      <c r="AD48" s="2">
        <f t="shared" si="23"/>
        <v>0</v>
      </c>
      <c r="AE48" s="2">
        <f t="shared" si="23"/>
        <v>0</v>
      </c>
      <c r="AF48" s="2">
        <f t="shared" si="23"/>
        <v>0</v>
      </c>
      <c r="AG48" s="2">
        <f t="shared" si="23"/>
        <v>0</v>
      </c>
      <c r="AH48" s="2">
        <f t="shared" si="23"/>
        <v>0</v>
      </c>
      <c r="AI48" s="9">
        <f t="shared" si="17"/>
        <v>0</v>
      </c>
      <c r="AJ48" s="234"/>
      <c r="AK48" s="237"/>
      <c r="AL48" s="193" t="s">
        <v>21</v>
      </c>
      <c r="AM48" s="193"/>
      <c r="AR48" s="112" t="s">
        <v>98</v>
      </c>
      <c r="AS48" s="113">
        <v>65</v>
      </c>
      <c r="AT48" s="113">
        <v>70</v>
      </c>
      <c r="AU48" s="113">
        <v>73.680000000000007</v>
      </c>
    </row>
    <row r="49" spans="1:47" ht="23.25">
      <c r="A49" s="200">
        <v>5</v>
      </c>
      <c r="B49" s="252" t="s">
        <v>46</v>
      </c>
      <c r="C49" s="194" t="s">
        <v>10</v>
      </c>
      <c r="D49" s="194"/>
      <c r="E49" s="4">
        <f>(E50+E51)</f>
        <v>0</v>
      </c>
      <c r="F49" s="4">
        <f t="shared" ref="F49:AH49" si="24">(F50+F51)</f>
        <v>0</v>
      </c>
      <c r="G49" s="4">
        <f t="shared" si="24"/>
        <v>0</v>
      </c>
      <c r="H49" s="4">
        <f t="shared" si="24"/>
        <v>0</v>
      </c>
      <c r="I49" s="4">
        <f t="shared" si="24"/>
        <v>0</v>
      </c>
      <c r="J49" s="4">
        <f t="shared" si="24"/>
        <v>0</v>
      </c>
      <c r="K49" s="4">
        <f t="shared" si="24"/>
        <v>0</v>
      </c>
      <c r="L49" s="4">
        <f t="shared" si="24"/>
        <v>0</v>
      </c>
      <c r="M49" s="4">
        <f t="shared" si="24"/>
        <v>0</v>
      </c>
      <c r="N49" s="4">
        <f t="shared" si="24"/>
        <v>0</v>
      </c>
      <c r="O49" s="4">
        <f t="shared" si="24"/>
        <v>0</v>
      </c>
      <c r="P49" s="4">
        <f t="shared" si="24"/>
        <v>0</v>
      </c>
      <c r="Q49" s="4">
        <f t="shared" si="24"/>
        <v>0</v>
      </c>
      <c r="R49" s="4">
        <f t="shared" si="24"/>
        <v>0</v>
      </c>
      <c r="S49" s="4">
        <f t="shared" si="24"/>
        <v>0</v>
      </c>
      <c r="T49" s="4">
        <f t="shared" si="24"/>
        <v>0</v>
      </c>
      <c r="U49" s="4">
        <f t="shared" si="24"/>
        <v>20</v>
      </c>
      <c r="V49" s="4">
        <f t="shared" si="24"/>
        <v>0</v>
      </c>
      <c r="W49" s="4">
        <f t="shared" si="24"/>
        <v>0</v>
      </c>
      <c r="X49" s="4">
        <f t="shared" si="24"/>
        <v>0</v>
      </c>
      <c r="Y49" s="4">
        <f t="shared" si="24"/>
        <v>0</v>
      </c>
      <c r="Z49" s="4">
        <f t="shared" si="24"/>
        <v>0</v>
      </c>
      <c r="AA49" s="4">
        <f t="shared" si="24"/>
        <v>0</v>
      </c>
      <c r="AB49" s="4">
        <f t="shared" si="24"/>
        <v>0</v>
      </c>
      <c r="AC49" s="4">
        <f t="shared" si="24"/>
        <v>0</v>
      </c>
      <c r="AD49" s="4">
        <f t="shared" si="24"/>
        <v>0</v>
      </c>
      <c r="AE49" s="4">
        <f t="shared" si="24"/>
        <v>0</v>
      </c>
      <c r="AF49" s="4">
        <f t="shared" si="24"/>
        <v>0</v>
      </c>
      <c r="AG49" s="4">
        <f t="shared" si="24"/>
        <v>0</v>
      </c>
      <c r="AH49" s="4">
        <f t="shared" si="24"/>
        <v>0</v>
      </c>
      <c r="AI49" s="8">
        <f t="shared" si="17"/>
        <v>20</v>
      </c>
      <c r="AJ49" s="232">
        <f t="shared" ref="AJ49" si="25">AI51/AI49%</f>
        <v>0</v>
      </c>
      <c r="AK49" s="235">
        <f t="shared" ref="AK49" si="26">AI58/AI49%</f>
        <v>0</v>
      </c>
      <c r="AL49" s="194" t="s">
        <v>10</v>
      </c>
      <c r="AM49" s="194"/>
      <c r="AR49" s="112" t="s">
        <v>99</v>
      </c>
      <c r="AS49" s="113">
        <v>11</v>
      </c>
      <c r="AT49" s="113">
        <v>81</v>
      </c>
      <c r="AU49" s="113">
        <v>85.26</v>
      </c>
    </row>
    <row r="50" spans="1:47" ht="23.25">
      <c r="A50" s="201"/>
      <c r="B50" s="253"/>
      <c r="C50" s="195" t="s">
        <v>11</v>
      </c>
      <c r="D50" s="19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20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9">
        <f t="shared" si="17"/>
        <v>20</v>
      </c>
      <c r="AJ50" s="233"/>
      <c r="AK50" s="236"/>
      <c r="AL50" s="195" t="s">
        <v>11</v>
      </c>
      <c r="AM50" s="195"/>
      <c r="AR50" s="112" t="s">
        <v>90</v>
      </c>
      <c r="AS50" s="113">
        <v>9</v>
      </c>
      <c r="AT50" s="113">
        <v>90</v>
      </c>
      <c r="AU50" s="113">
        <v>94.73</v>
      </c>
    </row>
    <row r="51" spans="1:47" ht="23.25">
      <c r="A51" s="201"/>
      <c r="B51" s="253"/>
      <c r="C51" s="195" t="s">
        <v>12</v>
      </c>
      <c r="D51" s="195"/>
      <c r="E51" s="1">
        <f>(E52+E53+E54+E55+E56+E57)</f>
        <v>0</v>
      </c>
      <c r="F51" s="1">
        <f t="shared" ref="F51:AH51" si="27">(F52+F53+F54+F55+F56+F57)</f>
        <v>0</v>
      </c>
      <c r="G51" s="1">
        <f t="shared" si="27"/>
        <v>0</v>
      </c>
      <c r="H51" s="1">
        <f t="shared" si="27"/>
        <v>0</v>
      </c>
      <c r="I51" s="1">
        <f t="shared" si="27"/>
        <v>0</v>
      </c>
      <c r="J51" s="1">
        <f t="shared" si="27"/>
        <v>0</v>
      </c>
      <c r="K51" s="1">
        <f t="shared" si="27"/>
        <v>0</v>
      </c>
      <c r="L51" s="1">
        <f t="shared" si="27"/>
        <v>0</v>
      </c>
      <c r="M51" s="1">
        <f t="shared" si="27"/>
        <v>0</v>
      </c>
      <c r="N51" s="1">
        <f t="shared" si="27"/>
        <v>0</v>
      </c>
      <c r="O51" s="1">
        <f t="shared" si="27"/>
        <v>0</v>
      </c>
      <c r="P51" s="1">
        <f t="shared" si="27"/>
        <v>0</v>
      </c>
      <c r="Q51" s="1">
        <f t="shared" si="27"/>
        <v>0</v>
      </c>
      <c r="R51" s="1">
        <f t="shared" si="27"/>
        <v>0</v>
      </c>
      <c r="S51" s="1">
        <f t="shared" si="27"/>
        <v>0</v>
      </c>
      <c r="T51" s="1">
        <f t="shared" si="27"/>
        <v>0</v>
      </c>
      <c r="U51" s="1">
        <f t="shared" si="27"/>
        <v>0</v>
      </c>
      <c r="V51" s="1">
        <f t="shared" si="27"/>
        <v>0</v>
      </c>
      <c r="W51" s="1">
        <f t="shared" si="27"/>
        <v>0</v>
      </c>
      <c r="X51" s="1">
        <f t="shared" si="27"/>
        <v>0</v>
      </c>
      <c r="Y51" s="1">
        <f t="shared" si="27"/>
        <v>0</v>
      </c>
      <c r="Z51" s="1">
        <f t="shared" si="27"/>
        <v>0</v>
      </c>
      <c r="AA51" s="1">
        <f t="shared" si="27"/>
        <v>0</v>
      </c>
      <c r="AB51" s="1">
        <f t="shared" si="27"/>
        <v>0</v>
      </c>
      <c r="AC51" s="1">
        <f t="shared" si="27"/>
        <v>0</v>
      </c>
      <c r="AD51" s="1">
        <f t="shared" si="27"/>
        <v>0</v>
      </c>
      <c r="AE51" s="1">
        <f t="shared" si="27"/>
        <v>0</v>
      </c>
      <c r="AF51" s="1">
        <f t="shared" si="27"/>
        <v>0</v>
      </c>
      <c r="AG51" s="1">
        <f t="shared" si="27"/>
        <v>0</v>
      </c>
      <c r="AH51" s="1">
        <f t="shared" si="27"/>
        <v>0</v>
      </c>
      <c r="AI51" s="9">
        <f t="shared" si="17"/>
        <v>0</v>
      </c>
      <c r="AJ51" s="233"/>
      <c r="AK51" s="236"/>
      <c r="AL51" s="195" t="s">
        <v>12</v>
      </c>
      <c r="AM51" s="195"/>
      <c r="AR51" s="112" t="s">
        <v>100</v>
      </c>
      <c r="AS51" s="113">
        <v>5</v>
      </c>
      <c r="AT51" s="113">
        <v>95</v>
      </c>
      <c r="AU51" s="113">
        <v>100</v>
      </c>
    </row>
    <row r="52" spans="1:47" ht="18.75">
      <c r="A52" s="201"/>
      <c r="B52" s="253"/>
      <c r="C52" s="192" t="s">
        <v>13</v>
      </c>
      <c r="D52" s="37" t="s">
        <v>14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9">
        <f t="shared" si="17"/>
        <v>0</v>
      </c>
      <c r="AJ52" s="233"/>
      <c r="AK52" s="236"/>
      <c r="AL52" s="192" t="s">
        <v>13</v>
      </c>
      <c r="AM52" s="37" t="s">
        <v>14</v>
      </c>
    </row>
    <row r="53" spans="1:47" ht="18.75">
      <c r="A53" s="201"/>
      <c r="B53" s="253"/>
      <c r="C53" s="192"/>
      <c r="D53" s="37" t="s">
        <v>15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9">
        <f t="shared" si="17"/>
        <v>0</v>
      </c>
      <c r="AJ53" s="233"/>
      <c r="AK53" s="236"/>
      <c r="AL53" s="192"/>
      <c r="AM53" s="37" t="s">
        <v>15</v>
      </c>
    </row>
    <row r="54" spans="1:47" ht="18.75">
      <c r="A54" s="201"/>
      <c r="B54" s="253"/>
      <c r="C54" s="192"/>
      <c r="D54" s="37" t="s">
        <v>16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9">
        <f t="shared" si="17"/>
        <v>0</v>
      </c>
      <c r="AJ54" s="233"/>
      <c r="AK54" s="236"/>
      <c r="AL54" s="192"/>
      <c r="AM54" s="37" t="s">
        <v>16</v>
      </c>
    </row>
    <row r="55" spans="1:47" ht="18.75">
      <c r="A55" s="201"/>
      <c r="B55" s="253"/>
      <c r="C55" s="192"/>
      <c r="D55" s="37" t="s">
        <v>17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9">
        <f t="shared" si="17"/>
        <v>0</v>
      </c>
      <c r="AJ55" s="233"/>
      <c r="AK55" s="236"/>
      <c r="AL55" s="192"/>
      <c r="AM55" s="37" t="s">
        <v>17</v>
      </c>
    </row>
    <row r="56" spans="1:47" ht="18.75">
      <c r="A56" s="201"/>
      <c r="B56" s="253"/>
      <c r="C56" s="192"/>
      <c r="D56" s="37" t="s">
        <v>18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9">
        <f t="shared" si="17"/>
        <v>0</v>
      </c>
      <c r="AJ56" s="233"/>
      <c r="AK56" s="236"/>
      <c r="AL56" s="192"/>
      <c r="AM56" s="37" t="s">
        <v>18</v>
      </c>
    </row>
    <row r="57" spans="1:47" ht="18.75">
      <c r="A57" s="201"/>
      <c r="B57" s="253"/>
      <c r="C57" s="192"/>
      <c r="D57" s="37" t="s">
        <v>19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9">
        <f t="shared" si="17"/>
        <v>0</v>
      </c>
      <c r="AJ57" s="233"/>
      <c r="AK57" s="236"/>
      <c r="AL57" s="192"/>
      <c r="AM57" s="37" t="s">
        <v>19</v>
      </c>
    </row>
    <row r="58" spans="1:47" ht="19.5" thickBot="1">
      <c r="A58" s="202"/>
      <c r="B58" s="254"/>
      <c r="C58" s="193" t="s">
        <v>21</v>
      </c>
      <c r="D58" s="193"/>
      <c r="E58" s="2">
        <f>(E52+E53+E54)</f>
        <v>0</v>
      </c>
      <c r="F58" s="2">
        <f t="shared" ref="F58:AH58" si="28">(F52+F53+F54)</f>
        <v>0</v>
      </c>
      <c r="G58" s="2">
        <f t="shared" si="28"/>
        <v>0</v>
      </c>
      <c r="H58" s="2">
        <f t="shared" si="28"/>
        <v>0</v>
      </c>
      <c r="I58" s="2">
        <f t="shared" si="28"/>
        <v>0</v>
      </c>
      <c r="J58" s="2">
        <f t="shared" si="28"/>
        <v>0</v>
      </c>
      <c r="K58" s="2">
        <f t="shared" si="28"/>
        <v>0</v>
      </c>
      <c r="L58" s="2">
        <f t="shared" si="28"/>
        <v>0</v>
      </c>
      <c r="M58" s="2">
        <f t="shared" si="28"/>
        <v>0</v>
      </c>
      <c r="N58" s="2">
        <f t="shared" si="28"/>
        <v>0</v>
      </c>
      <c r="O58" s="2">
        <f t="shared" si="28"/>
        <v>0</v>
      </c>
      <c r="P58" s="2">
        <f t="shared" si="28"/>
        <v>0</v>
      </c>
      <c r="Q58" s="2">
        <f t="shared" si="28"/>
        <v>0</v>
      </c>
      <c r="R58" s="2">
        <f t="shared" si="28"/>
        <v>0</v>
      </c>
      <c r="S58" s="2">
        <f t="shared" si="28"/>
        <v>0</v>
      </c>
      <c r="T58" s="2">
        <f t="shared" si="28"/>
        <v>0</v>
      </c>
      <c r="U58" s="2">
        <f t="shared" si="28"/>
        <v>0</v>
      </c>
      <c r="V58" s="2">
        <f t="shared" si="28"/>
        <v>0</v>
      </c>
      <c r="W58" s="2">
        <f t="shared" si="28"/>
        <v>0</v>
      </c>
      <c r="X58" s="2">
        <f t="shared" si="28"/>
        <v>0</v>
      </c>
      <c r="Y58" s="2">
        <f t="shared" si="28"/>
        <v>0</v>
      </c>
      <c r="Z58" s="2">
        <f t="shared" si="28"/>
        <v>0</v>
      </c>
      <c r="AA58" s="2">
        <f t="shared" si="28"/>
        <v>0</v>
      </c>
      <c r="AB58" s="2">
        <f t="shared" si="28"/>
        <v>0</v>
      </c>
      <c r="AC58" s="2">
        <f t="shared" si="28"/>
        <v>0</v>
      </c>
      <c r="AD58" s="2">
        <f t="shared" si="28"/>
        <v>0</v>
      </c>
      <c r="AE58" s="2">
        <f t="shared" si="28"/>
        <v>0</v>
      </c>
      <c r="AF58" s="2">
        <f t="shared" si="28"/>
        <v>0</v>
      </c>
      <c r="AG58" s="2">
        <f t="shared" si="28"/>
        <v>0</v>
      </c>
      <c r="AH58" s="2">
        <f t="shared" si="28"/>
        <v>0</v>
      </c>
      <c r="AI58" s="9">
        <f t="shared" si="17"/>
        <v>0</v>
      </c>
      <c r="AJ58" s="234"/>
      <c r="AK58" s="237"/>
      <c r="AL58" s="193" t="s">
        <v>21</v>
      </c>
      <c r="AM58" s="193"/>
    </row>
    <row r="59" spans="1:47" ht="18.75">
      <c r="A59" s="200">
        <v>6</v>
      </c>
      <c r="B59" s="252" t="s">
        <v>47</v>
      </c>
      <c r="C59" s="194" t="s">
        <v>10</v>
      </c>
      <c r="D59" s="194"/>
      <c r="E59" s="4">
        <f>(E60+E61)</f>
        <v>0</v>
      </c>
      <c r="F59" s="4">
        <f t="shared" ref="F59:AH59" si="29">(F60+F61)</f>
        <v>0</v>
      </c>
      <c r="G59" s="4">
        <f t="shared" si="29"/>
        <v>0</v>
      </c>
      <c r="H59" s="4">
        <f t="shared" si="29"/>
        <v>0</v>
      </c>
      <c r="I59" s="4">
        <f t="shared" si="29"/>
        <v>0</v>
      </c>
      <c r="J59" s="4">
        <f t="shared" si="29"/>
        <v>0</v>
      </c>
      <c r="K59" s="4">
        <f t="shared" si="29"/>
        <v>0</v>
      </c>
      <c r="L59" s="4">
        <f t="shared" si="29"/>
        <v>0</v>
      </c>
      <c r="M59" s="4">
        <f t="shared" si="29"/>
        <v>0</v>
      </c>
      <c r="N59" s="4">
        <f t="shared" si="29"/>
        <v>0</v>
      </c>
      <c r="O59" s="4">
        <f t="shared" si="29"/>
        <v>0</v>
      </c>
      <c r="P59" s="4">
        <f t="shared" si="29"/>
        <v>0</v>
      </c>
      <c r="Q59" s="4">
        <f t="shared" si="29"/>
        <v>0</v>
      </c>
      <c r="R59" s="4">
        <f t="shared" si="29"/>
        <v>0</v>
      </c>
      <c r="S59" s="4">
        <f t="shared" si="29"/>
        <v>0</v>
      </c>
      <c r="T59" s="4">
        <f t="shared" si="29"/>
        <v>0</v>
      </c>
      <c r="U59" s="4">
        <f t="shared" si="29"/>
        <v>20</v>
      </c>
      <c r="V59" s="4">
        <f t="shared" si="29"/>
        <v>0</v>
      </c>
      <c r="W59" s="4">
        <f t="shared" si="29"/>
        <v>0</v>
      </c>
      <c r="X59" s="4">
        <f t="shared" si="29"/>
        <v>0</v>
      </c>
      <c r="Y59" s="4">
        <f t="shared" si="29"/>
        <v>0</v>
      </c>
      <c r="Z59" s="4">
        <f t="shared" si="29"/>
        <v>0</v>
      </c>
      <c r="AA59" s="4">
        <f t="shared" si="29"/>
        <v>0</v>
      </c>
      <c r="AB59" s="4">
        <f t="shared" si="29"/>
        <v>0</v>
      </c>
      <c r="AC59" s="4">
        <f t="shared" si="29"/>
        <v>0</v>
      </c>
      <c r="AD59" s="4">
        <f t="shared" si="29"/>
        <v>0</v>
      </c>
      <c r="AE59" s="4">
        <f t="shared" si="29"/>
        <v>0</v>
      </c>
      <c r="AF59" s="4">
        <f t="shared" si="29"/>
        <v>0</v>
      </c>
      <c r="AG59" s="4">
        <f t="shared" si="29"/>
        <v>31</v>
      </c>
      <c r="AH59" s="4">
        <f t="shared" si="29"/>
        <v>0</v>
      </c>
      <c r="AI59" s="8">
        <f t="shared" si="17"/>
        <v>51</v>
      </c>
      <c r="AJ59" s="232">
        <f t="shared" ref="AJ59" si="30">AI61/AI59%</f>
        <v>0</v>
      </c>
      <c r="AK59" s="235">
        <f t="shared" ref="AK59" si="31">AI68/AI59%</f>
        <v>0</v>
      </c>
      <c r="AL59" s="194" t="s">
        <v>10</v>
      </c>
      <c r="AM59" s="194"/>
    </row>
    <row r="60" spans="1:47" ht="18.75">
      <c r="A60" s="201"/>
      <c r="B60" s="253"/>
      <c r="C60" s="195" t="s">
        <v>11</v>
      </c>
      <c r="D60" s="19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20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31</v>
      </c>
      <c r="AH60" s="1"/>
      <c r="AI60" s="9">
        <f t="shared" si="17"/>
        <v>51</v>
      </c>
      <c r="AJ60" s="233"/>
      <c r="AK60" s="236"/>
      <c r="AL60" s="195" t="s">
        <v>11</v>
      </c>
      <c r="AM60" s="195"/>
    </row>
    <row r="61" spans="1:47" ht="18.75">
      <c r="A61" s="201"/>
      <c r="B61" s="253"/>
      <c r="C61" s="195" t="s">
        <v>12</v>
      </c>
      <c r="D61" s="195"/>
      <c r="E61" s="1">
        <f>(E62+E63+E64+E65+E66+E67)</f>
        <v>0</v>
      </c>
      <c r="F61" s="1">
        <f t="shared" ref="F61:AH61" si="32">(F62+F63+F64+F65+F66+F67)</f>
        <v>0</v>
      </c>
      <c r="G61" s="1">
        <f t="shared" si="32"/>
        <v>0</v>
      </c>
      <c r="H61" s="1">
        <f t="shared" si="32"/>
        <v>0</v>
      </c>
      <c r="I61" s="1">
        <f t="shared" si="32"/>
        <v>0</v>
      </c>
      <c r="J61" s="1">
        <f t="shared" si="32"/>
        <v>0</v>
      </c>
      <c r="K61" s="1">
        <f t="shared" si="32"/>
        <v>0</v>
      </c>
      <c r="L61" s="1">
        <f t="shared" si="32"/>
        <v>0</v>
      </c>
      <c r="M61" s="1">
        <f t="shared" si="32"/>
        <v>0</v>
      </c>
      <c r="N61" s="1">
        <f t="shared" si="32"/>
        <v>0</v>
      </c>
      <c r="O61" s="1">
        <f t="shared" si="32"/>
        <v>0</v>
      </c>
      <c r="P61" s="1">
        <f t="shared" si="32"/>
        <v>0</v>
      </c>
      <c r="Q61" s="1">
        <f t="shared" si="32"/>
        <v>0</v>
      </c>
      <c r="R61" s="1">
        <f t="shared" si="32"/>
        <v>0</v>
      </c>
      <c r="S61" s="1">
        <f t="shared" si="32"/>
        <v>0</v>
      </c>
      <c r="T61" s="1">
        <f t="shared" si="32"/>
        <v>0</v>
      </c>
      <c r="U61" s="1">
        <f t="shared" si="32"/>
        <v>0</v>
      </c>
      <c r="V61" s="1">
        <f t="shared" si="32"/>
        <v>0</v>
      </c>
      <c r="W61" s="1">
        <f t="shared" si="32"/>
        <v>0</v>
      </c>
      <c r="X61" s="1">
        <f t="shared" si="32"/>
        <v>0</v>
      </c>
      <c r="Y61" s="1">
        <f t="shared" si="32"/>
        <v>0</v>
      </c>
      <c r="Z61" s="1">
        <f t="shared" si="32"/>
        <v>0</v>
      </c>
      <c r="AA61" s="1">
        <f t="shared" si="32"/>
        <v>0</v>
      </c>
      <c r="AB61" s="1">
        <f t="shared" si="32"/>
        <v>0</v>
      </c>
      <c r="AC61" s="1">
        <f t="shared" si="32"/>
        <v>0</v>
      </c>
      <c r="AD61" s="1">
        <f t="shared" si="32"/>
        <v>0</v>
      </c>
      <c r="AE61" s="1">
        <f t="shared" si="32"/>
        <v>0</v>
      </c>
      <c r="AF61" s="1">
        <f t="shared" si="32"/>
        <v>0</v>
      </c>
      <c r="AG61" s="1">
        <f t="shared" si="32"/>
        <v>0</v>
      </c>
      <c r="AH61" s="1">
        <f t="shared" si="32"/>
        <v>0</v>
      </c>
      <c r="AI61" s="9">
        <f t="shared" si="17"/>
        <v>0</v>
      </c>
      <c r="AJ61" s="233"/>
      <c r="AK61" s="236"/>
      <c r="AL61" s="195" t="s">
        <v>12</v>
      </c>
      <c r="AM61" s="195"/>
    </row>
    <row r="62" spans="1:47" ht="18.75">
      <c r="A62" s="201"/>
      <c r="B62" s="253"/>
      <c r="C62" s="192" t="s">
        <v>13</v>
      </c>
      <c r="D62" s="37" t="s">
        <v>14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9">
        <f t="shared" si="17"/>
        <v>0</v>
      </c>
      <c r="AJ62" s="233"/>
      <c r="AK62" s="236"/>
      <c r="AL62" s="192" t="s">
        <v>13</v>
      </c>
      <c r="AM62" s="37" t="s">
        <v>14</v>
      </c>
    </row>
    <row r="63" spans="1:47" ht="18.75">
      <c r="A63" s="201"/>
      <c r="B63" s="253"/>
      <c r="C63" s="192"/>
      <c r="D63" s="37" t="s">
        <v>15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9">
        <f t="shared" si="17"/>
        <v>0</v>
      </c>
      <c r="AJ63" s="233"/>
      <c r="AK63" s="236"/>
      <c r="AL63" s="192"/>
      <c r="AM63" s="37" t="s">
        <v>15</v>
      </c>
    </row>
    <row r="64" spans="1:47" ht="18.75">
      <c r="A64" s="201"/>
      <c r="B64" s="253"/>
      <c r="C64" s="192"/>
      <c r="D64" s="37" t="s">
        <v>16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9">
        <f t="shared" si="17"/>
        <v>0</v>
      </c>
      <c r="AJ64" s="233"/>
      <c r="AK64" s="236"/>
      <c r="AL64" s="192"/>
      <c r="AM64" s="37" t="s">
        <v>16</v>
      </c>
    </row>
    <row r="65" spans="1:39" ht="18.75">
      <c r="A65" s="201"/>
      <c r="B65" s="253"/>
      <c r="C65" s="192"/>
      <c r="D65" s="37" t="s">
        <v>17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9">
        <f t="shared" si="17"/>
        <v>0</v>
      </c>
      <c r="AJ65" s="233"/>
      <c r="AK65" s="236"/>
      <c r="AL65" s="192"/>
      <c r="AM65" s="37" t="s">
        <v>17</v>
      </c>
    </row>
    <row r="66" spans="1:39" ht="18.75">
      <c r="A66" s="201"/>
      <c r="B66" s="253"/>
      <c r="C66" s="192"/>
      <c r="D66" s="37" t="s">
        <v>18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9">
        <f t="shared" si="17"/>
        <v>0</v>
      </c>
      <c r="AJ66" s="233"/>
      <c r="AK66" s="236"/>
      <c r="AL66" s="192"/>
      <c r="AM66" s="37" t="s">
        <v>18</v>
      </c>
    </row>
    <row r="67" spans="1:39" ht="18.75">
      <c r="A67" s="201"/>
      <c r="B67" s="253"/>
      <c r="C67" s="192"/>
      <c r="D67" s="37" t="s">
        <v>19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9">
        <f t="shared" si="17"/>
        <v>0</v>
      </c>
      <c r="AJ67" s="233"/>
      <c r="AK67" s="236"/>
      <c r="AL67" s="192"/>
      <c r="AM67" s="37" t="s">
        <v>19</v>
      </c>
    </row>
    <row r="68" spans="1:39" ht="19.5" thickBot="1">
      <c r="A68" s="202"/>
      <c r="B68" s="254"/>
      <c r="C68" s="193" t="s">
        <v>21</v>
      </c>
      <c r="D68" s="193"/>
      <c r="E68" s="2">
        <f>(E62+E63+E64)</f>
        <v>0</v>
      </c>
      <c r="F68" s="2">
        <f t="shared" ref="F68:AH68" si="33">(F62+F63+F64)</f>
        <v>0</v>
      </c>
      <c r="G68" s="2">
        <f t="shared" si="33"/>
        <v>0</v>
      </c>
      <c r="H68" s="2">
        <f t="shared" si="33"/>
        <v>0</v>
      </c>
      <c r="I68" s="2">
        <f t="shared" si="33"/>
        <v>0</v>
      </c>
      <c r="J68" s="2">
        <f t="shared" si="33"/>
        <v>0</v>
      </c>
      <c r="K68" s="2">
        <f t="shared" si="33"/>
        <v>0</v>
      </c>
      <c r="L68" s="2">
        <f t="shared" si="33"/>
        <v>0</v>
      </c>
      <c r="M68" s="2">
        <f t="shared" si="33"/>
        <v>0</v>
      </c>
      <c r="N68" s="2">
        <f t="shared" si="33"/>
        <v>0</v>
      </c>
      <c r="O68" s="2">
        <f t="shared" si="33"/>
        <v>0</v>
      </c>
      <c r="P68" s="2">
        <f t="shared" si="33"/>
        <v>0</v>
      </c>
      <c r="Q68" s="2">
        <f t="shared" si="33"/>
        <v>0</v>
      </c>
      <c r="R68" s="2">
        <f t="shared" si="33"/>
        <v>0</v>
      </c>
      <c r="S68" s="2">
        <f t="shared" si="33"/>
        <v>0</v>
      </c>
      <c r="T68" s="2">
        <f t="shared" si="33"/>
        <v>0</v>
      </c>
      <c r="U68" s="2">
        <f t="shared" si="33"/>
        <v>0</v>
      </c>
      <c r="V68" s="2">
        <f t="shared" si="33"/>
        <v>0</v>
      </c>
      <c r="W68" s="2">
        <f t="shared" si="33"/>
        <v>0</v>
      </c>
      <c r="X68" s="2">
        <f t="shared" si="33"/>
        <v>0</v>
      </c>
      <c r="Y68" s="2">
        <f t="shared" si="33"/>
        <v>0</v>
      </c>
      <c r="Z68" s="2">
        <f t="shared" si="33"/>
        <v>0</v>
      </c>
      <c r="AA68" s="2">
        <f t="shared" si="33"/>
        <v>0</v>
      </c>
      <c r="AB68" s="2">
        <f t="shared" si="33"/>
        <v>0</v>
      </c>
      <c r="AC68" s="2">
        <f t="shared" si="33"/>
        <v>0</v>
      </c>
      <c r="AD68" s="2">
        <f t="shared" si="33"/>
        <v>0</v>
      </c>
      <c r="AE68" s="2">
        <f t="shared" si="33"/>
        <v>0</v>
      </c>
      <c r="AF68" s="2">
        <f t="shared" si="33"/>
        <v>0</v>
      </c>
      <c r="AG68" s="2">
        <f t="shared" si="33"/>
        <v>0</v>
      </c>
      <c r="AH68" s="2">
        <f t="shared" si="33"/>
        <v>0</v>
      </c>
      <c r="AI68" s="9">
        <f t="shared" si="17"/>
        <v>0</v>
      </c>
      <c r="AJ68" s="234"/>
      <c r="AK68" s="237"/>
      <c r="AL68" s="193" t="s">
        <v>21</v>
      </c>
      <c r="AM68" s="193"/>
    </row>
    <row r="69" spans="1:39" ht="18.75">
      <c r="A69" s="200">
        <v>7</v>
      </c>
      <c r="B69" s="252" t="s">
        <v>48</v>
      </c>
      <c r="C69" s="194" t="s">
        <v>10</v>
      </c>
      <c r="D69" s="194"/>
      <c r="E69" s="4">
        <f>(E70+E71)</f>
        <v>0</v>
      </c>
      <c r="F69" s="4">
        <f t="shared" ref="F69:AH69" si="34">(F70+F71)</f>
        <v>0</v>
      </c>
      <c r="G69" s="4">
        <f t="shared" si="34"/>
        <v>0</v>
      </c>
      <c r="H69" s="4">
        <f t="shared" si="34"/>
        <v>0</v>
      </c>
      <c r="I69" s="4">
        <f t="shared" si="34"/>
        <v>0</v>
      </c>
      <c r="J69" s="4">
        <f t="shared" si="34"/>
        <v>0</v>
      </c>
      <c r="K69" s="4">
        <f t="shared" si="34"/>
        <v>0</v>
      </c>
      <c r="L69" s="4">
        <f t="shared" si="34"/>
        <v>0</v>
      </c>
      <c r="M69" s="4">
        <f t="shared" si="34"/>
        <v>0</v>
      </c>
      <c r="N69" s="4">
        <f t="shared" si="34"/>
        <v>0</v>
      </c>
      <c r="O69" s="4">
        <f t="shared" si="34"/>
        <v>0</v>
      </c>
      <c r="P69" s="4">
        <f t="shared" si="34"/>
        <v>0</v>
      </c>
      <c r="Q69" s="4">
        <f t="shared" si="34"/>
        <v>0</v>
      </c>
      <c r="R69" s="4">
        <f t="shared" si="34"/>
        <v>0</v>
      </c>
      <c r="S69" s="4">
        <f t="shared" si="34"/>
        <v>0</v>
      </c>
      <c r="T69" s="4">
        <f t="shared" si="34"/>
        <v>0</v>
      </c>
      <c r="U69" s="4">
        <f t="shared" si="34"/>
        <v>20</v>
      </c>
      <c r="V69" s="4">
        <f t="shared" si="34"/>
        <v>0</v>
      </c>
      <c r="W69" s="4">
        <f t="shared" si="34"/>
        <v>0</v>
      </c>
      <c r="X69" s="4">
        <f t="shared" si="34"/>
        <v>0</v>
      </c>
      <c r="Y69" s="4">
        <f t="shared" si="34"/>
        <v>0</v>
      </c>
      <c r="Z69" s="4">
        <f t="shared" si="34"/>
        <v>0</v>
      </c>
      <c r="AA69" s="4">
        <f t="shared" si="34"/>
        <v>0</v>
      </c>
      <c r="AB69" s="4">
        <f t="shared" si="34"/>
        <v>0</v>
      </c>
      <c r="AC69" s="4">
        <f t="shared" si="34"/>
        <v>0</v>
      </c>
      <c r="AD69" s="4">
        <f t="shared" si="34"/>
        <v>0</v>
      </c>
      <c r="AE69" s="4">
        <f t="shared" si="34"/>
        <v>0</v>
      </c>
      <c r="AF69" s="4">
        <f t="shared" si="34"/>
        <v>0</v>
      </c>
      <c r="AG69" s="4">
        <f t="shared" si="34"/>
        <v>0</v>
      </c>
      <c r="AH69" s="4">
        <f t="shared" si="34"/>
        <v>0</v>
      </c>
      <c r="AI69" s="8">
        <f t="shared" si="17"/>
        <v>20</v>
      </c>
      <c r="AJ69" s="226">
        <f t="shared" ref="AJ69" si="35">AI71/AI69%</f>
        <v>0</v>
      </c>
      <c r="AK69" s="229">
        <f t="shared" ref="AK69" si="36">AI78/AI69%</f>
        <v>0</v>
      </c>
      <c r="AL69" s="194" t="s">
        <v>10</v>
      </c>
      <c r="AM69" s="194"/>
    </row>
    <row r="70" spans="1:39" ht="18.75">
      <c r="A70" s="201"/>
      <c r="B70" s="253"/>
      <c r="C70" s="195" t="s">
        <v>11</v>
      </c>
      <c r="D70" s="19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v>20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9">
        <f t="shared" si="17"/>
        <v>20</v>
      </c>
      <c r="AJ70" s="227"/>
      <c r="AK70" s="230"/>
      <c r="AL70" s="195" t="s">
        <v>11</v>
      </c>
      <c r="AM70" s="195"/>
    </row>
    <row r="71" spans="1:39" ht="18.75">
      <c r="A71" s="201"/>
      <c r="B71" s="253"/>
      <c r="C71" s="195" t="s">
        <v>12</v>
      </c>
      <c r="D71" s="195"/>
      <c r="E71" s="1">
        <f>(E72+E73+E74+E75+E76+E77)</f>
        <v>0</v>
      </c>
      <c r="F71" s="1">
        <f t="shared" ref="F71:AH71" si="37">(F72+F73+F74+F75+F76+F77)</f>
        <v>0</v>
      </c>
      <c r="G71" s="1">
        <f t="shared" si="37"/>
        <v>0</v>
      </c>
      <c r="H71" s="1">
        <f t="shared" si="37"/>
        <v>0</v>
      </c>
      <c r="I71" s="1">
        <f t="shared" si="37"/>
        <v>0</v>
      </c>
      <c r="J71" s="1">
        <f t="shared" si="37"/>
        <v>0</v>
      </c>
      <c r="K71" s="1">
        <f t="shared" si="37"/>
        <v>0</v>
      </c>
      <c r="L71" s="1">
        <f t="shared" si="37"/>
        <v>0</v>
      </c>
      <c r="M71" s="1">
        <f t="shared" si="37"/>
        <v>0</v>
      </c>
      <c r="N71" s="1">
        <f t="shared" si="37"/>
        <v>0</v>
      </c>
      <c r="O71" s="1">
        <f t="shared" si="37"/>
        <v>0</v>
      </c>
      <c r="P71" s="1">
        <f t="shared" si="37"/>
        <v>0</v>
      </c>
      <c r="Q71" s="1">
        <f t="shared" si="37"/>
        <v>0</v>
      </c>
      <c r="R71" s="1">
        <f t="shared" si="37"/>
        <v>0</v>
      </c>
      <c r="S71" s="1">
        <f t="shared" si="37"/>
        <v>0</v>
      </c>
      <c r="T71" s="1">
        <f t="shared" si="37"/>
        <v>0</v>
      </c>
      <c r="U71" s="1">
        <f t="shared" si="37"/>
        <v>0</v>
      </c>
      <c r="V71" s="1">
        <f t="shared" si="37"/>
        <v>0</v>
      </c>
      <c r="W71" s="1">
        <f t="shared" si="37"/>
        <v>0</v>
      </c>
      <c r="X71" s="1">
        <f t="shared" si="37"/>
        <v>0</v>
      </c>
      <c r="Y71" s="1">
        <f t="shared" si="37"/>
        <v>0</v>
      </c>
      <c r="Z71" s="1">
        <f t="shared" si="37"/>
        <v>0</v>
      </c>
      <c r="AA71" s="1">
        <f t="shared" si="37"/>
        <v>0</v>
      </c>
      <c r="AB71" s="1">
        <f t="shared" si="37"/>
        <v>0</v>
      </c>
      <c r="AC71" s="1">
        <f t="shared" si="37"/>
        <v>0</v>
      </c>
      <c r="AD71" s="1">
        <f t="shared" si="37"/>
        <v>0</v>
      </c>
      <c r="AE71" s="1">
        <f t="shared" si="37"/>
        <v>0</v>
      </c>
      <c r="AF71" s="1">
        <f t="shared" si="37"/>
        <v>0</v>
      </c>
      <c r="AG71" s="1">
        <f t="shared" si="37"/>
        <v>0</v>
      </c>
      <c r="AH71" s="1">
        <f t="shared" si="37"/>
        <v>0</v>
      </c>
      <c r="AI71" s="9">
        <f t="shared" si="17"/>
        <v>0</v>
      </c>
      <c r="AJ71" s="227"/>
      <c r="AK71" s="230"/>
      <c r="AL71" s="195" t="s">
        <v>12</v>
      </c>
      <c r="AM71" s="195"/>
    </row>
    <row r="72" spans="1:39" ht="18.75">
      <c r="A72" s="201"/>
      <c r="B72" s="253"/>
      <c r="C72" s="192" t="s">
        <v>13</v>
      </c>
      <c r="D72" s="37" t="s">
        <v>14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9">
        <f t="shared" si="17"/>
        <v>0</v>
      </c>
      <c r="AJ72" s="227"/>
      <c r="AK72" s="230"/>
      <c r="AL72" s="192" t="s">
        <v>13</v>
      </c>
      <c r="AM72" s="37" t="s">
        <v>14</v>
      </c>
    </row>
    <row r="73" spans="1:39" ht="18.75">
      <c r="A73" s="201"/>
      <c r="B73" s="253"/>
      <c r="C73" s="192"/>
      <c r="D73" s="37" t="s">
        <v>15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9">
        <f t="shared" si="17"/>
        <v>0</v>
      </c>
      <c r="AJ73" s="227"/>
      <c r="AK73" s="230"/>
      <c r="AL73" s="192"/>
      <c r="AM73" s="37" t="s">
        <v>15</v>
      </c>
    </row>
    <row r="74" spans="1:39" ht="18.75">
      <c r="A74" s="201"/>
      <c r="B74" s="253"/>
      <c r="C74" s="192"/>
      <c r="D74" s="37" t="s">
        <v>16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9">
        <f t="shared" si="17"/>
        <v>0</v>
      </c>
      <c r="AJ74" s="227"/>
      <c r="AK74" s="230"/>
      <c r="AL74" s="192"/>
      <c r="AM74" s="37" t="s">
        <v>16</v>
      </c>
    </row>
    <row r="75" spans="1:39" ht="18.75">
      <c r="A75" s="201"/>
      <c r="B75" s="253"/>
      <c r="C75" s="192"/>
      <c r="D75" s="37" t="s">
        <v>17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9">
        <f t="shared" si="17"/>
        <v>0</v>
      </c>
      <c r="AJ75" s="227"/>
      <c r="AK75" s="230"/>
      <c r="AL75" s="192"/>
      <c r="AM75" s="37" t="s">
        <v>17</v>
      </c>
    </row>
    <row r="76" spans="1:39" ht="18.75">
      <c r="A76" s="201"/>
      <c r="B76" s="253"/>
      <c r="C76" s="192"/>
      <c r="D76" s="37" t="s">
        <v>18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9">
        <f t="shared" si="17"/>
        <v>0</v>
      </c>
      <c r="AJ76" s="227"/>
      <c r="AK76" s="230"/>
      <c r="AL76" s="192"/>
      <c r="AM76" s="37" t="s">
        <v>18</v>
      </c>
    </row>
    <row r="77" spans="1:39" ht="18.75">
      <c r="A77" s="201"/>
      <c r="B77" s="253"/>
      <c r="C77" s="192"/>
      <c r="D77" s="37" t="s">
        <v>19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9">
        <f t="shared" si="17"/>
        <v>0</v>
      </c>
      <c r="AJ77" s="227"/>
      <c r="AK77" s="230"/>
      <c r="AL77" s="192"/>
      <c r="AM77" s="37" t="s">
        <v>19</v>
      </c>
    </row>
    <row r="78" spans="1:39" ht="19.5" thickBot="1">
      <c r="A78" s="202"/>
      <c r="B78" s="254"/>
      <c r="C78" s="193" t="s">
        <v>21</v>
      </c>
      <c r="D78" s="193"/>
      <c r="E78" s="2">
        <f>(E72+E73+E74)</f>
        <v>0</v>
      </c>
      <c r="F78" s="2">
        <f t="shared" ref="F78:AH78" si="38">(F72+F73+F74)</f>
        <v>0</v>
      </c>
      <c r="G78" s="2">
        <f t="shared" si="38"/>
        <v>0</v>
      </c>
      <c r="H78" s="2">
        <f t="shared" si="38"/>
        <v>0</v>
      </c>
      <c r="I78" s="2">
        <f t="shared" si="38"/>
        <v>0</v>
      </c>
      <c r="J78" s="2">
        <f t="shared" si="38"/>
        <v>0</v>
      </c>
      <c r="K78" s="2">
        <f t="shared" si="38"/>
        <v>0</v>
      </c>
      <c r="L78" s="2">
        <f t="shared" si="38"/>
        <v>0</v>
      </c>
      <c r="M78" s="2">
        <f t="shared" si="38"/>
        <v>0</v>
      </c>
      <c r="N78" s="2">
        <f t="shared" si="38"/>
        <v>0</v>
      </c>
      <c r="O78" s="2">
        <f t="shared" si="38"/>
        <v>0</v>
      </c>
      <c r="P78" s="2">
        <f t="shared" si="38"/>
        <v>0</v>
      </c>
      <c r="Q78" s="2">
        <f t="shared" si="38"/>
        <v>0</v>
      </c>
      <c r="R78" s="2">
        <f t="shared" si="38"/>
        <v>0</v>
      </c>
      <c r="S78" s="2">
        <f t="shared" si="38"/>
        <v>0</v>
      </c>
      <c r="T78" s="2">
        <f t="shared" si="38"/>
        <v>0</v>
      </c>
      <c r="U78" s="2">
        <f t="shared" si="38"/>
        <v>0</v>
      </c>
      <c r="V78" s="2">
        <f t="shared" si="38"/>
        <v>0</v>
      </c>
      <c r="W78" s="2">
        <f t="shared" si="38"/>
        <v>0</v>
      </c>
      <c r="X78" s="2">
        <f t="shared" si="38"/>
        <v>0</v>
      </c>
      <c r="Y78" s="2">
        <f t="shared" si="38"/>
        <v>0</v>
      </c>
      <c r="Z78" s="2">
        <f t="shared" si="38"/>
        <v>0</v>
      </c>
      <c r="AA78" s="2">
        <f t="shared" si="38"/>
        <v>0</v>
      </c>
      <c r="AB78" s="2">
        <f t="shared" si="38"/>
        <v>0</v>
      </c>
      <c r="AC78" s="2">
        <f t="shared" si="38"/>
        <v>0</v>
      </c>
      <c r="AD78" s="2">
        <f t="shared" si="38"/>
        <v>0</v>
      </c>
      <c r="AE78" s="2">
        <f t="shared" si="38"/>
        <v>0</v>
      </c>
      <c r="AF78" s="2">
        <f t="shared" si="38"/>
        <v>0</v>
      </c>
      <c r="AG78" s="2">
        <f t="shared" si="38"/>
        <v>0</v>
      </c>
      <c r="AH78" s="2">
        <f t="shared" si="38"/>
        <v>0</v>
      </c>
      <c r="AI78" s="10">
        <f t="shared" si="17"/>
        <v>0</v>
      </c>
      <c r="AJ78" s="228"/>
      <c r="AK78" s="231"/>
      <c r="AL78" s="193" t="s">
        <v>21</v>
      </c>
      <c r="AM78" s="193"/>
    </row>
  </sheetData>
  <mergeCells count="136">
    <mergeCell ref="AR45:AU45"/>
    <mergeCell ref="AC1:AD1"/>
    <mergeCell ref="AE1:AH1"/>
    <mergeCell ref="AI1:AI3"/>
    <mergeCell ref="AJ1:AJ3"/>
    <mergeCell ref="AK1:AK3"/>
    <mergeCell ref="AL1:AM1"/>
    <mergeCell ref="AL2:AM3"/>
    <mergeCell ref="AQ5:AR5"/>
    <mergeCell ref="AK16:AK27"/>
    <mergeCell ref="AL28:AM28"/>
    <mergeCell ref="AL32:AL37"/>
    <mergeCell ref="E1:O1"/>
    <mergeCell ref="P1:U1"/>
    <mergeCell ref="V1:AB1"/>
    <mergeCell ref="C2:D3"/>
    <mergeCell ref="AL5:AM5"/>
    <mergeCell ref="AO5:AP5"/>
    <mergeCell ref="AS8:AW8"/>
    <mergeCell ref="AR15:AU15"/>
    <mergeCell ref="AR28:AV28"/>
    <mergeCell ref="C6:D6"/>
    <mergeCell ref="AL6:AM6"/>
    <mergeCell ref="C7:D7"/>
    <mergeCell ref="AN3:AS3"/>
    <mergeCell ref="AN12:AO12"/>
    <mergeCell ref="C20:C26"/>
    <mergeCell ref="AL20:AL26"/>
    <mergeCell ref="C27:D27"/>
    <mergeCell ref="AL27:AM27"/>
    <mergeCell ref="A4:A15"/>
    <mergeCell ref="B4:B15"/>
    <mergeCell ref="C4:D4"/>
    <mergeCell ref="AJ4:AJ15"/>
    <mergeCell ref="AK4:AK15"/>
    <mergeCell ref="AL4:AM4"/>
    <mergeCell ref="AO4:AP4"/>
    <mergeCell ref="AQ4:AR4"/>
    <mergeCell ref="C5:D5"/>
    <mergeCell ref="AP12:AQ12"/>
    <mergeCell ref="AN13:AO13"/>
    <mergeCell ref="AP13:AQ13"/>
    <mergeCell ref="C14:D14"/>
    <mergeCell ref="C15:D15"/>
    <mergeCell ref="AL15:AM15"/>
    <mergeCell ref="C8:C13"/>
    <mergeCell ref="AL8:AL13"/>
    <mergeCell ref="AN8:AQ8"/>
    <mergeCell ref="AN9:AO9"/>
    <mergeCell ref="AP9:AQ9"/>
    <mergeCell ref="AN10:AO10"/>
    <mergeCell ref="AP10:AQ10"/>
    <mergeCell ref="AN11:AO11"/>
    <mergeCell ref="AP11:AQ11"/>
    <mergeCell ref="A1:A3"/>
    <mergeCell ref="B1:B3"/>
    <mergeCell ref="C1:D1"/>
    <mergeCell ref="C38:D38"/>
    <mergeCell ref="AL38:AM38"/>
    <mergeCell ref="A28:A38"/>
    <mergeCell ref="B28:B38"/>
    <mergeCell ref="C28:D28"/>
    <mergeCell ref="AJ28:AJ38"/>
    <mergeCell ref="AK28:AK38"/>
    <mergeCell ref="C31:D31"/>
    <mergeCell ref="C19:D19"/>
    <mergeCell ref="AL16:AM16"/>
    <mergeCell ref="C17:D17"/>
    <mergeCell ref="AL17:AM17"/>
    <mergeCell ref="C18:D18"/>
    <mergeCell ref="AL18:AM18"/>
    <mergeCell ref="C16:D16"/>
    <mergeCell ref="AJ16:AJ27"/>
    <mergeCell ref="C29:D29"/>
    <mergeCell ref="AL29:AM29"/>
    <mergeCell ref="C30:D30"/>
    <mergeCell ref="AL30:AM30"/>
    <mergeCell ref="C32:C37"/>
    <mergeCell ref="A39:A48"/>
    <mergeCell ref="B39:B48"/>
    <mergeCell ref="C40:D40"/>
    <mergeCell ref="AL40:AM40"/>
    <mergeCell ref="C41:D41"/>
    <mergeCell ref="AL41:AM41"/>
    <mergeCell ref="C42:C47"/>
    <mergeCell ref="AL42:AL47"/>
    <mergeCell ref="C39:D39"/>
    <mergeCell ref="AJ39:AJ48"/>
    <mergeCell ref="A16:A27"/>
    <mergeCell ref="B16:B27"/>
    <mergeCell ref="C71:D71"/>
    <mergeCell ref="AL71:AM71"/>
    <mergeCell ref="AK39:AK48"/>
    <mergeCell ref="AL39:AM39"/>
    <mergeCell ref="C51:D51"/>
    <mergeCell ref="AL51:AM51"/>
    <mergeCell ref="C52:C57"/>
    <mergeCell ref="AL52:AL57"/>
    <mergeCell ref="C58:D58"/>
    <mergeCell ref="AL58:AM58"/>
    <mergeCell ref="C62:C67"/>
    <mergeCell ref="AL62:AL67"/>
    <mergeCell ref="C48:D48"/>
    <mergeCell ref="AL48:AM48"/>
    <mergeCell ref="A49:A58"/>
    <mergeCell ref="B49:B58"/>
    <mergeCell ref="C49:D49"/>
    <mergeCell ref="AJ49:AJ58"/>
    <mergeCell ref="AK49:AK58"/>
    <mergeCell ref="AL49:AM49"/>
    <mergeCell ref="C50:D50"/>
    <mergeCell ref="AL50:AM50"/>
    <mergeCell ref="C72:C77"/>
    <mergeCell ref="AL72:AL77"/>
    <mergeCell ref="C68:D68"/>
    <mergeCell ref="AL68:AM68"/>
    <mergeCell ref="A69:A78"/>
    <mergeCell ref="B69:B78"/>
    <mergeCell ref="C69:D69"/>
    <mergeCell ref="AJ69:AJ78"/>
    <mergeCell ref="AK69:AK78"/>
    <mergeCell ref="AL69:AM69"/>
    <mergeCell ref="A59:A68"/>
    <mergeCell ref="B59:B68"/>
    <mergeCell ref="C59:D59"/>
    <mergeCell ref="AJ59:AJ68"/>
    <mergeCell ref="AK59:AK68"/>
    <mergeCell ref="AL59:AM59"/>
    <mergeCell ref="C60:D60"/>
    <mergeCell ref="AL60:AM60"/>
    <mergeCell ref="C61:D61"/>
    <mergeCell ref="AL61:AM61"/>
    <mergeCell ref="C78:D78"/>
    <mergeCell ref="AL78:AM78"/>
    <mergeCell ref="C70:D70"/>
    <mergeCell ref="AL70:AM70"/>
  </mergeCells>
  <conditionalFormatting sqref="E2:AH2">
    <cfRule type="containsText" dxfId="308" priority="229" operator="containsText" text="Sat">
      <formula>NOT(ISERROR(SEARCH("Sat",E2)))</formula>
    </cfRule>
    <cfRule type="containsText" dxfId="307" priority="230" operator="containsText" text="Fri">
      <formula>NOT(ISERROR(SEARCH("Fri",E2)))</formula>
    </cfRule>
    <cfRule type="containsText" dxfId="306" priority="231" operator="containsText" text="Thu">
      <formula>NOT(ISERROR(SEARCH("Thu",E2)))</formula>
    </cfRule>
    <cfRule type="containsText" dxfId="305" priority="232" operator="containsText" text="Wed">
      <formula>NOT(ISERROR(SEARCH("Wed",E2)))</formula>
    </cfRule>
    <cfRule type="containsText" dxfId="304" priority="233" operator="containsText" text="Tue">
      <formula>NOT(ISERROR(SEARCH("Tue",E2)))</formula>
    </cfRule>
    <cfRule type="containsText" dxfId="303" priority="234" operator="containsText" text="Mon">
      <formula>NOT(ISERROR(SEARCH("Mon",E2)))</formula>
    </cfRule>
    <cfRule type="containsText" dxfId="302" priority="235" operator="containsText" text="Sun">
      <formula>NOT(ISERROR(SEARCH("Sun",E2)))</formula>
    </cfRule>
  </conditionalFormatting>
  <conditionalFormatting sqref="E16:AI37 AI38">
    <cfRule type="colorScale" priority="228">
      <colorScale>
        <cfvo type="min" val="0"/>
        <cfvo type="max" val="0"/>
        <color rgb="FF63BE7B"/>
        <color rgb="FFFFEF9C"/>
      </colorScale>
    </cfRule>
  </conditionalFormatting>
  <conditionalFormatting sqref="E39:AI47 AI48">
    <cfRule type="colorScale" priority="227">
      <colorScale>
        <cfvo type="min" val="0"/>
        <cfvo type="max" val="0"/>
        <color rgb="FF63BE7B"/>
        <color rgb="FFFFEF9C"/>
      </colorScale>
    </cfRule>
  </conditionalFormatting>
  <conditionalFormatting sqref="E49:AI57 AI58">
    <cfRule type="colorScale" priority="226">
      <colorScale>
        <cfvo type="min" val="0"/>
        <cfvo type="max" val="0"/>
        <color rgb="FF63BE7B"/>
        <color rgb="FFFFEF9C"/>
      </colorScale>
    </cfRule>
  </conditionalFormatting>
  <conditionalFormatting sqref="AI67:AI68 E67:AH67 E59:AI66">
    <cfRule type="colorScale" priority="225">
      <colorScale>
        <cfvo type="min" val="0"/>
        <cfvo type="max" val="0"/>
        <color rgb="FF63BE7B"/>
        <color rgb="FFFFEF9C"/>
      </colorScale>
    </cfRule>
  </conditionalFormatting>
  <conditionalFormatting sqref="AI77:AI78 E70:X70 AC77:AH77 AC70:AI70 E69:AI69 AC72:AI76 E72:X77 E71:AI71">
    <cfRule type="colorScale" priority="224">
      <colorScale>
        <cfvo type="min" val="0"/>
        <cfvo type="max" val="0"/>
        <color rgb="FF63BE7B"/>
        <color rgb="FFFFEF9C"/>
      </colorScale>
    </cfRule>
  </conditionalFormatting>
  <conditionalFormatting sqref="C16:D18 C28:D30 C27 C39:D47 C49:D57 C59:D67 C69:D77 C20:D26 C19 C32:D37 C31 C38 C48 C58 C68 C78 C4:D6 C8:D13 C7 C14:C15">
    <cfRule type="containsText" dxfId="301" priority="212" operator="containsText" text="other">
      <formula>NOT(ISERROR(SEARCH("other",C4)))</formula>
    </cfRule>
    <cfRule type="containsText" dxfId="300" priority="213" operator="containsText" text="Scratch">
      <formula>NOT(ISERROR(SEARCH("Scratch",C4)))</formula>
    </cfRule>
    <cfRule type="containsText" dxfId="299" priority="214" operator="containsText" text="Indicator">
      <formula>NOT(ISERROR(SEARCH("Indicator",C4)))</formula>
    </cfRule>
    <cfRule type="containsText" dxfId="298" priority="215" operator="containsText" text="i.r">
      <formula>NOT(ISERROR(SEARCH("i.r",C4)))</formula>
    </cfRule>
    <cfRule type="containsText" dxfId="297" priority="216" operator="containsText" text="Types of Defect">
      <formula>NOT(ISERROR(SEARCH("Types of Defect",C4)))</formula>
    </cfRule>
    <cfRule type="containsText" dxfId="296" priority="217" operator="containsText" text="H.v">
      <formula>NOT(ISERROR(SEARCH("H.v",C4)))</formula>
    </cfRule>
    <cfRule type="containsText" dxfId="295" priority="218" operator="containsText" text="NG Qty.">
      <formula>NOT(ISERROR(SEARCH("NG Qty.",C4)))</formula>
    </cfRule>
    <cfRule type="containsText" dxfId="294" priority="219" operator="containsText" text="NG  Qty.">
      <formula>NOT(ISERROR(SEARCH("NG  Qty.",C4)))</formula>
    </cfRule>
    <cfRule type="containsText" dxfId="293" priority="220" operator="containsText" text="OK Qty.">
      <formula>NOT(ISERROR(SEARCH("OK Qty.",C4)))</formula>
    </cfRule>
    <cfRule type="containsText" dxfId="292" priority="221" operator="containsText" text="OK  Qty.">
      <formula>NOT(ISERROR(SEARCH("OK  Qty.",C4)))</formula>
    </cfRule>
    <cfRule type="containsText" dxfId="291" priority="222" operator="containsText" text="Total  Qty.">
      <formula>NOT(ISERROR(SEARCH("Total  Qty.",C4)))</formula>
    </cfRule>
    <cfRule type="containsText" dxfId="290" priority="223" operator="containsText" text="Total  Qty.">
      <formula>NOT(ISERROR(SEARCH("Total  Qty.",C4)))</formula>
    </cfRule>
  </conditionalFormatting>
  <conditionalFormatting sqref="C20:D30 C19 C32:D78 C31 C4:D6 C7 C8:D18">
    <cfRule type="containsText" dxfId="289" priority="146" operator="containsText" text="Rework">
      <formula>NOT(ISERROR(SEARCH("Rework",C4)))</formula>
    </cfRule>
  </conditionalFormatting>
  <conditionalFormatting sqref="AL16:AM26 AL28:AM37 AL27 AL39:AM47 AL49:AM57 AL59:AM67 AL69:AM77">
    <cfRule type="containsText" dxfId="288" priority="134" operator="containsText" text="other">
      <formula>NOT(ISERROR(SEARCH("other",AL16)))</formula>
    </cfRule>
    <cfRule type="containsText" dxfId="287" priority="135" operator="containsText" text="Scratch">
      <formula>NOT(ISERROR(SEARCH("Scratch",AL16)))</formula>
    </cfRule>
    <cfRule type="containsText" dxfId="286" priority="136" operator="containsText" text="Indicator">
      <formula>NOT(ISERROR(SEARCH("Indicator",AL16)))</formula>
    </cfRule>
    <cfRule type="containsText" dxfId="285" priority="137" operator="containsText" text="i.r">
      <formula>NOT(ISERROR(SEARCH("i.r",AL16)))</formula>
    </cfRule>
    <cfRule type="containsText" dxfId="284" priority="138" operator="containsText" text="Types of Defect">
      <formula>NOT(ISERROR(SEARCH("Types of Defect",AL16)))</formula>
    </cfRule>
    <cfRule type="containsText" dxfId="283" priority="139" operator="containsText" text="H.v">
      <formula>NOT(ISERROR(SEARCH("H.v",AL16)))</formula>
    </cfRule>
    <cfRule type="containsText" dxfId="282" priority="140" operator="containsText" text="NG Qty.">
      <formula>NOT(ISERROR(SEARCH("NG Qty.",AL16)))</formula>
    </cfRule>
    <cfRule type="containsText" dxfId="281" priority="141" operator="containsText" text="NG  Qty.">
      <formula>NOT(ISERROR(SEARCH("NG  Qty.",AL16)))</formula>
    </cfRule>
    <cfRule type="containsText" dxfId="280" priority="142" operator="containsText" text="OK Qty.">
      <formula>NOT(ISERROR(SEARCH("OK Qty.",AL16)))</formula>
    </cfRule>
    <cfRule type="containsText" dxfId="279" priority="143" operator="containsText" text="OK  Qty.">
      <formula>NOT(ISERROR(SEARCH("OK  Qty.",AL16)))</formula>
    </cfRule>
    <cfRule type="containsText" dxfId="278" priority="144" operator="containsText" text="Total  Qty.">
      <formula>NOT(ISERROR(SEARCH("Total  Qty.",AL16)))</formula>
    </cfRule>
    <cfRule type="containsText" dxfId="277" priority="145" operator="containsText" text="Total  Qty.">
      <formula>NOT(ISERROR(SEARCH("Total  Qty.",AL16)))</formula>
    </cfRule>
  </conditionalFormatting>
  <conditionalFormatting sqref="AL38">
    <cfRule type="containsText" dxfId="276" priority="122" operator="containsText" text="other">
      <formula>NOT(ISERROR(SEARCH("other",AL38)))</formula>
    </cfRule>
    <cfRule type="containsText" dxfId="275" priority="123" operator="containsText" text="Scratch">
      <formula>NOT(ISERROR(SEARCH("Scratch",AL38)))</formula>
    </cfRule>
    <cfRule type="containsText" dxfId="274" priority="124" operator="containsText" text="Indicator">
      <formula>NOT(ISERROR(SEARCH("Indicator",AL38)))</formula>
    </cfRule>
    <cfRule type="containsText" dxfId="273" priority="125" operator="containsText" text="i.r">
      <formula>NOT(ISERROR(SEARCH("i.r",AL38)))</formula>
    </cfRule>
    <cfRule type="containsText" dxfId="272" priority="126" operator="containsText" text="Types of Defect">
      <formula>NOT(ISERROR(SEARCH("Types of Defect",AL38)))</formula>
    </cfRule>
    <cfRule type="containsText" dxfId="271" priority="127" operator="containsText" text="H.v">
      <formula>NOT(ISERROR(SEARCH("H.v",AL38)))</formula>
    </cfRule>
    <cfRule type="containsText" dxfId="270" priority="128" operator="containsText" text="NG Qty.">
      <formula>NOT(ISERROR(SEARCH("NG Qty.",AL38)))</formula>
    </cfRule>
    <cfRule type="containsText" dxfId="269" priority="129" operator="containsText" text="NG  Qty.">
      <formula>NOT(ISERROR(SEARCH("NG  Qty.",AL38)))</formula>
    </cfRule>
    <cfRule type="containsText" dxfId="268" priority="130" operator="containsText" text="OK Qty.">
      <formula>NOT(ISERROR(SEARCH("OK Qty.",AL38)))</formula>
    </cfRule>
    <cfRule type="containsText" dxfId="267" priority="131" operator="containsText" text="OK  Qty.">
      <formula>NOT(ISERROR(SEARCH("OK  Qty.",AL38)))</formula>
    </cfRule>
    <cfRule type="containsText" dxfId="266" priority="132" operator="containsText" text="Total  Qty.">
      <formula>NOT(ISERROR(SEARCH("Total  Qty.",AL38)))</formula>
    </cfRule>
    <cfRule type="containsText" dxfId="265" priority="133" operator="containsText" text="Total  Qty.">
      <formula>NOT(ISERROR(SEARCH("Total  Qty.",AL38)))</formula>
    </cfRule>
  </conditionalFormatting>
  <conditionalFormatting sqref="AL48">
    <cfRule type="containsText" dxfId="264" priority="110" operator="containsText" text="other">
      <formula>NOT(ISERROR(SEARCH("other",AL48)))</formula>
    </cfRule>
    <cfRule type="containsText" dxfId="263" priority="111" operator="containsText" text="Scratch">
      <formula>NOT(ISERROR(SEARCH("Scratch",AL48)))</formula>
    </cfRule>
    <cfRule type="containsText" dxfId="262" priority="112" operator="containsText" text="Indicator">
      <formula>NOT(ISERROR(SEARCH("Indicator",AL48)))</formula>
    </cfRule>
    <cfRule type="containsText" dxfId="261" priority="113" operator="containsText" text="i.r">
      <formula>NOT(ISERROR(SEARCH("i.r",AL48)))</formula>
    </cfRule>
    <cfRule type="containsText" dxfId="260" priority="114" operator="containsText" text="Types of Defect">
      <formula>NOT(ISERROR(SEARCH("Types of Defect",AL48)))</formula>
    </cfRule>
    <cfRule type="containsText" dxfId="259" priority="115" operator="containsText" text="H.v">
      <formula>NOT(ISERROR(SEARCH("H.v",AL48)))</formula>
    </cfRule>
    <cfRule type="containsText" dxfId="258" priority="116" operator="containsText" text="NG Qty.">
      <formula>NOT(ISERROR(SEARCH("NG Qty.",AL48)))</formula>
    </cfRule>
    <cfRule type="containsText" dxfId="257" priority="117" operator="containsText" text="NG  Qty.">
      <formula>NOT(ISERROR(SEARCH("NG  Qty.",AL48)))</formula>
    </cfRule>
    <cfRule type="containsText" dxfId="256" priority="118" operator="containsText" text="OK Qty.">
      <formula>NOT(ISERROR(SEARCH("OK Qty.",AL48)))</formula>
    </cfRule>
    <cfRule type="containsText" dxfId="255" priority="119" operator="containsText" text="OK  Qty.">
      <formula>NOT(ISERROR(SEARCH("OK  Qty.",AL48)))</formula>
    </cfRule>
    <cfRule type="containsText" dxfId="254" priority="120" operator="containsText" text="Total  Qty.">
      <formula>NOT(ISERROR(SEARCH("Total  Qty.",AL48)))</formula>
    </cfRule>
    <cfRule type="containsText" dxfId="253" priority="121" operator="containsText" text="Total  Qty.">
      <formula>NOT(ISERROR(SEARCH("Total  Qty.",AL48)))</formula>
    </cfRule>
  </conditionalFormatting>
  <conditionalFormatting sqref="AL58">
    <cfRule type="containsText" dxfId="252" priority="98" operator="containsText" text="other">
      <formula>NOT(ISERROR(SEARCH("other",AL58)))</formula>
    </cfRule>
    <cfRule type="containsText" dxfId="251" priority="99" operator="containsText" text="Scratch">
      <formula>NOT(ISERROR(SEARCH("Scratch",AL58)))</formula>
    </cfRule>
    <cfRule type="containsText" dxfId="250" priority="100" operator="containsText" text="Indicator">
      <formula>NOT(ISERROR(SEARCH("Indicator",AL58)))</formula>
    </cfRule>
    <cfRule type="containsText" dxfId="249" priority="101" operator="containsText" text="i.r">
      <formula>NOT(ISERROR(SEARCH("i.r",AL58)))</formula>
    </cfRule>
    <cfRule type="containsText" dxfId="248" priority="102" operator="containsText" text="Types of Defect">
      <formula>NOT(ISERROR(SEARCH("Types of Defect",AL58)))</formula>
    </cfRule>
    <cfRule type="containsText" dxfId="247" priority="103" operator="containsText" text="H.v">
      <formula>NOT(ISERROR(SEARCH("H.v",AL58)))</formula>
    </cfRule>
    <cfRule type="containsText" dxfId="246" priority="104" operator="containsText" text="NG Qty.">
      <formula>NOT(ISERROR(SEARCH("NG Qty.",AL58)))</formula>
    </cfRule>
    <cfRule type="containsText" dxfId="245" priority="105" operator="containsText" text="NG  Qty.">
      <formula>NOT(ISERROR(SEARCH("NG  Qty.",AL58)))</formula>
    </cfRule>
    <cfRule type="containsText" dxfId="244" priority="106" operator="containsText" text="OK Qty.">
      <formula>NOT(ISERROR(SEARCH("OK Qty.",AL58)))</formula>
    </cfRule>
    <cfRule type="containsText" dxfId="243" priority="107" operator="containsText" text="OK  Qty.">
      <formula>NOT(ISERROR(SEARCH("OK  Qty.",AL58)))</formula>
    </cfRule>
    <cfRule type="containsText" dxfId="242" priority="108" operator="containsText" text="Total  Qty.">
      <formula>NOT(ISERROR(SEARCH("Total  Qty.",AL58)))</formula>
    </cfRule>
    <cfRule type="containsText" dxfId="241" priority="109" operator="containsText" text="Total  Qty.">
      <formula>NOT(ISERROR(SEARCH("Total  Qty.",AL58)))</formula>
    </cfRule>
  </conditionalFormatting>
  <conditionalFormatting sqref="AL68">
    <cfRule type="containsText" dxfId="240" priority="86" operator="containsText" text="other">
      <formula>NOT(ISERROR(SEARCH("other",AL68)))</formula>
    </cfRule>
    <cfRule type="containsText" dxfId="239" priority="87" operator="containsText" text="Scratch">
      <formula>NOT(ISERROR(SEARCH("Scratch",AL68)))</formula>
    </cfRule>
    <cfRule type="containsText" dxfId="238" priority="88" operator="containsText" text="Indicator">
      <formula>NOT(ISERROR(SEARCH("Indicator",AL68)))</formula>
    </cfRule>
    <cfRule type="containsText" dxfId="237" priority="89" operator="containsText" text="i.r">
      <formula>NOT(ISERROR(SEARCH("i.r",AL68)))</formula>
    </cfRule>
    <cfRule type="containsText" dxfId="236" priority="90" operator="containsText" text="Types of Defect">
      <formula>NOT(ISERROR(SEARCH("Types of Defect",AL68)))</formula>
    </cfRule>
    <cfRule type="containsText" dxfId="235" priority="91" operator="containsText" text="H.v">
      <formula>NOT(ISERROR(SEARCH("H.v",AL68)))</formula>
    </cfRule>
    <cfRule type="containsText" dxfId="234" priority="92" operator="containsText" text="NG Qty.">
      <formula>NOT(ISERROR(SEARCH("NG Qty.",AL68)))</formula>
    </cfRule>
    <cfRule type="containsText" dxfId="233" priority="93" operator="containsText" text="NG  Qty.">
      <formula>NOT(ISERROR(SEARCH("NG  Qty.",AL68)))</formula>
    </cfRule>
    <cfRule type="containsText" dxfId="232" priority="94" operator="containsText" text="OK Qty.">
      <formula>NOT(ISERROR(SEARCH("OK Qty.",AL68)))</formula>
    </cfRule>
    <cfRule type="containsText" dxfId="231" priority="95" operator="containsText" text="OK  Qty.">
      <formula>NOT(ISERROR(SEARCH("OK  Qty.",AL68)))</formula>
    </cfRule>
    <cfRule type="containsText" dxfId="230" priority="96" operator="containsText" text="Total  Qty.">
      <formula>NOT(ISERROR(SEARCH("Total  Qty.",AL68)))</formula>
    </cfRule>
    <cfRule type="containsText" dxfId="229" priority="97" operator="containsText" text="Total  Qty.">
      <formula>NOT(ISERROR(SEARCH("Total  Qty.",AL68)))</formula>
    </cfRule>
  </conditionalFormatting>
  <conditionalFormatting sqref="AL78">
    <cfRule type="containsText" dxfId="228" priority="74" operator="containsText" text="other">
      <formula>NOT(ISERROR(SEARCH("other",AL78)))</formula>
    </cfRule>
    <cfRule type="containsText" dxfId="227" priority="75" operator="containsText" text="Scratch">
      <formula>NOT(ISERROR(SEARCH("Scratch",AL78)))</formula>
    </cfRule>
    <cfRule type="containsText" dxfId="226" priority="76" operator="containsText" text="Indicator">
      <formula>NOT(ISERROR(SEARCH("Indicator",AL78)))</formula>
    </cfRule>
    <cfRule type="containsText" dxfId="225" priority="77" operator="containsText" text="i.r">
      <formula>NOT(ISERROR(SEARCH("i.r",AL78)))</formula>
    </cfRule>
    <cfRule type="containsText" dxfId="224" priority="78" operator="containsText" text="Types of Defect">
      <formula>NOT(ISERROR(SEARCH("Types of Defect",AL78)))</formula>
    </cfRule>
    <cfRule type="containsText" dxfId="223" priority="79" operator="containsText" text="H.v">
      <formula>NOT(ISERROR(SEARCH("H.v",AL78)))</formula>
    </cfRule>
    <cfRule type="containsText" dxfId="222" priority="80" operator="containsText" text="NG Qty.">
      <formula>NOT(ISERROR(SEARCH("NG Qty.",AL78)))</formula>
    </cfRule>
    <cfRule type="containsText" dxfId="221" priority="81" operator="containsText" text="NG  Qty.">
      <formula>NOT(ISERROR(SEARCH("NG  Qty.",AL78)))</formula>
    </cfRule>
    <cfRule type="containsText" dxfId="220" priority="82" operator="containsText" text="OK Qty.">
      <formula>NOT(ISERROR(SEARCH("OK Qty.",AL78)))</formula>
    </cfRule>
    <cfRule type="containsText" dxfId="219" priority="83" operator="containsText" text="OK  Qty.">
      <formula>NOT(ISERROR(SEARCH("OK  Qty.",AL78)))</formula>
    </cfRule>
    <cfRule type="containsText" dxfId="218" priority="84" operator="containsText" text="Total  Qty.">
      <formula>NOT(ISERROR(SEARCH("Total  Qty.",AL78)))</formula>
    </cfRule>
    <cfRule type="containsText" dxfId="217" priority="85" operator="containsText" text="Total  Qty.">
      <formula>NOT(ISERROR(SEARCH("Total  Qty.",AL78)))</formula>
    </cfRule>
  </conditionalFormatting>
  <conditionalFormatting sqref="AL16:AM78">
    <cfRule type="containsText" dxfId="216" priority="73" operator="containsText" text="Rework">
      <formula>NOT(ISERROR(SEARCH("Rework",AL16)))</formula>
    </cfRule>
  </conditionalFormatting>
  <conditionalFormatting sqref="A1 A16 A28 A39 A49 A59 A69">
    <cfRule type="colorScale" priority="72">
      <colorScale>
        <cfvo type="min" val="0"/>
        <cfvo type="max" val="0"/>
        <color rgb="FF63BE7B"/>
        <color rgb="FFFFEF9C"/>
      </colorScale>
    </cfRule>
  </conditionalFormatting>
  <conditionalFormatting sqref="Y70:AB70 Y72:AB77">
    <cfRule type="colorScale" priority="71">
      <colorScale>
        <cfvo type="min" val="0"/>
        <cfvo type="max" val="0"/>
        <color rgb="FF63BE7B"/>
        <color rgb="FFFFEF9C"/>
      </colorScale>
    </cfRule>
  </conditionalFormatting>
  <conditionalFormatting sqref="AJ16:AK16 AJ28:AK28 AJ39:AK39 AJ49:AK49 AJ59:AK59 AJ69:AK69">
    <cfRule type="colorScale" priority="70">
      <colorScale>
        <cfvo type="min" val="0"/>
        <cfvo type="max" val="0"/>
        <color rgb="FF63BE7B"/>
        <color rgb="FFFFEF9C"/>
      </colorScale>
    </cfRule>
  </conditionalFormatting>
  <conditionalFormatting sqref="AC13:AH14 AI8:AI15 E8:X14 E4:AI7 F8:AH13">
    <cfRule type="colorScale" priority="69">
      <colorScale>
        <cfvo type="min" val="0"/>
        <cfvo type="max" val="0"/>
        <color rgb="FF63BE7B"/>
        <color rgb="FFFFEF9C"/>
      </colorScale>
    </cfRule>
  </conditionalFormatting>
  <conditionalFormatting sqref="AL4:AM14">
    <cfRule type="containsText" dxfId="215" priority="31" operator="containsText" text="other">
      <formula>NOT(ISERROR(SEARCH("other",AL4)))</formula>
    </cfRule>
    <cfRule type="containsText" dxfId="214" priority="32" operator="containsText" text="Scratch">
      <formula>NOT(ISERROR(SEARCH("Scratch",AL4)))</formula>
    </cfRule>
    <cfRule type="containsText" dxfId="213" priority="33" operator="containsText" text="Indicator">
      <formula>NOT(ISERROR(SEARCH("Indicator",AL4)))</formula>
    </cfRule>
    <cfRule type="containsText" dxfId="212" priority="34" operator="containsText" text="i.r">
      <formula>NOT(ISERROR(SEARCH("i.r",AL4)))</formula>
    </cfRule>
    <cfRule type="containsText" dxfId="211" priority="35" operator="containsText" text="Types of Defect">
      <formula>NOT(ISERROR(SEARCH("Types of Defect",AL4)))</formula>
    </cfRule>
    <cfRule type="containsText" dxfId="210" priority="36" operator="containsText" text="H.v">
      <formula>NOT(ISERROR(SEARCH("H.v",AL4)))</formula>
    </cfRule>
    <cfRule type="containsText" dxfId="209" priority="37" operator="containsText" text="NG Qty.">
      <formula>NOT(ISERROR(SEARCH("NG Qty.",AL4)))</formula>
    </cfRule>
    <cfRule type="containsText" dxfId="208" priority="38" operator="containsText" text="NG  Qty.">
      <formula>NOT(ISERROR(SEARCH("NG  Qty.",AL4)))</formula>
    </cfRule>
    <cfRule type="containsText" dxfId="207" priority="39" operator="containsText" text="OK Qty.">
      <formula>NOT(ISERROR(SEARCH("OK Qty.",AL4)))</formula>
    </cfRule>
    <cfRule type="containsText" dxfId="206" priority="40" operator="containsText" text="OK  Qty.">
      <formula>NOT(ISERROR(SEARCH("OK  Qty.",AL4)))</formula>
    </cfRule>
    <cfRule type="containsText" dxfId="205" priority="41" operator="containsText" text="Total  Qty.">
      <formula>NOT(ISERROR(SEARCH("Total  Qty.",AL4)))</formula>
    </cfRule>
    <cfRule type="containsText" dxfId="204" priority="42" operator="containsText" text="Total  Qty.">
      <formula>NOT(ISERROR(SEARCH("Total  Qty.",AL4)))</formula>
    </cfRule>
  </conditionalFormatting>
  <conditionalFormatting sqref="AL15">
    <cfRule type="containsText" dxfId="203" priority="19" operator="containsText" text="other">
      <formula>NOT(ISERROR(SEARCH("other",AL15)))</formula>
    </cfRule>
    <cfRule type="containsText" dxfId="202" priority="20" operator="containsText" text="Scratch">
      <formula>NOT(ISERROR(SEARCH("Scratch",AL15)))</formula>
    </cfRule>
    <cfRule type="containsText" dxfId="201" priority="21" operator="containsText" text="Indicator">
      <formula>NOT(ISERROR(SEARCH("Indicator",AL15)))</formula>
    </cfRule>
    <cfRule type="containsText" dxfId="200" priority="22" operator="containsText" text="i.r">
      <formula>NOT(ISERROR(SEARCH("i.r",AL15)))</formula>
    </cfRule>
    <cfRule type="containsText" dxfId="199" priority="23" operator="containsText" text="Types of Defect">
      <formula>NOT(ISERROR(SEARCH("Types of Defect",AL15)))</formula>
    </cfRule>
    <cfRule type="containsText" dxfId="198" priority="24" operator="containsText" text="H.v">
      <formula>NOT(ISERROR(SEARCH("H.v",AL15)))</formula>
    </cfRule>
    <cfRule type="containsText" dxfId="197" priority="25" operator="containsText" text="NG Qty.">
      <formula>NOT(ISERROR(SEARCH("NG Qty.",AL15)))</formula>
    </cfRule>
    <cfRule type="containsText" dxfId="196" priority="26" operator="containsText" text="NG  Qty.">
      <formula>NOT(ISERROR(SEARCH("NG  Qty.",AL15)))</formula>
    </cfRule>
    <cfRule type="containsText" dxfId="195" priority="27" operator="containsText" text="OK Qty.">
      <formula>NOT(ISERROR(SEARCH("OK Qty.",AL15)))</formula>
    </cfRule>
    <cfRule type="containsText" dxfId="194" priority="28" operator="containsText" text="OK  Qty.">
      <formula>NOT(ISERROR(SEARCH("OK  Qty.",AL15)))</formula>
    </cfRule>
    <cfRule type="containsText" dxfId="193" priority="29" operator="containsText" text="Total  Qty.">
      <formula>NOT(ISERROR(SEARCH("Total  Qty.",AL15)))</formula>
    </cfRule>
    <cfRule type="containsText" dxfId="192" priority="30" operator="containsText" text="Total  Qty.">
      <formula>NOT(ISERROR(SEARCH("Total  Qty.",AL15)))</formula>
    </cfRule>
  </conditionalFormatting>
  <conditionalFormatting sqref="AL4:AM15">
    <cfRule type="containsText" dxfId="191" priority="18" operator="containsText" text="Rework">
      <formula>NOT(ISERROR(SEARCH("Rework",AL4)))</formula>
    </cfRule>
  </conditionalFormatting>
  <conditionalFormatting sqref="A4">
    <cfRule type="colorScale" priority="17">
      <colorScale>
        <cfvo type="min" val="0"/>
        <cfvo type="max" val="0"/>
        <color rgb="FF63BE7B"/>
        <color rgb="FFFFEF9C"/>
      </colorScale>
    </cfRule>
  </conditionalFormatting>
  <conditionalFormatting sqref="Y8:AB14">
    <cfRule type="colorScale" priority="16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15">
      <colorScale>
        <cfvo type="min" val="0"/>
        <cfvo type="max" val="0"/>
        <color rgb="FF63BE7B"/>
        <color rgb="FFFFEF9C"/>
      </colorScale>
    </cfRule>
  </conditionalFormatting>
  <conditionalFormatting sqref="AJ4:AK4">
    <cfRule type="colorScale" priority="14">
      <colorScale>
        <cfvo type="min" val="0"/>
        <cfvo type="max" val="0"/>
        <color rgb="FF63BE7B"/>
        <color rgb="FFFFEF9C"/>
      </colorScale>
    </cfRule>
  </conditionalFormatting>
  <conditionalFormatting sqref="E38:AH38">
    <cfRule type="colorScale" priority="395">
      <colorScale>
        <cfvo type="min" val="0"/>
        <cfvo type="max" val="0"/>
        <color rgb="FF63BE7B"/>
        <color rgb="FFFFEF9C"/>
      </colorScale>
    </cfRule>
  </conditionalFormatting>
  <conditionalFormatting sqref="E48:AH48">
    <cfRule type="colorScale" priority="408">
      <colorScale>
        <cfvo type="min" val="0"/>
        <cfvo type="max" val="0"/>
        <color rgb="FF63BE7B"/>
        <color rgb="FFFFEF9C"/>
      </colorScale>
    </cfRule>
  </conditionalFormatting>
  <conditionalFormatting sqref="E58:AH58">
    <cfRule type="colorScale" priority="421">
      <colorScale>
        <cfvo type="min" val="0"/>
        <cfvo type="max" val="0"/>
        <color rgb="FF63BE7B"/>
        <color rgb="FFFFEF9C"/>
      </colorScale>
    </cfRule>
  </conditionalFormatting>
  <conditionalFormatting sqref="E68:AH68">
    <cfRule type="colorScale" priority="434">
      <colorScale>
        <cfvo type="min" val="0"/>
        <cfvo type="max" val="0"/>
        <color rgb="FF63BE7B"/>
        <color rgb="FFFFEF9C"/>
      </colorScale>
    </cfRule>
  </conditionalFormatting>
  <conditionalFormatting sqref="E78:AH78">
    <cfRule type="colorScale" priority="447">
      <colorScale>
        <cfvo type="min" val="0"/>
        <cfvo type="max" val="0"/>
        <color rgb="FF63BE7B"/>
        <color rgb="FFFFEF9C"/>
      </colorScale>
    </cfRule>
  </conditionalFormatting>
  <conditionalFormatting sqref="E15:X15 AC15:AH15">
    <cfRule type="colorScale" priority="522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Y78"/>
  <sheetViews>
    <sheetView workbookViewId="0">
      <pane xSplit="4" ySplit="3" topLeftCell="AQ56" activePane="bottomRight" state="frozen"/>
      <selection pane="topRight" activeCell="E1" sqref="E1"/>
      <selection pane="bottomLeft" activeCell="A4" sqref="A4"/>
      <selection pane="bottomRight" activeCell="AU58" sqref="AU58:AX65"/>
    </sheetView>
  </sheetViews>
  <sheetFormatPr defaultRowHeight="15"/>
  <cols>
    <col min="4" max="4" width="14.5703125" customWidth="1"/>
    <col min="5" max="5" width="9.5703125" bestFit="1" customWidth="1"/>
    <col min="7" max="7" width="10.5703125" bestFit="1" customWidth="1"/>
    <col min="19" max="19" width="9.5703125" bestFit="1" customWidth="1"/>
    <col min="31" max="31" width="10.5703125" customWidth="1"/>
    <col min="36" max="36" width="13.140625" customWidth="1"/>
    <col min="41" max="41" width="32.5703125" customWidth="1"/>
    <col min="43" max="43" width="18.7109375" customWidth="1"/>
    <col min="45" max="45" width="8.85546875" customWidth="1"/>
    <col min="46" max="46" width="22.28515625" customWidth="1"/>
    <col min="47" max="47" width="15.28515625" customWidth="1"/>
    <col min="48" max="48" width="15" customWidth="1"/>
    <col min="49" max="49" width="12.7109375" customWidth="1"/>
    <col min="50" max="50" width="13.5703125" customWidth="1"/>
    <col min="51" max="51" width="14" customWidth="1"/>
  </cols>
  <sheetData>
    <row r="1" spans="1:49" ht="19.5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63</v>
      </c>
      <c r="Q1" s="216"/>
      <c r="R1" s="216"/>
      <c r="S1" s="216"/>
      <c r="T1" s="216"/>
      <c r="U1" s="217"/>
      <c r="V1" s="218">
        <f>DATEVALUE("1"&amp;P1)</f>
        <v>44743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44773</v>
      </c>
      <c r="AF1" s="219"/>
      <c r="AG1" s="219"/>
      <c r="AH1" s="219"/>
      <c r="AI1" s="45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49" ht="19.5" thickBot="1">
      <c r="A2" s="184"/>
      <c r="B2" s="187"/>
      <c r="C2" s="212" t="s">
        <v>25</v>
      </c>
      <c r="D2" s="213"/>
      <c r="E2" s="12" t="str">
        <f>TEXT(E3,"ddd")</f>
        <v>Fri</v>
      </c>
      <c r="F2" s="13" t="str">
        <f t="shared" ref="F2:AI2" si="0">TEXT(F3,"ddd")</f>
        <v>Sat</v>
      </c>
      <c r="G2" s="13" t="str">
        <f t="shared" si="0"/>
        <v>Sun</v>
      </c>
      <c r="H2" s="13" t="str">
        <f t="shared" si="0"/>
        <v>Mon</v>
      </c>
      <c r="I2" s="13" t="str">
        <f t="shared" si="0"/>
        <v>Tue</v>
      </c>
      <c r="J2" s="13" t="str">
        <f t="shared" si="0"/>
        <v>Wed</v>
      </c>
      <c r="K2" s="13" t="str">
        <f t="shared" si="0"/>
        <v>Thu</v>
      </c>
      <c r="L2" s="13" t="str">
        <f t="shared" si="0"/>
        <v>Fri</v>
      </c>
      <c r="M2" s="13" t="str">
        <f t="shared" si="0"/>
        <v>Sat</v>
      </c>
      <c r="N2" s="13" t="str">
        <f t="shared" si="0"/>
        <v>Sun</v>
      </c>
      <c r="O2" s="13" t="str">
        <f t="shared" si="0"/>
        <v>Mon</v>
      </c>
      <c r="P2" s="13" t="str">
        <f t="shared" si="0"/>
        <v>Tue</v>
      </c>
      <c r="Q2" s="13" t="str">
        <f t="shared" si="0"/>
        <v>Wed</v>
      </c>
      <c r="R2" s="13" t="str">
        <f t="shared" si="0"/>
        <v>Thu</v>
      </c>
      <c r="S2" s="13" t="str">
        <f t="shared" si="0"/>
        <v>Fri</v>
      </c>
      <c r="T2" s="13" t="str">
        <f t="shared" si="0"/>
        <v>Sat</v>
      </c>
      <c r="U2" s="13" t="str">
        <f t="shared" si="0"/>
        <v>Sun</v>
      </c>
      <c r="V2" s="13" t="str">
        <f t="shared" si="0"/>
        <v>Mon</v>
      </c>
      <c r="W2" s="13" t="str">
        <f t="shared" si="0"/>
        <v>Tue</v>
      </c>
      <c r="X2" s="13" t="str">
        <f t="shared" si="0"/>
        <v>Wed</v>
      </c>
      <c r="Y2" s="13" t="str">
        <f t="shared" si="0"/>
        <v>Thu</v>
      </c>
      <c r="Z2" s="13" t="str">
        <f t="shared" si="0"/>
        <v>Fri</v>
      </c>
      <c r="AA2" s="13" t="str">
        <f t="shared" si="0"/>
        <v>Sat</v>
      </c>
      <c r="AB2" s="13" t="str">
        <f t="shared" si="0"/>
        <v>Sun</v>
      </c>
      <c r="AC2" s="13" t="str">
        <f t="shared" si="0"/>
        <v>Mon</v>
      </c>
      <c r="AD2" s="13" t="str">
        <f t="shared" si="0"/>
        <v>Tue</v>
      </c>
      <c r="AE2" s="13" t="str">
        <f t="shared" si="0"/>
        <v>Wed</v>
      </c>
      <c r="AF2" s="13" t="str">
        <f t="shared" si="0"/>
        <v>Thu</v>
      </c>
      <c r="AG2" s="13" t="str">
        <f t="shared" si="0"/>
        <v>Fri</v>
      </c>
      <c r="AH2" s="13" t="str">
        <f t="shared" si="0"/>
        <v>Sat</v>
      </c>
      <c r="AI2" s="13" t="str">
        <f t="shared" si="0"/>
        <v>Sun</v>
      </c>
      <c r="AJ2" s="210"/>
      <c r="AK2" s="239"/>
      <c r="AL2" s="242"/>
      <c r="AM2" s="196" t="s">
        <v>25</v>
      </c>
      <c r="AN2" s="197"/>
    </row>
    <row r="3" spans="1:49" ht="29.25" thickBot="1">
      <c r="A3" s="185"/>
      <c r="B3" s="188"/>
      <c r="C3" s="214"/>
      <c r="D3" s="199"/>
      <c r="E3" s="15">
        <f>V1</f>
        <v>44743</v>
      </c>
      <c r="F3" s="11">
        <f>IF(E3&lt;$AE$1,E3+1,"")</f>
        <v>44744</v>
      </c>
      <c r="G3" s="11">
        <f t="shared" ref="G3:AI3" si="1">IF(F3&lt;$AE$1,F3+1,"")</f>
        <v>44745</v>
      </c>
      <c r="H3" s="11">
        <f t="shared" si="1"/>
        <v>44746</v>
      </c>
      <c r="I3" s="11">
        <f t="shared" si="1"/>
        <v>44747</v>
      </c>
      <c r="J3" s="11">
        <f t="shared" si="1"/>
        <v>44748</v>
      </c>
      <c r="K3" s="11">
        <f t="shared" si="1"/>
        <v>44749</v>
      </c>
      <c r="L3" s="11">
        <f t="shared" si="1"/>
        <v>44750</v>
      </c>
      <c r="M3" s="11">
        <f t="shared" si="1"/>
        <v>44751</v>
      </c>
      <c r="N3" s="11">
        <f t="shared" si="1"/>
        <v>44752</v>
      </c>
      <c r="O3" s="11">
        <f t="shared" si="1"/>
        <v>44753</v>
      </c>
      <c r="P3" s="11">
        <f t="shared" si="1"/>
        <v>44754</v>
      </c>
      <c r="Q3" s="11">
        <f t="shared" si="1"/>
        <v>44755</v>
      </c>
      <c r="R3" s="11">
        <f t="shared" si="1"/>
        <v>44756</v>
      </c>
      <c r="S3" s="11">
        <f t="shared" si="1"/>
        <v>44757</v>
      </c>
      <c r="T3" s="11">
        <f t="shared" si="1"/>
        <v>44758</v>
      </c>
      <c r="U3" s="11">
        <f t="shared" si="1"/>
        <v>44759</v>
      </c>
      <c r="V3" s="11">
        <f t="shared" si="1"/>
        <v>44760</v>
      </c>
      <c r="W3" s="11">
        <f t="shared" si="1"/>
        <v>44761</v>
      </c>
      <c r="X3" s="11">
        <f t="shared" si="1"/>
        <v>44762</v>
      </c>
      <c r="Y3" s="11">
        <f t="shared" si="1"/>
        <v>44763</v>
      </c>
      <c r="Z3" s="11">
        <f t="shared" si="1"/>
        <v>44764</v>
      </c>
      <c r="AA3" s="11">
        <f t="shared" si="1"/>
        <v>44765</v>
      </c>
      <c r="AB3" s="11">
        <f t="shared" si="1"/>
        <v>44766</v>
      </c>
      <c r="AC3" s="11">
        <f t="shared" si="1"/>
        <v>44767</v>
      </c>
      <c r="AD3" s="11">
        <f t="shared" si="1"/>
        <v>44768</v>
      </c>
      <c r="AE3" s="11">
        <f t="shared" si="1"/>
        <v>44769</v>
      </c>
      <c r="AF3" s="11">
        <f t="shared" si="1"/>
        <v>44770</v>
      </c>
      <c r="AG3" s="11">
        <f t="shared" si="1"/>
        <v>44771</v>
      </c>
      <c r="AH3" s="11">
        <f t="shared" si="1"/>
        <v>44772</v>
      </c>
      <c r="AI3" s="11">
        <f t="shared" si="1"/>
        <v>44773</v>
      </c>
      <c r="AJ3" s="211"/>
      <c r="AK3" s="240"/>
      <c r="AL3" s="243"/>
      <c r="AM3" s="198"/>
      <c r="AN3" s="199"/>
      <c r="AO3" s="268" t="s">
        <v>58</v>
      </c>
      <c r="AP3" s="269"/>
      <c r="AQ3" s="269"/>
      <c r="AR3" s="269"/>
      <c r="AS3" s="269"/>
      <c r="AT3" s="270"/>
    </row>
    <row r="4" spans="1:49" ht="26.25">
      <c r="A4" s="200">
        <v>1</v>
      </c>
      <c r="B4" s="284" t="s">
        <v>44</v>
      </c>
      <c r="C4" s="194" t="s">
        <v>10</v>
      </c>
      <c r="D4" s="194"/>
      <c r="E4" s="4">
        <f>(E5+E6)</f>
        <v>610</v>
      </c>
      <c r="F4" s="4">
        <f t="shared" ref="F4:AI4" si="2">(F5+F6)</f>
        <v>494</v>
      </c>
      <c r="G4" s="4">
        <f>(G5+G6)</f>
        <v>0</v>
      </c>
      <c r="H4" s="4">
        <f>(H5+H6)</f>
        <v>241</v>
      </c>
      <c r="I4" s="4">
        <f t="shared" si="2"/>
        <v>17</v>
      </c>
      <c r="J4" s="4">
        <f t="shared" si="2"/>
        <v>655</v>
      </c>
      <c r="K4" s="4">
        <f t="shared" si="2"/>
        <v>650</v>
      </c>
      <c r="L4" s="4">
        <f t="shared" si="2"/>
        <v>375</v>
      </c>
      <c r="M4" s="4">
        <f t="shared" si="2"/>
        <v>590</v>
      </c>
      <c r="N4" s="4">
        <f t="shared" si="2"/>
        <v>0</v>
      </c>
      <c r="O4" s="4">
        <f t="shared" si="2"/>
        <v>654</v>
      </c>
      <c r="P4" s="4">
        <f t="shared" si="2"/>
        <v>493</v>
      </c>
      <c r="Q4" s="4">
        <f t="shared" si="2"/>
        <v>735</v>
      </c>
      <c r="R4" s="4">
        <f t="shared" si="2"/>
        <v>417</v>
      </c>
      <c r="S4" s="4">
        <f t="shared" si="2"/>
        <v>450</v>
      </c>
      <c r="T4" s="4">
        <f t="shared" si="2"/>
        <v>352</v>
      </c>
      <c r="U4" s="4">
        <f t="shared" si="2"/>
        <v>0</v>
      </c>
      <c r="V4" s="4">
        <f t="shared" si="2"/>
        <v>412</v>
      </c>
      <c r="W4" s="4">
        <f t="shared" si="2"/>
        <v>562</v>
      </c>
      <c r="X4" s="4">
        <f t="shared" si="2"/>
        <v>716</v>
      </c>
      <c r="Y4" s="4">
        <f t="shared" si="2"/>
        <v>762</v>
      </c>
      <c r="Z4" s="4">
        <f t="shared" si="2"/>
        <v>508</v>
      </c>
      <c r="AA4" s="4">
        <f t="shared" si="2"/>
        <v>94</v>
      </c>
      <c r="AB4" s="4">
        <f t="shared" si="2"/>
        <v>0</v>
      </c>
      <c r="AC4" s="4">
        <f t="shared" si="2"/>
        <v>851</v>
      </c>
      <c r="AD4" s="4">
        <f t="shared" si="2"/>
        <v>820</v>
      </c>
      <c r="AE4" s="4">
        <f t="shared" si="2"/>
        <v>726</v>
      </c>
      <c r="AF4" s="4">
        <f t="shared" si="2"/>
        <v>475</v>
      </c>
      <c r="AG4" s="4">
        <f t="shared" si="2"/>
        <v>153</v>
      </c>
      <c r="AH4" s="4">
        <f t="shared" si="2"/>
        <v>157</v>
      </c>
      <c r="AI4" s="4">
        <f t="shared" si="2"/>
        <v>0</v>
      </c>
      <c r="AJ4" s="8">
        <f>SUM(E4:AH4)</f>
        <v>12969</v>
      </c>
      <c r="AK4" s="226">
        <f t="shared" ref="AK4" si="3">AJ6/AJ4%</f>
        <v>3.0457244197702216</v>
      </c>
      <c r="AL4" s="229">
        <f>AJ15/AJ4%</f>
        <v>0</v>
      </c>
      <c r="AM4" s="194" t="s">
        <v>10</v>
      </c>
      <c r="AN4" s="194"/>
      <c r="AO4" s="40" t="s">
        <v>51</v>
      </c>
      <c r="AP4" s="267" t="s">
        <v>52</v>
      </c>
      <c r="AQ4" s="267"/>
      <c r="AR4" s="267" t="s">
        <v>53</v>
      </c>
      <c r="AS4" s="267"/>
      <c r="AT4" s="31" t="s">
        <v>57</v>
      </c>
    </row>
    <row r="5" spans="1:49" ht="24" thickBot="1">
      <c r="A5" s="201"/>
      <c r="B5" s="285"/>
      <c r="C5" s="195" t="s">
        <v>11</v>
      </c>
      <c r="D5" s="195"/>
      <c r="E5" s="1">
        <v>590</v>
      </c>
      <c r="F5" s="1">
        <v>472</v>
      </c>
      <c r="G5" s="1">
        <v>0</v>
      </c>
      <c r="H5" s="1">
        <v>230</v>
      </c>
      <c r="I5" s="1">
        <v>17</v>
      </c>
      <c r="J5" s="1">
        <v>641</v>
      </c>
      <c r="K5" s="1">
        <v>628</v>
      </c>
      <c r="L5" s="1">
        <v>360</v>
      </c>
      <c r="M5" s="1">
        <v>573</v>
      </c>
      <c r="N5" s="1">
        <v>0</v>
      </c>
      <c r="O5" s="1">
        <v>637</v>
      </c>
      <c r="P5" s="1">
        <v>480</v>
      </c>
      <c r="Q5" s="1">
        <v>720</v>
      </c>
      <c r="R5" s="1">
        <v>403</v>
      </c>
      <c r="S5" s="1">
        <v>433</v>
      </c>
      <c r="T5" s="1">
        <v>317</v>
      </c>
      <c r="U5" s="1">
        <v>0</v>
      </c>
      <c r="V5" s="1">
        <v>402</v>
      </c>
      <c r="W5" s="1">
        <v>551</v>
      </c>
      <c r="X5" s="1">
        <v>693</v>
      </c>
      <c r="Y5" s="1">
        <v>742</v>
      </c>
      <c r="Z5" s="1">
        <v>485</v>
      </c>
      <c r="AA5" s="1">
        <v>94</v>
      </c>
      <c r="AB5" s="1">
        <v>0</v>
      </c>
      <c r="AC5" s="1">
        <v>834</v>
      </c>
      <c r="AD5" s="1">
        <v>809</v>
      </c>
      <c r="AE5" s="1">
        <v>712</v>
      </c>
      <c r="AF5" s="1">
        <v>455</v>
      </c>
      <c r="AG5" s="1">
        <v>142</v>
      </c>
      <c r="AH5" s="1">
        <v>154</v>
      </c>
      <c r="AI5" s="1">
        <v>0</v>
      </c>
      <c r="AJ5" s="1">
        <f t="shared" ref="AJ5" si="4">AJ4-AJ6</f>
        <v>12574</v>
      </c>
      <c r="AK5" s="227"/>
      <c r="AL5" s="230"/>
      <c r="AM5" s="195" t="s">
        <v>11</v>
      </c>
      <c r="AN5" s="195"/>
      <c r="AO5" s="29">
        <f>(AJ4)</f>
        <v>12969</v>
      </c>
      <c r="AP5" s="264">
        <f>(AJ5)</f>
        <v>12574</v>
      </c>
      <c r="AQ5" s="264"/>
      <c r="AR5" s="264">
        <f>(AJ6)</f>
        <v>395</v>
      </c>
      <c r="AS5" s="264"/>
      <c r="AT5" s="32">
        <f>(AR5/AO5)*100</f>
        <v>3.0457244197702216</v>
      </c>
    </row>
    <row r="6" spans="1:49" ht="21">
      <c r="A6" s="201"/>
      <c r="B6" s="285"/>
      <c r="C6" s="195" t="s">
        <v>12</v>
      </c>
      <c r="D6" s="195"/>
      <c r="E6" s="1">
        <f>E8+E9+E10+E11+E12+E13</f>
        <v>20</v>
      </c>
      <c r="F6" s="1">
        <f t="shared" ref="F6:AJ6" si="5">F8+F9+F10+F11+F12+F13</f>
        <v>22</v>
      </c>
      <c r="G6" s="1">
        <f t="shared" si="5"/>
        <v>0</v>
      </c>
      <c r="H6" s="1">
        <f t="shared" si="5"/>
        <v>11</v>
      </c>
      <c r="I6" s="1">
        <f t="shared" si="5"/>
        <v>0</v>
      </c>
      <c r="J6" s="1">
        <f t="shared" si="5"/>
        <v>14</v>
      </c>
      <c r="K6" s="1">
        <f t="shared" si="5"/>
        <v>22</v>
      </c>
      <c r="L6" s="1">
        <f t="shared" si="5"/>
        <v>15</v>
      </c>
      <c r="M6" s="1">
        <f t="shared" si="5"/>
        <v>17</v>
      </c>
      <c r="N6" s="1">
        <f t="shared" si="5"/>
        <v>0</v>
      </c>
      <c r="O6" s="1">
        <f t="shared" si="5"/>
        <v>17</v>
      </c>
      <c r="P6" s="1">
        <f t="shared" si="5"/>
        <v>13</v>
      </c>
      <c r="Q6" s="1">
        <f t="shared" si="5"/>
        <v>15</v>
      </c>
      <c r="R6" s="1">
        <f t="shared" si="5"/>
        <v>14</v>
      </c>
      <c r="S6" s="1">
        <f t="shared" si="5"/>
        <v>17</v>
      </c>
      <c r="T6" s="1">
        <f t="shared" si="5"/>
        <v>35</v>
      </c>
      <c r="U6" s="1">
        <f t="shared" si="5"/>
        <v>0</v>
      </c>
      <c r="V6" s="1">
        <f t="shared" si="5"/>
        <v>10</v>
      </c>
      <c r="W6" s="1">
        <f t="shared" si="5"/>
        <v>11</v>
      </c>
      <c r="X6" s="1">
        <f t="shared" si="5"/>
        <v>23</v>
      </c>
      <c r="Y6" s="1">
        <f t="shared" si="5"/>
        <v>20</v>
      </c>
      <c r="Z6" s="1">
        <f t="shared" si="5"/>
        <v>23</v>
      </c>
      <c r="AA6" s="1">
        <f t="shared" si="5"/>
        <v>0</v>
      </c>
      <c r="AB6" s="1">
        <f t="shared" si="5"/>
        <v>0</v>
      </c>
      <c r="AC6" s="1">
        <f t="shared" si="5"/>
        <v>17</v>
      </c>
      <c r="AD6" s="1">
        <f t="shared" si="5"/>
        <v>11</v>
      </c>
      <c r="AE6" s="1">
        <f t="shared" si="5"/>
        <v>14</v>
      </c>
      <c r="AF6" s="1">
        <f t="shared" si="5"/>
        <v>20</v>
      </c>
      <c r="AG6" s="1">
        <f t="shared" si="5"/>
        <v>11</v>
      </c>
      <c r="AH6" s="1">
        <f t="shared" si="5"/>
        <v>3</v>
      </c>
      <c r="AI6" s="1"/>
      <c r="AJ6" s="1">
        <f t="shared" si="5"/>
        <v>395</v>
      </c>
      <c r="AK6" s="227"/>
      <c r="AL6" s="230"/>
      <c r="AM6" s="195" t="s">
        <v>12</v>
      </c>
      <c r="AN6" s="195"/>
      <c r="AO6" s="27"/>
    </row>
    <row r="7" spans="1:49" ht="21.75" thickBot="1">
      <c r="A7" s="201"/>
      <c r="B7" s="285"/>
      <c r="C7" s="274" t="s">
        <v>59</v>
      </c>
      <c r="D7" s="275"/>
      <c r="E7" s="34">
        <f>(E6/E4)*100</f>
        <v>3.278688524590164</v>
      </c>
      <c r="F7" s="34">
        <f t="shared" ref="F7:AI7" si="6">(F6/F4)*100</f>
        <v>4.4534412955465585</v>
      </c>
      <c r="G7" s="34" t="e">
        <f t="shared" si="6"/>
        <v>#DIV/0!</v>
      </c>
      <c r="H7" s="34">
        <f t="shared" si="6"/>
        <v>4.5643153526970952</v>
      </c>
      <c r="I7" s="34">
        <f t="shared" si="6"/>
        <v>0</v>
      </c>
      <c r="J7" s="34">
        <f t="shared" si="6"/>
        <v>2.1374045801526718</v>
      </c>
      <c r="K7" s="34">
        <f t="shared" si="6"/>
        <v>3.3846153846153846</v>
      </c>
      <c r="L7" s="34">
        <f t="shared" si="6"/>
        <v>4</v>
      </c>
      <c r="M7" s="34">
        <f t="shared" si="6"/>
        <v>2.8813559322033897</v>
      </c>
      <c r="N7" s="34" t="e">
        <f t="shared" si="6"/>
        <v>#DIV/0!</v>
      </c>
      <c r="O7" s="34">
        <f t="shared" si="6"/>
        <v>2.5993883792048931</v>
      </c>
      <c r="P7" s="34">
        <f t="shared" si="6"/>
        <v>2.6369168356997972</v>
      </c>
      <c r="Q7" s="34">
        <f t="shared" si="6"/>
        <v>2.0408163265306123</v>
      </c>
      <c r="R7" s="34">
        <f t="shared" si="6"/>
        <v>3.3573141486810552</v>
      </c>
      <c r="S7" s="34">
        <f t="shared" si="6"/>
        <v>3.7777777777777777</v>
      </c>
      <c r="T7" s="34">
        <f t="shared" si="6"/>
        <v>9.9431818181818183</v>
      </c>
      <c r="U7" s="34" t="e">
        <f t="shared" si="6"/>
        <v>#DIV/0!</v>
      </c>
      <c r="V7" s="34">
        <f t="shared" si="6"/>
        <v>2.4271844660194173</v>
      </c>
      <c r="W7" s="34">
        <f t="shared" si="6"/>
        <v>1.9572953736654803</v>
      </c>
      <c r="X7" s="34">
        <f t="shared" si="6"/>
        <v>3.2122905027932962</v>
      </c>
      <c r="Y7" s="34">
        <f t="shared" si="6"/>
        <v>2.6246719160104988</v>
      </c>
      <c r="Z7" s="34">
        <f t="shared" si="6"/>
        <v>4.5275590551181102</v>
      </c>
      <c r="AA7" s="34">
        <f t="shared" si="6"/>
        <v>0</v>
      </c>
      <c r="AB7" s="34" t="e">
        <f t="shared" si="6"/>
        <v>#DIV/0!</v>
      </c>
      <c r="AC7" s="34">
        <f t="shared" si="6"/>
        <v>1.9976498237367801</v>
      </c>
      <c r="AD7" s="34">
        <f t="shared" si="6"/>
        <v>1.3414634146341464</v>
      </c>
      <c r="AE7" s="34">
        <f t="shared" si="6"/>
        <v>1.9283746556473829</v>
      </c>
      <c r="AF7" s="34">
        <f t="shared" si="6"/>
        <v>4.2105263157894735</v>
      </c>
      <c r="AG7" s="34">
        <f t="shared" si="6"/>
        <v>7.18954248366013</v>
      </c>
      <c r="AH7" s="34">
        <f t="shared" si="6"/>
        <v>1.910828025477707</v>
      </c>
      <c r="AI7" s="34" t="e">
        <f t="shared" si="6"/>
        <v>#DIV/0!</v>
      </c>
      <c r="AJ7" s="35">
        <f>(AJ6/AJ4)*100</f>
        <v>3.0457244197702216</v>
      </c>
      <c r="AK7" s="227"/>
      <c r="AL7" s="230"/>
      <c r="AM7" s="44"/>
      <c r="AN7" s="44"/>
      <c r="AO7" s="27"/>
    </row>
    <row r="8" spans="1:49" ht="31.5">
      <c r="A8" s="201"/>
      <c r="B8" s="285"/>
      <c r="C8" s="192" t="s">
        <v>13</v>
      </c>
      <c r="D8" s="44" t="s">
        <v>14</v>
      </c>
      <c r="E8" s="1">
        <v>2</v>
      </c>
      <c r="F8" s="1">
        <v>1</v>
      </c>
      <c r="G8" s="1">
        <v>0</v>
      </c>
      <c r="H8" s="1">
        <v>1</v>
      </c>
      <c r="I8" s="1">
        <v>0</v>
      </c>
      <c r="J8" s="1">
        <v>4</v>
      </c>
      <c r="K8" s="1">
        <v>1</v>
      </c>
      <c r="L8" s="1">
        <v>2</v>
      </c>
      <c r="M8" s="1">
        <v>1</v>
      </c>
      <c r="N8" s="1">
        <v>0</v>
      </c>
      <c r="O8" s="1">
        <v>2</v>
      </c>
      <c r="P8" s="1">
        <v>0</v>
      </c>
      <c r="Q8" s="1">
        <v>1</v>
      </c>
      <c r="R8" s="1">
        <v>1</v>
      </c>
      <c r="S8" s="1">
        <v>5</v>
      </c>
      <c r="T8" s="1">
        <v>1</v>
      </c>
      <c r="U8" s="1">
        <v>0</v>
      </c>
      <c r="V8" s="1">
        <v>1</v>
      </c>
      <c r="W8" s="1">
        <v>1</v>
      </c>
      <c r="X8" s="1">
        <v>2</v>
      </c>
      <c r="Y8" s="1">
        <v>0</v>
      </c>
      <c r="Z8" s="1">
        <v>1</v>
      </c>
      <c r="AA8" s="1">
        <v>0</v>
      </c>
      <c r="AB8" s="1">
        <v>0</v>
      </c>
      <c r="AC8" s="1">
        <v>5</v>
      </c>
      <c r="AD8" s="1">
        <v>1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  <c r="AJ8" s="9">
        <f t="shared" ref="AJ8:AJ13" si="7">SUM(E8:AH8)</f>
        <v>36</v>
      </c>
      <c r="AK8" s="227"/>
      <c r="AL8" s="230"/>
      <c r="AM8" s="192" t="s">
        <v>13</v>
      </c>
      <c r="AN8" s="44" t="s">
        <v>14</v>
      </c>
      <c r="AO8" s="280" t="s">
        <v>54</v>
      </c>
      <c r="AP8" s="281"/>
      <c r="AQ8" s="281"/>
      <c r="AR8" s="282"/>
      <c r="AS8" s="30"/>
      <c r="AT8" s="30"/>
    </row>
    <row r="9" spans="1:49" ht="24" thickBot="1">
      <c r="A9" s="201"/>
      <c r="B9" s="285"/>
      <c r="C9" s="192"/>
      <c r="D9" s="44" t="s">
        <v>15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7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9">
        <f t="shared" si="7"/>
        <v>8</v>
      </c>
      <c r="AK9" s="227"/>
      <c r="AL9" s="230"/>
      <c r="AM9" s="192"/>
      <c r="AN9" s="44" t="s">
        <v>15</v>
      </c>
      <c r="AO9" s="276" t="s">
        <v>55</v>
      </c>
      <c r="AP9" s="277"/>
      <c r="AQ9" s="265">
        <f>(AJ8)</f>
        <v>36</v>
      </c>
      <c r="AR9" s="266"/>
    </row>
    <row r="10" spans="1:49" ht="23.25">
      <c r="A10" s="201"/>
      <c r="B10" s="285"/>
      <c r="C10" s="192"/>
      <c r="D10" s="44" t="s">
        <v>16</v>
      </c>
      <c r="E10" s="1">
        <v>7</v>
      </c>
      <c r="F10" s="1">
        <v>7</v>
      </c>
      <c r="G10" s="1">
        <v>0</v>
      </c>
      <c r="H10" s="1">
        <v>4</v>
      </c>
      <c r="I10" s="1">
        <v>0</v>
      </c>
      <c r="J10" s="1">
        <v>6</v>
      </c>
      <c r="K10" s="1">
        <v>12</v>
      </c>
      <c r="L10" s="1">
        <v>6</v>
      </c>
      <c r="M10" s="1">
        <v>7</v>
      </c>
      <c r="N10" s="1">
        <v>0</v>
      </c>
      <c r="O10" s="1">
        <v>7</v>
      </c>
      <c r="P10" s="1">
        <v>7</v>
      </c>
      <c r="Q10" s="1">
        <v>6</v>
      </c>
      <c r="R10" s="1">
        <v>0</v>
      </c>
      <c r="S10" s="1">
        <v>5</v>
      </c>
      <c r="T10" s="1">
        <v>21</v>
      </c>
      <c r="U10" s="1">
        <v>0</v>
      </c>
      <c r="V10" s="1">
        <v>5</v>
      </c>
      <c r="W10" s="1">
        <v>4</v>
      </c>
      <c r="X10" s="1">
        <v>10</v>
      </c>
      <c r="Y10" s="1">
        <v>9</v>
      </c>
      <c r="Z10" s="1">
        <v>8</v>
      </c>
      <c r="AA10" s="1">
        <v>0</v>
      </c>
      <c r="AB10" s="1">
        <v>0</v>
      </c>
      <c r="AC10" s="1">
        <v>8</v>
      </c>
      <c r="AD10" s="1">
        <v>4</v>
      </c>
      <c r="AE10" s="1">
        <v>5</v>
      </c>
      <c r="AF10" s="1">
        <v>11</v>
      </c>
      <c r="AG10" s="1">
        <v>5</v>
      </c>
      <c r="AH10" s="1">
        <v>3</v>
      </c>
      <c r="AI10" s="1">
        <v>0</v>
      </c>
      <c r="AJ10" s="9">
        <f t="shared" si="7"/>
        <v>167</v>
      </c>
      <c r="AK10" s="227"/>
      <c r="AL10" s="230"/>
      <c r="AM10" s="192"/>
      <c r="AN10" s="44" t="s">
        <v>16</v>
      </c>
      <c r="AO10" s="276" t="s">
        <v>56</v>
      </c>
      <c r="AP10" s="277"/>
      <c r="AQ10" s="265">
        <f>(AJ9)</f>
        <v>8</v>
      </c>
      <c r="AR10" s="266"/>
      <c r="AT10" s="302" t="s">
        <v>84</v>
      </c>
      <c r="AU10" s="303"/>
      <c r="AV10" s="303"/>
      <c r="AW10" s="304"/>
    </row>
    <row r="11" spans="1:49" ht="31.5">
      <c r="A11" s="201"/>
      <c r="B11" s="285"/>
      <c r="C11" s="192"/>
      <c r="D11" s="44" t="s">
        <v>17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2</v>
      </c>
      <c r="AG11" s="1">
        <v>0</v>
      </c>
      <c r="AH11" s="1">
        <v>0</v>
      </c>
      <c r="AI11" s="1">
        <v>0</v>
      </c>
      <c r="AJ11" s="9">
        <f t="shared" si="7"/>
        <v>2</v>
      </c>
      <c r="AK11" s="227"/>
      <c r="AL11" s="230"/>
      <c r="AM11" s="192"/>
      <c r="AN11" s="44" t="s">
        <v>17</v>
      </c>
      <c r="AO11" s="276" t="s">
        <v>16</v>
      </c>
      <c r="AP11" s="277"/>
      <c r="AQ11" s="265">
        <f>(AJ10)</f>
        <v>167</v>
      </c>
      <c r="AR11" s="266"/>
      <c r="AT11" s="76" t="s">
        <v>92</v>
      </c>
      <c r="AU11" s="73" t="s">
        <v>93</v>
      </c>
      <c r="AV11" s="74" t="s">
        <v>94</v>
      </c>
      <c r="AW11" s="116" t="s">
        <v>95</v>
      </c>
    </row>
    <row r="12" spans="1:49" ht="23.25">
      <c r="A12" s="201"/>
      <c r="B12" s="285"/>
      <c r="C12" s="192"/>
      <c r="D12" s="44" t="s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9">
        <f t="shared" si="7"/>
        <v>3</v>
      </c>
      <c r="AK12" s="227"/>
      <c r="AL12" s="230"/>
      <c r="AM12" s="192"/>
      <c r="AN12" s="44" t="s">
        <v>18</v>
      </c>
      <c r="AO12" s="276" t="s">
        <v>17</v>
      </c>
      <c r="AP12" s="277"/>
      <c r="AQ12" s="265">
        <v>25</v>
      </c>
      <c r="AR12" s="266"/>
      <c r="AT12" s="115" t="s">
        <v>102</v>
      </c>
      <c r="AU12" s="97">
        <v>167</v>
      </c>
      <c r="AV12" s="97">
        <v>167</v>
      </c>
      <c r="AW12" s="106">
        <v>42.28</v>
      </c>
    </row>
    <row r="13" spans="1:49" ht="23.25">
      <c r="A13" s="201"/>
      <c r="B13" s="285"/>
      <c r="C13" s="192"/>
      <c r="D13" s="44" t="s">
        <v>19</v>
      </c>
      <c r="E13" s="1">
        <v>11</v>
      </c>
      <c r="F13" s="1">
        <v>14</v>
      </c>
      <c r="G13" s="1">
        <v>0</v>
      </c>
      <c r="H13" s="1">
        <v>6</v>
      </c>
      <c r="I13" s="1">
        <v>0</v>
      </c>
      <c r="J13" s="1">
        <v>4</v>
      </c>
      <c r="K13" s="1">
        <v>9</v>
      </c>
      <c r="L13" s="1">
        <v>7</v>
      </c>
      <c r="M13" s="1">
        <v>9</v>
      </c>
      <c r="N13" s="1">
        <v>0</v>
      </c>
      <c r="O13" s="1">
        <v>8</v>
      </c>
      <c r="P13" s="1">
        <v>6</v>
      </c>
      <c r="Q13" s="1">
        <v>8</v>
      </c>
      <c r="R13" s="1">
        <v>6</v>
      </c>
      <c r="S13" s="1">
        <v>7</v>
      </c>
      <c r="T13" s="1">
        <v>13</v>
      </c>
      <c r="U13" s="1">
        <v>0</v>
      </c>
      <c r="V13" s="1">
        <v>4</v>
      </c>
      <c r="W13" s="1">
        <v>6</v>
      </c>
      <c r="X13" s="1">
        <v>11</v>
      </c>
      <c r="Y13" s="1">
        <v>11</v>
      </c>
      <c r="Z13" s="1">
        <v>14</v>
      </c>
      <c r="AA13" s="1">
        <v>0</v>
      </c>
      <c r="AB13" s="1">
        <v>0</v>
      </c>
      <c r="AC13" s="1">
        <v>4</v>
      </c>
      <c r="AD13" s="1">
        <v>6</v>
      </c>
      <c r="AE13" s="1">
        <v>7</v>
      </c>
      <c r="AF13" s="1">
        <v>5</v>
      </c>
      <c r="AG13" s="1">
        <v>3</v>
      </c>
      <c r="AH13" s="1">
        <v>0</v>
      </c>
      <c r="AI13" s="1">
        <v>0</v>
      </c>
      <c r="AJ13" s="9">
        <f t="shared" si="7"/>
        <v>179</v>
      </c>
      <c r="AK13" s="227"/>
      <c r="AL13" s="230"/>
      <c r="AM13" s="192"/>
      <c r="AN13" s="44" t="s">
        <v>19</v>
      </c>
      <c r="AO13" s="297" t="s">
        <v>18</v>
      </c>
      <c r="AP13" s="298"/>
      <c r="AQ13" s="299">
        <v>100</v>
      </c>
      <c r="AR13" s="300"/>
      <c r="AT13" s="115" t="s">
        <v>91</v>
      </c>
      <c r="AU13" s="97">
        <v>100</v>
      </c>
      <c r="AV13" s="97">
        <v>267</v>
      </c>
      <c r="AW13" s="106">
        <v>67.59</v>
      </c>
    </row>
    <row r="14" spans="1:49" ht="19.5" thickBot="1">
      <c r="A14" s="261"/>
      <c r="B14" s="285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48"/>
      <c r="AJ14" s="26"/>
      <c r="AK14" s="263"/>
      <c r="AL14" s="230"/>
      <c r="AM14" s="22"/>
      <c r="AN14" s="23"/>
      <c r="AO14" s="301" t="s">
        <v>101</v>
      </c>
      <c r="AP14" s="301"/>
      <c r="AQ14" s="301">
        <v>59</v>
      </c>
      <c r="AR14" s="301"/>
      <c r="AT14" s="115" t="s">
        <v>103</v>
      </c>
      <c r="AU14" s="97">
        <v>59</v>
      </c>
      <c r="AV14" s="97">
        <v>326</v>
      </c>
      <c r="AW14" s="106">
        <v>82.53</v>
      </c>
    </row>
    <row r="15" spans="1:49" ht="19.5" thickBot="1">
      <c r="A15" s="202"/>
      <c r="B15" s="286"/>
      <c r="C15" s="257" t="s">
        <v>21</v>
      </c>
      <c r="D15" s="25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49"/>
      <c r="AJ15" s="10">
        <f>SUM(E15:AH15)</f>
        <v>0</v>
      </c>
      <c r="AK15" s="228"/>
      <c r="AL15" s="231"/>
      <c r="AM15" s="259" t="s">
        <v>21</v>
      </c>
      <c r="AN15" s="260"/>
      <c r="AT15" s="115" t="s">
        <v>55</v>
      </c>
      <c r="AU15" s="97">
        <v>36</v>
      </c>
      <c r="AV15" s="97">
        <v>362</v>
      </c>
      <c r="AW15" s="106">
        <v>91.64</v>
      </c>
    </row>
    <row r="16" spans="1:49" ht="21" customHeight="1">
      <c r="A16" s="200">
        <v>2</v>
      </c>
      <c r="B16" s="252" t="s">
        <v>42</v>
      </c>
      <c r="C16" s="194" t="s">
        <v>10</v>
      </c>
      <c r="D16" s="194"/>
      <c r="E16" s="4">
        <f t="shared" ref="E16:AH16" si="8">(E17+E18)</f>
        <v>0</v>
      </c>
      <c r="F16" s="4">
        <f t="shared" si="8"/>
        <v>0</v>
      </c>
      <c r="G16" s="4">
        <f t="shared" si="8"/>
        <v>0</v>
      </c>
      <c r="H16" s="4">
        <f t="shared" si="8"/>
        <v>0</v>
      </c>
      <c r="I16" s="4">
        <f t="shared" si="8"/>
        <v>0</v>
      </c>
      <c r="J16" s="4">
        <f t="shared" si="8"/>
        <v>0</v>
      </c>
      <c r="K16" s="4">
        <f t="shared" si="8"/>
        <v>0</v>
      </c>
      <c r="L16" s="4">
        <f t="shared" si="8"/>
        <v>0</v>
      </c>
      <c r="M16" s="4">
        <f t="shared" si="8"/>
        <v>264</v>
      </c>
      <c r="N16" s="4">
        <f t="shared" si="8"/>
        <v>0</v>
      </c>
      <c r="O16" s="4">
        <v>133</v>
      </c>
      <c r="P16" s="4">
        <f t="shared" si="8"/>
        <v>60</v>
      </c>
      <c r="Q16" s="4">
        <f t="shared" si="8"/>
        <v>63</v>
      </c>
      <c r="R16" s="4">
        <f t="shared" si="8"/>
        <v>0</v>
      </c>
      <c r="S16" s="4">
        <f t="shared" si="8"/>
        <v>0</v>
      </c>
      <c r="T16" s="4">
        <f t="shared" si="8"/>
        <v>68</v>
      </c>
      <c r="U16" s="4">
        <f t="shared" si="8"/>
        <v>0</v>
      </c>
      <c r="V16" s="4">
        <f t="shared" si="8"/>
        <v>20</v>
      </c>
      <c r="W16" s="4">
        <f t="shared" si="8"/>
        <v>54</v>
      </c>
      <c r="X16" s="4">
        <f t="shared" si="8"/>
        <v>0</v>
      </c>
      <c r="Y16" s="4">
        <f t="shared" si="8"/>
        <v>95</v>
      </c>
      <c r="Z16" s="4">
        <f t="shared" si="8"/>
        <v>0</v>
      </c>
      <c r="AA16" s="4">
        <f t="shared" si="8"/>
        <v>47</v>
      </c>
      <c r="AB16" s="4">
        <f t="shared" si="8"/>
        <v>0</v>
      </c>
      <c r="AC16" s="4">
        <f t="shared" si="8"/>
        <v>0</v>
      </c>
      <c r="AD16" s="4">
        <f t="shared" si="8"/>
        <v>0</v>
      </c>
      <c r="AE16" s="4">
        <f t="shared" si="8"/>
        <v>201</v>
      </c>
      <c r="AF16" s="4">
        <f t="shared" si="8"/>
        <v>99</v>
      </c>
      <c r="AG16" s="4">
        <f t="shared" si="8"/>
        <v>0</v>
      </c>
      <c r="AH16" s="4">
        <f t="shared" si="8"/>
        <v>294</v>
      </c>
      <c r="AI16" s="46"/>
      <c r="AJ16" s="8">
        <f>SUM(E16:AH16)</f>
        <v>1398</v>
      </c>
      <c r="AK16" s="232">
        <f>AJ18/AJ16%</f>
        <v>4.0772532188841204</v>
      </c>
      <c r="AL16" s="235">
        <f>AJ27/AJ16%</f>
        <v>2.9327610872675249</v>
      </c>
      <c r="AM16" s="194" t="s">
        <v>10</v>
      </c>
      <c r="AN16" s="194"/>
      <c r="AT16" s="115" t="s">
        <v>90</v>
      </c>
      <c r="AU16" s="97">
        <v>25</v>
      </c>
      <c r="AV16" s="97">
        <v>387</v>
      </c>
      <c r="AW16" s="106">
        <v>97.98</v>
      </c>
    </row>
    <row r="17" spans="1:51" ht="19.5" thickBot="1">
      <c r="A17" s="201"/>
      <c r="B17" s="253"/>
      <c r="C17" s="195" t="s">
        <v>11</v>
      </c>
      <c r="D17" s="195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249</v>
      </c>
      <c r="N17" s="1">
        <v>0</v>
      </c>
      <c r="O17" s="1">
        <v>0</v>
      </c>
      <c r="P17" s="1">
        <v>53</v>
      </c>
      <c r="Q17" s="1">
        <v>63</v>
      </c>
      <c r="R17" s="1">
        <v>0</v>
      </c>
      <c r="S17" s="1">
        <v>0</v>
      </c>
      <c r="T17" s="1">
        <v>68</v>
      </c>
      <c r="U17" s="1">
        <v>0</v>
      </c>
      <c r="V17" s="1">
        <v>20</v>
      </c>
      <c r="W17" s="1">
        <v>54</v>
      </c>
      <c r="X17" s="1">
        <v>0</v>
      </c>
      <c r="Y17" s="1">
        <v>95</v>
      </c>
      <c r="Z17" s="1">
        <v>0</v>
      </c>
      <c r="AA17" s="1">
        <v>39</v>
      </c>
      <c r="AB17" s="1">
        <v>0</v>
      </c>
      <c r="AC17" s="1">
        <v>0</v>
      </c>
      <c r="AD17" s="1">
        <v>0</v>
      </c>
      <c r="AE17" s="1">
        <v>197</v>
      </c>
      <c r="AF17" s="1">
        <v>94</v>
      </c>
      <c r="AG17" s="1">
        <v>0</v>
      </c>
      <c r="AH17" s="1">
        <v>289</v>
      </c>
      <c r="AI17" s="1">
        <v>0</v>
      </c>
      <c r="AJ17" s="9">
        <f>SUM(E17:AH17)</f>
        <v>1221</v>
      </c>
      <c r="AK17" s="233"/>
      <c r="AL17" s="236"/>
      <c r="AM17" s="195" t="s">
        <v>11</v>
      </c>
      <c r="AN17" s="195"/>
      <c r="AT17" s="117" t="s">
        <v>56</v>
      </c>
      <c r="AU17" s="104">
        <v>8</v>
      </c>
      <c r="AV17" s="104">
        <v>395</v>
      </c>
      <c r="AW17" s="107">
        <v>100</v>
      </c>
    </row>
    <row r="18" spans="1:51" ht="18.75">
      <c r="A18" s="201"/>
      <c r="B18" s="253"/>
      <c r="C18" s="195" t="s">
        <v>23</v>
      </c>
      <c r="D18" s="195"/>
      <c r="E18" s="1">
        <f t="shared" ref="E18:AH18" si="9">(E20+E21+E22+E23+E24+E26)</f>
        <v>0</v>
      </c>
      <c r="F18" s="1">
        <f t="shared" si="9"/>
        <v>0</v>
      </c>
      <c r="G18" s="1">
        <f t="shared" si="9"/>
        <v>0</v>
      </c>
      <c r="H18" s="1">
        <f t="shared" si="9"/>
        <v>0</v>
      </c>
      <c r="I18" s="1">
        <f t="shared" si="9"/>
        <v>0</v>
      </c>
      <c r="J18" s="1">
        <f t="shared" si="9"/>
        <v>0</v>
      </c>
      <c r="K18" s="1">
        <f t="shared" si="9"/>
        <v>0</v>
      </c>
      <c r="L18" s="1">
        <f t="shared" si="9"/>
        <v>0</v>
      </c>
      <c r="M18" s="1">
        <f t="shared" si="9"/>
        <v>15</v>
      </c>
      <c r="N18" s="1">
        <f t="shared" si="9"/>
        <v>0</v>
      </c>
      <c r="O18" s="1">
        <f t="shared" si="9"/>
        <v>13</v>
      </c>
      <c r="P18" s="1">
        <f t="shared" si="9"/>
        <v>7</v>
      </c>
      <c r="Q18" s="1">
        <f t="shared" si="9"/>
        <v>0</v>
      </c>
      <c r="R18" s="1">
        <f t="shared" si="9"/>
        <v>0</v>
      </c>
      <c r="S18" s="1">
        <f t="shared" si="9"/>
        <v>0</v>
      </c>
      <c r="T18" s="1">
        <f t="shared" si="9"/>
        <v>0</v>
      </c>
      <c r="U18" s="1">
        <f t="shared" si="9"/>
        <v>0</v>
      </c>
      <c r="V18" s="1">
        <f t="shared" si="9"/>
        <v>0</v>
      </c>
      <c r="W18" s="1">
        <f t="shared" si="9"/>
        <v>0</v>
      </c>
      <c r="X18" s="1">
        <f t="shared" si="9"/>
        <v>0</v>
      </c>
      <c r="Y18" s="1">
        <f t="shared" si="9"/>
        <v>0</v>
      </c>
      <c r="Z18" s="1">
        <f t="shared" si="9"/>
        <v>0</v>
      </c>
      <c r="AA18" s="1">
        <f t="shared" si="9"/>
        <v>8</v>
      </c>
      <c r="AB18" s="1">
        <f t="shared" si="9"/>
        <v>0</v>
      </c>
      <c r="AC18" s="1">
        <f t="shared" si="9"/>
        <v>0</v>
      </c>
      <c r="AD18" s="1">
        <f t="shared" si="9"/>
        <v>0</v>
      </c>
      <c r="AE18" s="1">
        <f t="shared" si="9"/>
        <v>4</v>
      </c>
      <c r="AF18" s="1">
        <f t="shared" si="9"/>
        <v>5</v>
      </c>
      <c r="AG18" s="1">
        <f t="shared" si="9"/>
        <v>0</v>
      </c>
      <c r="AH18" s="1">
        <f t="shared" si="9"/>
        <v>5</v>
      </c>
      <c r="AI18" s="47"/>
      <c r="AJ18" s="9">
        <f>SUM(E18:AH18)</f>
        <v>57</v>
      </c>
      <c r="AK18" s="233"/>
      <c r="AL18" s="236"/>
      <c r="AM18" s="195" t="s">
        <v>12</v>
      </c>
      <c r="AN18" s="195"/>
    </row>
    <row r="19" spans="1:51" ht="18.75">
      <c r="A19" s="201"/>
      <c r="B19" s="253"/>
      <c r="C19" s="274" t="s">
        <v>59</v>
      </c>
      <c r="D19" s="275"/>
      <c r="E19" s="1" t="e">
        <f>(E18/E16)*100</f>
        <v>#DIV/0!</v>
      </c>
      <c r="F19" s="1" t="e">
        <f t="shared" ref="F19:AH19" si="10">(F18/F16)*100</f>
        <v>#DIV/0!</v>
      </c>
      <c r="G19" s="34" t="e">
        <f t="shared" si="10"/>
        <v>#DIV/0!</v>
      </c>
      <c r="H19" s="34" t="e">
        <f t="shared" si="10"/>
        <v>#DIV/0!</v>
      </c>
      <c r="I19" s="1" t="e">
        <f t="shared" si="10"/>
        <v>#DIV/0!</v>
      </c>
      <c r="J19" s="34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>
        <f t="shared" si="10"/>
        <v>5.6818181818181817</v>
      </c>
      <c r="N19" s="1" t="e">
        <f t="shared" si="10"/>
        <v>#DIV/0!</v>
      </c>
      <c r="O19" s="1">
        <f t="shared" si="10"/>
        <v>9.7744360902255636</v>
      </c>
      <c r="P19" s="1">
        <f t="shared" si="10"/>
        <v>11.666666666666666</v>
      </c>
      <c r="Q19" s="1">
        <f t="shared" si="10"/>
        <v>0</v>
      </c>
      <c r="R19" s="1" t="e">
        <f t="shared" si="10"/>
        <v>#DIV/0!</v>
      </c>
      <c r="S19" s="34" t="e">
        <f t="shared" si="10"/>
        <v>#DIV/0!</v>
      </c>
      <c r="T19" s="1">
        <f t="shared" si="10"/>
        <v>0</v>
      </c>
      <c r="U19" s="1" t="e">
        <f t="shared" si="10"/>
        <v>#DIV/0!</v>
      </c>
      <c r="V19" s="1">
        <f t="shared" si="10"/>
        <v>0</v>
      </c>
      <c r="W19" s="1">
        <f t="shared" si="10"/>
        <v>0</v>
      </c>
      <c r="X19" s="1" t="e">
        <f t="shared" si="10"/>
        <v>#DIV/0!</v>
      </c>
      <c r="Y19" s="1">
        <f t="shared" si="10"/>
        <v>0</v>
      </c>
      <c r="Z19" s="1" t="e">
        <f t="shared" si="10"/>
        <v>#DIV/0!</v>
      </c>
      <c r="AA19" s="1">
        <f t="shared" si="10"/>
        <v>17.021276595744681</v>
      </c>
      <c r="AB19" s="1" t="e">
        <f t="shared" si="10"/>
        <v>#DIV/0!</v>
      </c>
      <c r="AC19" s="1" t="e">
        <f t="shared" si="10"/>
        <v>#DIV/0!</v>
      </c>
      <c r="AD19" s="1" t="e">
        <f t="shared" si="10"/>
        <v>#DIV/0!</v>
      </c>
      <c r="AE19" s="34">
        <f t="shared" si="10"/>
        <v>1.9900497512437811</v>
      </c>
      <c r="AF19" s="1">
        <f t="shared" si="10"/>
        <v>5.0505050505050502</v>
      </c>
      <c r="AG19" s="1" t="e">
        <f t="shared" si="10"/>
        <v>#DIV/0!</v>
      </c>
      <c r="AH19" s="1">
        <f t="shared" si="10"/>
        <v>1.7006802721088436</v>
      </c>
      <c r="AI19" s="47"/>
      <c r="AJ19" s="9">
        <f>(AJ18/AJ16)*100</f>
        <v>4.0772532188841204</v>
      </c>
      <c r="AK19" s="233"/>
      <c r="AL19" s="236"/>
      <c r="AM19" s="44"/>
      <c r="AN19" s="44"/>
    </row>
    <row r="20" spans="1:51" ht="18.75" customHeight="1">
      <c r="A20" s="201"/>
      <c r="B20" s="253"/>
      <c r="C20" s="293" t="s">
        <v>13</v>
      </c>
      <c r="D20" s="44" t="s">
        <v>14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9">
        <f>SUM(E20:AH20)</f>
        <v>6</v>
      </c>
      <c r="AK20" s="233"/>
      <c r="AL20" s="236"/>
      <c r="AM20" s="192" t="s">
        <v>13</v>
      </c>
      <c r="AN20" s="44" t="s">
        <v>14</v>
      </c>
    </row>
    <row r="21" spans="1:51" ht="18.75">
      <c r="A21" s="201"/>
      <c r="B21" s="253"/>
      <c r="C21" s="294"/>
      <c r="D21" s="44" t="s">
        <v>15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3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9">
        <f>SUM(E21:AH21)</f>
        <v>3</v>
      </c>
      <c r="AK21" s="233"/>
      <c r="AL21" s="236"/>
      <c r="AM21" s="192"/>
      <c r="AN21" s="44" t="s">
        <v>15</v>
      </c>
    </row>
    <row r="22" spans="1:51" ht="19.5" thickBot="1">
      <c r="A22" s="201"/>
      <c r="B22" s="253"/>
      <c r="C22" s="294"/>
      <c r="D22" s="44" t="s">
        <v>16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10</v>
      </c>
      <c r="N22" s="1">
        <v>0</v>
      </c>
      <c r="O22" s="1">
        <v>5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3</v>
      </c>
      <c r="AB22" s="1">
        <v>0</v>
      </c>
      <c r="AC22" s="1">
        <v>0</v>
      </c>
      <c r="AD22" s="1">
        <v>0</v>
      </c>
      <c r="AE22" s="1">
        <v>3</v>
      </c>
      <c r="AF22" s="1">
        <v>4</v>
      </c>
      <c r="AG22" s="1">
        <v>0</v>
      </c>
      <c r="AH22" s="1">
        <v>5</v>
      </c>
      <c r="AI22" s="1">
        <v>0</v>
      </c>
      <c r="AJ22" s="9">
        <f>SUM(E22:AH22)</f>
        <v>32</v>
      </c>
      <c r="AK22" s="233"/>
      <c r="AL22" s="236"/>
      <c r="AM22" s="192"/>
      <c r="AN22" s="44" t="s">
        <v>16</v>
      </c>
    </row>
    <row r="23" spans="1:51" ht="18.75">
      <c r="A23" s="201"/>
      <c r="B23" s="253"/>
      <c r="C23" s="294"/>
      <c r="D23" s="44" t="s">
        <v>62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9">
        <f>SUM(E23:AH23)</f>
        <v>0</v>
      </c>
      <c r="AK23" s="233"/>
      <c r="AL23" s="236"/>
      <c r="AM23" s="192"/>
      <c r="AN23" s="44" t="s">
        <v>17</v>
      </c>
      <c r="AU23" s="271" t="s">
        <v>97</v>
      </c>
      <c r="AV23" s="272"/>
      <c r="AW23" s="272"/>
      <c r="AX23" s="272"/>
      <c r="AY23" s="273"/>
    </row>
    <row r="24" spans="1:51" ht="36">
      <c r="A24" s="201"/>
      <c r="B24" s="253"/>
      <c r="C24" s="294"/>
      <c r="D24" s="44" t="s">
        <v>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6</v>
      </c>
      <c r="P24" s="1">
        <v>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9">
        <f>SUM(E24:AH24)</f>
        <v>16</v>
      </c>
      <c r="AK24" s="233"/>
      <c r="AL24" s="236"/>
      <c r="AM24" s="192"/>
      <c r="AN24" s="44" t="s">
        <v>18</v>
      </c>
      <c r="AU24" s="84" t="s">
        <v>77</v>
      </c>
      <c r="AV24" s="85" t="s">
        <v>82</v>
      </c>
      <c r="AW24" s="85" t="s">
        <v>83</v>
      </c>
      <c r="AX24" s="85" t="s">
        <v>70</v>
      </c>
      <c r="AY24" s="110" t="s">
        <v>71</v>
      </c>
    </row>
    <row r="25" spans="1:51" ht="18.75">
      <c r="A25" s="201"/>
      <c r="B25" s="253"/>
      <c r="C25" s="294"/>
      <c r="D25" s="50" t="s">
        <v>19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4</v>
      </c>
      <c r="AB25" s="1">
        <v>0</v>
      </c>
      <c r="AC25" s="1">
        <v>0</v>
      </c>
      <c r="AD25" s="1">
        <v>0</v>
      </c>
      <c r="AE25" s="1">
        <v>4</v>
      </c>
      <c r="AF25" s="1">
        <v>0</v>
      </c>
      <c r="AG25" s="1">
        <v>0</v>
      </c>
      <c r="AH25" s="1">
        <v>0</v>
      </c>
      <c r="AI25" s="1">
        <v>0</v>
      </c>
      <c r="AJ25" s="9"/>
      <c r="AK25" s="233"/>
      <c r="AL25" s="236"/>
      <c r="AM25" s="192"/>
      <c r="AN25" s="44"/>
      <c r="AU25" s="86" t="s">
        <v>78</v>
      </c>
      <c r="AV25" s="87">
        <v>5741</v>
      </c>
      <c r="AW25" s="87">
        <v>35</v>
      </c>
      <c r="AX25" s="87">
        <v>0.5</v>
      </c>
      <c r="AY25" s="91">
        <f>(AW25/AV25)*100</f>
        <v>0.60964988677930676</v>
      </c>
    </row>
    <row r="26" spans="1:51" ht="18.75">
      <c r="A26" s="201"/>
      <c r="B26" s="253"/>
      <c r="C26" s="295" t="s">
        <v>50</v>
      </c>
      <c r="D26" s="296"/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9">
        <f>SUM(E26:AH26)</f>
        <v>0</v>
      </c>
      <c r="AK26" s="233"/>
      <c r="AL26" s="236"/>
      <c r="AM26" s="192"/>
      <c r="AN26" s="44" t="s">
        <v>19</v>
      </c>
      <c r="AU26" s="86" t="s">
        <v>79</v>
      </c>
      <c r="AV26" s="87">
        <v>5741</v>
      </c>
      <c r="AW26" s="87">
        <v>93</v>
      </c>
      <c r="AX26" s="87">
        <v>1</v>
      </c>
      <c r="AY26" s="91">
        <f t="shared" ref="AY26:AY27" si="11">(AW26/AV26)*100</f>
        <v>1.6199268420135866</v>
      </c>
    </row>
    <row r="27" spans="1:51" ht="19.5" thickBot="1">
      <c r="A27" s="202"/>
      <c r="B27" s="254"/>
      <c r="C27" s="193" t="s">
        <v>21</v>
      </c>
      <c r="D27" s="193"/>
      <c r="E27" s="2">
        <f t="shared" ref="E27:AH27" si="12">(E20+E21+E22)</f>
        <v>0</v>
      </c>
      <c r="F27" s="2">
        <f t="shared" si="12"/>
        <v>0</v>
      </c>
      <c r="G27" s="2">
        <f t="shared" si="12"/>
        <v>0</v>
      </c>
      <c r="H27" s="2">
        <f t="shared" si="12"/>
        <v>0</v>
      </c>
      <c r="I27" s="2">
        <f t="shared" si="12"/>
        <v>0</v>
      </c>
      <c r="J27" s="2">
        <f t="shared" si="12"/>
        <v>0</v>
      </c>
      <c r="K27" s="2">
        <f t="shared" si="12"/>
        <v>0</v>
      </c>
      <c r="L27" s="2">
        <f t="shared" si="12"/>
        <v>0</v>
      </c>
      <c r="M27" s="2">
        <f t="shared" si="12"/>
        <v>10</v>
      </c>
      <c r="N27" s="2">
        <f t="shared" si="12"/>
        <v>0</v>
      </c>
      <c r="O27" s="2">
        <f t="shared" si="12"/>
        <v>7</v>
      </c>
      <c r="P27" s="2">
        <f t="shared" si="12"/>
        <v>2</v>
      </c>
      <c r="Q27" s="2">
        <f t="shared" si="12"/>
        <v>0</v>
      </c>
      <c r="R27" s="2">
        <f t="shared" si="12"/>
        <v>0</v>
      </c>
      <c r="S27" s="2">
        <f t="shared" si="12"/>
        <v>0</v>
      </c>
      <c r="T27" s="2">
        <f t="shared" si="12"/>
        <v>0</v>
      </c>
      <c r="U27" s="2">
        <f t="shared" si="12"/>
        <v>0</v>
      </c>
      <c r="V27" s="2">
        <f t="shared" si="12"/>
        <v>0</v>
      </c>
      <c r="W27" s="2">
        <f t="shared" si="12"/>
        <v>0</v>
      </c>
      <c r="X27" s="2">
        <f t="shared" si="12"/>
        <v>0</v>
      </c>
      <c r="Y27" s="2">
        <f t="shared" si="12"/>
        <v>0</v>
      </c>
      <c r="Z27" s="2">
        <f t="shared" si="12"/>
        <v>0</v>
      </c>
      <c r="AA27" s="2">
        <f t="shared" si="12"/>
        <v>8</v>
      </c>
      <c r="AB27" s="2">
        <f t="shared" si="12"/>
        <v>0</v>
      </c>
      <c r="AC27" s="2">
        <f t="shared" si="12"/>
        <v>0</v>
      </c>
      <c r="AD27" s="2">
        <f t="shared" si="12"/>
        <v>0</v>
      </c>
      <c r="AE27" s="2">
        <f t="shared" si="12"/>
        <v>4</v>
      </c>
      <c r="AF27" s="2">
        <f t="shared" si="12"/>
        <v>5</v>
      </c>
      <c r="AG27" s="2">
        <f t="shared" si="12"/>
        <v>0</v>
      </c>
      <c r="AH27" s="2">
        <f t="shared" si="12"/>
        <v>5</v>
      </c>
      <c r="AI27" s="48"/>
      <c r="AJ27" s="9">
        <f>SUM(E27:AH27)</f>
        <v>41</v>
      </c>
      <c r="AK27" s="234"/>
      <c r="AL27" s="237"/>
      <c r="AM27" s="193" t="s">
        <v>21</v>
      </c>
      <c r="AN27" s="193"/>
      <c r="AU27" s="88" t="s">
        <v>80</v>
      </c>
      <c r="AV27" s="87">
        <v>5741</v>
      </c>
      <c r="AW27" s="89">
        <v>97</v>
      </c>
      <c r="AX27" s="89">
        <v>1</v>
      </c>
      <c r="AY27" s="95">
        <f t="shared" si="11"/>
        <v>1.6896011147883645</v>
      </c>
    </row>
    <row r="28" spans="1:51" ht="18.75">
      <c r="A28" s="200">
        <v>3</v>
      </c>
      <c r="B28" s="252" t="s">
        <v>43</v>
      </c>
      <c r="C28" s="194" t="s">
        <v>10</v>
      </c>
      <c r="D28" s="194"/>
      <c r="E28" s="4">
        <f t="shared" ref="E28:AH28" si="13">(E29+E30)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58</v>
      </c>
      <c r="L28" s="4">
        <f t="shared" si="13"/>
        <v>0</v>
      </c>
      <c r="M28" s="4">
        <f t="shared" si="13"/>
        <v>0</v>
      </c>
      <c r="N28" s="4">
        <f t="shared" si="13"/>
        <v>0</v>
      </c>
      <c r="O28" s="4">
        <f t="shared" si="13"/>
        <v>59</v>
      </c>
      <c r="P28" s="4">
        <f t="shared" si="13"/>
        <v>184</v>
      </c>
      <c r="Q28" s="4">
        <f t="shared" si="13"/>
        <v>224</v>
      </c>
      <c r="R28" s="4">
        <f t="shared" si="13"/>
        <v>122</v>
      </c>
      <c r="S28" s="4">
        <f t="shared" si="13"/>
        <v>285</v>
      </c>
      <c r="T28" s="4">
        <f t="shared" si="13"/>
        <v>319</v>
      </c>
      <c r="U28" s="4">
        <f t="shared" si="13"/>
        <v>0</v>
      </c>
      <c r="V28" s="4">
        <f t="shared" si="13"/>
        <v>407</v>
      </c>
      <c r="W28" s="4">
        <f t="shared" si="13"/>
        <v>0</v>
      </c>
      <c r="X28" s="4">
        <f t="shared" si="13"/>
        <v>207</v>
      </c>
      <c r="Y28" s="4">
        <f t="shared" si="13"/>
        <v>0</v>
      </c>
      <c r="Z28" s="4">
        <f t="shared" si="13"/>
        <v>48</v>
      </c>
      <c r="AA28" s="4">
        <f t="shared" si="13"/>
        <v>31</v>
      </c>
      <c r="AB28" s="4">
        <f t="shared" si="13"/>
        <v>0</v>
      </c>
      <c r="AC28" s="4">
        <f t="shared" si="13"/>
        <v>36</v>
      </c>
      <c r="AD28" s="4">
        <f t="shared" si="13"/>
        <v>72</v>
      </c>
      <c r="AE28" s="4">
        <f t="shared" si="13"/>
        <v>111</v>
      </c>
      <c r="AF28" s="4">
        <f t="shared" si="13"/>
        <v>86</v>
      </c>
      <c r="AG28" s="4">
        <f t="shared" si="13"/>
        <v>0</v>
      </c>
      <c r="AH28" s="4">
        <f t="shared" si="13"/>
        <v>194</v>
      </c>
      <c r="AI28" s="46"/>
      <c r="AJ28" s="8">
        <f>SUM(E28:AH28)</f>
        <v>2443</v>
      </c>
      <c r="AK28" s="226">
        <v>0</v>
      </c>
      <c r="AL28" s="229">
        <f>AJ38/AJ28%</f>
        <v>2.4559967253376995</v>
      </c>
      <c r="AM28" s="194" t="s">
        <v>10</v>
      </c>
      <c r="AN28" s="194"/>
    </row>
    <row r="29" spans="1:51" ht="18.75">
      <c r="A29" s="201"/>
      <c r="B29" s="253"/>
      <c r="C29" s="195" t="s">
        <v>11</v>
      </c>
      <c r="D29" s="195"/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45</v>
      </c>
      <c r="L29" s="43">
        <v>0</v>
      </c>
      <c r="M29" s="43">
        <v>0</v>
      </c>
      <c r="N29" s="43">
        <v>0</v>
      </c>
      <c r="O29" s="43">
        <v>51</v>
      </c>
      <c r="P29" s="43">
        <v>174</v>
      </c>
      <c r="Q29" s="43">
        <v>204</v>
      </c>
      <c r="R29" s="43">
        <v>116</v>
      </c>
      <c r="S29" s="43">
        <v>275</v>
      </c>
      <c r="T29" s="43">
        <v>312</v>
      </c>
      <c r="U29" s="43"/>
      <c r="V29" s="43">
        <v>402</v>
      </c>
      <c r="W29" s="43">
        <v>0</v>
      </c>
      <c r="X29" s="43">
        <v>200</v>
      </c>
      <c r="Y29" s="43">
        <v>0</v>
      </c>
      <c r="Z29" s="43">
        <v>48</v>
      </c>
      <c r="AA29" s="43">
        <v>31</v>
      </c>
      <c r="AB29" s="43">
        <v>0</v>
      </c>
      <c r="AC29" s="43">
        <v>36</v>
      </c>
      <c r="AD29" s="43">
        <v>67</v>
      </c>
      <c r="AE29" s="43">
        <v>108</v>
      </c>
      <c r="AF29" s="43">
        <v>86</v>
      </c>
      <c r="AG29" s="43">
        <v>0</v>
      </c>
      <c r="AH29" s="43">
        <v>188</v>
      </c>
      <c r="AI29" s="43">
        <v>0</v>
      </c>
      <c r="AJ29" s="9">
        <f>SUM(E29:AH29)</f>
        <v>2343</v>
      </c>
      <c r="AK29" s="227"/>
      <c r="AL29" s="230"/>
      <c r="AM29" s="195" t="s">
        <v>11</v>
      </c>
      <c r="AN29" s="195"/>
    </row>
    <row r="30" spans="1:51" ht="18.75">
      <c r="A30" s="201"/>
      <c r="B30" s="253"/>
      <c r="C30" s="195" t="s">
        <v>12</v>
      </c>
      <c r="D30" s="195"/>
      <c r="E30" s="1">
        <f>(E32+E33+E34+E35+E36+E37)</f>
        <v>0</v>
      </c>
      <c r="F30" s="1">
        <f t="shared" ref="F30:AH30" si="14">(F32+F33+F34+F35+F36+F37)</f>
        <v>0</v>
      </c>
      <c r="G30" s="1">
        <f t="shared" si="14"/>
        <v>0</v>
      </c>
      <c r="H30" s="1">
        <f t="shared" si="14"/>
        <v>0</v>
      </c>
      <c r="I30" s="1">
        <f t="shared" si="14"/>
        <v>0</v>
      </c>
      <c r="J30" s="1">
        <f t="shared" si="14"/>
        <v>0</v>
      </c>
      <c r="K30" s="1">
        <f t="shared" si="14"/>
        <v>13</v>
      </c>
      <c r="L30" s="1">
        <f t="shared" si="14"/>
        <v>0</v>
      </c>
      <c r="M30" s="1">
        <f t="shared" si="14"/>
        <v>0</v>
      </c>
      <c r="N30" s="1">
        <f t="shared" si="14"/>
        <v>0</v>
      </c>
      <c r="O30" s="1">
        <f t="shared" si="14"/>
        <v>8</v>
      </c>
      <c r="P30" s="1">
        <f t="shared" si="14"/>
        <v>10</v>
      </c>
      <c r="Q30" s="1">
        <f t="shared" si="14"/>
        <v>20</v>
      </c>
      <c r="R30" s="1">
        <f t="shared" si="14"/>
        <v>6</v>
      </c>
      <c r="S30" s="1">
        <f t="shared" si="14"/>
        <v>10</v>
      </c>
      <c r="T30" s="1">
        <f t="shared" si="14"/>
        <v>7</v>
      </c>
      <c r="U30" s="1">
        <f t="shared" si="14"/>
        <v>0</v>
      </c>
      <c r="V30" s="1">
        <f t="shared" si="14"/>
        <v>5</v>
      </c>
      <c r="W30" s="1">
        <f t="shared" si="14"/>
        <v>0</v>
      </c>
      <c r="X30" s="1">
        <f t="shared" si="14"/>
        <v>7</v>
      </c>
      <c r="Y30" s="1">
        <f t="shared" si="14"/>
        <v>0</v>
      </c>
      <c r="Z30" s="1">
        <f t="shared" si="14"/>
        <v>0</v>
      </c>
      <c r="AA30" s="1">
        <f t="shared" si="14"/>
        <v>0</v>
      </c>
      <c r="AB30" s="1">
        <f t="shared" si="14"/>
        <v>0</v>
      </c>
      <c r="AC30" s="1">
        <f t="shared" si="14"/>
        <v>0</v>
      </c>
      <c r="AD30" s="1">
        <f t="shared" si="14"/>
        <v>5</v>
      </c>
      <c r="AE30" s="1">
        <f t="shared" si="14"/>
        <v>3</v>
      </c>
      <c r="AF30" s="1">
        <f t="shared" si="14"/>
        <v>0</v>
      </c>
      <c r="AG30" s="1">
        <f t="shared" si="14"/>
        <v>0</v>
      </c>
      <c r="AH30" s="1">
        <f t="shared" si="14"/>
        <v>6</v>
      </c>
      <c r="AI30" s="47"/>
      <c r="AJ30" s="9">
        <f>SUM(E30:AH30)</f>
        <v>100</v>
      </c>
      <c r="AK30" s="227"/>
      <c r="AL30" s="230"/>
      <c r="AM30" s="195" t="s">
        <v>12</v>
      </c>
      <c r="AN30" s="195"/>
    </row>
    <row r="31" spans="1:51" ht="19.5" thickBot="1">
      <c r="A31" s="201"/>
      <c r="B31" s="253"/>
      <c r="C31" s="255" t="s">
        <v>60</v>
      </c>
      <c r="D31" s="256"/>
      <c r="E31" s="34" t="e">
        <f>(E30/E28)*100</f>
        <v>#DIV/0!</v>
      </c>
      <c r="F31" s="34" t="e">
        <f t="shared" ref="F31:AI31" si="15">(F30/F28)*100</f>
        <v>#DIV/0!</v>
      </c>
      <c r="G31" s="34" t="e">
        <f t="shared" si="15"/>
        <v>#DIV/0!</v>
      </c>
      <c r="H31" s="34" t="e">
        <f t="shared" si="15"/>
        <v>#DIV/0!</v>
      </c>
      <c r="I31" s="34" t="e">
        <f t="shared" si="15"/>
        <v>#DIV/0!</v>
      </c>
      <c r="J31" s="34" t="e">
        <f t="shared" si="15"/>
        <v>#DIV/0!</v>
      </c>
      <c r="K31" s="34">
        <f t="shared" si="15"/>
        <v>22.413793103448278</v>
      </c>
      <c r="L31" s="34" t="e">
        <f t="shared" si="15"/>
        <v>#DIV/0!</v>
      </c>
      <c r="M31" s="34" t="e">
        <f t="shared" si="15"/>
        <v>#DIV/0!</v>
      </c>
      <c r="N31" s="34" t="e">
        <f t="shared" si="15"/>
        <v>#DIV/0!</v>
      </c>
      <c r="O31" s="34">
        <f t="shared" si="15"/>
        <v>13.559322033898304</v>
      </c>
      <c r="P31" s="34">
        <f t="shared" si="15"/>
        <v>5.4347826086956523</v>
      </c>
      <c r="Q31" s="34">
        <f t="shared" si="15"/>
        <v>8.9285714285714288</v>
      </c>
      <c r="R31" s="34">
        <f t="shared" si="15"/>
        <v>4.918032786885246</v>
      </c>
      <c r="S31" s="34">
        <f t="shared" si="15"/>
        <v>3.5087719298245612</v>
      </c>
      <c r="T31" s="34">
        <f t="shared" si="15"/>
        <v>2.1943573667711598</v>
      </c>
      <c r="U31" s="34" t="e">
        <f t="shared" si="15"/>
        <v>#DIV/0!</v>
      </c>
      <c r="V31" s="34">
        <f t="shared" si="15"/>
        <v>1.2285012285012284</v>
      </c>
      <c r="W31" s="34" t="e">
        <f t="shared" si="15"/>
        <v>#DIV/0!</v>
      </c>
      <c r="X31" s="34">
        <f t="shared" si="15"/>
        <v>3.3816425120772946</v>
      </c>
      <c r="Y31" s="34" t="e">
        <f t="shared" si="15"/>
        <v>#DIV/0!</v>
      </c>
      <c r="Z31" s="34">
        <f t="shared" si="15"/>
        <v>0</v>
      </c>
      <c r="AA31" s="34">
        <f t="shared" si="15"/>
        <v>0</v>
      </c>
      <c r="AB31" s="34" t="e">
        <f t="shared" si="15"/>
        <v>#DIV/0!</v>
      </c>
      <c r="AC31" s="34">
        <f t="shared" si="15"/>
        <v>0</v>
      </c>
      <c r="AD31" s="34">
        <f t="shared" si="15"/>
        <v>6.9444444444444446</v>
      </c>
      <c r="AE31" s="34">
        <f t="shared" si="15"/>
        <v>2.7027027027027026</v>
      </c>
      <c r="AF31" s="34">
        <f t="shared" si="15"/>
        <v>0</v>
      </c>
      <c r="AG31" s="34" t="e">
        <f t="shared" si="15"/>
        <v>#DIV/0!</v>
      </c>
      <c r="AH31" s="34">
        <f t="shared" si="15"/>
        <v>3.0927835051546393</v>
      </c>
      <c r="AI31" s="34" t="e">
        <f t="shared" si="15"/>
        <v>#DIV/0!</v>
      </c>
      <c r="AJ31" s="38">
        <f>(AJ30/AJ28)*100</f>
        <v>4.0933278755628324</v>
      </c>
      <c r="AK31" s="227"/>
      <c r="AL31" s="230"/>
      <c r="AM31" s="44"/>
      <c r="AN31" s="44"/>
    </row>
    <row r="32" spans="1:51" ht="36">
      <c r="A32" s="201"/>
      <c r="B32" s="253"/>
      <c r="C32" s="192" t="s">
        <v>13</v>
      </c>
      <c r="D32" s="44" t="s">
        <v>14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5</v>
      </c>
      <c r="T32" s="1">
        <v>2</v>
      </c>
      <c r="U32" s="1">
        <v>0</v>
      </c>
      <c r="V32" s="1">
        <v>4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0</v>
      </c>
      <c r="AJ32" s="9">
        <f t="shared" ref="AJ32:AJ78" si="16">SUM(E32:AH32)</f>
        <v>14</v>
      </c>
      <c r="AK32" s="227"/>
      <c r="AL32" s="230"/>
      <c r="AM32" s="192" t="s">
        <v>13</v>
      </c>
      <c r="AN32" s="44" t="s">
        <v>14</v>
      </c>
      <c r="AU32" s="305" t="s">
        <v>84</v>
      </c>
      <c r="AV32" s="306"/>
      <c r="AW32" s="306"/>
      <c r="AX32" s="307"/>
    </row>
    <row r="33" spans="1:51" ht="42">
      <c r="A33" s="201"/>
      <c r="B33" s="253"/>
      <c r="C33" s="192"/>
      <c r="D33" s="44" t="s">
        <v>15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9">
        <f t="shared" si="16"/>
        <v>4</v>
      </c>
      <c r="AK33" s="227"/>
      <c r="AL33" s="230"/>
      <c r="AM33" s="192"/>
      <c r="AN33" s="44" t="s">
        <v>15</v>
      </c>
      <c r="AU33" s="122" t="s">
        <v>92</v>
      </c>
      <c r="AV33" s="118" t="s">
        <v>93</v>
      </c>
      <c r="AW33" s="119" t="s">
        <v>94</v>
      </c>
      <c r="AX33" s="123" t="s">
        <v>95</v>
      </c>
    </row>
    <row r="34" spans="1:51" ht="23.25">
      <c r="A34" s="201"/>
      <c r="B34" s="253"/>
      <c r="C34" s="192"/>
      <c r="D34" s="44" t="s">
        <v>16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5</v>
      </c>
      <c r="L34" s="1">
        <v>0</v>
      </c>
      <c r="M34" s="1">
        <v>0</v>
      </c>
      <c r="N34" s="1">
        <v>0</v>
      </c>
      <c r="O34" s="1">
        <v>3</v>
      </c>
      <c r="P34" s="1">
        <v>2</v>
      </c>
      <c r="Q34" s="1">
        <v>8</v>
      </c>
      <c r="R34" s="1">
        <v>6</v>
      </c>
      <c r="S34" s="1">
        <v>5</v>
      </c>
      <c r="T34" s="1">
        <v>0</v>
      </c>
      <c r="U34" s="1">
        <v>0</v>
      </c>
      <c r="V34" s="1">
        <v>0</v>
      </c>
      <c r="W34" s="1">
        <v>0</v>
      </c>
      <c r="X34" s="1">
        <v>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5</v>
      </c>
      <c r="AE34" s="1">
        <v>3</v>
      </c>
      <c r="AF34" s="1">
        <v>0</v>
      </c>
      <c r="AG34" s="1">
        <v>0</v>
      </c>
      <c r="AH34" s="1">
        <v>3</v>
      </c>
      <c r="AI34" s="1">
        <v>0</v>
      </c>
      <c r="AJ34" s="9">
        <f t="shared" si="16"/>
        <v>42</v>
      </c>
      <c r="AK34" s="227"/>
      <c r="AL34" s="230"/>
      <c r="AM34" s="192"/>
      <c r="AN34" s="44" t="s">
        <v>16</v>
      </c>
      <c r="AU34" s="124" t="s">
        <v>96</v>
      </c>
      <c r="AV34" s="120">
        <v>93</v>
      </c>
      <c r="AW34" s="120">
        <v>93</v>
      </c>
      <c r="AX34" s="125">
        <v>41.33</v>
      </c>
    </row>
    <row r="35" spans="1:51" ht="23.25">
      <c r="A35" s="201"/>
      <c r="B35" s="253"/>
      <c r="C35" s="192"/>
      <c r="D35" s="44" t="s">
        <v>17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9">
        <f t="shared" si="16"/>
        <v>0</v>
      </c>
      <c r="AK35" s="227"/>
      <c r="AL35" s="230"/>
      <c r="AM35" s="192"/>
      <c r="AN35" s="44" t="s">
        <v>17</v>
      </c>
      <c r="AU35" s="124" t="s">
        <v>98</v>
      </c>
      <c r="AV35" s="120">
        <v>65</v>
      </c>
      <c r="AW35" s="120">
        <v>158</v>
      </c>
      <c r="AX35" s="125">
        <v>70.22</v>
      </c>
    </row>
    <row r="36" spans="1:51" ht="23.25">
      <c r="A36" s="201"/>
      <c r="B36" s="253"/>
      <c r="C36" s="192"/>
      <c r="D36" s="44" t="s">
        <v>18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8</v>
      </c>
      <c r="L36" s="1">
        <v>0</v>
      </c>
      <c r="M36" s="1">
        <v>0</v>
      </c>
      <c r="N36" s="1">
        <v>0</v>
      </c>
      <c r="O36" s="1">
        <v>5</v>
      </c>
      <c r="P36" s="1">
        <v>8</v>
      </c>
      <c r="Q36" s="1">
        <v>12</v>
      </c>
      <c r="R36" s="1">
        <v>0</v>
      </c>
      <c r="S36" s="1">
        <v>0</v>
      </c>
      <c r="T36" s="1">
        <v>3</v>
      </c>
      <c r="U36" s="1">
        <v>0</v>
      </c>
      <c r="V36" s="1">
        <v>0</v>
      </c>
      <c r="W36" s="1">
        <v>0</v>
      </c>
      <c r="X36" s="1">
        <v>4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9">
        <f t="shared" si="16"/>
        <v>40</v>
      </c>
      <c r="AK36" s="227"/>
      <c r="AL36" s="230"/>
      <c r="AM36" s="192"/>
      <c r="AN36" s="44" t="s">
        <v>18</v>
      </c>
      <c r="AU36" s="124" t="s">
        <v>99</v>
      </c>
      <c r="AV36" s="120">
        <v>25</v>
      </c>
      <c r="AW36" s="120">
        <v>183</v>
      </c>
      <c r="AX36" s="125">
        <v>81.33</v>
      </c>
    </row>
    <row r="37" spans="1:51" ht="23.25">
      <c r="A37" s="201"/>
      <c r="B37" s="253"/>
      <c r="C37" s="192"/>
      <c r="D37" s="44" t="s">
        <v>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9">
        <v>0</v>
      </c>
      <c r="AK37" s="227"/>
      <c r="AL37" s="230"/>
      <c r="AM37" s="192"/>
      <c r="AN37" s="44" t="s">
        <v>19</v>
      </c>
      <c r="AU37" s="124" t="s">
        <v>90</v>
      </c>
      <c r="AV37" s="120">
        <v>25</v>
      </c>
      <c r="AW37" s="120">
        <v>208</v>
      </c>
      <c r="AX37" s="125">
        <v>92.44</v>
      </c>
    </row>
    <row r="38" spans="1:51" ht="24" thickBot="1">
      <c r="A38" s="202"/>
      <c r="B38" s="254"/>
      <c r="C38" s="193" t="s">
        <v>21</v>
      </c>
      <c r="D38" s="193"/>
      <c r="E38" s="2">
        <f>(E32+E33+E34)</f>
        <v>0</v>
      </c>
      <c r="F38" s="2">
        <f t="shared" ref="F38:AH38" si="17">(F32+F33+F34)</f>
        <v>0</v>
      </c>
      <c r="G38" s="2">
        <f t="shared" si="17"/>
        <v>0</v>
      </c>
      <c r="H38" s="2">
        <f t="shared" si="17"/>
        <v>0</v>
      </c>
      <c r="I38" s="2">
        <f t="shared" si="17"/>
        <v>0</v>
      </c>
      <c r="J38" s="2">
        <f t="shared" si="17"/>
        <v>0</v>
      </c>
      <c r="K38" s="2">
        <f t="shared" si="17"/>
        <v>5</v>
      </c>
      <c r="L38" s="2">
        <f t="shared" si="17"/>
        <v>0</v>
      </c>
      <c r="M38" s="2">
        <f t="shared" si="17"/>
        <v>0</v>
      </c>
      <c r="N38" s="2">
        <f t="shared" si="17"/>
        <v>0</v>
      </c>
      <c r="O38" s="2">
        <f t="shared" si="17"/>
        <v>3</v>
      </c>
      <c r="P38" s="2">
        <f t="shared" si="17"/>
        <v>2</v>
      </c>
      <c r="Q38" s="2">
        <f t="shared" si="17"/>
        <v>8</v>
      </c>
      <c r="R38" s="2">
        <f t="shared" si="17"/>
        <v>6</v>
      </c>
      <c r="S38" s="2">
        <f t="shared" si="17"/>
        <v>10</v>
      </c>
      <c r="T38" s="2">
        <f t="shared" si="17"/>
        <v>4</v>
      </c>
      <c r="U38" s="2">
        <f t="shared" si="17"/>
        <v>0</v>
      </c>
      <c r="V38" s="2">
        <f t="shared" si="17"/>
        <v>5</v>
      </c>
      <c r="W38" s="2">
        <f t="shared" si="17"/>
        <v>0</v>
      </c>
      <c r="X38" s="2">
        <f t="shared" si="17"/>
        <v>3</v>
      </c>
      <c r="Y38" s="2">
        <f t="shared" si="17"/>
        <v>0</v>
      </c>
      <c r="Z38" s="2">
        <f t="shared" si="17"/>
        <v>0</v>
      </c>
      <c r="AA38" s="2">
        <f t="shared" si="17"/>
        <v>0</v>
      </c>
      <c r="AB38" s="2">
        <f t="shared" si="17"/>
        <v>0</v>
      </c>
      <c r="AC38" s="2">
        <f t="shared" si="17"/>
        <v>0</v>
      </c>
      <c r="AD38" s="2">
        <f t="shared" si="17"/>
        <v>5</v>
      </c>
      <c r="AE38" s="2">
        <f t="shared" si="17"/>
        <v>3</v>
      </c>
      <c r="AF38" s="2">
        <f t="shared" si="17"/>
        <v>0</v>
      </c>
      <c r="AG38" s="2">
        <f t="shared" si="17"/>
        <v>0</v>
      </c>
      <c r="AH38" s="2">
        <f t="shared" si="17"/>
        <v>6</v>
      </c>
      <c r="AI38" s="48"/>
      <c r="AJ38" s="9">
        <f t="shared" si="16"/>
        <v>60</v>
      </c>
      <c r="AK38" s="228"/>
      <c r="AL38" s="231"/>
      <c r="AM38" s="193" t="s">
        <v>21</v>
      </c>
      <c r="AN38" s="193"/>
      <c r="AU38" s="124" t="s">
        <v>56</v>
      </c>
      <c r="AV38" s="120">
        <v>10</v>
      </c>
      <c r="AW38" s="120">
        <v>218</v>
      </c>
      <c r="AX38" s="125">
        <v>96.88</v>
      </c>
    </row>
    <row r="39" spans="1:51" ht="24" thickBot="1">
      <c r="A39" s="200">
        <v>4</v>
      </c>
      <c r="B39" s="252" t="s">
        <v>45</v>
      </c>
      <c r="C39" s="194" t="s">
        <v>10</v>
      </c>
      <c r="D39" s="194"/>
      <c r="E39" s="4">
        <f>(E40+E41)</f>
        <v>237</v>
      </c>
      <c r="F39" s="4">
        <f t="shared" ref="F39:AH39" si="18">(F40+F41)</f>
        <v>223</v>
      </c>
      <c r="G39" s="4">
        <f t="shared" si="18"/>
        <v>0</v>
      </c>
      <c r="H39" s="4">
        <f t="shared" si="18"/>
        <v>136</v>
      </c>
      <c r="I39" s="4">
        <f t="shared" si="18"/>
        <v>0</v>
      </c>
      <c r="J39" s="4">
        <f t="shared" si="18"/>
        <v>0</v>
      </c>
      <c r="K39" s="4">
        <f t="shared" si="18"/>
        <v>0</v>
      </c>
      <c r="L39" s="4">
        <f t="shared" si="18"/>
        <v>0</v>
      </c>
      <c r="M39" s="4">
        <f t="shared" si="18"/>
        <v>0</v>
      </c>
      <c r="N39" s="4">
        <f t="shared" si="18"/>
        <v>0</v>
      </c>
      <c r="O39" s="4">
        <f t="shared" si="18"/>
        <v>0</v>
      </c>
      <c r="P39" s="4">
        <f t="shared" si="18"/>
        <v>0</v>
      </c>
      <c r="Q39" s="4">
        <f t="shared" si="18"/>
        <v>0</v>
      </c>
      <c r="R39" s="4">
        <f t="shared" si="18"/>
        <v>0</v>
      </c>
      <c r="S39" s="4">
        <f t="shared" si="18"/>
        <v>0</v>
      </c>
      <c r="T39" s="4">
        <f t="shared" si="18"/>
        <v>0</v>
      </c>
      <c r="U39" s="4">
        <f t="shared" si="18"/>
        <v>0</v>
      </c>
      <c r="V39" s="4">
        <f t="shared" si="18"/>
        <v>0</v>
      </c>
      <c r="W39" s="4">
        <f t="shared" si="18"/>
        <v>156</v>
      </c>
      <c r="X39" s="4">
        <f t="shared" si="18"/>
        <v>108</v>
      </c>
      <c r="Y39" s="4">
        <f t="shared" si="18"/>
        <v>90</v>
      </c>
      <c r="Z39" s="4">
        <f t="shared" si="18"/>
        <v>105</v>
      </c>
      <c r="AA39" s="4">
        <f t="shared" si="18"/>
        <v>210</v>
      </c>
      <c r="AB39" s="4">
        <f t="shared" si="18"/>
        <v>0</v>
      </c>
      <c r="AC39" s="4">
        <f t="shared" si="18"/>
        <v>455</v>
      </c>
      <c r="AD39" s="4">
        <f t="shared" si="18"/>
        <v>69</v>
      </c>
      <c r="AE39" s="4">
        <f t="shared" si="18"/>
        <v>12</v>
      </c>
      <c r="AF39" s="4">
        <f t="shared" si="18"/>
        <v>0</v>
      </c>
      <c r="AG39" s="4">
        <f t="shared" si="18"/>
        <v>0</v>
      </c>
      <c r="AH39" s="4">
        <f t="shared" si="18"/>
        <v>13</v>
      </c>
      <c r="AI39" s="46"/>
      <c r="AJ39" s="8">
        <f t="shared" si="16"/>
        <v>1814</v>
      </c>
      <c r="AK39" s="232">
        <f t="shared" ref="AK39" si="19">AJ41/AJ39%</f>
        <v>3.6383682469680263</v>
      </c>
      <c r="AL39" s="235">
        <f t="shared" ref="AL39" si="20">AJ48/AJ39%</f>
        <v>2.8114663726571112</v>
      </c>
      <c r="AM39" s="194" t="s">
        <v>10</v>
      </c>
      <c r="AN39" s="194"/>
      <c r="AU39" s="126" t="s">
        <v>104</v>
      </c>
      <c r="AV39" s="127">
        <v>7</v>
      </c>
      <c r="AW39" s="127">
        <v>225</v>
      </c>
      <c r="AX39" s="128">
        <v>100</v>
      </c>
    </row>
    <row r="40" spans="1:51" ht="18.75">
      <c r="A40" s="201"/>
      <c r="B40" s="253"/>
      <c r="C40" s="195" t="s">
        <v>11</v>
      </c>
      <c r="D40" s="195"/>
      <c r="E40" s="1">
        <v>224</v>
      </c>
      <c r="F40" s="1">
        <v>220</v>
      </c>
      <c r="G40" s="1"/>
      <c r="H40" s="1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141</v>
      </c>
      <c r="X40" s="1">
        <v>108</v>
      </c>
      <c r="Y40" s="1">
        <v>83</v>
      </c>
      <c r="Z40" s="1">
        <v>97</v>
      </c>
      <c r="AA40" s="1">
        <v>202</v>
      </c>
      <c r="AB40" s="1"/>
      <c r="AC40" s="1">
        <v>449</v>
      </c>
      <c r="AD40" s="1">
        <v>69</v>
      </c>
      <c r="AE40" s="1">
        <v>12</v>
      </c>
      <c r="AF40" s="1"/>
      <c r="AG40" s="1"/>
      <c r="AH40" s="1">
        <v>13</v>
      </c>
      <c r="AI40" s="47"/>
      <c r="AJ40" s="9">
        <f t="shared" si="16"/>
        <v>1748</v>
      </c>
      <c r="AK40" s="233"/>
      <c r="AL40" s="236"/>
      <c r="AM40" s="195" t="s">
        <v>11</v>
      </c>
      <c r="AN40" s="195"/>
    </row>
    <row r="41" spans="1:51" ht="18.75">
      <c r="A41" s="201"/>
      <c r="B41" s="253"/>
      <c r="C41" s="195" t="s">
        <v>12</v>
      </c>
      <c r="D41" s="195"/>
      <c r="E41" s="1">
        <f>(E42+E43+E44+E45+E46+E47)</f>
        <v>13</v>
      </c>
      <c r="F41" s="1">
        <f t="shared" ref="F41:AH41" si="21">(F42+F43+F44+F45+F46+F47)</f>
        <v>3</v>
      </c>
      <c r="G41" s="1">
        <f t="shared" si="21"/>
        <v>0</v>
      </c>
      <c r="H41" s="1">
        <f t="shared" si="21"/>
        <v>6</v>
      </c>
      <c r="I41" s="1">
        <f t="shared" si="21"/>
        <v>0</v>
      </c>
      <c r="J41" s="1">
        <f t="shared" si="21"/>
        <v>0</v>
      </c>
      <c r="K41" s="1">
        <f t="shared" si="21"/>
        <v>0</v>
      </c>
      <c r="L41" s="1">
        <f t="shared" si="21"/>
        <v>0</v>
      </c>
      <c r="M41" s="1">
        <f t="shared" si="21"/>
        <v>0</v>
      </c>
      <c r="N41" s="1">
        <f t="shared" si="21"/>
        <v>0</v>
      </c>
      <c r="O41" s="1">
        <f t="shared" si="21"/>
        <v>0</v>
      </c>
      <c r="P41" s="1">
        <f t="shared" si="21"/>
        <v>0</v>
      </c>
      <c r="Q41" s="1">
        <f t="shared" si="21"/>
        <v>0</v>
      </c>
      <c r="R41" s="1">
        <f t="shared" si="21"/>
        <v>0</v>
      </c>
      <c r="S41" s="1">
        <f t="shared" si="21"/>
        <v>0</v>
      </c>
      <c r="T41" s="1">
        <f t="shared" si="21"/>
        <v>0</v>
      </c>
      <c r="U41" s="1">
        <f t="shared" si="21"/>
        <v>0</v>
      </c>
      <c r="V41" s="1">
        <f t="shared" si="21"/>
        <v>0</v>
      </c>
      <c r="W41" s="1">
        <f t="shared" si="21"/>
        <v>15</v>
      </c>
      <c r="X41" s="1">
        <f t="shared" si="21"/>
        <v>0</v>
      </c>
      <c r="Y41" s="1">
        <f t="shared" si="21"/>
        <v>7</v>
      </c>
      <c r="Z41" s="1">
        <f t="shared" si="21"/>
        <v>8</v>
      </c>
      <c r="AA41" s="1">
        <f t="shared" si="21"/>
        <v>8</v>
      </c>
      <c r="AB41" s="1">
        <f t="shared" si="21"/>
        <v>0</v>
      </c>
      <c r="AC41" s="1">
        <f t="shared" si="21"/>
        <v>6</v>
      </c>
      <c r="AD41" s="1">
        <f t="shared" si="21"/>
        <v>0</v>
      </c>
      <c r="AE41" s="1">
        <f t="shared" si="21"/>
        <v>0</v>
      </c>
      <c r="AF41" s="1">
        <f t="shared" si="21"/>
        <v>0</v>
      </c>
      <c r="AG41" s="1">
        <f t="shared" si="21"/>
        <v>0</v>
      </c>
      <c r="AH41" s="1">
        <f t="shared" si="21"/>
        <v>0</v>
      </c>
      <c r="AI41" s="47"/>
      <c r="AJ41" s="9">
        <f t="shared" si="16"/>
        <v>66</v>
      </c>
      <c r="AK41" s="233"/>
      <c r="AL41" s="236"/>
      <c r="AM41" s="195" t="s">
        <v>12</v>
      </c>
      <c r="AN41" s="195"/>
    </row>
    <row r="42" spans="1:51" ht="19.5" thickBot="1">
      <c r="A42" s="201"/>
      <c r="B42" s="253"/>
      <c r="C42" s="192" t="s">
        <v>13</v>
      </c>
      <c r="D42" s="44" t="s">
        <v>14</v>
      </c>
      <c r="E42" s="1"/>
      <c r="F42" s="1">
        <v>1</v>
      </c>
      <c r="G42" s="1"/>
      <c r="H42" s="1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>
        <v>2</v>
      </c>
      <c r="X42" s="1"/>
      <c r="Y42" s="1">
        <v>3</v>
      </c>
      <c r="Z42" s="1">
        <v>1</v>
      </c>
      <c r="AA42" s="1">
        <v>2</v>
      </c>
      <c r="AB42" s="1"/>
      <c r="AC42" s="1">
        <v>3</v>
      </c>
      <c r="AD42" s="1"/>
      <c r="AE42" s="1"/>
      <c r="AF42" s="1"/>
      <c r="AG42" s="1"/>
      <c r="AH42" s="1"/>
      <c r="AI42" s="47"/>
      <c r="AJ42" s="9">
        <f t="shared" si="16"/>
        <v>13</v>
      </c>
      <c r="AK42" s="233"/>
      <c r="AL42" s="236"/>
      <c r="AM42" s="192" t="s">
        <v>13</v>
      </c>
      <c r="AN42" s="44" t="s">
        <v>14</v>
      </c>
    </row>
    <row r="43" spans="1:51" ht="18.75">
      <c r="A43" s="201"/>
      <c r="B43" s="253"/>
      <c r="C43" s="192"/>
      <c r="D43" s="44" t="s">
        <v>15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>
        <v>6</v>
      </c>
      <c r="X43" s="1"/>
      <c r="Y43" s="1">
        <v>1</v>
      </c>
      <c r="Z43" s="1">
        <v>3</v>
      </c>
      <c r="AA43" s="1">
        <v>3</v>
      </c>
      <c r="AB43" s="1"/>
      <c r="AC43" s="1"/>
      <c r="AD43" s="1"/>
      <c r="AE43" s="1"/>
      <c r="AF43" s="1"/>
      <c r="AG43" s="1"/>
      <c r="AH43" s="1"/>
      <c r="AI43" s="47"/>
      <c r="AJ43" s="9">
        <f t="shared" si="16"/>
        <v>13</v>
      </c>
      <c r="AK43" s="233"/>
      <c r="AL43" s="236"/>
      <c r="AM43" s="192"/>
      <c r="AN43" s="44" t="s">
        <v>15</v>
      </c>
      <c r="AU43" s="271" t="s">
        <v>97</v>
      </c>
      <c r="AV43" s="272"/>
      <c r="AW43" s="272"/>
      <c r="AX43" s="272"/>
      <c r="AY43" s="273"/>
    </row>
    <row r="44" spans="1:51" ht="36">
      <c r="A44" s="201"/>
      <c r="B44" s="253"/>
      <c r="C44" s="192"/>
      <c r="D44" s="44" t="s">
        <v>16</v>
      </c>
      <c r="E44" s="1">
        <v>3</v>
      </c>
      <c r="F44" s="1">
        <v>2</v>
      </c>
      <c r="G44" s="1"/>
      <c r="H44" s="1">
        <v>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v>2</v>
      </c>
      <c r="X44" s="1"/>
      <c r="Y44" s="1">
        <v>3</v>
      </c>
      <c r="Z44" s="1">
        <v>4</v>
      </c>
      <c r="AA44" s="1">
        <v>3</v>
      </c>
      <c r="AB44" s="1"/>
      <c r="AC44" s="1">
        <v>3</v>
      </c>
      <c r="AD44" s="1"/>
      <c r="AE44" s="1"/>
      <c r="AF44" s="1"/>
      <c r="AG44" s="1"/>
      <c r="AH44" s="1"/>
      <c r="AI44" s="47"/>
      <c r="AJ44" s="9">
        <f t="shared" si="16"/>
        <v>25</v>
      </c>
      <c r="AK44" s="233"/>
      <c r="AL44" s="236"/>
      <c r="AM44" s="192"/>
      <c r="AN44" s="44" t="s">
        <v>16</v>
      </c>
      <c r="AU44" s="84" t="s">
        <v>77</v>
      </c>
      <c r="AV44" s="85" t="s">
        <v>82</v>
      </c>
      <c r="AW44" s="85" t="s">
        <v>83</v>
      </c>
      <c r="AX44" s="85" t="s">
        <v>70</v>
      </c>
      <c r="AY44" s="110" t="s">
        <v>71</v>
      </c>
    </row>
    <row r="45" spans="1:51" ht="18.75">
      <c r="A45" s="201"/>
      <c r="B45" s="253"/>
      <c r="C45" s="192"/>
      <c r="D45" s="44" t="s">
        <v>17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47"/>
      <c r="AJ45" s="9">
        <f t="shared" si="16"/>
        <v>0</v>
      </c>
      <c r="AK45" s="233"/>
      <c r="AL45" s="236"/>
      <c r="AM45" s="192"/>
      <c r="AN45" s="44" t="s">
        <v>17</v>
      </c>
      <c r="AU45" s="86" t="s">
        <v>78</v>
      </c>
      <c r="AV45" s="87">
        <v>1261</v>
      </c>
      <c r="AW45" s="87">
        <v>60</v>
      </c>
      <c r="AX45" s="87">
        <v>0.5</v>
      </c>
      <c r="AY45" s="91">
        <f>(AW45/AV45)*100</f>
        <v>4.7581284694686756</v>
      </c>
    </row>
    <row r="46" spans="1:51" ht="18.75">
      <c r="A46" s="201"/>
      <c r="B46" s="253"/>
      <c r="C46" s="192"/>
      <c r="D46" s="44" t="s">
        <v>18</v>
      </c>
      <c r="E46" s="1">
        <v>10</v>
      </c>
      <c r="F46" s="1">
        <v>0</v>
      </c>
      <c r="G46" s="1"/>
      <c r="H46" s="1">
        <v>0</v>
      </c>
      <c r="I46" s="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5</v>
      </c>
      <c r="X46" s="1"/>
      <c r="Y46" s="1">
        <v>0</v>
      </c>
      <c r="Z46" s="1"/>
      <c r="AA46" s="1"/>
      <c r="AB46" s="1"/>
      <c r="AC46" s="1">
        <v>0</v>
      </c>
      <c r="AD46" s="1"/>
      <c r="AE46" s="1"/>
      <c r="AF46" s="1"/>
      <c r="AG46" s="1"/>
      <c r="AH46" s="1"/>
      <c r="AI46" s="47"/>
      <c r="AJ46" s="9">
        <f t="shared" si="16"/>
        <v>15</v>
      </c>
      <c r="AK46" s="233"/>
      <c r="AL46" s="236"/>
      <c r="AM46" s="192"/>
      <c r="AN46" s="44" t="s">
        <v>18</v>
      </c>
      <c r="AU46" s="86" t="s">
        <v>79</v>
      </c>
      <c r="AV46" s="87">
        <v>1261</v>
      </c>
      <c r="AW46" s="87">
        <v>28</v>
      </c>
      <c r="AX46" s="87">
        <v>1</v>
      </c>
      <c r="AY46" s="91">
        <f t="shared" ref="AY46:AY47" si="22">(AW46/AV46)*100</f>
        <v>2.2204599524187154</v>
      </c>
    </row>
    <row r="47" spans="1:51" ht="19.5" thickBot="1">
      <c r="A47" s="201"/>
      <c r="B47" s="253"/>
      <c r="C47" s="192"/>
      <c r="D47" s="44" t="s">
        <v>19</v>
      </c>
      <c r="E47" s="1">
        <v>0</v>
      </c>
      <c r="F47" s="1">
        <v>0</v>
      </c>
      <c r="G47" s="1">
        <v>0</v>
      </c>
      <c r="H47" s="1"/>
      <c r="I47" s="1">
        <v>0</v>
      </c>
      <c r="J47" s="1">
        <v>0</v>
      </c>
      <c r="K47" s="1"/>
      <c r="L47" s="1">
        <v>0</v>
      </c>
      <c r="M47" s="1">
        <v>0</v>
      </c>
      <c r="N47" s="1">
        <v>0</v>
      </c>
      <c r="O47" s="1">
        <v>0</v>
      </c>
      <c r="P47" s="1"/>
      <c r="Q47" s="1">
        <v>0</v>
      </c>
      <c r="R47" s="1">
        <v>0</v>
      </c>
      <c r="S47" s="1">
        <v>0</v>
      </c>
      <c r="T47" s="1"/>
      <c r="U47" s="1">
        <v>0</v>
      </c>
      <c r="V47" s="1">
        <v>0</v>
      </c>
      <c r="W47" s="1">
        <v>0</v>
      </c>
      <c r="X47" s="1">
        <v>0</v>
      </c>
      <c r="Y47" s="1"/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/>
      <c r="AG47" s="1">
        <v>0</v>
      </c>
      <c r="AH47" s="1">
        <v>0</v>
      </c>
      <c r="AI47" s="47"/>
      <c r="AJ47" s="9">
        <v>0</v>
      </c>
      <c r="AK47" s="233"/>
      <c r="AL47" s="236"/>
      <c r="AM47" s="192"/>
      <c r="AN47" s="44" t="s">
        <v>19</v>
      </c>
      <c r="AU47" s="88" t="s">
        <v>80</v>
      </c>
      <c r="AV47" s="87">
        <v>1261</v>
      </c>
      <c r="AW47" s="89">
        <v>13</v>
      </c>
      <c r="AX47" s="89">
        <v>1</v>
      </c>
      <c r="AY47" s="95">
        <f t="shared" si="22"/>
        <v>1.0309278350515463</v>
      </c>
    </row>
    <row r="48" spans="1:51" ht="19.5" thickBot="1">
      <c r="A48" s="202"/>
      <c r="B48" s="254"/>
      <c r="C48" s="193" t="s">
        <v>21</v>
      </c>
      <c r="D48" s="193"/>
      <c r="E48" s="2">
        <f>(E42+E43+E44)</f>
        <v>3</v>
      </c>
      <c r="F48" s="2">
        <f t="shared" ref="F48:AH48" si="23">(F42+F43+F44)</f>
        <v>3</v>
      </c>
      <c r="G48" s="2">
        <f t="shared" si="23"/>
        <v>0</v>
      </c>
      <c r="H48" s="2">
        <f t="shared" si="23"/>
        <v>6</v>
      </c>
      <c r="I48" s="2">
        <f t="shared" si="23"/>
        <v>0</v>
      </c>
      <c r="J48" s="2">
        <f t="shared" si="23"/>
        <v>0</v>
      </c>
      <c r="K48" s="2">
        <f t="shared" si="23"/>
        <v>0</v>
      </c>
      <c r="L48" s="2">
        <f t="shared" si="23"/>
        <v>0</v>
      </c>
      <c r="M48" s="2">
        <f t="shared" si="23"/>
        <v>0</v>
      </c>
      <c r="N48" s="2">
        <f t="shared" si="23"/>
        <v>0</v>
      </c>
      <c r="O48" s="2">
        <f t="shared" si="23"/>
        <v>0</v>
      </c>
      <c r="P48" s="2">
        <f t="shared" si="23"/>
        <v>0</v>
      </c>
      <c r="Q48" s="2">
        <f t="shared" si="23"/>
        <v>0</v>
      </c>
      <c r="R48" s="2">
        <f t="shared" si="23"/>
        <v>0</v>
      </c>
      <c r="S48" s="2">
        <f t="shared" si="23"/>
        <v>0</v>
      </c>
      <c r="T48" s="2">
        <f t="shared" si="23"/>
        <v>0</v>
      </c>
      <c r="U48" s="2">
        <f t="shared" si="23"/>
        <v>0</v>
      </c>
      <c r="V48" s="2">
        <f t="shared" si="23"/>
        <v>0</v>
      </c>
      <c r="W48" s="2">
        <f t="shared" si="23"/>
        <v>10</v>
      </c>
      <c r="X48" s="2">
        <f t="shared" si="23"/>
        <v>0</v>
      </c>
      <c r="Y48" s="2">
        <f t="shared" si="23"/>
        <v>7</v>
      </c>
      <c r="Z48" s="2">
        <f t="shared" si="23"/>
        <v>8</v>
      </c>
      <c r="AA48" s="2">
        <f t="shared" si="23"/>
        <v>8</v>
      </c>
      <c r="AB48" s="2">
        <f t="shared" si="23"/>
        <v>0</v>
      </c>
      <c r="AC48" s="2">
        <f t="shared" si="23"/>
        <v>6</v>
      </c>
      <c r="AD48" s="2">
        <f t="shared" si="23"/>
        <v>0</v>
      </c>
      <c r="AE48" s="2">
        <f t="shared" si="23"/>
        <v>0</v>
      </c>
      <c r="AF48" s="2">
        <f t="shared" si="23"/>
        <v>0</v>
      </c>
      <c r="AG48" s="2">
        <f t="shared" si="23"/>
        <v>0</v>
      </c>
      <c r="AH48" s="2">
        <f t="shared" si="23"/>
        <v>0</v>
      </c>
      <c r="AI48" s="48"/>
      <c r="AJ48" s="9">
        <f t="shared" si="16"/>
        <v>51</v>
      </c>
      <c r="AK48" s="234"/>
      <c r="AL48" s="237"/>
      <c r="AM48" s="193" t="s">
        <v>21</v>
      </c>
      <c r="AN48" s="193"/>
    </row>
    <row r="49" spans="1:50" ht="18.75">
      <c r="A49" s="200">
        <v>5</v>
      </c>
      <c r="B49" s="252" t="s">
        <v>46</v>
      </c>
      <c r="C49" s="194" t="s">
        <v>10</v>
      </c>
      <c r="D49" s="194"/>
      <c r="E49" s="4">
        <f>(E50+E51)</f>
        <v>0</v>
      </c>
      <c r="F49" s="4">
        <f t="shared" ref="F49:AH49" si="24">(F50+F51)</f>
        <v>0</v>
      </c>
      <c r="G49" s="4">
        <f t="shared" si="24"/>
        <v>0</v>
      </c>
      <c r="H49" s="4">
        <f t="shared" si="24"/>
        <v>0</v>
      </c>
      <c r="I49" s="4">
        <f t="shared" si="24"/>
        <v>0</v>
      </c>
      <c r="J49" s="4">
        <f t="shared" si="24"/>
        <v>0</v>
      </c>
      <c r="K49" s="4">
        <f t="shared" si="24"/>
        <v>0</v>
      </c>
      <c r="L49" s="4">
        <f t="shared" si="24"/>
        <v>0</v>
      </c>
      <c r="M49" s="4">
        <f t="shared" si="24"/>
        <v>0</v>
      </c>
      <c r="N49" s="4">
        <f t="shared" si="24"/>
        <v>0</v>
      </c>
      <c r="O49" s="4">
        <f t="shared" si="24"/>
        <v>0</v>
      </c>
      <c r="P49" s="4">
        <f t="shared" si="24"/>
        <v>0</v>
      </c>
      <c r="Q49" s="4">
        <f t="shared" si="24"/>
        <v>0</v>
      </c>
      <c r="R49" s="4">
        <f t="shared" si="24"/>
        <v>0</v>
      </c>
      <c r="S49" s="4">
        <f t="shared" si="24"/>
        <v>0</v>
      </c>
      <c r="T49" s="4">
        <f t="shared" si="24"/>
        <v>0</v>
      </c>
      <c r="U49" s="4">
        <f t="shared" si="24"/>
        <v>0</v>
      </c>
      <c r="V49" s="4">
        <f t="shared" si="24"/>
        <v>0</v>
      </c>
      <c r="W49" s="4">
        <f t="shared" si="24"/>
        <v>0</v>
      </c>
      <c r="X49" s="4">
        <f t="shared" si="24"/>
        <v>0</v>
      </c>
      <c r="Y49" s="4">
        <f t="shared" si="24"/>
        <v>0</v>
      </c>
      <c r="Z49" s="4">
        <f t="shared" si="24"/>
        <v>0</v>
      </c>
      <c r="AA49" s="4">
        <f t="shared" si="24"/>
        <v>0</v>
      </c>
      <c r="AB49" s="4">
        <f t="shared" si="24"/>
        <v>0</v>
      </c>
      <c r="AC49" s="4">
        <f t="shared" si="24"/>
        <v>0</v>
      </c>
      <c r="AD49" s="4">
        <f t="shared" si="24"/>
        <v>0</v>
      </c>
      <c r="AE49" s="4">
        <f t="shared" si="24"/>
        <v>0</v>
      </c>
      <c r="AF49" s="4">
        <f t="shared" si="24"/>
        <v>0</v>
      </c>
      <c r="AG49" s="4">
        <f t="shared" si="24"/>
        <v>0</v>
      </c>
      <c r="AH49" s="4">
        <f t="shared" si="24"/>
        <v>82</v>
      </c>
      <c r="AI49" s="46"/>
      <c r="AJ49" s="8">
        <f t="shared" si="16"/>
        <v>82</v>
      </c>
      <c r="AK49" s="232">
        <f t="shared" ref="AK49" si="25">AJ51/AJ49%</f>
        <v>6.0975609756097562</v>
      </c>
      <c r="AL49" s="235">
        <f t="shared" ref="AL49" si="26">AJ58/AJ49%</f>
        <v>2.4390243902439024</v>
      </c>
      <c r="AM49" s="194" t="s">
        <v>10</v>
      </c>
      <c r="AN49" s="194"/>
    </row>
    <row r="50" spans="1:50" ht="18.75">
      <c r="A50" s="201"/>
      <c r="B50" s="253"/>
      <c r="C50" s="195" t="s">
        <v>11</v>
      </c>
      <c r="D50" s="19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77</v>
      </c>
      <c r="AI50" s="47"/>
      <c r="AJ50" s="9">
        <f t="shared" si="16"/>
        <v>77</v>
      </c>
      <c r="AK50" s="233"/>
      <c r="AL50" s="236"/>
      <c r="AM50" s="195" t="s">
        <v>11</v>
      </c>
      <c r="AN50" s="195"/>
    </row>
    <row r="51" spans="1:50" ht="18.75">
      <c r="A51" s="201"/>
      <c r="B51" s="253"/>
      <c r="C51" s="195" t="s">
        <v>12</v>
      </c>
      <c r="D51" s="195"/>
      <c r="E51" s="1">
        <f>(E52+E53+E54+E55+E56+E57)</f>
        <v>0</v>
      </c>
      <c r="F51" s="1">
        <f t="shared" ref="F51:AH51" si="27">(F52+F53+F54+F55+F56+F57)</f>
        <v>0</v>
      </c>
      <c r="G51" s="1">
        <f t="shared" si="27"/>
        <v>0</v>
      </c>
      <c r="H51" s="1">
        <f t="shared" si="27"/>
        <v>0</v>
      </c>
      <c r="I51" s="1">
        <f t="shared" si="27"/>
        <v>0</v>
      </c>
      <c r="J51" s="1">
        <f t="shared" si="27"/>
        <v>0</v>
      </c>
      <c r="K51" s="1">
        <f t="shared" si="27"/>
        <v>0</v>
      </c>
      <c r="L51" s="1">
        <f t="shared" si="27"/>
        <v>0</v>
      </c>
      <c r="M51" s="1">
        <f t="shared" si="27"/>
        <v>0</v>
      </c>
      <c r="N51" s="1">
        <f t="shared" si="27"/>
        <v>0</v>
      </c>
      <c r="O51" s="1">
        <f t="shared" si="27"/>
        <v>0</v>
      </c>
      <c r="P51" s="1">
        <f t="shared" si="27"/>
        <v>0</v>
      </c>
      <c r="Q51" s="1">
        <f t="shared" si="27"/>
        <v>0</v>
      </c>
      <c r="R51" s="1">
        <f t="shared" si="27"/>
        <v>0</v>
      </c>
      <c r="S51" s="1">
        <f t="shared" si="27"/>
        <v>0</v>
      </c>
      <c r="T51" s="1">
        <f t="shared" si="27"/>
        <v>0</v>
      </c>
      <c r="U51" s="1">
        <f t="shared" si="27"/>
        <v>0</v>
      </c>
      <c r="V51" s="1">
        <f t="shared" si="27"/>
        <v>0</v>
      </c>
      <c r="W51" s="1">
        <f t="shared" si="27"/>
        <v>0</v>
      </c>
      <c r="X51" s="1">
        <f t="shared" si="27"/>
        <v>0</v>
      </c>
      <c r="Y51" s="1">
        <f t="shared" si="27"/>
        <v>0</v>
      </c>
      <c r="Z51" s="1">
        <f t="shared" si="27"/>
        <v>0</v>
      </c>
      <c r="AA51" s="1">
        <f t="shared" si="27"/>
        <v>0</v>
      </c>
      <c r="AB51" s="1">
        <f t="shared" si="27"/>
        <v>0</v>
      </c>
      <c r="AC51" s="1">
        <f t="shared" si="27"/>
        <v>0</v>
      </c>
      <c r="AD51" s="1">
        <f t="shared" si="27"/>
        <v>0</v>
      </c>
      <c r="AE51" s="1">
        <f t="shared" si="27"/>
        <v>0</v>
      </c>
      <c r="AF51" s="1">
        <f t="shared" si="27"/>
        <v>0</v>
      </c>
      <c r="AG51" s="1">
        <f t="shared" si="27"/>
        <v>0</v>
      </c>
      <c r="AH51" s="1">
        <f t="shared" si="27"/>
        <v>5</v>
      </c>
      <c r="AI51" s="47"/>
      <c r="AJ51" s="9">
        <f t="shared" si="16"/>
        <v>5</v>
      </c>
      <c r="AK51" s="233"/>
      <c r="AL51" s="236"/>
      <c r="AM51" s="195" t="s">
        <v>12</v>
      </c>
      <c r="AN51" s="195"/>
    </row>
    <row r="52" spans="1:50" ht="18.75">
      <c r="A52" s="201"/>
      <c r="B52" s="253"/>
      <c r="C52" s="192" t="s">
        <v>13</v>
      </c>
      <c r="D52" s="44" t="s">
        <v>14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47"/>
      <c r="AJ52" s="9">
        <f t="shared" si="16"/>
        <v>0</v>
      </c>
      <c r="AK52" s="233"/>
      <c r="AL52" s="236"/>
      <c r="AM52" s="192" t="s">
        <v>13</v>
      </c>
      <c r="AN52" s="44" t="s">
        <v>14</v>
      </c>
    </row>
    <row r="53" spans="1:50" ht="18.75">
      <c r="A53" s="201"/>
      <c r="B53" s="253"/>
      <c r="C53" s="192"/>
      <c r="D53" s="44" t="s">
        <v>15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47"/>
      <c r="AJ53" s="9">
        <f t="shared" si="16"/>
        <v>0</v>
      </c>
      <c r="AK53" s="233"/>
      <c r="AL53" s="236"/>
      <c r="AM53" s="192"/>
      <c r="AN53" s="44" t="s">
        <v>15</v>
      </c>
    </row>
    <row r="54" spans="1:50" ht="18.75">
      <c r="A54" s="201"/>
      <c r="B54" s="253"/>
      <c r="C54" s="192"/>
      <c r="D54" s="44" t="s">
        <v>16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>
        <v>2</v>
      </c>
      <c r="AI54" s="47"/>
      <c r="AJ54" s="9">
        <f t="shared" si="16"/>
        <v>2</v>
      </c>
      <c r="AK54" s="233"/>
      <c r="AL54" s="236"/>
      <c r="AM54" s="192"/>
      <c r="AN54" s="44" t="s">
        <v>16</v>
      </c>
    </row>
    <row r="55" spans="1:50" ht="18.75">
      <c r="A55" s="201"/>
      <c r="B55" s="253"/>
      <c r="C55" s="192"/>
      <c r="D55" s="44" t="s">
        <v>17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47"/>
      <c r="AJ55" s="9">
        <f t="shared" si="16"/>
        <v>0</v>
      </c>
      <c r="AK55" s="233"/>
      <c r="AL55" s="236"/>
      <c r="AM55" s="192"/>
      <c r="AN55" s="44" t="s">
        <v>17</v>
      </c>
    </row>
    <row r="56" spans="1:50" ht="18.75">
      <c r="A56" s="201"/>
      <c r="B56" s="253"/>
      <c r="C56" s="192"/>
      <c r="D56" s="44" t="s">
        <v>18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47"/>
      <c r="AJ56" s="9">
        <f t="shared" si="16"/>
        <v>0</v>
      </c>
      <c r="AK56" s="233"/>
      <c r="AL56" s="236"/>
      <c r="AM56" s="192"/>
      <c r="AN56" s="44" t="s">
        <v>18</v>
      </c>
    </row>
    <row r="57" spans="1:50" ht="19.5" thickBot="1">
      <c r="A57" s="201"/>
      <c r="B57" s="253"/>
      <c r="C57" s="192"/>
      <c r="D57" s="44" t="s">
        <v>19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>
        <v>3</v>
      </c>
      <c r="AI57" s="47"/>
      <c r="AJ57" s="9">
        <f t="shared" si="16"/>
        <v>3</v>
      </c>
      <c r="AK57" s="233"/>
      <c r="AL57" s="236"/>
      <c r="AM57" s="192"/>
      <c r="AN57" s="44" t="s">
        <v>19</v>
      </c>
    </row>
    <row r="58" spans="1:50" ht="36.75" thickBot="1">
      <c r="A58" s="202"/>
      <c r="B58" s="254"/>
      <c r="C58" s="193" t="s">
        <v>21</v>
      </c>
      <c r="D58" s="193"/>
      <c r="E58" s="2">
        <f>(E52+E53+E54)</f>
        <v>0</v>
      </c>
      <c r="F58" s="2">
        <f t="shared" ref="F58:AH58" si="28">(F52+F53+F54)</f>
        <v>0</v>
      </c>
      <c r="G58" s="2">
        <f t="shared" si="28"/>
        <v>0</v>
      </c>
      <c r="H58" s="2">
        <f t="shared" si="28"/>
        <v>0</v>
      </c>
      <c r="I58" s="2">
        <f t="shared" si="28"/>
        <v>0</v>
      </c>
      <c r="J58" s="2">
        <f t="shared" si="28"/>
        <v>0</v>
      </c>
      <c r="K58" s="2">
        <f t="shared" si="28"/>
        <v>0</v>
      </c>
      <c r="L58" s="2">
        <f t="shared" si="28"/>
        <v>0</v>
      </c>
      <c r="M58" s="2">
        <f t="shared" si="28"/>
        <v>0</v>
      </c>
      <c r="N58" s="2">
        <f t="shared" si="28"/>
        <v>0</v>
      </c>
      <c r="O58" s="2">
        <f t="shared" si="28"/>
        <v>0</v>
      </c>
      <c r="P58" s="2">
        <f t="shared" si="28"/>
        <v>0</v>
      </c>
      <c r="Q58" s="2">
        <f t="shared" si="28"/>
        <v>0</v>
      </c>
      <c r="R58" s="2">
        <f t="shared" si="28"/>
        <v>0</v>
      </c>
      <c r="S58" s="2">
        <f t="shared" si="28"/>
        <v>0</v>
      </c>
      <c r="T58" s="2">
        <f t="shared" si="28"/>
        <v>0</v>
      </c>
      <c r="U58" s="2">
        <f t="shared" si="28"/>
        <v>0</v>
      </c>
      <c r="V58" s="2">
        <f t="shared" si="28"/>
        <v>0</v>
      </c>
      <c r="W58" s="2">
        <f t="shared" si="28"/>
        <v>0</v>
      </c>
      <c r="X58" s="2">
        <f t="shared" si="28"/>
        <v>0</v>
      </c>
      <c r="Y58" s="2">
        <f t="shared" si="28"/>
        <v>0</v>
      </c>
      <c r="Z58" s="2">
        <f t="shared" si="28"/>
        <v>0</v>
      </c>
      <c r="AA58" s="2">
        <f t="shared" si="28"/>
        <v>0</v>
      </c>
      <c r="AB58" s="2">
        <f t="shared" si="28"/>
        <v>0</v>
      </c>
      <c r="AC58" s="2">
        <f t="shared" si="28"/>
        <v>0</v>
      </c>
      <c r="AD58" s="2">
        <f t="shared" si="28"/>
        <v>0</v>
      </c>
      <c r="AE58" s="2">
        <f t="shared" si="28"/>
        <v>0</v>
      </c>
      <c r="AF58" s="2">
        <f t="shared" si="28"/>
        <v>0</v>
      </c>
      <c r="AG58" s="2">
        <f t="shared" si="28"/>
        <v>0</v>
      </c>
      <c r="AH58" s="2">
        <f t="shared" si="28"/>
        <v>2</v>
      </c>
      <c r="AI58" s="48"/>
      <c r="AJ58" s="9">
        <f t="shared" si="16"/>
        <v>2</v>
      </c>
      <c r="AK58" s="234"/>
      <c r="AL58" s="237"/>
      <c r="AM58" s="193" t="s">
        <v>21</v>
      </c>
      <c r="AN58" s="193"/>
      <c r="AU58" s="305" t="s">
        <v>84</v>
      </c>
      <c r="AV58" s="306"/>
      <c r="AW58" s="306"/>
      <c r="AX58" s="307"/>
    </row>
    <row r="59" spans="1:50" ht="42">
      <c r="A59" s="200">
        <v>6</v>
      </c>
      <c r="B59" s="252" t="s">
        <v>47</v>
      </c>
      <c r="C59" s="194" t="s">
        <v>10</v>
      </c>
      <c r="D59" s="194"/>
      <c r="E59" s="4">
        <f>(E60+E61)</f>
        <v>24</v>
      </c>
      <c r="F59" s="4">
        <f t="shared" ref="F59:AH59" si="29">(F60+F61)</f>
        <v>0</v>
      </c>
      <c r="G59" s="4">
        <f t="shared" si="29"/>
        <v>0</v>
      </c>
      <c r="H59" s="4">
        <f t="shared" si="29"/>
        <v>0</v>
      </c>
      <c r="I59" s="4">
        <f t="shared" si="29"/>
        <v>4</v>
      </c>
      <c r="J59" s="4">
        <f t="shared" si="29"/>
        <v>55</v>
      </c>
      <c r="K59" s="4">
        <f t="shared" si="29"/>
        <v>45</v>
      </c>
      <c r="L59" s="4">
        <f t="shared" si="29"/>
        <v>76</v>
      </c>
      <c r="M59" s="4">
        <f t="shared" si="29"/>
        <v>0</v>
      </c>
      <c r="N59" s="4">
        <f t="shared" si="29"/>
        <v>0</v>
      </c>
      <c r="O59" s="4">
        <f t="shared" si="29"/>
        <v>0</v>
      </c>
      <c r="P59" s="4">
        <f t="shared" si="29"/>
        <v>0</v>
      </c>
      <c r="Q59" s="4">
        <f t="shared" si="29"/>
        <v>0</v>
      </c>
      <c r="R59" s="4">
        <f t="shared" si="29"/>
        <v>0</v>
      </c>
      <c r="S59" s="4">
        <f t="shared" si="29"/>
        <v>0</v>
      </c>
      <c r="T59" s="4">
        <f t="shared" si="29"/>
        <v>32</v>
      </c>
      <c r="U59" s="4">
        <f t="shared" si="29"/>
        <v>0</v>
      </c>
      <c r="V59" s="4">
        <f t="shared" si="29"/>
        <v>89</v>
      </c>
      <c r="W59" s="4">
        <f t="shared" si="29"/>
        <v>0</v>
      </c>
      <c r="X59" s="4">
        <f t="shared" si="29"/>
        <v>0</v>
      </c>
      <c r="Y59" s="4">
        <f t="shared" si="29"/>
        <v>0</v>
      </c>
      <c r="Z59" s="4">
        <f t="shared" si="29"/>
        <v>0</v>
      </c>
      <c r="AA59" s="4">
        <f t="shared" si="29"/>
        <v>0</v>
      </c>
      <c r="AB59" s="4">
        <f t="shared" si="29"/>
        <v>0</v>
      </c>
      <c r="AC59" s="4">
        <f t="shared" si="29"/>
        <v>83</v>
      </c>
      <c r="AD59" s="4">
        <f t="shared" si="29"/>
        <v>126</v>
      </c>
      <c r="AE59" s="4">
        <f t="shared" si="29"/>
        <v>83</v>
      </c>
      <c r="AF59" s="4">
        <f t="shared" si="29"/>
        <v>0</v>
      </c>
      <c r="AG59" s="4">
        <f t="shared" si="29"/>
        <v>33</v>
      </c>
      <c r="AH59" s="4">
        <f t="shared" si="29"/>
        <v>0</v>
      </c>
      <c r="AI59" s="46"/>
      <c r="AJ59" s="8">
        <f t="shared" si="16"/>
        <v>650</v>
      </c>
      <c r="AK59" s="232">
        <f t="shared" ref="AK59" si="30">AJ61/AJ59%</f>
        <v>7.5384615384615383</v>
      </c>
      <c r="AL59" s="235">
        <f t="shared" ref="AL59" si="31">AJ68/AJ59%</f>
        <v>4.3076923076923075</v>
      </c>
      <c r="AM59" s="194" t="s">
        <v>10</v>
      </c>
      <c r="AN59" s="194"/>
      <c r="AU59" s="122" t="s">
        <v>92</v>
      </c>
      <c r="AV59" s="118" t="s">
        <v>93</v>
      </c>
      <c r="AW59" s="119" t="s">
        <v>94</v>
      </c>
      <c r="AX59" s="123" t="s">
        <v>95</v>
      </c>
    </row>
    <row r="60" spans="1:50" ht="23.25">
      <c r="A60" s="201"/>
      <c r="B60" s="253"/>
      <c r="C60" s="195" t="s">
        <v>11</v>
      </c>
      <c r="D60" s="195"/>
      <c r="E60" s="1">
        <v>24</v>
      </c>
      <c r="F60" s="1"/>
      <c r="G60" s="1"/>
      <c r="H60" s="1"/>
      <c r="I60" s="1">
        <v>4</v>
      </c>
      <c r="J60" s="1">
        <v>52</v>
      </c>
      <c r="K60" s="1">
        <v>45</v>
      </c>
      <c r="L60" s="1">
        <v>76</v>
      </c>
      <c r="M60" s="1"/>
      <c r="N60" s="1"/>
      <c r="O60" s="1"/>
      <c r="P60" s="1"/>
      <c r="Q60" s="1"/>
      <c r="R60" s="1"/>
      <c r="S60" s="1"/>
      <c r="T60" s="1">
        <v>32</v>
      </c>
      <c r="U60" s="1"/>
      <c r="V60" s="1">
        <v>77</v>
      </c>
      <c r="W60" s="1"/>
      <c r="X60" s="1"/>
      <c r="Y60" s="1"/>
      <c r="Z60" s="1"/>
      <c r="AA60" s="1"/>
      <c r="AB60" s="1"/>
      <c r="AC60" s="1">
        <v>73</v>
      </c>
      <c r="AD60" s="1">
        <v>116</v>
      </c>
      <c r="AE60" s="1">
        <v>69</v>
      </c>
      <c r="AF60" s="1">
        <v>0</v>
      </c>
      <c r="AG60" s="1">
        <v>33</v>
      </c>
      <c r="AH60" s="1"/>
      <c r="AI60" s="47"/>
      <c r="AJ60" s="9">
        <f t="shared" si="16"/>
        <v>601</v>
      </c>
      <c r="AK60" s="233"/>
      <c r="AL60" s="236"/>
      <c r="AM60" s="195" t="s">
        <v>11</v>
      </c>
      <c r="AN60" s="195"/>
      <c r="AU60" s="124" t="s">
        <v>99</v>
      </c>
      <c r="AV60" s="120">
        <v>56</v>
      </c>
      <c r="AW60" s="120">
        <v>56</v>
      </c>
      <c r="AX60" s="125">
        <v>55.44</v>
      </c>
    </row>
    <row r="61" spans="1:50" ht="23.25">
      <c r="A61" s="201"/>
      <c r="B61" s="253"/>
      <c r="C61" s="195" t="s">
        <v>12</v>
      </c>
      <c r="D61" s="195"/>
      <c r="E61" s="1">
        <f>(E62+E63+E64+E65+E66+E67)</f>
        <v>0</v>
      </c>
      <c r="F61" s="1">
        <f t="shared" ref="F61:AH61" si="32">(F62+F63+F64+F65+F66+F67)</f>
        <v>0</v>
      </c>
      <c r="G61" s="1">
        <f t="shared" si="32"/>
        <v>0</v>
      </c>
      <c r="H61" s="1">
        <f t="shared" si="32"/>
        <v>0</v>
      </c>
      <c r="I61" s="1">
        <f t="shared" si="32"/>
        <v>0</v>
      </c>
      <c r="J61" s="1">
        <f t="shared" si="32"/>
        <v>3</v>
      </c>
      <c r="K61" s="1">
        <f t="shared" si="32"/>
        <v>0</v>
      </c>
      <c r="L61" s="1">
        <f t="shared" si="32"/>
        <v>0</v>
      </c>
      <c r="M61" s="1">
        <f t="shared" si="32"/>
        <v>0</v>
      </c>
      <c r="N61" s="1">
        <f t="shared" si="32"/>
        <v>0</v>
      </c>
      <c r="O61" s="1">
        <f t="shared" si="32"/>
        <v>0</v>
      </c>
      <c r="P61" s="1">
        <f t="shared" si="32"/>
        <v>0</v>
      </c>
      <c r="Q61" s="1">
        <f t="shared" si="32"/>
        <v>0</v>
      </c>
      <c r="R61" s="1">
        <f t="shared" si="32"/>
        <v>0</v>
      </c>
      <c r="S61" s="1">
        <f t="shared" si="32"/>
        <v>0</v>
      </c>
      <c r="T61" s="1">
        <f t="shared" si="32"/>
        <v>0</v>
      </c>
      <c r="U61" s="1">
        <f t="shared" si="32"/>
        <v>0</v>
      </c>
      <c r="V61" s="1">
        <f t="shared" si="32"/>
        <v>12</v>
      </c>
      <c r="W61" s="1">
        <f t="shared" si="32"/>
        <v>0</v>
      </c>
      <c r="X61" s="1">
        <f t="shared" si="32"/>
        <v>0</v>
      </c>
      <c r="Y61" s="1">
        <f t="shared" si="32"/>
        <v>0</v>
      </c>
      <c r="Z61" s="1">
        <f t="shared" si="32"/>
        <v>0</v>
      </c>
      <c r="AA61" s="1">
        <f t="shared" si="32"/>
        <v>0</v>
      </c>
      <c r="AB61" s="1">
        <f t="shared" si="32"/>
        <v>0</v>
      </c>
      <c r="AC61" s="1">
        <f t="shared" si="32"/>
        <v>10</v>
      </c>
      <c r="AD61" s="1">
        <f t="shared" si="32"/>
        <v>10</v>
      </c>
      <c r="AE61" s="1">
        <f t="shared" si="32"/>
        <v>14</v>
      </c>
      <c r="AF61" s="1">
        <f t="shared" si="32"/>
        <v>0</v>
      </c>
      <c r="AG61" s="1">
        <f t="shared" si="32"/>
        <v>0</v>
      </c>
      <c r="AH61" s="1">
        <f t="shared" si="32"/>
        <v>0</v>
      </c>
      <c r="AI61" s="47"/>
      <c r="AJ61" s="9">
        <f t="shared" si="16"/>
        <v>49</v>
      </c>
      <c r="AK61" s="233"/>
      <c r="AL61" s="236"/>
      <c r="AM61" s="195" t="s">
        <v>12</v>
      </c>
      <c r="AN61" s="195"/>
      <c r="AU61" s="124" t="s">
        <v>105</v>
      </c>
      <c r="AV61" s="120">
        <v>28</v>
      </c>
      <c r="AW61" s="120">
        <v>84</v>
      </c>
      <c r="AX61" s="125">
        <v>83.16</v>
      </c>
    </row>
    <row r="62" spans="1:50" ht="23.25">
      <c r="A62" s="201"/>
      <c r="B62" s="253"/>
      <c r="C62" s="192" t="s">
        <v>13</v>
      </c>
      <c r="D62" s="44" t="s">
        <v>14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>
        <v>1</v>
      </c>
      <c r="W62" s="1"/>
      <c r="X62" s="1"/>
      <c r="Y62" s="1"/>
      <c r="Z62" s="1"/>
      <c r="AA62" s="1"/>
      <c r="AB62" s="1"/>
      <c r="AC62" s="1">
        <v>2</v>
      </c>
      <c r="AD62" s="1">
        <v>3</v>
      </c>
      <c r="AE62" s="1">
        <v>5</v>
      </c>
      <c r="AF62" s="1"/>
      <c r="AG62" s="1"/>
      <c r="AH62" s="1"/>
      <c r="AI62" s="47"/>
      <c r="AJ62" s="9">
        <f t="shared" si="16"/>
        <v>11</v>
      </c>
      <c r="AK62" s="233"/>
      <c r="AL62" s="236"/>
      <c r="AM62" s="192" t="s">
        <v>13</v>
      </c>
      <c r="AN62" s="44" t="s">
        <v>14</v>
      </c>
      <c r="AU62" s="124" t="s">
        <v>91</v>
      </c>
      <c r="AV62" s="120">
        <v>8</v>
      </c>
      <c r="AW62" s="120">
        <v>92</v>
      </c>
      <c r="AX62" s="125">
        <v>91.08</v>
      </c>
    </row>
    <row r="63" spans="1:50" ht="23.25">
      <c r="A63" s="201"/>
      <c r="B63" s="253"/>
      <c r="C63" s="192"/>
      <c r="D63" s="44" t="s">
        <v>15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2</v>
      </c>
      <c r="AF63" s="1"/>
      <c r="AG63" s="1"/>
      <c r="AH63" s="1"/>
      <c r="AI63" s="47"/>
      <c r="AJ63" s="9">
        <f t="shared" si="16"/>
        <v>2</v>
      </c>
      <c r="AK63" s="233"/>
      <c r="AL63" s="236"/>
      <c r="AM63" s="192"/>
      <c r="AN63" s="44" t="s">
        <v>15</v>
      </c>
      <c r="AU63" s="132" t="s">
        <v>56</v>
      </c>
      <c r="AV63" s="120">
        <v>4</v>
      </c>
      <c r="AW63" s="120">
        <v>96</v>
      </c>
      <c r="AX63" s="125">
        <v>95.04</v>
      </c>
    </row>
    <row r="64" spans="1:50" ht="23.25">
      <c r="A64" s="201"/>
      <c r="B64" s="253"/>
      <c r="C64" s="192"/>
      <c r="D64" s="44" t="s">
        <v>16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>
        <v>5</v>
      </c>
      <c r="W64" s="1"/>
      <c r="X64" s="1"/>
      <c r="Y64" s="1"/>
      <c r="Z64" s="1"/>
      <c r="AA64" s="1"/>
      <c r="AB64" s="1"/>
      <c r="AC64" s="1">
        <v>3</v>
      </c>
      <c r="AD64" s="1">
        <v>3</v>
      </c>
      <c r="AE64" s="1">
        <v>4</v>
      </c>
      <c r="AF64" s="1"/>
      <c r="AG64" s="1"/>
      <c r="AH64" s="1"/>
      <c r="AI64" s="47"/>
      <c r="AJ64" s="9">
        <f t="shared" si="16"/>
        <v>15</v>
      </c>
      <c r="AK64" s="233"/>
      <c r="AL64" s="236"/>
      <c r="AM64" s="192"/>
      <c r="AN64" s="44" t="s">
        <v>16</v>
      </c>
      <c r="AU64" s="176" t="s">
        <v>104</v>
      </c>
      <c r="AV64" s="177">
        <v>3</v>
      </c>
      <c r="AW64" s="177">
        <v>99</v>
      </c>
      <c r="AX64" s="178">
        <v>98.02</v>
      </c>
    </row>
    <row r="65" spans="1:50" ht="23.25">
      <c r="A65" s="201"/>
      <c r="B65" s="253"/>
      <c r="C65" s="192"/>
      <c r="D65" s="44" t="s">
        <v>17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47"/>
      <c r="AJ65" s="9">
        <f t="shared" si="16"/>
        <v>0</v>
      </c>
      <c r="AK65" s="233"/>
      <c r="AL65" s="236"/>
      <c r="AM65" s="192"/>
      <c r="AN65" s="44" t="s">
        <v>17</v>
      </c>
      <c r="AT65" s="129"/>
      <c r="AU65" s="179" t="s">
        <v>90</v>
      </c>
      <c r="AV65" s="121">
        <v>2</v>
      </c>
      <c r="AW65" s="121">
        <v>101</v>
      </c>
      <c r="AX65" s="121">
        <v>100</v>
      </c>
    </row>
    <row r="66" spans="1:50" ht="18.75">
      <c r="A66" s="201"/>
      <c r="B66" s="253"/>
      <c r="C66" s="192"/>
      <c r="D66" s="44" t="s">
        <v>18</v>
      </c>
      <c r="E66" s="1"/>
      <c r="F66" s="1"/>
      <c r="G66" s="1"/>
      <c r="H66" s="1"/>
      <c r="I66" s="1"/>
      <c r="J66" s="1">
        <v>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>
        <v>6</v>
      </c>
      <c r="W66" s="1"/>
      <c r="X66" s="1"/>
      <c r="Y66" s="1"/>
      <c r="Z66" s="1"/>
      <c r="AA66" s="1"/>
      <c r="AB66" s="1"/>
      <c r="AC66" s="1">
        <v>5</v>
      </c>
      <c r="AD66" s="1">
        <v>4</v>
      </c>
      <c r="AE66" s="1">
        <v>3</v>
      </c>
      <c r="AF66" s="1"/>
      <c r="AG66" s="1"/>
      <c r="AH66" s="1"/>
      <c r="AI66" s="47"/>
      <c r="AJ66" s="9">
        <f t="shared" si="16"/>
        <v>21</v>
      </c>
      <c r="AK66" s="233"/>
      <c r="AL66" s="236"/>
      <c r="AM66" s="192"/>
      <c r="AN66" s="44" t="s">
        <v>18</v>
      </c>
    </row>
    <row r="67" spans="1:50" ht="18.75">
      <c r="A67" s="201"/>
      <c r="B67" s="253"/>
      <c r="C67" s="192"/>
      <c r="D67" s="44" t="s">
        <v>19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47"/>
      <c r="AJ67" s="9">
        <f t="shared" si="16"/>
        <v>0</v>
      </c>
      <c r="AK67" s="233"/>
      <c r="AL67" s="236"/>
      <c r="AM67" s="192"/>
      <c r="AN67" s="44" t="s">
        <v>19</v>
      </c>
    </row>
    <row r="68" spans="1:50" ht="19.5" thickBot="1">
      <c r="A68" s="202"/>
      <c r="B68" s="254"/>
      <c r="C68" s="193" t="s">
        <v>21</v>
      </c>
      <c r="D68" s="193"/>
      <c r="E68" s="2">
        <f>(E62+E63+E64)</f>
        <v>0</v>
      </c>
      <c r="F68" s="2">
        <f t="shared" ref="F68:AH68" si="33">(F62+F63+F64)</f>
        <v>0</v>
      </c>
      <c r="G68" s="2">
        <f t="shared" si="33"/>
        <v>0</v>
      </c>
      <c r="H68" s="2">
        <f t="shared" si="33"/>
        <v>0</v>
      </c>
      <c r="I68" s="2">
        <f t="shared" si="33"/>
        <v>0</v>
      </c>
      <c r="J68" s="2">
        <f t="shared" si="33"/>
        <v>0</v>
      </c>
      <c r="K68" s="2">
        <f t="shared" si="33"/>
        <v>0</v>
      </c>
      <c r="L68" s="2">
        <f t="shared" si="33"/>
        <v>0</v>
      </c>
      <c r="M68" s="2">
        <f t="shared" si="33"/>
        <v>0</v>
      </c>
      <c r="N68" s="2">
        <f t="shared" si="33"/>
        <v>0</v>
      </c>
      <c r="O68" s="2">
        <f t="shared" si="33"/>
        <v>0</v>
      </c>
      <c r="P68" s="2">
        <f t="shared" si="33"/>
        <v>0</v>
      </c>
      <c r="Q68" s="2">
        <f t="shared" si="33"/>
        <v>0</v>
      </c>
      <c r="R68" s="2">
        <f t="shared" si="33"/>
        <v>0</v>
      </c>
      <c r="S68" s="2">
        <f t="shared" si="33"/>
        <v>0</v>
      </c>
      <c r="T68" s="2">
        <f t="shared" si="33"/>
        <v>0</v>
      </c>
      <c r="U68" s="2">
        <f t="shared" si="33"/>
        <v>0</v>
      </c>
      <c r="V68" s="2">
        <f t="shared" si="33"/>
        <v>6</v>
      </c>
      <c r="W68" s="2">
        <f t="shared" si="33"/>
        <v>0</v>
      </c>
      <c r="X68" s="2">
        <f t="shared" si="33"/>
        <v>0</v>
      </c>
      <c r="Y68" s="2">
        <f t="shared" si="33"/>
        <v>0</v>
      </c>
      <c r="Z68" s="2">
        <f t="shared" si="33"/>
        <v>0</v>
      </c>
      <c r="AA68" s="2">
        <f t="shared" si="33"/>
        <v>0</v>
      </c>
      <c r="AB68" s="2">
        <f t="shared" si="33"/>
        <v>0</v>
      </c>
      <c r="AC68" s="2">
        <f t="shared" si="33"/>
        <v>5</v>
      </c>
      <c r="AD68" s="2">
        <f t="shared" si="33"/>
        <v>6</v>
      </c>
      <c r="AE68" s="2">
        <f t="shared" si="33"/>
        <v>11</v>
      </c>
      <c r="AF68" s="2">
        <f t="shared" si="33"/>
        <v>0</v>
      </c>
      <c r="AG68" s="2">
        <f t="shared" si="33"/>
        <v>0</v>
      </c>
      <c r="AH68" s="2">
        <f t="shared" si="33"/>
        <v>0</v>
      </c>
      <c r="AI68" s="48"/>
      <c r="AJ68" s="9">
        <f t="shared" si="16"/>
        <v>28</v>
      </c>
      <c r="AK68" s="234"/>
      <c r="AL68" s="237"/>
      <c r="AM68" s="193" t="s">
        <v>21</v>
      </c>
      <c r="AN68" s="193"/>
    </row>
    <row r="69" spans="1:50" ht="18.75">
      <c r="A69" s="200">
        <v>7</v>
      </c>
      <c r="B69" s="252" t="s">
        <v>48</v>
      </c>
      <c r="C69" s="194" t="s">
        <v>10</v>
      </c>
      <c r="D69" s="194"/>
      <c r="E69" s="4">
        <f>(E70+E71)</f>
        <v>0</v>
      </c>
      <c r="F69" s="4">
        <f t="shared" ref="F69:AH69" si="34">(F70+F71)</f>
        <v>0</v>
      </c>
      <c r="G69" s="4">
        <f t="shared" si="34"/>
        <v>0</v>
      </c>
      <c r="H69" s="4">
        <f t="shared" si="34"/>
        <v>0</v>
      </c>
      <c r="I69" s="4">
        <f t="shared" si="34"/>
        <v>0</v>
      </c>
      <c r="J69" s="4">
        <f t="shared" si="34"/>
        <v>0</v>
      </c>
      <c r="K69" s="4">
        <f t="shared" si="34"/>
        <v>0</v>
      </c>
      <c r="L69" s="4">
        <f t="shared" si="34"/>
        <v>0</v>
      </c>
      <c r="M69" s="4">
        <f t="shared" si="34"/>
        <v>0</v>
      </c>
      <c r="N69" s="4">
        <f t="shared" si="34"/>
        <v>0</v>
      </c>
      <c r="O69" s="4">
        <f t="shared" si="34"/>
        <v>0</v>
      </c>
      <c r="P69" s="4">
        <f t="shared" si="34"/>
        <v>0</v>
      </c>
      <c r="Q69" s="4">
        <f t="shared" si="34"/>
        <v>0</v>
      </c>
      <c r="R69" s="4">
        <f t="shared" si="34"/>
        <v>0</v>
      </c>
      <c r="S69" s="4">
        <f t="shared" si="34"/>
        <v>0</v>
      </c>
      <c r="T69" s="4">
        <f t="shared" si="34"/>
        <v>0</v>
      </c>
      <c r="U69" s="4">
        <f t="shared" si="34"/>
        <v>0</v>
      </c>
      <c r="V69" s="4">
        <f t="shared" si="34"/>
        <v>0</v>
      </c>
      <c r="W69" s="4">
        <f t="shared" si="34"/>
        <v>0</v>
      </c>
      <c r="X69" s="4">
        <f t="shared" si="34"/>
        <v>0</v>
      </c>
      <c r="Y69" s="4">
        <f t="shared" si="34"/>
        <v>0</v>
      </c>
      <c r="Z69" s="4">
        <f t="shared" si="34"/>
        <v>0</v>
      </c>
      <c r="AA69" s="4">
        <f t="shared" si="34"/>
        <v>0</v>
      </c>
      <c r="AB69" s="4">
        <f t="shared" si="34"/>
        <v>0</v>
      </c>
      <c r="AC69" s="4">
        <f t="shared" si="34"/>
        <v>0</v>
      </c>
      <c r="AD69" s="4">
        <f t="shared" si="34"/>
        <v>0</v>
      </c>
      <c r="AE69" s="4">
        <f t="shared" si="34"/>
        <v>101</v>
      </c>
      <c r="AF69" s="4">
        <f t="shared" si="34"/>
        <v>140</v>
      </c>
      <c r="AG69" s="4">
        <v>139</v>
      </c>
      <c r="AH69" s="4">
        <f t="shared" si="34"/>
        <v>149</v>
      </c>
      <c r="AI69" s="46"/>
      <c r="AJ69" s="8">
        <f t="shared" si="16"/>
        <v>529</v>
      </c>
      <c r="AK69" s="226">
        <f t="shared" ref="AK69" si="35">AJ71/AJ69%</f>
        <v>13.610586011342155</v>
      </c>
      <c r="AL69" s="229">
        <f t="shared" ref="AL69" si="36">AJ78/AJ69%</f>
        <v>11.720226843100189</v>
      </c>
      <c r="AM69" s="194" t="s">
        <v>10</v>
      </c>
      <c r="AN69" s="194"/>
    </row>
    <row r="70" spans="1:50" ht="18.75">
      <c r="A70" s="201"/>
      <c r="B70" s="253"/>
      <c r="C70" s="195" t="s">
        <v>11</v>
      </c>
      <c r="D70" s="19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>
        <v>91</v>
      </c>
      <c r="AF70" s="1">
        <v>121</v>
      </c>
      <c r="AG70" s="1"/>
      <c r="AH70" s="1">
        <v>129</v>
      </c>
      <c r="AI70" s="47"/>
      <c r="AJ70" s="9">
        <f t="shared" si="16"/>
        <v>341</v>
      </c>
      <c r="AK70" s="227"/>
      <c r="AL70" s="230"/>
      <c r="AM70" s="195" t="s">
        <v>11</v>
      </c>
      <c r="AN70" s="195"/>
    </row>
    <row r="71" spans="1:50" ht="18.75">
      <c r="A71" s="201"/>
      <c r="B71" s="253"/>
      <c r="C71" s="195" t="s">
        <v>12</v>
      </c>
      <c r="D71" s="195"/>
      <c r="E71" s="1">
        <f>(E72+E73+E74+E75+E76+E77)</f>
        <v>0</v>
      </c>
      <c r="F71" s="1">
        <f t="shared" ref="F71:AH71" si="37">(F72+F73+F74+F75+F76+F77)</f>
        <v>0</v>
      </c>
      <c r="G71" s="1">
        <f t="shared" si="37"/>
        <v>0</v>
      </c>
      <c r="H71" s="1">
        <f t="shared" si="37"/>
        <v>0</v>
      </c>
      <c r="I71" s="1">
        <f t="shared" si="37"/>
        <v>0</v>
      </c>
      <c r="J71" s="1">
        <f t="shared" si="37"/>
        <v>0</v>
      </c>
      <c r="K71" s="1">
        <f t="shared" si="37"/>
        <v>0</v>
      </c>
      <c r="L71" s="1">
        <f t="shared" si="37"/>
        <v>0</v>
      </c>
      <c r="M71" s="1">
        <f t="shared" si="37"/>
        <v>0</v>
      </c>
      <c r="N71" s="1">
        <f t="shared" si="37"/>
        <v>0</v>
      </c>
      <c r="O71" s="1">
        <f t="shared" si="37"/>
        <v>0</v>
      </c>
      <c r="P71" s="1">
        <f t="shared" si="37"/>
        <v>0</v>
      </c>
      <c r="Q71" s="1">
        <f t="shared" si="37"/>
        <v>0</v>
      </c>
      <c r="R71" s="1">
        <f t="shared" si="37"/>
        <v>0</v>
      </c>
      <c r="S71" s="1">
        <f t="shared" si="37"/>
        <v>0</v>
      </c>
      <c r="T71" s="1">
        <f t="shared" si="37"/>
        <v>0</v>
      </c>
      <c r="U71" s="1">
        <f t="shared" si="37"/>
        <v>0</v>
      </c>
      <c r="V71" s="1">
        <f t="shared" si="37"/>
        <v>0</v>
      </c>
      <c r="W71" s="1">
        <f t="shared" si="37"/>
        <v>0</v>
      </c>
      <c r="X71" s="1">
        <f t="shared" si="37"/>
        <v>0</v>
      </c>
      <c r="Y71" s="1">
        <f t="shared" si="37"/>
        <v>0</v>
      </c>
      <c r="Z71" s="1">
        <f t="shared" si="37"/>
        <v>0</v>
      </c>
      <c r="AA71" s="1">
        <f t="shared" si="37"/>
        <v>0</v>
      </c>
      <c r="AB71" s="1">
        <f t="shared" si="37"/>
        <v>0</v>
      </c>
      <c r="AC71" s="1">
        <f t="shared" si="37"/>
        <v>0</v>
      </c>
      <c r="AD71" s="1">
        <f t="shared" si="37"/>
        <v>0</v>
      </c>
      <c r="AE71" s="1">
        <f t="shared" si="37"/>
        <v>10</v>
      </c>
      <c r="AF71" s="1">
        <f t="shared" si="37"/>
        <v>19</v>
      </c>
      <c r="AG71" s="1">
        <f t="shared" si="37"/>
        <v>23</v>
      </c>
      <c r="AH71" s="1">
        <f t="shared" si="37"/>
        <v>20</v>
      </c>
      <c r="AI71" s="47"/>
      <c r="AJ71" s="9">
        <f t="shared" si="16"/>
        <v>72</v>
      </c>
      <c r="AK71" s="227"/>
      <c r="AL71" s="230"/>
      <c r="AM71" s="195" t="s">
        <v>12</v>
      </c>
      <c r="AN71" s="195"/>
    </row>
    <row r="72" spans="1:50" ht="18.75">
      <c r="A72" s="201"/>
      <c r="B72" s="253"/>
      <c r="C72" s="192" t="s">
        <v>13</v>
      </c>
      <c r="D72" s="44" t="s">
        <v>14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7</v>
      </c>
      <c r="AF72" s="1">
        <v>12</v>
      </c>
      <c r="AG72" s="1">
        <v>14</v>
      </c>
      <c r="AH72" s="1">
        <v>14</v>
      </c>
      <c r="AI72" s="47"/>
      <c r="AJ72" s="9">
        <f t="shared" si="16"/>
        <v>47</v>
      </c>
      <c r="AK72" s="227"/>
      <c r="AL72" s="230"/>
      <c r="AM72" s="192" t="s">
        <v>13</v>
      </c>
      <c r="AN72" s="44" t="s">
        <v>14</v>
      </c>
    </row>
    <row r="73" spans="1:50" ht="18.75">
      <c r="A73" s="201"/>
      <c r="B73" s="253"/>
      <c r="C73" s="192"/>
      <c r="D73" s="44" t="s">
        <v>15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>
        <v>2</v>
      </c>
      <c r="AH73" s="1"/>
      <c r="AI73" s="47"/>
      <c r="AJ73" s="9">
        <f t="shared" si="16"/>
        <v>2</v>
      </c>
      <c r="AK73" s="227"/>
      <c r="AL73" s="230"/>
      <c r="AM73" s="192"/>
      <c r="AN73" s="44" t="s">
        <v>15</v>
      </c>
    </row>
    <row r="74" spans="1:50" ht="18.75">
      <c r="A74" s="201"/>
      <c r="B74" s="253"/>
      <c r="C74" s="192"/>
      <c r="D74" s="44" t="s">
        <v>16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2</v>
      </c>
      <c r="AF74" s="1">
        <v>3</v>
      </c>
      <c r="AG74" s="1">
        <v>5</v>
      </c>
      <c r="AH74" s="1">
        <v>3</v>
      </c>
      <c r="AI74" s="47"/>
      <c r="AJ74" s="9">
        <f t="shared" si="16"/>
        <v>13</v>
      </c>
      <c r="AK74" s="227"/>
      <c r="AL74" s="230"/>
      <c r="AM74" s="192"/>
      <c r="AN74" s="44" t="s">
        <v>16</v>
      </c>
    </row>
    <row r="75" spans="1:50" ht="18.75">
      <c r="A75" s="201"/>
      <c r="B75" s="253"/>
      <c r="C75" s="192"/>
      <c r="D75" s="44" t="s">
        <v>17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>
        <v>2</v>
      </c>
      <c r="AH75" s="1"/>
      <c r="AI75" s="47"/>
      <c r="AJ75" s="9">
        <f t="shared" si="16"/>
        <v>2</v>
      </c>
      <c r="AK75" s="227"/>
      <c r="AL75" s="230"/>
      <c r="AM75" s="192"/>
      <c r="AN75" s="44" t="s">
        <v>17</v>
      </c>
    </row>
    <row r="76" spans="1:50" ht="18.75">
      <c r="A76" s="201"/>
      <c r="B76" s="253"/>
      <c r="C76" s="192"/>
      <c r="D76" s="44" t="s">
        <v>18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>
        <v>1</v>
      </c>
      <c r="AF76" s="1">
        <v>4</v>
      </c>
      <c r="AG76" s="1"/>
      <c r="AH76" s="1">
        <v>3</v>
      </c>
      <c r="AI76" s="47"/>
      <c r="AJ76" s="9">
        <f t="shared" si="16"/>
        <v>8</v>
      </c>
      <c r="AK76" s="227"/>
      <c r="AL76" s="230"/>
      <c r="AM76" s="192"/>
      <c r="AN76" s="44" t="s">
        <v>18</v>
      </c>
    </row>
    <row r="77" spans="1:50" ht="18.75">
      <c r="A77" s="201"/>
      <c r="B77" s="253"/>
      <c r="C77" s="192"/>
      <c r="D77" s="44" t="s">
        <v>19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47"/>
      <c r="AJ77" s="9">
        <f t="shared" si="16"/>
        <v>0</v>
      </c>
      <c r="AK77" s="227"/>
      <c r="AL77" s="230"/>
      <c r="AM77" s="192"/>
      <c r="AN77" s="44" t="s">
        <v>19</v>
      </c>
    </row>
    <row r="78" spans="1:50" ht="19.5" thickBot="1">
      <c r="A78" s="202"/>
      <c r="B78" s="254"/>
      <c r="C78" s="193" t="s">
        <v>21</v>
      </c>
      <c r="D78" s="193"/>
      <c r="E78" s="2">
        <f>(E72+E73+E74)</f>
        <v>0</v>
      </c>
      <c r="F78" s="2">
        <f t="shared" ref="F78:AH78" si="38">(F72+F73+F74)</f>
        <v>0</v>
      </c>
      <c r="G78" s="2">
        <f t="shared" si="38"/>
        <v>0</v>
      </c>
      <c r="H78" s="2">
        <f t="shared" si="38"/>
        <v>0</v>
      </c>
      <c r="I78" s="2">
        <f t="shared" si="38"/>
        <v>0</v>
      </c>
      <c r="J78" s="2">
        <f t="shared" si="38"/>
        <v>0</v>
      </c>
      <c r="K78" s="2">
        <f t="shared" si="38"/>
        <v>0</v>
      </c>
      <c r="L78" s="2">
        <f t="shared" si="38"/>
        <v>0</v>
      </c>
      <c r="M78" s="2">
        <f t="shared" si="38"/>
        <v>0</v>
      </c>
      <c r="N78" s="2">
        <f t="shared" si="38"/>
        <v>0</v>
      </c>
      <c r="O78" s="2">
        <f t="shared" si="38"/>
        <v>0</v>
      </c>
      <c r="P78" s="2">
        <f t="shared" si="38"/>
        <v>0</v>
      </c>
      <c r="Q78" s="2">
        <f t="shared" si="38"/>
        <v>0</v>
      </c>
      <c r="R78" s="2">
        <f t="shared" si="38"/>
        <v>0</v>
      </c>
      <c r="S78" s="2">
        <f t="shared" si="38"/>
        <v>0</v>
      </c>
      <c r="T78" s="2">
        <f t="shared" si="38"/>
        <v>0</v>
      </c>
      <c r="U78" s="2">
        <f t="shared" si="38"/>
        <v>0</v>
      </c>
      <c r="V78" s="2">
        <f t="shared" si="38"/>
        <v>0</v>
      </c>
      <c r="W78" s="2">
        <f t="shared" si="38"/>
        <v>0</v>
      </c>
      <c r="X78" s="2">
        <f t="shared" si="38"/>
        <v>0</v>
      </c>
      <c r="Y78" s="2">
        <f t="shared" si="38"/>
        <v>0</v>
      </c>
      <c r="Z78" s="2">
        <f t="shared" si="38"/>
        <v>0</v>
      </c>
      <c r="AA78" s="2">
        <f t="shared" si="38"/>
        <v>0</v>
      </c>
      <c r="AB78" s="2">
        <f t="shared" si="38"/>
        <v>0</v>
      </c>
      <c r="AC78" s="2">
        <f t="shared" si="38"/>
        <v>0</v>
      </c>
      <c r="AD78" s="2">
        <f t="shared" si="38"/>
        <v>0</v>
      </c>
      <c r="AE78" s="2">
        <f t="shared" si="38"/>
        <v>9</v>
      </c>
      <c r="AF78" s="2">
        <f t="shared" si="38"/>
        <v>15</v>
      </c>
      <c r="AG78" s="2">
        <f t="shared" si="38"/>
        <v>21</v>
      </c>
      <c r="AH78" s="2">
        <f t="shared" si="38"/>
        <v>17</v>
      </c>
      <c r="AI78" s="49"/>
      <c r="AJ78" s="10">
        <f t="shared" si="16"/>
        <v>62</v>
      </c>
      <c r="AK78" s="228"/>
      <c r="AL78" s="231"/>
      <c r="AM78" s="193" t="s">
        <v>21</v>
      </c>
      <c r="AN78" s="193"/>
    </row>
  </sheetData>
  <mergeCells count="140">
    <mergeCell ref="AU23:AY23"/>
    <mergeCell ref="AU32:AX32"/>
    <mergeCell ref="AU43:AY43"/>
    <mergeCell ref="AU58:AX58"/>
    <mergeCell ref="AC1:AD1"/>
    <mergeCell ref="AE1:AH1"/>
    <mergeCell ref="AJ1:AJ3"/>
    <mergeCell ref="AK1:AK3"/>
    <mergeCell ref="AL1:AL3"/>
    <mergeCell ref="AM1:AN1"/>
    <mergeCell ref="AM2:AN3"/>
    <mergeCell ref="AR5:AS5"/>
    <mergeCell ref="AL16:AL27"/>
    <mergeCell ref="AM28:AN28"/>
    <mergeCell ref="AM49:AN49"/>
    <mergeCell ref="A1:A3"/>
    <mergeCell ref="B1:B3"/>
    <mergeCell ref="C1:D1"/>
    <mergeCell ref="E1:O1"/>
    <mergeCell ref="P1:U1"/>
    <mergeCell ref="V1:AB1"/>
    <mergeCell ref="C2:D3"/>
    <mergeCell ref="AM5:AN5"/>
    <mergeCell ref="AP5:AQ5"/>
    <mergeCell ref="C6:D6"/>
    <mergeCell ref="AM6:AN6"/>
    <mergeCell ref="C7:D7"/>
    <mergeCell ref="AO3:AT3"/>
    <mergeCell ref="A4:A15"/>
    <mergeCell ref="B4:B15"/>
    <mergeCell ref="C4:D4"/>
    <mergeCell ref="AK4:AK15"/>
    <mergeCell ref="AL4:AL15"/>
    <mergeCell ref="AM4:AN4"/>
    <mergeCell ref="AP4:AQ4"/>
    <mergeCell ref="AR4:AS4"/>
    <mergeCell ref="C5:D5"/>
    <mergeCell ref="AQ12:AR12"/>
    <mergeCell ref="AO13:AP13"/>
    <mergeCell ref="AQ13:AR13"/>
    <mergeCell ref="C14:D14"/>
    <mergeCell ref="C15:D15"/>
    <mergeCell ref="AM15:AN15"/>
    <mergeCell ref="C8:C13"/>
    <mergeCell ref="AM8:AM13"/>
    <mergeCell ref="AO14:AP14"/>
    <mergeCell ref="AQ14:AR14"/>
    <mergeCell ref="AT10:AW10"/>
    <mergeCell ref="C38:D38"/>
    <mergeCell ref="AM38:AN38"/>
    <mergeCell ref="A28:A38"/>
    <mergeCell ref="B28:B38"/>
    <mergeCell ref="C28:D28"/>
    <mergeCell ref="AK28:AK38"/>
    <mergeCell ref="AL28:AL38"/>
    <mergeCell ref="C31:D31"/>
    <mergeCell ref="AO8:AR8"/>
    <mergeCell ref="AO9:AP9"/>
    <mergeCell ref="AQ9:AR9"/>
    <mergeCell ref="AO10:AP10"/>
    <mergeCell ref="AQ10:AR10"/>
    <mergeCell ref="AO11:AP11"/>
    <mergeCell ref="AQ11:AR11"/>
    <mergeCell ref="AO12:AP12"/>
    <mergeCell ref="C19:D19"/>
    <mergeCell ref="AM16:AN16"/>
    <mergeCell ref="C17:D17"/>
    <mergeCell ref="AM17:AN17"/>
    <mergeCell ref="C18:D18"/>
    <mergeCell ref="AM18:AN18"/>
    <mergeCell ref="C16:D16"/>
    <mergeCell ref="AK16:AK27"/>
    <mergeCell ref="C29:D29"/>
    <mergeCell ref="AM29:AN29"/>
    <mergeCell ref="C30:D30"/>
    <mergeCell ref="AM30:AN30"/>
    <mergeCell ref="C32:C37"/>
    <mergeCell ref="AM32:AM37"/>
    <mergeCell ref="AM20:AM26"/>
    <mergeCell ref="C27:D27"/>
    <mergeCell ref="AM27:AN27"/>
    <mergeCell ref="C20:C25"/>
    <mergeCell ref="C26:D26"/>
    <mergeCell ref="B39:B48"/>
    <mergeCell ref="C40:D40"/>
    <mergeCell ref="AM40:AN40"/>
    <mergeCell ref="C41:D41"/>
    <mergeCell ref="AM41:AN41"/>
    <mergeCell ref="C42:C47"/>
    <mergeCell ref="AM42:AM47"/>
    <mergeCell ref="C39:D39"/>
    <mergeCell ref="AK39:AK48"/>
    <mergeCell ref="A16:A27"/>
    <mergeCell ref="B16:B27"/>
    <mergeCell ref="C71:D71"/>
    <mergeCell ref="AM71:AN71"/>
    <mergeCell ref="AL39:AL48"/>
    <mergeCell ref="AM39:AN39"/>
    <mergeCell ref="C51:D51"/>
    <mergeCell ref="AM51:AN51"/>
    <mergeCell ref="C52:C57"/>
    <mergeCell ref="AM52:AM57"/>
    <mergeCell ref="C58:D58"/>
    <mergeCell ref="AM58:AN58"/>
    <mergeCell ref="C62:C67"/>
    <mergeCell ref="AM62:AM67"/>
    <mergeCell ref="C48:D48"/>
    <mergeCell ref="AM48:AN48"/>
    <mergeCell ref="A49:A58"/>
    <mergeCell ref="B49:B58"/>
    <mergeCell ref="C49:D49"/>
    <mergeCell ref="AK49:AK58"/>
    <mergeCell ref="AL49:AL58"/>
    <mergeCell ref="C50:D50"/>
    <mergeCell ref="AM50:AN50"/>
    <mergeCell ref="A39:A48"/>
    <mergeCell ref="C72:C77"/>
    <mergeCell ref="AM72:AM77"/>
    <mergeCell ref="C68:D68"/>
    <mergeCell ref="AM68:AN68"/>
    <mergeCell ref="A69:A78"/>
    <mergeCell ref="B69:B78"/>
    <mergeCell ref="C69:D69"/>
    <mergeCell ref="AK69:AK78"/>
    <mergeCell ref="AL69:AL78"/>
    <mergeCell ref="AM69:AN69"/>
    <mergeCell ref="A59:A68"/>
    <mergeCell ref="B59:B68"/>
    <mergeCell ref="C59:D59"/>
    <mergeCell ref="AK59:AK68"/>
    <mergeCell ref="AL59:AL68"/>
    <mergeCell ref="AM59:AN59"/>
    <mergeCell ref="C60:D60"/>
    <mergeCell ref="AM60:AN60"/>
    <mergeCell ref="C61:D61"/>
    <mergeCell ref="AM61:AN61"/>
    <mergeCell ref="C78:D78"/>
    <mergeCell ref="AM78:AN78"/>
    <mergeCell ref="C70:D70"/>
    <mergeCell ref="AM70:AN70"/>
  </mergeCells>
  <conditionalFormatting sqref="E2:AI2">
    <cfRule type="containsText" dxfId="190" priority="131" operator="containsText" text="Sat">
      <formula>NOT(ISERROR(SEARCH("Sat",E2)))</formula>
    </cfRule>
    <cfRule type="containsText" dxfId="189" priority="132" operator="containsText" text="Fri">
      <formula>NOT(ISERROR(SEARCH("Fri",E2)))</formula>
    </cfRule>
    <cfRule type="containsText" dxfId="188" priority="133" operator="containsText" text="Thu">
      <formula>NOT(ISERROR(SEARCH("Thu",E2)))</formula>
    </cfRule>
    <cfRule type="containsText" dxfId="187" priority="134" operator="containsText" text="Wed">
      <formula>NOT(ISERROR(SEARCH("Wed",E2)))</formula>
    </cfRule>
    <cfRule type="containsText" dxfId="186" priority="135" operator="containsText" text="Tue">
      <formula>NOT(ISERROR(SEARCH("Tue",E2)))</formula>
    </cfRule>
    <cfRule type="containsText" dxfId="185" priority="136" operator="containsText" text="Mon">
      <formula>NOT(ISERROR(SEARCH("Mon",E2)))</formula>
    </cfRule>
    <cfRule type="containsText" dxfId="184" priority="137" operator="containsText" text="Sun">
      <formula>NOT(ISERROR(SEARCH("Sun",E2)))</formula>
    </cfRule>
  </conditionalFormatting>
  <conditionalFormatting sqref="E16:AJ37 AJ38">
    <cfRule type="colorScale" priority="130">
      <colorScale>
        <cfvo type="min" val="0"/>
        <cfvo type="max" val="0"/>
        <color rgb="FF63BE7B"/>
        <color rgb="FFFFEF9C"/>
      </colorScale>
    </cfRule>
  </conditionalFormatting>
  <conditionalFormatting sqref="E39:AJ47 AJ48">
    <cfRule type="colorScale" priority="129">
      <colorScale>
        <cfvo type="min" val="0"/>
        <cfvo type="max" val="0"/>
        <color rgb="FF63BE7B"/>
        <color rgb="FFFFEF9C"/>
      </colorScale>
    </cfRule>
  </conditionalFormatting>
  <conditionalFormatting sqref="E49:AJ57 AJ58">
    <cfRule type="colorScale" priority="128">
      <colorScale>
        <cfvo type="min" val="0"/>
        <cfvo type="max" val="0"/>
        <color rgb="FF63BE7B"/>
        <color rgb="FFFFEF9C"/>
      </colorScale>
    </cfRule>
  </conditionalFormatting>
  <conditionalFormatting sqref="AJ67:AJ68 E67:AI67 E59:AJ66">
    <cfRule type="colorScale" priority="127">
      <colorScale>
        <cfvo type="min" val="0"/>
        <cfvo type="max" val="0"/>
        <color rgb="FF63BE7B"/>
        <color rgb="FFFFEF9C"/>
      </colorScale>
    </cfRule>
  </conditionalFormatting>
  <conditionalFormatting sqref="AJ77:AJ78 E70:X70 AC77:AI77 AC70:AJ70 E69:AJ69 AC72:AJ76 E72:X77 E71:AJ71">
    <cfRule type="colorScale" priority="126">
      <colorScale>
        <cfvo type="min" val="0"/>
        <cfvo type="max" val="0"/>
        <color rgb="FF63BE7B"/>
        <color rgb="FFFFEF9C"/>
      </colorScale>
    </cfRule>
  </conditionalFormatting>
  <conditionalFormatting sqref="C16:D18 C28:D30 C39:D47 C49:D57 C59:D67 C69:D77 C32:D37 C31 C38 C48 C58 C68 C78 C4:D6 C8:D13 C7 C14:C15 C27 C19:C20 D20:D25 AM16:AN26 AM28:AN37 AM27 AM39:AN47 AM49:AN57 AM59:AN67 AM69:AN77 AM38 AM48 AM58 AM68 AM78 AM4:AN14 AM15">
    <cfRule type="containsText" dxfId="183" priority="114" operator="containsText" text="other">
      <formula>NOT(ISERROR(SEARCH("other",C4)))</formula>
    </cfRule>
    <cfRule type="containsText" dxfId="182" priority="115" operator="containsText" text="Scratch">
      <formula>NOT(ISERROR(SEARCH("Scratch",C4)))</formula>
    </cfRule>
    <cfRule type="containsText" dxfId="181" priority="116" operator="containsText" text="Indicator">
      <formula>NOT(ISERROR(SEARCH("Indicator",C4)))</formula>
    </cfRule>
    <cfRule type="containsText" dxfId="180" priority="117" operator="containsText" text="i.r">
      <formula>NOT(ISERROR(SEARCH("i.r",C4)))</formula>
    </cfRule>
    <cfRule type="containsText" dxfId="179" priority="118" operator="containsText" text="Types of Defect">
      <formula>NOT(ISERROR(SEARCH("Types of Defect",C4)))</formula>
    </cfRule>
    <cfRule type="containsText" dxfId="178" priority="119" operator="containsText" text="H.v">
      <formula>NOT(ISERROR(SEARCH("H.v",C4)))</formula>
    </cfRule>
    <cfRule type="containsText" dxfId="177" priority="120" operator="containsText" text="NG Qty.">
      <formula>NOT(ISERROR(SEARCH("NG Qty.",C4)))</formula>
    </cfRule>
    <cfRule type="containsText" dxfId="176" priority="121" operator="containsText" text="NG  Qty.">
      <formula>NOT(ISERROR(SEARCH("NG  Qty.",C4)))</formula>
    </cfRule>
    <cfRule type="containsText" dxfId="175" priority="122" operator="containsText" text="OK Qty.">
      <formula>NOT(ISERROR(SEARCH("OK Qty.",C4)))</formula>
    </cfRule>
    <cfRule type="containsText" dxfId="174" priority="123" operator="containsText" text="OK  Qty.">
      <formula>NOT(ISERROR(SEARCH("OK  Qty.",C4)))</formula>
    </cfRule>
    <cfRule type="containsText" dxfId="173" priority="124" operator="containsText" text="Total  Qty.">
      <formula>NOT(ISERROR(SEARCH("Total  Qty.",C4)))</formula>
    </cfRule>
    <cfRule type="containsText" dxfId="172" priority="125" operator="containsText" text="Total  Qty.">
      <formula>NOT(ISERROR(SEARCH("Total  Qty.",C4)))</formula>
    </cfRule>
  </conditionalFormatting>
  <conditionalFormatting sqref="C32:D78 C4:D6 C7 C8:D18 C27:C31 C19:C20 D20:D25 D27:D30 AM4:AN78">
    <cfRule type="containsText" dxfId="171" priority="113" operator="containsText" text="Rework">
      <formula>NOT(ISERROR(SEARCH("Rework",C4)))</formula>
    </cfRule>
  </conditionalFormatting>
  <conditionalFormatting sqref="A1 A16 A28 A39 A49 A59 A69">
    <cfRule type="colorScale" priority="39">
      <colorScale>
        <cfvo type="min" val="0"/>
        <cfvo type="max" val="0"/>
        <color rgb="FF63BE7B"/>
        <color rgb="FFFFEF9C"/>
      </colorScale>
    </cfRule>
  </conditionalFormatting>
  <conditionalFormatting sqref="Y70:AB70 Y72:AB77">
    <cfRule type="colorScale" priority="38">
      <colorScale>
        <cfvo type="min" val="0"/>
        <cfvo type="max" val="0"/>
        <color rgb="FF63BE7B"/>
        <color rgb="FFFFEF9C"/>
      </colorScale>
    </cfRule>
  </conditionalFormatting>
  <conditionalFormatting sqref="AK16:AL16 AK28:AL28 AK39:AL39 AK49:AL49 AK59:AL59 AK69:AL69">
    <cfRule type="colorScale" priority="37">
      <colorScale>
        <cfvo type="min" val="0"/>
        <cfvo type="max" val="0"/>
        <color rgb="FF63BE7B"/>
        <color rgb="FFFFEF9C"/>
      </colorScale>
    </cfRule>
  </conditionalFormatting>
  <conditionalFormatting sqref="AJ8:AJ15 AC8:AI14 E8:X14 P8:AI13 E4:AJ7">
    <cfRule type="colorScale" priority="36">
      <colorScale>
        <cfvo type="min" val="0"/>
        <cfvo type="max" val="0"/>
        <color rgb="FF63BE7B"/>
        <color rgb="FFFFEF9C"/>
      </colorScale>
    </cfRule>
  </conditionalFormatting>
  <conditionalFormatting sqref="A4">
    <cfRule type="colorScale" priority="10">
      <colorScale>
        <cfvo type="min" val="0"/>
        <cfvo type="max" val="0"/>
        <color rgb="FF63BE7B"/>
        <color rgb="FFFFEF9C"/>
      </colorScale>
    </cfRule>
  </conditionalFormatting>
  <conditionalFormatting sqref="Y8:AB14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8">
      <colorScale>
        <cfvo type="min" val="0"/>
        <cfvo type="max" val="0"/>
        <color rgb="FF63BE7B"/>
        <color rgb="FFFFEF9C"/>
      </colorScale>
    </cfRule>
  </conditionalFormatting>
  <conditionalFormatting sqref="AK4:AL4">
    <cfRule type="colorScale" priority="7">
      <colorScale>
        <cfvo type="min" val="0"/>
        <cfvo type="max" val="0"/>
        <color rgb="FF63BE7B"/>
        <color rgb="FFFFEF9C"/>
      </colorScale>
    </cfRule>
  </conditionalFormatting>
  <conditionalFormatting sqref="E38:AI38">
    <cfRule type="colorScale" priority="6">
      <colorScale>
        <cfvo type="min" val="0"/>
        <cfvo type="max" val="0"/>
        <color rgb="FF63BE7B"/>
        <color rgb="FFFFEF9C"/>
      </colorScale>
    </cfRule>
  </conditionalFormatting>
  <conditionalFormatting sqref="E48:AI48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E58:AI58"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E68:AI68">
    <cfRule type="colorScale" priority="3">
      <colorScale>
        <cfvo type="min" val="0"/>
        <cfvo type="max" val="0"/>
        <color rgb="FF63BE7B"/>
        <color rgb="FFFFEF9C"/>
      </colorScale>
    </cfRule>
  </conditionalFormatting>
  <conditionalFormatting sqref="E78:AI78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E15:X15 AC15:AI15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82"/>
  <sheetViews>
    <sheetView workbookViewId="0">
      <pane xSplit="4" ySplit="3" topLeftCell="AT60" activePane="bottomRight" state="frozen"/>
      <selection pane="topRight" activeCell="E1" sqref="E1"/>
      <selection pane="bottomLeft" activeCell="A4" sqref="A4"/>
      <selection pane="bottomRight" activeCell="AX63" sqref="AX63"/>
    </sheetView>
  </sheetViews>
  <sheetFormatPr defaultRowHeight="15"/>
  <cols>
    <col min="4" max="4" width="14.5703125" customWidth="1"/>
    <col min="5" max="5" width="9.5703125" bestFit="1" customWidth="1"/>
    <col min="7" max="7" width="10.5703125" bestFit="1" customWidth="1"/>
    <col min="12" max="12" width="11.5703125" customWidth="1"/>
    <col min="19" max="19" width="9.5703125" bestFit="1" customWidth="1"/>
    <col min="31" max="31" width="10.5703125" customWidth="1"/>
    <col min="36" max="36" width="13.140625" customWidth="1"/>
    <col min="41" max="41" width="32.5703125" customWidth="1"/>
    <col min="43" max="43" width="18.7109375" customWidth="1"/>
    <col min="44" max="44" width="12" customWidth="1"/>
    <col min="45" max="45" width="22.5703125" customWidth="1"/>
    <col min="46" max="46" width="22.28515625" customWidth="1"/>
    <col min="47" max="47" width="14.5703125" customWidth="1"/>
    <col min="48" max="48" width="12.42578125" customWidth="1"/>
    <col min="49" max="49" width="13.42578125" customWidth="1"/>
    <col min="50" max="50" width="17.5703125" customWidth="1"/>
  </cols>
  <sheetData>
    <row r="1" spans="1:46" ht="19.5" thickBot="1">
      <c r="A1" s="183" t="s">
        <v>1</v>
      </c>
      <c r="B1" s="186" t="s">
        <v>2</v>
      </c>
      <c r="C1" s="182" t="s">
        <v>22</v>
      </c>
      <c r="D1" s="181"/>
      <c r="E1" s="189" t="s">
        <v>9</v>
      </c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215" t="s">
        <v>37</v>
      </c>
      <c r="Q1" s="216"/>
      <c r="R1" s="216"/>
      <c r="S1" s="216"/>
      <c r="T1" s="216"/>
      <c r="U1" s="217"/>
      <c r="V1" s="218">
        <f>DATEVALUE("1"&amp;P1)</f>
        <v>44774</v>
      </c>
      <c r="W1" s="219"/>
      <c r="X1" s="219"/>
      <c r="Y1" s="219"/>
      <c r="Z1" s="219"/>
      <c r="AA1" s="219"/>
      <c r="AB1" s="220"/>
      <c r="AC1" s="215" t="s">
        <v>0</v>
      </c>
      <c r="AD1" s="217"/>
      <c r="AE1" s="221">
        <f>EOMONTH(V1,0)</f>
        <v>44804</v>
      </c>
      <c r="AF1" s="219"/>
      <c r="AG1" s="219"/>
      <c r="AH1" s="219"/>
      <c r="AI1" s="45"/>
      <c r="AJ1" s="209" t="s">
        <v>20</v>
      </c>
      <c r="AK1" s="238" t="s">
        <v>27</v>
      </c>
      <c r="AL1" s="241" t="s">
        <v>28</v>
      </c>
      <c r="AM1" s="180" t="s">
        <v>24</v>
      </c>
      <c r="AN1" s="181"/>
    </row>
    <row r="2" spans="1:46" ht="19.5" thickBot="1">
      <c r="A2" s="184"/>
      <c r="B2" s="187"/>
      <c r="C2" s="212" t="s">
        <v>25</v>
      </c>
      <c r="D2" s="213"/>
      <c r="E2" s="12" t="str">
        <f>TEXT(E3,"ddd")</f>
        <v>Mon</v>
      </c>
      <c r="F2" s="13" t="str">
        <f t="shared" ref="F2:AI2" si="0">TEXT(F3,"ddd")</f>
        <v>Tue</v>
      </c>
      <c r="G2" s="13" t="str">
        <f t="shared" si="0"/>
        <v>Wed</v>
      </c>
      <c r="H2" s="13" t="str">
        <f t="shared" si="0"/>
        <v>Thu</v>
      </c>
      <c r="I2" s="13" t="str">
        <f t="shared" si="0"/>
        <v>Fri</v>
      </c>
      <c r="J2" s="13" t="str">
        <f t="shared" si="0"/>
        <v>Sat</v>
      </c>
      <c r="K2" s="13" t="str">
        <f t="shared" si="0"/>
        <v>Sun</v>
      </c>
      <c r="L2" s="13" t="str">
        <f t="shared" si="0"/>
        <v>Mon</v>
      </c>
      <c r="M2" s="13" t="str">
        <f t="shared" si="0"/>
        <v>Tue</v>
      </c>
      <c r="N2" s="13" t="str">
        <f t="shared" si="0"/>
        <v>Wed</v>
      </c>
      <c r="O2" s="13" t="str">
        <f t="shared" si="0"/>
        <v>Thu</v>
      </c>
      <c r="P2" s="13" t="str">
        <f t="shared" si="0"/>
        <v>Fri</v>
      </c>
      <c r="Q2" s="13" t="str">
        <f t="shared" si="0"/>
        <v>Sat</v>
      </c>
      <c r="R2" s="13" t="str">
        <f t="shared" si="0"/>
        <v>Sun</v>
      </c>
      <c r="S2" s="13" t="str">
        <f t="shared" si="0"/>
        <v>Mon</v>
      </c>
      <c r="T2" s="13" t="str">
        <f t="shared" si="0"/>
        <v>Tue</v>
      </c>
      <c r="U2" s="13" t="str">
        <f t="shared" si="0"/>
        <v>Wed</v>
      </c>
      <c r="V2" s="13" t="str">
        <f t="shared" si="0"/>
        <v>Thu</v>
      </c>
      <c r="W2" s="13" t="str">
        <f t="shared" si="0"/>
        <v>Fri</v>
      </c>
      <c r="X2" s="13" t="str">
        <f t="shared" si="0"/>
        <v>Sat</v>
      </c>
      <c r="Y2" s="13" t="str">
        <f t="shared" si="0"/>
        <v>Sun</v>
      </c>
      <c r="Z2" s="13" t="str">
        <f t="shared" si="0"/>
        <v>Mon</v>
      </c>
      <c r="AA2" s="13" t="str">
        <f t="shared" si="0"/>
        <v>Tue</v>
      </c>
      <c r="AB2" s="13" t="str">
        <f t="shared" si="0"/>
        <v>Wed</v>
      </c>
      <c r="AC2" s="13" t="str">
        <f t="shared" si="0"/>
        <v>Thu</v>
      </c>
      <c r="AD2" s="13" t="str">
        <f t="shared" si="0"/>
        <v>Fri</v>
      </c>
      <c r="AE2" s="13" t="str">
        <f t="shared" si="0"/>
        <v>Sat</v>
      </c>
      <c r="AF2" s="13" t="str">
        <f t="shared" si="0"/>
        <v>Sun</v>
      </c>
      <c r="AG2" s="13" t="str">
        <f t="shared" si="0"/>
        <v>Mon</v>
      </c>
      <c r="AH2" s="13" t="str">
        <f t="shared" si="0"/>
        <v>Tue</v>
      </c>
      <c r="AI2" s="13" t="str">
        <f t="shared" si="0"/>
        <v>Wed</v>
      </c>
      <c r="AJ2" s="210"/>
      <c r="AK2" s="239"/>
      <c r="AL2" s="242"/>
      <c r="AM2" s="196" t="s">
        <v>25</v>
      </c>
      <c r="AN2" s="197"/>
    </row>
    <row r="3" spans="1:46" ht="29.25" thickBot="1">
      <c r="A3" s="185"/>
      <c r="B3" s="188"/>
      <c r="C3" s="214"/>
      <c r="D3" s="199"/>
      <c r="E3" s="15">
        <f>V1</f>
        <v>44774</v>
      </c>
      <c r="F3" s="11">
        <f>IF(E3&lt;$AE$1,E3+1,"")</f>
        <v>44775</v>
      </c>
      <c r="G3" s="11">
        <f t="shared" ref="G3:AI3" si="1">IF(F3&lt;$AE$1,F3+1,"")</f>
        <v>44776</v>
      </c>
      <c r="H3" s="11">
        <f t="shared" si="1"/>
        <v>44777</v>
      </c>
      <c r="I3" s="11">
        <f t="shared" si="1"/>
        <v>44778</v>
      </c>
      <c r="J3" s="11">
        <f t="shared" si="1"/>
        <v>44779</v>
      </c>
      <c r="K3" s="11">
        <f t="shared" si="1"/>
        <v>44780</v>
      </c>
      <c r="L3" s="11">
        <f t="shared" si="1"/>
        <v>44781</v>
      </c>
      <c r="M3" s="11">
        <f t="shared" si="1"/>
        <v>44782</v>
      </c>
      <c r="N3" s="11">
        <f t="shared" si="1"/>
        <v>44783</v>
      </c>
      <c r="O3" s="11">
        <f t="shared" si="1"/>
        <v>44784</v>
      </c>
      <c r="P3" s="11">
        <f t="shared" si="1"/>
        <v>44785</v>
      </c>
      <c r="Q3" s="11">
        <f t="shared" si="1"/>
        <v>44786</v>
      </c>
      <c r="R3" s="11">
        <f t="shared" si="1"/>
        <v>44787</v>
      </c>
      <c r="S3" s="11">
        <f t="shared" si="1"/>
        <v>44788</v>
      </c>
      <c r="T3" s="11">
        <f t="shared" si="1"/>
        <v>44789</v>
      </c>
      <c r="U3" s="11">
        <f t="shared" si="1"/>
        <v>44790</v>
      </c>
      <c r="V3" s="11">
        <f t="shared" si="1"/>
        <v>44791</v>
      </c>
      <c r="W3" s="11">
        <f t="shared" si="1"/>
        <v>44792</v>
      </c>
      <c r="X3" s="11">
        <f t="shared" si="1"/>
        <v>44793</v>
      </c>
      <c r="Y3" s="11">
        <f t="shared" si="1"/>
        <v>44794</v>
      </c>
      <c r="Z3" s="11">
        <f t="shared" si="1"/>
        <v>44795</v>
      </c>
      <c r="AA3" s="11">
        <f t="shared" si="1"/>
        <v>44796</v>
      </c>
      <c r="AB3" s="11">
        <f t="shared" si="1"/>
        <v>44797</v>
      </c>
      <c r="AC3" s="11">
        <f t="shared" si="1"/>
        <v>44798</v>
      </c>
      <c r="AD3" s="11">
        <f t="shared" si="1"/>
        <v>44799</v>
      </c>
      <c r="AE3" s="11">
        <f t="shared" si="1"/>
        <v>44800</v>
      </c>
      <c r="AF3" s="11">
        <f t="shared" si="1"/>
        <v>44801</v>
      </c>
      <c r="AG3" s="11">
        <f t="shared" si="1"/>
        <v>44802</v>
      </c>
      <c r="AH3" s="11">
        <f t="shared" si="1"/>
        <v>44803</v>
      </c>
      <c r="AI3" s="11">
        <f t="shared" si="1"/>
        <v>44804</v>
      </c>
      <c r="AJ3" s="211"/>
      <c r="AK3" s="240"/>
      <c r="AL3" s="243"/>
      <c r="AM3" s="198"/>
      <c r="AN3" s="199"/>
      <c r="AO3" s="268" t="s">
        <v>58</v>
      </c>
      <c r="AP3" s="269"/>
      <c r="AQ3" s="269"/>
      <c r="AR3" s="269"/>
      <c r="AS3" s="269"/>
      <c r="AT3" s="270"/>
    </row>
    <row r="4" spans="1:46" ht="26.25">
      <c r="A4" s="200">
        <v>1</v>
      </c>
      <c r="B4" s="284" t="s">
        <v>44</v>
      </c>
      <c r="C4" s="194" t="s">
        <v>10</v>
      </c>
      <c r="D4" s="194"/>
      <c r="E4" s="4">
        <f t="shared" ref="E4:F4" si="2">(E5+E6)</f>
        <v>388</v>
      </c>
      <c r="F4" s="4">
        <f t="shared" si="2"/>
        <v>502</v>
      </c>
      <c r="G4" s="4">
        <f>(G5+G6)</f>
        <v>517</v>
      </c>
      <c r="H4" s="4">
        <f>(H5+H6)</f>
        <v>512</v>
      </c>
      <c r="I4" s="4">
        <f t="shared" ref="I4:AI4" si="3">(I5+I6)</f>
        <v>417</v>
      </c>
      <c r="J4" s="4">
        <f t="shared" si="3"/>
        <v>414</v>
      </c>
      <c r="K4" s="4">
        <f t="shared" si="3"/>
        <v>0</v>
      </c>
      <c r="L4" s="4">
        <f t="shared" si="3"/>
        <v>437</v>
      </c>
      <c r="M4" s="4">
        <f t="shared" si="3"/>
        <v>212</v>
      </c>
      <c r="N4" s="4">
        <f t="shared" si="3"/>
        <v>48</v>
      </c>
      <c r="O4" s="4">
        <f t="shared" si="3"/>
        <v>0</v>
      </c>
      <c r="P4" s="4">
        <f t="shared" si="3"/>
        <v>316</v>
      </c>
      <c r="Q4" s="4">
        <f t="shared" si="3"/>
        <v>0</v>
      </c>
      <c r="R4" s="4">
        <f t="shared" si="3"/>
        <v>0</v>
      </c>
      <c r="S4" s="4">
        <f t="shared" si="3"/>
        <v>0</v>
      </c>
      <c r="T4" s="4">
        <f t="shared" si="3"/>
        <v>0</v>
      </c>
      <c r="U4" s="4">
        <f t="shared" si="3"/>
        <v>114</v>
      </c>
      <c r="V4" s="4">
        <f t="shared" si="3"/>
        <v>0</v>
      </c>
      <c r="W4" s="4"/>
      <c r="X4" s="4"/>
      <c r="Y4" s="4">
        <f t="shared" si="3"/>
        <v>0</v>
      </c>
      <c r="Z4" s="4">
        <f t="shared" si="3"/>
        <v>0</v>
      </c>
      <c r="AA4" s="4">
        <f t="shared" si="3"/>
        <v>0</v>
      </c>
      <c r="AB4" s="4">
        <f t="shared" si="3"/>
        <v>0</v>
      </c>
      <c r="AC4" s="4">
        <f t="shared" si="3"/>
        <v>128</v>
      </c>
      <c r="AD4" s="4">
        <f t="shared" si="3"/>
        <v>363</v>
      </c>
      <c r="AE4" s="4">
        <f t="shared" si="3"/>
        <v>460</v>
      </c>
      <c r="AF4" s="4">
        <f t="shared" si="3"/>
        <v>0</v>
      </c>
      <c r="AG4" s="4">
        <f t="shared" si="3"/>
        <v>468</v>
      </c>
      <c r="AH4" s="4">
        <f t="shared" si="3"/>
        <v>621</v>
      </c>
      <c r="AI4" s="4">
        <f t="shared" si="3"/>
        <v>420</v>
      </c>
      <c r="AJ4" s="8">
        <f>SUM(E4:AH4)</f>
        <v>5917</v>
      </c>
      <c r="AK4" s="226">
        <f t="shared" ref="AK4" si="4">AJ6/AJ4%</f>
        <v>2.9575798546560756</v>
      </c>
      <c r="AL4" s="229">
        <f>AJ15/AJ4%</f>
        <v>0</v>
      </c>
      <c r="AM4" s="194" t="s">
        <v>10</v>
      </c>
      <c r="AN4" s="194"/>
      <c r="AO4" s="40" t="s">
        <v>51</v>
      </c>
      <c r="AP4" s="267" t="s">
        <v>52</v>
      </c>
      <c r="AQ4" s="267"/>
      <c r="AR4" s="267" t="s">
        <v>53</v>
      </c>
      <c r="AS4" s="267"/>
      <c r="AT4" s="31" t="s">
        <v>57</v>
      </c>
    </row>
    <row r="5" spans="1:46" ht="24" thickBot="1">
      <c r="A5" s="201"/>
      <c r="B5" s="285"/>
      <c r="C5" s="195" t="s">
        <v>11</v>
      </c>
      <c r="D5" s="195"/>
      <c r="E5" s="1">
        <v>372</v>
      </c>
      <c r="F5" s="1">
        <v>502</v>
      </c>
      <c r="G5" s="1">
        <v>501</v>
      </c>
      <c r="H5" s="1">
        <v>504</v>
      </c>
      <c r="I5" s="1">
        <v>400</v>
      </c>
      <c r="J5" s="1">
        <v>402</v>
      </c>
      <c r="K5" s="1">
        <v>0</v>
      </c>
      <c r="L5" s="1">
        <v>420</v>
      </c>
      <c r="M5" s="1">
        <v>212</v>
      </c>
      <c r="N5" s="1">
        <v>46</v>
      </c>
      <c r="O5" s="1">
        <v>0</v>
      </c>
      <c r="P5" s="1">
        <v>306</v>
      </c>
      <c r="Q5" s="1">
        <v>0</v>
      </c>
      <c r="R5" s="1">
        <v>0</v>
      </c>
      <c r="S5" s="1">
        <v>0</v>
      </c>
      <c r="T5" s="1">
        <v>0</v>
      </c>
      <c r="U5" s="1">
        <v>105</v>
      </c>
      <c r="V5" s="1">
        <v>0</v>
      </c>
      <c r="W5" s="1"/>
      <c r="X5" s="1"/>
      <c r="Y5" s="1">
        <v>0</v>
      </c>
      <c r="Z5" s="1">
        <v>0</v>
      </c>
      <c r="AA5" s="1">
        <v>0</v>
      </c>
      <c r="AB5" s="1">
        <v>0</v>
      </c>
      <c r="AC5" s="1">
        <v>120</v>
      </c>
      <c r="AD5" s="1">
        <v>350</v>
      </c>
      <c r="AE5" s="1">
        <v>450</v>
      </c>
      <c r="AF5" s="1">
        <v>0</v>
      </c>
      <c r="AG5" s="1">
        <v>450</v>
      </c>
      <c r="AH5" s="1">
        <v>602</v>
      </c>
      <c r="AI5" s="1">
        <v>401</v>
      </c>
      <c r="AJ5" s="1">
        <f t="shared" ref="AJ5" si="5">AJ4-AJ6</f>
        <v>5742</v>
      </c>
      <c r="AK5" s="227"/>
      <c r="AL5" s="230"/>
      <c r="AM5" s="195" t="s">
        <v>11</v>
      </c>
      <c r="AN5" s="195"/>
      <c r="AO5" s="29">
        <f>(AJ4)</f>
        <v>5917</v>
      </c>
      <c r="AP5" s="264">
        <f>(AJ5)</f>
        <v>5742</v>
      </c>
      <c r="AQ5" s="264"/>
      <c r="AR5" s="264">
        <f>(AJ6)</f>
        <v>175</v>
      </c>
      <c r="AS5" s="264"/>
      <c r="AT5" s="32">
        <f>(AR5/AO5)*100</f>
        <v>2.9575798546560761</v>
      </c>
    </row>
    <row r="6" spans="1:46" ht="21">
      <c r="A6" s="201"/>
      <c r="B6" s="285"/>
      <c r="C6" s="195" t="s">
        <v>12</v>
      </c>
      <c r="D6" s="195"/>
      <c r="E6" s="1">
        <f t="shared" ref="E6:F6" si="6">E8+E9+E10+E11+E12+E13</f>
        <v>16</v>
      </c>
      <c r="F6" s="1">
        <f t="shared" si="6"/>
        <v>0</v>
      </c>
      <c r="G6" s="1">
        <f t="shared" ref="G6:AJ6" si="7">G8+G9+G10+G11+G12+G13</f>
        <v>16</v>
      </c>
      <c r="H6" s="1">
        <f t="shared" si="7"/>
        <v>8</v>
      </c>
      <c r="I6" s="1">
        <f t="shared" si="7"/>
        <v>17</v>
      </c>
      <c r="J6" s="1">
        <f t="shared" si="7"/>
        <v>12</v>
      </c>
      <c r="K6" s="1">
        <f t="shared" si="7"/>
        <v>0</v>
      </c>
      <c r="L6" s="1">
        <f t="shared" si="7"/>
        <v>17</v>
      </c>
      <c r="M6" s="1">
        <f t="shared" si="7"/>
        <v>0</v>
      </c>
      <c r="N6" s="1">
        <f t="shared" si="7"/>
        <v>2</v>
      </c>
      <c r="O6" s="1">
        <f t="shared" si="7"/>
        <v>0</v>
      </c>
      <c r="P6" s="1">
        <f t="shared" si="7"/>
        <v>10</v>
      </c>
      <c r="Q6" s="1">
        <f t="shared" si="7"/>
        <v>0</v>
      </c>
      <c r="R6" s="1">
        <f t="shared" si="7"/>
        <v>0</v>
      </c>
      <c r="S6" s="1">
        <f t="shared" si="7"/>
        <v>0</v>
      </c>
      <c r="T6" s="1">
        <f t="shared" si="7"/>
        <v>0</v>
      </c>
      <c r="U6" s="1">
        <f t="shared" si="7"/>
        <v>9</v>
      </c>
      <c r="V6" s="1">
        <f t="shared" si="7"/>
        <v>0</v>
      </c>
      <c r="W6" s="1"/>
      <c r="X6" s="1"/>
      <c r="Y6" s="1">
        <f t="shared" si="7"/>
        <v>0</v>
      </c>
      <c r="Z6" s="1">
        <f t="shared" si="7"/>
        <v>0</v>
      </c>
      <c r="AA6" s="1">
        <f t="shared" si="7"/>
        <v>0</v>
      </c>
      <c r="AB6" s="1">
        <f t="shared" si="7"/>
        <v>0</v>
      </c>
      <c r="AC6" s="1">
        <f t="shared" si="7"/>
        <v>8</v>
      </c>
      <c r="AD6" s="1">
        <f t="shared" si="7"/>
        <v>13</v>
      </c>
      <c r="AE6" s="1">
        <f t="shared" si="7"/>
        <v>10</v>
      </c>
      <c r="AF6" s="1">
        <f t="shared" si="7"/>
        <v>0</v>
      </c>
      <c r="AG6" s="1">
        <f t="shared" si="7"/>
        <v>18</v>
      </c>
      <c r="AH6" s="1">
        <f t="shared" si="7"/>
        <v>19</v>
      </c>
      <c r="AI6" s="1">
        <f t="shared" si="7"/>
        <v>19</v>
      </c>
      <c r="AJ6" s="1">
        <f t="shared" si="7"/>
        <v>175</v>
      </c>
      <c r="AK6" s="227"/>
      <c r="AL6" s="230"/>
      <c r="AM6" s="195" t="s">
        <v>12</v>
      </c>
      <c r="AN6" s="195"/>
      <c r="AO6" s="27"/>
    </row>
    <row r="7" spans="1:46" ht="21.75" thickBot="1">
      <c r="A7" s="201"/>
      <c r="B7" s="285"/>
      <c r="C7" s="274" t="s">
        <v>59</v>
      </c>
      <c r="D7" s="275"/>
      <c r="E7" s="34">
        <f t="shared" ref="E7:F7" si="8">(E6/E4)*100</f>
        <v>4.1237113402061851</v>
      </c>
      <c r="F7" s="34">
        <f t="shared" si="8"/>
        <v>0</v>
      </c>
      <c r="G7" s="34">
        <f t="shared" ref="G7:AI7" si="9">(G6/G4)*100</f>
        <v>3.0947775628626695</v>
      </c>
      <c r="H7" s="34">
        <f t="shared" si="9"/>
        <v>1.5625</v>
      </c>
      <c r="I7" s="34">
        <f t="shared" si="9"/>
        <v>4.0767386091127102</v>
      </c>
      <c r="J7" s="34">
        <f t="shared" si="9"/>
        <v>2.8985507246376812</v>
      </c>
      <c r="K7" s="34" t="e">
        <f t="shared" si="9"/>
        <v>#DIV/0!</v>
      </c>
      <c r="L7" s="34">
        <f t="shared" si="9"/>
        <v>3.8901601830663615</v>
      </c>
      <c r="M7" s="34">
        <f t="shared" si="9"/>
        <v>0</v>
      </c>
      <c r="N7" s="34">
        <f t="shared" si="9"/>
        <v>4.1666666666666661</v>
      </c>
      <c r="O7" s="34" t="e">
        <f t="shared" si="9"/>
        <v>#DIV/0!</v>
      </c>
      <c r="P7" s="34">
        <f t="shared" si="9"/>
        <v>3.1645569620253164</v>
      </c>
      <c r="Q7" s="34" t="e">
        <f t="shared" si="9"/>
        <v>#DIV/0!</v>
      </c>
      <c r="R7" s="34" t="e">
        <f t="shared" si="9"/>
        <v>#DIV/0!</v>
      </c>
      <c r="S7" s="34" t="e">
        <f t="shared" si="9"/>
        <v>#DIV/0!</v>
      </c>
      <c r="T7" s="34" t="e">
        <f t="shared" si="9"/>
        <v>#DIV/0!</v>
      </c>
      <c r="U7" s="34">
        <f t="shared" si="9"/>
        <v>7.8947368421052628</v>
      </c>
      <c r="V7" s="34" t="e">
        <f t="shared" si="9"/>
        <v>#DIV/0!</v>
      </c>
      <c r="W7" s="34" t="e">
        <f t="shared" si="9"/>
        <v>#DIV/0!</v>
      </c>
      <c r="X7" s="34" t="e">
        <f t="shared" si="9"/>
        <v>#DIV/0!</v>
      </c>
      <c r="Y7" s="34" t="e">
        <f t="shared" si="9"/>
        <v>#DIV/0!</v>
      </c>
      <c r="Z7" s="34" t="e">
        <f t="shared" si="9"/>
        <v>#DIV/0!</v>
      </c>
      <c r="AA7" s="34" t="e">
        <f t="shared" si="9"/>
        <v>#DIV/0!</v>
      </c>
      <c r="AB7" s="34" t="e">
        <f t="shared" si="9"/>
        <v>#DIV/0!</v>
      </c>
      <c r="AC7" s="34">
        <f t="shared" si="9"/>
        <v>6.25</v>
      </c>
      <c r="AD7" s="34">
        <f t="shared" si="9"/>
        <v>3.5812672176308542</v>
      </c>
      <c r="AE7" s="34">
        <f t="shared" si="9"/>
        <v>2.1739130434782608</v>
      </c>
      <c r="AF7" s="34" t="e">
        <f t="shared" si="9"/>
        <v>#DIV/0!</v>
      </c>
      <c r="AG7" s="34">
        <f t="shared" si="9"/>
        <v>3.8461538461538463</v>
      </c>
      <c r="AH7" s="34">
        <f t="shared" si="9"/>
        <v>3.0595813204508859</v>
      </c>
      <c r="AI7" s="34">
        <f t="shared" si="9"/>
        <v>4.5238095238095237</v>
      </c>
      <c r="AJ7" s="35">
        <f>(AJ6/AJ4)*100</f>
        <v>2.9575798546560761</v>
      </c>
      <c r="AK7" s="227"/>
      <c r="AL7" s="230"/>
      <c r="AM7" s="51"/>
      <c r="AN7" s="51"/>
      <c r="AO7" s="27"/>
    </row>
    <row r="8" spans="1:46" ht="31.5">
      <c r="A8" s="201"/>
      <c r="B8" s="285"/>
      <c r="C8" s="192" t="s">
        <v>13</v>
      </c>
      <c r="D8" s="51" t="s">
        <v>14</v>
      </c>
      <c r="E8" s="1">
        <v>5</v>
      </c>
      <c r="F8" s="1">
        <v>0</v>
      </c>
      <c r="G8" s="1">
        <v>1</v>
      </c>
      <c r="H8" s="1">
        <v>3</v>
      </c>
      <c r="I8" s="1">
        <v>9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/>
      <c r="X8" s="1"/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9">
        <f t="shared" ref="AJ8:AJ13" si="10">SUM(E8:AH8)</f>
        <v>25</v>
      </c>
      <c r="AK8" s="227"/>
      <c r="AL8" s="230"/>
      <c r="AM8" s="192" t="s">
        <v>13</v>
      </c>
      <c r="AN8" s="51" t="s">
        <v>14</v>
      </c>
      <c r="AO8" s="280" t="s">
        <v>54</v>
      </c>
      <c r="AP8" s="281"/>
      <c r="AQ8" s="281"/>
      <c r="AR8" s="282"/>
      <c r="AS8" s="30"/>
      <c r="AT8" s="30"/>
    </row>
    <row r="9" spans="1:46" ht="23.25">
      <c r="A9" s="201"/>
      <c r="B9" s="285"/>
      <c r="C9" s="192"/>
      <c r="D9" s="51" t="s">
        <v>15</v>
      </c>
      <c r="E9" s="1">
        <v>0</v>
      </c>
      <c r="F9" s="1">
        <v>0</v>
      </c>
      <c r="G9" s="1">
        <v>2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/>
      <c r="X9" s="1"/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5</v>
      </c>
      <c r="AI9" s="1">
        <v>0</v>
      </c>
      <c r="AJ9" s="9">
        <f t="shared" si="10"/>
        <v>10</v>
      </c>
      <c r="AK9" s="227"/>
      <c r="AL9" s="230"/>
      <c r="AM9" s="192"/>
      <c r="AN9" s="51" t="s">
        <v>15</v>
      </c>
      <c r="AO9" s="276" t="s">
        <v>55</v>
      </c>
      <c r="AP9" s="277"/>
      <c r="AQ9" s="265">
        <f>(AJ8)</f>
        <v>25</v>
      </c>
      <c r="AR9" s="266"/>
    </row>
    <row r="10" spans="1:46" ht="23.25">
      <c r="A10" s="201"/>
      <c r="B10" s="285"/>
      <c r="C10" s="192"/>
      <c r="D10" s="51" t="s">
        <v>16</v>
      </c>
      <c r="E10" s="1">
        <v>6</v>
      </c>
      <c r="F10" s="1">
        <v>0</v>
      </c>
      <c r="G10" s="1">
        <v>9</v>
      </c>
      <c r="H10" s="1">
        <v>0</v>
      </c>
      <c r="I10" s="1">
        <v>3</v>
      </c>
      <c r="J10" s="1">
        <v>7</v>
      </c>
      <c r="K10" s="1">
        <v>0</v>
      </c>
      <c r="L10" s="1">
        <v>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/>
      <c r="X10" s="1"/>
      <c r="Y10" s="1">
        <v>0</v>
      </c>
      <c r="Z10" s="1">
        <v>0</v>
      </c>
      <c r="AA10" s="1">
        <v>0</v>
      </c>
      <c r="AB10" s="1">
        <v>0</v>
      </c>
      <c r="AC10" s="1">
        <v>2</v>
      </c>
      <c r="AD10" s="1">
        <v>5</v>
      </c>
      <c r="AE10" s="1">
        <v>5</v>
      </c>
      <c r="AF10" s="1">
        <v>0</v>
      </c>
      <c r="AG10" s="1">
        <v>8</v>
      </c>
      <c r="AH10" s="1">
        <v>5</v>
      </c>
      <c r="AI10" s="1">
        <v>7</v>
      </c>
      <c r="AJ10" s="9">
        <f t="shared" si="10"/>
        <v>60</v>
      </c>
      <c r="AK10" s="227"/>
      <c r="AL10" s="230"/>
      <c r="AM10" s="192"/>
      <c r="AN10" s="51" t="s">
        <v>16</v>
      </c>
      <c r="AO10" s="276" t="s">
        <v>56</v>
      </c>
      <c r="AP10" s="277"/>
      <c r="AQ10" s="265">
        <f>(AJ9)</f>
        <v>10</v>
      </c>
      <c r="AR10" s="266"/>
    </row>
    <row r="11" spans="1:46" ht="23.25">
      <c r="A11" s="201"/>
      <c r="B11" s="285"/>
      <c r="C11" s="192"/>
      <c r="D11" s="51" t="s">
        <v>17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/>
      <c r="X11" s="1"/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9">
        <f t="shared" si="10"/>
        <v>0</v>
      </c>
      <c r="AK11" s="227"/>
      <c r="AL11" s="230"/>
      <c r="AM11" s="192"/>
      <c r="AN11" s="51" t="s">
        <v>17</v>
      </c>
      <c r="AO11" s="276" t="s">
        <v>16</v>
      </c>
      <c r="AP11" s="277"/>
      <c r="AQ11" s="265">
        <f>(AJ10)</f>
        <v>60</v>
      </c>
      <c r="AR11" s="266"/>
    </row>
    <row r="12" spans="1:46" ht="23.25">
      <c r="A12" s="201"/>
      <c r="B12" s="285"/>
      <c r="C12" s="192"/>
      <c r="D12" s="51" t="s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0</v>
      </c>
      <c r="P12" s="1">
        <v>10</v>
      </c>
      <c r="Q12" s="1">
        <v>0</v>
      </c>
      <c r="R12" s="1">
        <v>0</v>
      </c>
      <c r="S12" s="1">
        <v>0</v>
      </c>
      <c r="T12" s="1">
        <v>0</v>
      </c>
      <c r="U12" s="1">
        <v>5</v>
      </c>
      <c r="V12" s="1">
        <v>0</v>
      </c>
      <c r="W12" s="1"/>
      <c r="X12" s="1"/>
      <c r="Y12" s="1">
        <v>0</v>
      </c>
      <c r="Z12" s="1">
        <v>0</v>
      </c>
      <c r="AA12" s="1">
        <v>0</v>
      </c>
      <c r="AB12" s="1">
        <v>0</v>
      </c>
      <c r="AC12" s="1">
        <v>3</v>
      </c>
      <c r="AD12" s="1">
        <v>4</v>
      </c>
      <c r="AE12" s="1">
        <v>5</v>
      </c>
      <c r="AF12" s="1">
        <v>0</v>
      </c>
      <c r="AG12" s="1">
        <v>6</v>
      </c>
      <c r="AH12" s="1">
        <v>5</v>
      </c>
      <c r="AI12" s="1">
        <v>0</v>
      </c>
      <c r="AJ12" s="9">
        <f t="shared" si="10"/>
        <v>40</v>
      </c>
      <c r="AK12" s="227"/>
      <c r="AL12" s="230"/>
      <c r="AM12" s="192"/>
      <c r="AN12" s="51" t="s">
        <v>18</v>
      </c>
      <c r="AO12" s="276" t="s">
        <v>17</v>
      </c>
      <c r="AP12" s="277"/>
      <c r="AQ12" s="265">
        <f>(AJ11)</f>
        <v>0</v>
      </c>
      <c r="AR12" s="266"/>
    </row>
    <row r="13" spans="1:46" ht="24" thickBot="1">
      <c r="A13" s="201"/>
      <c r="B13" s="285"/>
      <c r="C13" s="192"/>
      <c r="D13" s="51" t="s">
        <v>19</v>
      </c>
      <c r="E13" s="1">
        <v>5</v>
      </c>
      <c r="F13" s="1">
        <v>0</v>
      </c>
      <c r="G13" s="1">
        <v>4</v>
      </c>
      <c r="H13" s="1">
        <v>3</v>
      </c>
      <c r="I13" s="1">
        <v>4</v>
      </c>
      <c r="J13" s="1">
        <v>5</v>
      </c>
      <c r="K13" s="1">
        <v>0</v>
      </c>
      <c r="L13" s="1">
        <v>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/>
      <c r="X13" s="1"/>
      <c r="Y13" s="1">
        <v>0</v>
      </c>
      <c r="Z13" s="1">
        <v>0</v>
      </c>
      <c r="AA13" s="1">
        <v>0</v>
      </c>
      <c r="AB13" s="1">
        <v>0</v>
      </c>
      <c r="AC13" s="1">
        <v>3</v>
      </c>
      <c r="AD13" s="1">
        <v>4</v>
      </c>
      <c r="AE13" s="1">
        <v>0</v>
      </c>
      <c r="AF13" s="1">
        <v>0</v>
      </c>
      <c r="AG13" s="1">
        <v>4</v>
      </c>
      <c r="AH13" s="1">
        <v>4</v>
      </c>
      <c r="AI13" s="1">
        <v>11</v>
      </c>
      <c r="AJ13" s="9">
        <f t="shared" si="10"/>
        <v>40</v>
      </c>
      <c r="AK13" s="227"/>
      <c r="AL13" s="230"/>
      <c r="AM13" s="192"/>
      <c r="AN13" s="51" t="s">
        <v>19</v>
      </c>
      <c r="AO13" s="278" t="s">
        <v>18</v>
      </c>
      <c r="AP13" s="279"/>
      <c r="AQ13" s="264">
        <f>(AJ12)</f>
        <v>40</v>
      </c>
      <c r="AR13" s="283"/>
    </row>
    <row r="14" spans="1:46" ht="19.5" thickBot="1">
      <c r="A14" s="261"/>
      <c r="B14" s="285"/>
      <c r="C14" s="193" t="s">
        <v>50</v>
      </c>
      <c r="D14" s="1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48"/>
      <c r="AJ14" s="26"/>
      <c r="AK14" s="263"/>
      <c r="AL14" s="230"/>
      <c r="AM14" s="52"/>
      <c r="AN14" s="23"/>
    </row>
    <row r="15" spans="1:46" ht="19.5" thickBot="1">
      <c r="A15" s="202"/>
      <c r="B15" s="286"/>
      <c r="C15" s="257" t="s">
        <v>21</v>
      </c>
      <c r="D15" s="258"/>
      <c r="E15" s="2">
        <v>0</v>
      </c>
      <c r="F15" s="2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/>
      <c r="X15" s="2"/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49"/>
      <c r="AJ15" s="10">
        <f>SUM(E15:AH15)</f>
        <v>0</v>
      </c>
      <c r="AK15" s="228"/>
      <c r="AL15" s="231"/>
      <c r="AM15" s="259" t="s">
        <v>21</v>
      </c>
      <c r="AN15" s="260"/>
    </row>
    <row r="16" spans="1:46" ht="21" customHeight="1" thickBot="1">
      <c r="A16" s="200">
        <v>2</v>
      </c>
      <c r="B16" s="252" t="s">
        <v>42</v>
      </c>
      <c r="C16" s="194" t="s">
        <v>10</v>
      </c>
      <c r="D16" s="194"/>
      <c r="E16" s="4">
        <f t="shared" ref="E16:F16" si="11">(E17+E18)</f>
        <v>246</v>
      </c>
      <c r="F16" s="4">
        <f t="shared" si="11"/>
        <v>23</v>
      </c>
      <c r="G16" s="4">
        <f t="shared" ref="G16:AH16" si="12">(G17+G18)</f>
        <v>0</v>
      </c>
      <c r="H16" s="4">
        <f t="shared" si="12"/>
        <v>0</v>
      </c>
      <c r="I16" s="4">
        <f t="shared" si="12"/>
        <v>0</v>
      </c>
      <c r="J16" s="4">
        <f t="shared" si="12"/>
        <v>0</v>
      </c>
      <c r="K16" s="4">
        <f t="shared" si="12"/>
        <v>0</v>
      </c>
      <c r="L16" s="4">
        <f t="shared" si="12"/>
        <v>0</v>
      </c>
      <c r="M16" s="4">
        <f t="shared" si="12"/>
        <v>0</v>
      </c>
      <c r="N16" s="4">
        <f t="shared" si="12"/>
        <v>0</v>
      </c>
      <c r="O16" s="4">
        <f t="shared" si="12"/>
        <v>0</v>
      </c>
      <c r="P16" s="4">
        <f t="shared" si="12"/>
        <v>0</v>
      </c>
      <c r="Q16" s="4">
        <f t="shared" si="12"/>
        <v>49</v>
      </c>
      <c r="R16" s="4">
        <f t="shared" si="12"/>
        <v>0</v>
      </c>
      <c r="S16" s="4">
        <f t="shared" si="12"/>
        <v>0</v>
      </c>
      <c r="T16" s="4">
        <f t="shared" si="12"/>
        <v>241</v>
      </c>
      <c r="U16" s="4">
        <f t="shared" si="12"/>
        <v>92</v>
      </c>
      <c r="V16" s="4">
        <f t="shared" si="12"/>
        <v>0</v>
      </c>
      <c r="W16" s="4">
        <f t="shared" si="12"/>
        <v>0</v>
      </c>
      <c r="X16" s="4">
        <f t="shared" si="12"/>
        <v>80</v>
      </c>
      <c r="Y16" s="4">
        <f t="shared" si="12"/>
        <v>0</v>
      </c>
      <c r="Z16" s="4">
        <f t="shared" si="12"/>
        <v>530</v>
      </c>
      <c r="AA16" s="4">
        <f t="shared" si="12"/>
        <v>0</v>
      </c>
      <c r="AB16" s="4">
        <f t="shared" si="12"/>
        <v>0</v>
      </c>
      <c r="AC16" s="4">
        <f t="shared" si="12"/>
        <v>0</v>
      </c>
      <c r="AD16" s="4">
        <f t="shared" si="12"/>
        <v>0</v>
      </c>
      <c r="AE16" s="4">
        <f t="shared" si="12"/>
        <v>0</v>
      </c>
      <c r="AF16" s="4">
        <f t="shared" si="12"/>
        <v>0</v>
      </c>
      <c r="AG16" s="4">
        <f t="shared" si="12"/>
        <v>0</v>
      </c>
      <c r="AH16" s="4">
        <f t="shared" si="12"/>
        <v>0</v>
      </c>
      <c r="AI16" s="46"/>
      <c r="AJ16" s="8">
        <f>SUM(E16:AH16)</f>
        <v>1261</v>
      </c>
      <c r="AK16" s="232">
        <f>AJ18/AJ16%</f>
        <v>3.0927835051546393</v>
      </c>
      <c r="AL16" s="235">
        <f>AJ27/AJ16%</f>
        <v>0.63441712926249016</v>
      </c>
      <c r="AM16" s="194" t="s">
        <v>10</v>
      </c>
      <c r="AN16" s="194"/>
    </row>
    <row r="17" spans="1:50" ht="23.25">
      <c r="A17" s="201"/>
      <c r="B17" s="253"/>
      <c r="C17" s="195" t="s">
        <v>11</v>
      </c>
      <c r="D17" s="195"/>
      <c r="E17" s="1">
        <v>238</v>
      </c>
      <c r="F17" s="1">
        <v>23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49</v>
      </c>
      <c r="R17" s="1">
        <v>0</v>
      </c>
      <c r="S17" s="1">
        <v>0</v>
      </c>
      <c r="T17" s="1">
        <v>241</v>
      </c>
      <c r="U17" s="1">
        <v>92</v>
      </c>
      <c r="V17" s="1">
        <v>0</v>
      </c>
      <c r="W17" s="1"/>
      <c r="X17" s="1">
        <v>77</v>
      </c>
      <c r="Y17" s="1">
        <v>0</v>
      </c>
      <c r="Z17" s="1">
        <v>502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9">
        <f>SUM(E17:AH17)</f>
        <v>1222</v>
      </c>
      <c r="AK17" s="233"/>
      <c r="AL17" s="236"/>
      <c r="AM17" s="195" t="s">
        <v>11</v>
      </c>
      <c r="AN17" s="195"/>
      <c r="AQ17" s="302" t="s">
        <v>84</v>
      </c>
      <c r="AR17" s="303"/>
      <c r="AS17" s="303"/>
      <c r="AT17" s="304"/>
    </row>
    <row r="18" spans="1:50" ht="31.5">
      <c r="A18" s="201"/>
      <c r="B18" s="253"/>
      <c r="C18" s="195" t="s">
        <v>23</v>
      </c>
      <c r="D18" s="195"/>
      <c r="E18" s="1">
        <f t="shared" ref="E18:F18" si="13">(E20+E21+E22+E23+E24+E26)</f>
        <v>8</v>
      </c>
      <c r="F18" s="1">
        <f t="shared" si="13"/>
        <v>0</v>
      </c>
      <c r="G18" s="1">
        <f t="shared" ref="G18:AG18" si="14">(G20+G21+G22+G23+G24+G26)</f>
        <v>0</v>
      </c>
      <c r="H18" s="1">
        <f t="shared" si="14"/>
        <v>0</v>
      </c>
      <c r="I18" s="1">
        <f t="shared" si="14"/>
        <v>0</v>
      </c>
      <c r="J18" s="1">
        <f t="shared" si="14"/>
        <v>0</v>
      </c>
      <c r="K18" s="1">
        <f t="shared" si="14"/>
        <v>0</v>
      </c>
      <c r="L18" s="1">
        <f t="shared" si="14"/>
        <v>0</v>
      </c>
      <c r="M18" s="1">
        <f t="shared" si="14"/>
        <v>0</v>
      </c>
      <c r="N18" s="1">
        <f t="shared" si="14"/>
        <v>0</v>
      </c>
      <c r="O18" s="1">
        <f t="shared" si="14"/>
        <v>0</v>
      </c>
      <c r="P18" s="1">
        <f t="shared" si="14"/>
        <v>0</v>
      </c>
      <c r="Q18" s="1">
        <f t="shared" si="14"/>
        <v>0</v>
      </c>
      <c r="R18" s="1">
        <f t="shared" si="14"/>
        <v>0</v>
      </c>
      <c r="S18" s="1">
        <f t="shared" si="14"/>
        <v>0</v>
      </c>
      <c r="T18" s="1">
        <f t="shared" si="14"/>
        <v>0</v>
      </c>
      <c r="U18" s="1">
        <f t="shared" si="14"/>
        <v>0</v>
      </c>
      <c r="V18" s="1">
        <f t="shared" si="14"/>
        <v>0</v>
      </c>
      <c r="W18" s="1">
        <f t="shared" si="14"/>
        <v>0</v>
      </c>
      <c r="X18" s="1">
        <f t="shared" si="14"/>
        <v>3</v>
      </c>
      <c r="Y18" s="1">
        <f t="shared" si="14"/>
        <v>0</v>
      </c>
      <c r="Z18" s="1">
        <f t="shared" si="14"/>
        <v>28</v>
      </c>
      <c r="AA18" s="1">
        <f t="shared" si="14"/>
        <v>0</v>
      </c>
      <c r="AB18" s="1">
        <f t="shared" si="14"/>
        <v>0</v>
      </c>
      <c r="AC18" s="1">
        <f t="shared" si="14"/>
        <v>0</v>
      </c>
      <c r="AD18" s="1">
        <f t="shared" si="14"/>
        <v>0</v>
      </c>
      <c r="AE18" s="1">
        <f t="shared" si="14"/>
        <v>0</v>
      </c>
      <c r="AF18" s="1">
        <f t="shared" si="14"/>
        <v>0</v>
      </c>
      <c r="AG18" s="1">
        <f t="shared" si="14"/>
        <v>0</v>
      </c>
      <c r="AH18" s="1">
        <v>0</v>
      </c>
      <c r="AI18" s="47"/>
      <c r="AJ18" s="9">
        <f>SUM(E18:AH18)</f>
        <v>39</v>
      </c>
      <c r="AK18" s="233"/>
      <c r="AL18" s="236"/>
      <c r="AM18" s="195" t="s">
        <v>12</v>
      </c>
      <c r="AN18" s="195"/>
      <c r="AQ18" s="76" t="s">
        <v>92</v>
      </c>
      <c r="AR18" s="73" t="s">
        <v>93</v>
      </c>
      <c r="AS18" s="74" t="s">
        <v>94</v>
      </c>
      <c r="AT18" s="116" t="s">
        <v>95</v>
      </c>
    </row>
    <row r="19" spans="1:50" ht="18.75">
      <c r="A19" s="201"/>
      <c r="B19" s="253"/>
      <c r="C19" s="274" t="s">
        <v>59</v>
      </c>
      <c r="D19" s="275"/>
      <c r="E19" s="1">
        <f t="shared" ref="E19:F19" si="15">(E18/E16)*100</f>
        <v>3.2520325203252036</v>
      </c>
      <c r="F19" s="1">
        <f t="shared" si="15"/>
        <v>0</v>
      </c>
      <c r="G19" s="34" t="e">
        <f t="shared" ref="G19:AH19" si="16">(G18/G16)*100</f>
        <v>#DIV/0!</v>
      </c>
      <c r="H19" s="34" t="e">
        <f t="shared" si="16"/>
        <v>#DIV/0!</v>
      </c>
      <c r="I19" s="1" t="e">
        <f t="shared" si="16"/>
        <v>#DIV/0!</v>
      </c>
      <c r="J19" s="34" t="e">
        <f t="shared" si="16"/>
        <v>#DIV/0!</v>
      </c>
      <c r="K19" s="1" t="e">
        <f t="shared" si="16"/>
        <v>#DIV/0!</v>
      </c>
      <c r="L19" s="1" t="e">
        <f t="shared" si="16"/>
        <v>#DIV/0!</v>
      </c>
      <c r="M19" s="1" t="e">
        <f t="shared" si="16"/>
        <v>#DIV/0!</v>
      </c>
      <c r="N19" s="1" t="e">
        <f t="shared" si="16"/>
        <v>#DIV/0!</v>
      </c>
      <c r="O19" s="1" t="e">
        <f t="shared" si="16"/>
        <v>#DIV/0!</v>
      </c>
      <c r="P19" s="1" t="e">
        <f t="shared" si="16"/>
        <v>#DIV/0!</v>
      </c>
      <c r="Q19" s="1">
        <f t="shared" si="16"/>
        <v>0</v>
      </c>
      <c r="R19" s="1" t="e">
        <f t="shared" si="16"/>
        <v>#DIV/0!</v>
      </c>
      <c r="S19" s="34" t="e">
        <f t="shared" si="16"/>
        <v>#DIV/0!</v>
      </c>
      <c r="T19" s="1">
        <f t="shared" si="16"/>
        <v>0</v>
      </c>
      <c r="U19" s="1">
        <f t="shared" si="16"/>
        <v>0</v>
      </c>
      <c r="V19" s="1" t="e">
        <f t="shared" si="16"/>
        <v>#DIV/0!</v>
      </c>
      <c r="W19" s="1" t="e">
        <f t="shared" si="16"/>
        <v>#DIV/0!</v>
      </c>
      <c r="X19" s="1">
        <f t="shared" si="16"/>
        <v>3.75</v>
      </c>
      <c r="Y19" s="1" t="e">
        <f t="shared" si="16"/>
        <v>#DIV/0!</v>
      </c>
      <c r="Z19" s="1">
        <f t="shared" si="16"/>
        <v>5.2830188679245289</v>
      </c>
      <c r="AA19" s="1" t="e">
        <f t="shared" si="16"/>
        <v>#DIV/0!</v>
      </c>
      <c r="AB19" s="1" t="e">
        <f t="shared" si="16"/>
        <v>#DIV/0!</v>
      </c>
      <c r="AC19" s="1" t="e">
        <f t="shared" si="16"/>
        <v>#DIV/0!</v>
      </c>
      <c r="AD19" s="1" t="e">
        <f t="shared" si="16"/>
        <v>#DIV/0!</v>
      </c>
      <c r="AE19" s="34" t="e">
        <f t="shared" si="16"/>
        <v>#DIV/0!</v>
      </c>
      <c r="AF19" s="1" t="e">
        <f t="shared" si="16"/>
        <v>#DIV/0!</v>
      </c>
      <c r="AG19" s="1" t="e">
        <f t="shared" si="16"/>
        <v>#DIV/0!</v>
      </c>
      <c r="AH19" s="1" t="e">
        <f t="shared" si="16"/>
        <v>#DIV/0!</v>
      </c>
      <c r="AI19" s="47"/>
      <c r="AJ19" s="9">
        <f>(AJ18/AJ16)*100</f>
        <v>3.0927835051546393</v>
      </c>
      <c r="AK19" s="233"/>
      <c r="AL19" s="236"/>
      <c r="AM19" s="51"/>
      <c r="AN19" s="51"/>
      <c r="AQ19" s="115" t="s">
        <v>89</v>
      </c>
      <c r="AR19" s="97">
        <v>60</v>
      </c>
      <c r="AS19" s="97">
        <v>60</v>
      </c>
      <c r="AT19" s="106">
        <v>35.29</v>
      </c>
    </row>
    <row r="20" spans="1:50" ht="18.75">
      <c r="A20" s="201"/>
      <c r="B20" s="253"/>
      <c r="C20" s="293" t="s">
        <v>13</v>
      </c>
      <c r="D20" s="51" t="s">
        <v>14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/>
      <c r="X20" s="1">
        <v>1</v>
      </c>
      <c r="Y20" s="1">
        <v>0</v>
      </c>
      <c r="Z20" s="1">
        <v>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9">
        <f t="shared" ref="AJ20:AJ30" si="17">SUM(E20:AH20)</f>
        <v>7</v>
      </c>
      <c r="AK20" s="233"/>
      <c r="AL20" s="236"/>
      <c r="AM20" s="192" t="s">
        <v>13</v>
      </c>
      <c r="AN20" s="51" t="s">
        <v>14</v>
      </c>
      <c r="AQ20" s="115" t="s">
        <v>91</v>
      </c>
      <c r="AR20" s="97">
        <v>35</v>
      </c>
      <c r="AS20" s="97">
        <v>95</v>
      </c>
      <c r="AT20" s="106">
        <v>58.82</v>
      </c>
    </row>
    <row r="21" spans="1:50" ht="18.75">
      <c r="A21" s="201"/>
      <c r="B21" s="253"/>
      <c r="C21" s="294"/>
      <c r="D21" s="51" t="s">
        <v>15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9">
        <f t="shared" si="17"/>
        <v>0</v>
      </c>
      <c r="AK21" s="233"/>
      <c r="AL21" s="236"/>
      <c r="AM21" s="192"/>
      <c r="AN21" s="51" t="s">
        <v>15</v>
      </c>
      <c r="AQ21" s="115" t="s">
        <v>103</v>
      </c>
      <c r="AR21" s="97">
        <v>25</v>
      </c>
      <c r="AS21" s="97">
        <v>120</v>
      </c>
      <c r="AT21" s="106">
        <v>73.52</v>
      </c>
    </row>
    <row r="22" spans="1:50" ht="18.75">
      <c r="A22" s="201"/>
      <c r="B22" s="253"/>
      <c r="C22" s="294"/>
      <c r="D22" s="51" t="s">
        <v>16</v>
      </c>
      <c r="E22" s="1">
        <v>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/>
      <c r="X22" s="1">
        <v>2</v>
      </c>
      <c r="Y22" s="1">
        <v>0</v>
      </c>
      <c r="Z22" s="1">
        <v>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9">
        <f t="shared" si="17"/>
        <v>17</v>
      </c>
      <c r="AK22" s="233"/>
      <c r="AL22" s="236"/>
      <c r="AM22" s="192"/>
      <c r="AN22" s="51" t="s">
        <v>16</v>
      </c>
      <c r="AQ22" s="115" t="s">
        <v>55</v>
      </c>
      <c r="AR22" s="97">
        <v>25</v>
      </c>
      <c r="AS22" s="97">
        <v>145</v>
      </c>
      <c r="AT22" s="106">
        <v>88.23</v>
      </c>
    </row>
    <row r="23" spans="1:50" ht="18.75">
      <c r="A23" s="201"/>
      <c r="B23" s="253"/>
      <c r="C23" s="294"/>
      <c r="D23" s="51" t="s">
        <v>62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9">
        <f t="shared" si="17"/>
        <v>0</v>
      </c>
      <c r="AK23" s="233"/>
      <c r="AL23" s="236"/>
      <c r="AM23" s="192"/>
      <c r="AN23" s="51" t="s">
        <v>17</v>
      </c>
      <c r="AQ23" s="115" t="s">
        <v>106</v>
      </c>
      <c r="AR23" s="97">
        <v>15</v>
      </c>
      <c r="AS23" s="97">
        <v>160</v>
      </c>
      <c r="AT23" s="106">
        <v>97.06</v>
      </c>
    </row>
    <row r="24" spans="1:50" ht="19.5" thickBot="1">
      <c r="A24" s="201"/>
      <c r="B24" s="253"/>
      <c r="C24" s="294"/>
      <c r="D24" s="51" t="s">
        <v>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9">
        <f t="shared" si="17"/>
        <v>0</v>
      </c>
      <c r="AK24" s="233"/>
      <c r="AL24" s="236"/>
      <c r="AM24" s="192"/>
      <c r="AN24" s="51" t="s">
        <v>18</v>
      </c>
      <c r="AQ24" s="117" t="s">
        <v>56</v>
      </c>
      <c r="AR24" s="104">
        <v>10</v>
      </c>
      <c r="AS24" s="104">
        <v>170</v>
      </c>
      <c r="AT24" s="107">
        <v>100</v>
      </c>
    </row>
    <row r="25" spans="1:50" ht="18.75">
      <c r="A25" s="201"/>
      <c r="B25" s="253"/>
      <c r="C25" s="294"/>
      <c r="D25" s="51" t="s">
        <v>19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/>
      <c r="X25" s="1">
        <v>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9">
        <f t="shared" si="17"/>
        <v>10</v>
      </c>
      <c r="AK25" s="233"/>
      <c r="AL25" s="236"/>
      <c r="AM25" s="192"/>
      <c r="AN25" s="51"/>
    </row>
    <row r="26" spans="1:50" ht="18.75">
      <c r="A26" s="201"/>
      <c r="B26" s="253"/>
      <c r="C26" s="295" t="s">
        <v>50</v>
      </c>
      <c r="D26" s="296"/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/>
      <c r="X26" s="1">
        <v>0</v>
      </c>
      <c r="Y26" s="1">
        <v>0</v>
      </c>
      <c r="Z26" s="1">
        <v>15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4</v>
      </c>
      <c r="AI26" s="1">
        <v>0</v>
      </c>
      <c r="AJ26" s="9">
        <f t="shared" si="17"/>
        <v>19</v>
      </c>
      <c r="AK26" s="233"/>
      <c r="AL26" s="236"/>
      <c r="AM26" s="192"/>
      <c r="AN26" s="51" t="s">
        <v>19</v>
      </c>
    </row>
    <row r="27" spans="1:50" ht="19.5" thickBot="1">
      <c r="A27" s="202"/>
      <c r="B27" s="254"/>
      <c r="C27" s="193" t="s">
        <v>21</v>
      </c>
      <c r="D27" s="193"/>
      <c r="E27" s="2">
        <f t="shared" ref="E27:F27" si="18">(E20+E21+E22)</f>
        <v>8</v>
      </c>
      <c r="F27" s="2">
        <f t="shared" si="18"/>
        <v>0</v>
      </c>
      <c r="G27" s="2">
        <f t="shared" ref="G27:AH27" si="19">(G20+G21+G22)</f>
        <v>0</v>
      </c>
      <c r="H27" s="2">
        <f t="shared" si="19"/>
        <v>0</v>
      </c>
      <c r="I27" s="2">
        <f t="shared" si="19"/>
        <v>0</v>
      </c>
      <c r="J27" s="2">
        <f t="shared" si="19"/>
        <v>0</v>
      </c>
      <c r="K27" s="2">
        <f t="shared" si="19"/>
        <v>0</v>
      </c>
      <c r="L27" s="2">
        <f t="shared" si="19"/>
        <v>0</v>
      </c>
      <c r="M27" s="2">
        <f t="shared" si="19"/>
        <v>0</v>
      </c>
      <c r="N27" s="2">
        <f t="shared" si="19"/>
        <v>0</v>
      </c>
      <c r="O27" s="2">
        <f t="shared" si="19"/>
        <v>0</v>
      </c>
      <c r="P27" s="2">
        <f t="shared" si="19"/>
        <v>0</v>
      </c>
      <c r="Q27" s="2">
        <f t="shared" si="19"/>
        <v>0</v>
      </c>
      <c r="R27" s="2">
        <f t="shared" si="19"/>
        <v>0</v>
      </c>
      <c r="S27" s="2">
        <f t="shared" si="19"/>
        <v>0</v>
      </c>
      <c r="T27" s="2">
        <f t="shared" si="19"/>
        <v>0</v>
      </c>
      <c r="U27" s="2">
        <f t="shared" si="19"/>
        <v>0</v>
      </c>
      <c r="V27" s="2">
        <f t="shared" si="19"/>
        <v>0</v>
      </c>
      <c r="W27" s="2"/>
      <c r="X27" s="2">
        <v>0</v>
      </c>
      <c r="Y27" s="2">
        <f t="shared" si="19"/>
        <v>0</v>
      </c>
      <c r="Z27" s="2">
        <v>0</v>
      </c>
      <c r="AA27" s="2">
        <f t="shared" si="19"/>
        <v>0</v>
      </c>
      <c r="AB27" s="2">
        <f t="shared" si="19"/>
        <v>0</v>
      </c>
      <c r="AC27" s="2">
        <f t="shared" si="19"/>
        <v>0</v>
      </c>
      <c r="AD27" s="2">
        <f t="shared" si="19"/>
        <v>0</v>
      </c>
      <c r="AE27" s="2">
        <f t="shared" si="19"/>
        <v>0</v>
      </c>
      <c r="AF27" s="2">
        <f t="shared" si="19"/>
        <v>0</v>
      </c>
      <c r="AG27" s="2">
        <f t="shared" si="19"/>
        <v>0</v>
      </c>
      <c r="AH27" s="2">
        <f t="shared" si="19"/>
        <v>0</v>
      </c>
      <c r="AI27" s="48"/>
      <c r="AJ27" s="9">
        <f t="shared" si="17"/>
        <v>8</v>
      </c>
      <c r="AK27" s="234"/>
      <c r="AL27" s="237"/>
      <c r="AM27" s="193" t="s">
        <v>21</v>
      </c>
      <c r="AN27" s="193"/>
    </row>
    <row r="28" spans="1:50" ht="18.75">
      <c r="A28" s="200">
        <v>3</v>
      </c>
      <c r="B28" s="252" t="s">
        <v>43</v>
      </c>
      <c r="C28" s="194" t="s">
        <v>10</v>
      </c>
      <c r="D28" s="194"/>
      <c r="E28" s="4">
        <f t="shared" ref="E28:F28" si="20">(E29+E30)</f>
        <v>55</v>
      </c>
      <c r="F28" s="4">
        <f t="shared" si="20"/>
        <v>0</v>
      </c>
      <c r="G28" s="4">
        <f t="shared" ref="G28:AI28" si="21">(G29+G30)</f>
        <v>0</v>
      </c>
      <c r="H28" s="4">
        <f t="shared" si="21"/>
        <v>0</v>
      </c>
      <c r="I28" s="4">
        <f t="shared" si="21"/>
        <v>0</v>
      </c>
      <c r="J28" s="4">
        <f t="shared" si="21"/>
        <v>0</v>
      </c>
      <c r="K28" s="4">
        <f t="shared" si="21"/>
        <v>0</v>
      </c>
      <c r="L28" s="4">
        <f t="shared" ref="L28" si="22">(L29+L30)</f>
        <v>140</v>
      </c>
      <c r="M28" s="4">
        <f t="shared" si="21"/>
        <v>147</v>
      </c>
      <c r="N28" s="4">
        <f t="shared" si="21"/>
        <v>283</v>
      </c>
      <c r="O28" s="4">
        <f t="shared" si="21"/>
        <v>0</v>
      </c>
      <c r="P28" s="4">
        <f t="shared" si="21"/>
        <v>272</v>
      </c>
      <c r="Q28" s="4">
        <f t="shared" si="21"/>
        <v>225</v>
      </c>
      <c r="R28" s="4">
        <f t="shared" si="21"/>
        <v>0</v>
      </c>
      <c r="S28" s="4">
        <f t="shared" si="21"/>
        <v>0</v>
      </c>
      <c r="T28" s="4">
        <f t="shared" si="21"/>
        <v>97</v>
      </c>
      <c r="U28" s="4">
        <f t="shared" si="21"/>
        <v>49</v>
      </c>
      <c r="V28" s="4">
        <f t="shared" si="21"/>
        <v>0</v>
      </c>
      <c r="W28" s="4"/>
      <c r="X28" s="4"/>
      <c r="Y28" s="4">
        <f t="shared" si="21"/>
        <v>0</v>
      </c>
      <c r="Z28" s="4">
        <f t="shared" si="21"/>
        <v>0</v>
      </c>
      <c r="AA28" s="4">
        <f t="shared" si="21"/>
        <v>0</v>
      </c>
      <c r="AB28" s="4">
        <f t="shared" si="21"/>
        <v>203</v>
      </c>
      <c r="AC28" s="4">
        <f t="shared" si="21"/>
        <v>277</v>
      </c>
      <c r="AD28" s="4">
        <f t="shared" si="21"/>
        <v>220</v>
      </c>
      <c r="AE28" s="4">
        <f t="shared" si="21"/>
        <v>349</v>
      </c>
      <c r="AF28" s="4">
        <f t="shared" si="21"/>
        <v>0</v>
      </c>
      <c r="AG28" s="4">
        <f t="shared" si="21"/>
        <v>95</v>
      </c>
      <c r="AH28" s="4">
        <f t="shared" si="21"/>
        <v>73</v>
      </c>
      <c r="AI28" s="4">
        <f t="shared" si="21"/>
        <v>0</v>
      </c>
      <c r="AJ28" s="8">
        <f t="shared" si="17"/>
        <v>2485</v>
      </c>
      <c r="AK28" s="226">
        <f>AJ30/AJ28%</f>
        <v>1.9718309859154928</v>
      </c>
      <c r="AL28" s="229">
        <f>AJ38/AJ28%</f>
        <v>0.60362173038229372</v>
      </c>
      <c r="AM28" s="194" t="s">
        <v>10</v>
      </c>
      <c r="AN28" s="194"/>
      <c r="AT28" s="308" t="s">
        <v>81</v>
      </c>
      <c r="AU28" s="309"/>
      <c r="AV28" s="309"/>
      <c r="AW28" s="309"/>
      <c r="AX28" s="310"/>
    </row>
    <row r="29" spans="1:50" ht="36">
      <c r="A29" s="201"/>
      <c r="B29" s="253"/>
      <c r="C29" s="195" t="s">
        <v>11</v>
      </c>
      <c r="D29" s="195"/>
      <c r="E29" s="43">
        <v>55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134</v>
      </c>
      <c r="M29" s="43">
        <v>137</v>
      </c>
      <c r="N29" s="43">
        <v>276</v>
      </c>
      <c r="O29" s="43">
        <v>0</v>
      </c>
      <c r="P29" s="43">
        <v>272</v>
      </c>
      <c r="Q29" s="43">
        <v>225</v>
      </c>
      <c r="R29" s="43">
        <v>0</v>
      </c>
      <c r="S29" s="43">
        <v>0</v>
      </c>
      <c r="T29" s="43">
        <v>96</v>
      </c>
      <c r="U29" s="43">
        <v>49</v>
      </c>
      <c r="V29" s="43">
        <v>0</v>
      </c>
      <c r="W29" s="43"/>
      <c r="X29" s="43"/>
      <c r="Y29" s="43">
        <v>0</v>
      </c>
      <c r="Z29" s="43">
        <v>0</v>
      </c>
      <c r="AA29" s="43">
        <v>0</v>
      </c>
      <c r="AB29" s="43">
        <v>198</v>
      </c>
      <c r="AC29" s="43">
        <v>270</v>
      </c>
      <c r="AD29" s="43">
        <v>220</v>
      </c>
      <c r="AE29" s="43">
        <v>341</v>
      </c>
      <c r="AF29" s="43">
        <v>0</v>
      </c>
      <c r="AG29" s="43">
        <v>90</v>
      </c>
      <c r="AH29" s="43">
        <v>73</v>
      </c>
      <c r="AI29" s="43">
        <v>0</v>
      </c>
      <c r="AJ29" s="9">
        <f t="shared" si="17"/>
        <v>2436</v>
      </c>
      <c r="AK29" s="227"/>
      <c r="AL29" s="230"/>
      <c r="AM29" s="195" t="s">
        <v>11</v>
      </c>
      <c r="AN29" s="195"/>
      <c r="AT29" s="311" t="s">
        <v>77</v>
      </c>
      <c r="AU29" s="313" t="s">
        <v>82</v>
      </c>
      <c r="AV29" s="313" t="s">
        <v>83</v>
      </c>
      <c r="AW29" s="313" t="s">
        <v>70</v>
      </c>
      <c r="AX29" s="133" t="s">
        <v>107</v>
      </c>
    </row>
    <row r="30" spans="1:50" ht="18.75">
      <c r="A30" s="201"/>
      <c r="B30" s="253"/>
      <c r="C30" s="195" t="s">
        <v>12</v>
      </c>
      <c r="D30" s="195"/>
      <c r="E30" s="1">
        <f t="shared" ref="E30:F30" si="23">(E32+E33+E34+E35+E36+E37)</f>
        <v>0</v>
      </c>
      <c r="F30" s="1">
        <f t="shared" si="23"/>
        <v>0</v>
      </c>
      <c r="G30" s="1">
        <f t="shared" ref="G30:AI30" si="24">(G32+G33+G34+G35+G36+G37)</f>
        <v>0</v>
      </c>
      <c r="H30" s="1">
        <f t="shared" si="24"/>
        <v>0</v>
      </c>
      <c r="I30" s="1">
        <f t="shared" si="24"/>
        <v>0</v>
      </c>
      <c r="J30" s="1">
        <f t="shared" si="24"/>
        <v>0</v>
      </c>
      <c r="K30" s="1">
        <f t="shared" si="24"/>
        <v>0</v>
      </c>
      <c r="L30" s="1">
        <f t="shared" ref="L30" si="25">(L32+L33+L34+L35+L36+L37)</f>
        <v>6</v>
      </c>
      <c r="M30" s="1">
        <f t="shared" si="24"/>
        <v>10</v>
      </c>
      <c r="N30" s="1">
        <f t="shared" si="24"/>
        <v>7</v>
      </c>
      <c r="O30" s="1">
        <f t="shared" si="24"/>
        <v>0</v>
      </c>
      <c r="P30" s="1">
        <f t="shared" si="24"/>
        <v>0</v>
      </c>
      <c r="Q30" s="1">
        <f t="shared" si="24"/>
        <v>0</v>
      </c>
      <c r="R30" s="1">
        <f t="shared" si="24"/>
        <v>0</v>
      </c>
      <c r="S30" s="1">
        <f t="shared" si="24"/>
        <v>0</v>
      </c>
      <c r="T30" s="1">
        <f t="shared" si="24"/>
        <v>1</v>
      </c>
      <c r="U30" s="1">
        <f t="shared" si="24"/>
        <v>0</v>
      </c>
      <c r="V30" s="1">
        <f t="shared" si="24"/>
        <v>0</v>
      </c>
      <c r="W30" s="1"/>
      <c r="X30" s="1"/>
      <c r="Y30" s="1">
        <f t="shared" si="24"/>
        <v>0</v>
      </c>
      <c r="Z30" s="1">
        <f t="shared" si="24"/>
        <v>0</v>
      </c>
      <c r="AA30" s="1">
        <f t="shared" si="24"/>
        <v>0</v>
      </c>
      <c r="AB30" s="1">
        <f t="shared" si="24"/>
        <v>5</v>
      </c>
      <c r="AC30" s="1">
        <f t="shared" si="24"/>
        <v>7</v>
      </c>
      <c r="AD30" s="1">
        <f t="shared" si="24"/>
        <v>0</v>
      </c>
      <c r="AE30" s="1">
        <f t="shared" si="24"/>
        <v>8</v>
      </c>
      <c r="AF30" s="1">
        <f t="shared" si="24"/>
        <v>0</v>
      </c>
      <c r="AG30" s="1">
        <f t="shared" si="24"/>
        <v>5</v>
      </c>
      <c r="AH30" s="1">
        <f t="shared" si="24"/>
        <v>0</v>
      </c>
      <c r="AI30" s="1">
        <f t="shared" si="24"/>
        <v>0</v>
      </c>
      <c r="AJ30" s="9">
        <f t="shared" si="17"/>
        <v>49</v>
      </c>
      <c r="AK30" s="227"/>
      <c r="AL30" s="230"/>
      <c r="AM30" s="195" t="s">
        <v>12</v>
      </c>
      <c r="AN30" s="195"/>
      <c r="AT30" s="312"/>
      <c r="AU30" s="314"/>
      <c r="AV30" s="314"/>
      <c r="AW30" s="314"/>
      <c r="AX30" s="134" t="s">
        <v>108</v>
      </c>
    </row>
    <row r="31" spans="1:50" ht="18.75">
      <c r="A31" s="201"/>
      <c r="B31" s="253"/>
      <c r="C31" s="255" t="s">
        <v>60</v>
      </c>
      <c r="D31" s="256"/>
      <c r="E31" s="34">
        <f t="shared" ref="E31:F31" si="26">(E30/E28)*100</f>
        <v>0</v>
      </c>
      <c r="F31" s="34" t="e">
        <f t="shared" si="26"/>
        <v>#DIV/0!</v>
      </c>
      <c r="G31" s="34" t="e">
        <f t="shared" ref="G31:AI31" si="27">(G30/G28)*100</f>
        <v>#DIV/0!</v>
      </c>
      <c r="H31" s="34" t="e">
        <f t="shared" si="27"/>
        <v>#DIV/0!</v>
      </c>
      <c r="I31" s="34" t="e">
        <f t="shared" si="27"/>
        <v>#DIV/0!</v>
      </c>
      <c r="J31" s="34" t="e">
        <f t="shared" si="27"/>
        <v>#DIV/0!</v>
      </c>
      <c r="K31" s="34" t="e">
        <f t="shared" si="27"/>
        <v>#DIV/0!</v>
      </c>
      <c r="L31" s="34">
        <f t="shared" ref="L31" si="28">(L30/L28)*100</f>
        <v>4.2857142857142856</v>
      </c>
      <c r="M31" s="34">
        <f t="shared" si="27"/>
        <v>6.8027210884353746</v>
      </c>
      <c r="N31" s="34">
        <f t="shared" si="27"/>
        <v>2.4734982332155475</v>
      </c>
      <c r="O31" s="34" t="e">
        <f t="shared" si="27"/>
        <v>#DIV/0!</v>
      </c>
      <c r="P31" s="34">
        <f t="shared" si="27"/>
        <v>0</v>
      </c>
      <c r="Q31" s="34">
        <f t="shared" si="27"/>
        <v>0</v>
      </c>
      <c r="R31" s="34" t="e">
        <f t="shared" si="27"/>
        <v>#DIV/0!</v>
      </c>
      <c r="S31" s="34" t="e">
        <f t="shared" si="27"/>
        <v>#DIV/0!</v>
      </c>
      <c r="T31" s="34">
        <f t="shared" si="27"/>
        <v>1.0309278350515463</v>
      </c>
      <c r="U31" s="34">
        <f t="shared" si="27"/>
        <v>0</v>
      </c>
      <c r="V31" s="34" t="e">
        <f t="shared" si="27"/>
        <v>#DIV/0!</v>
      </c>
      <c r="W31" s="34" t="e">
        <f t="shared" si="27"/>
        <v>#DIV/0!</v>
      </c>
      <c r="X31" s="34" t="e">
        <f t="shared" si="27"/>
        <v>#DIV/0!</v>
      </c>
      <c r="Y31" s="34" t="e">
        <f t="shared" si="27"/>
        <v>#DIV/0!</v>
      </c>
      <c r="Z31" s="34" t="e">
        <f t="shared" si="27"/>
        <v>#DIV/0!</v>
      </c>
      <c r="AA31" s="34" t="e">
        <f t="shared" si="27"/>
        <v>#DIV/0!</v>
      </c>
      <c r="AB31" s="34">
        <f t="shared" si="27"/>
        <v>2.4630541871921183</v>
      </c>
      <c r="AC31" s="34">
        <f t="shared" si="27"/>
        <v>2.5270758122743682</v>
      </c>
      <c r="AD31" s="34">
        <f t="shared" si="27"/>
        <v>0</v>
      </c>
      <c r="AE31" s="34">
        <f t="shared" si="27"/>
        <v>2.2922636103151861</v>
      </c>
      <c r="AF31" s="34" t="e">
        <f t="shared" si="27"/>
        <v>#DIV/0!</v>
      </c>
      <c r="AG31" s="34">
        <f t="shared" si="27"/>
        <v>5.2631578947368416</v>
      </c>
      <c r="AH31" s="34">
        <f t="shared" si="27"/>
        <v>0</v>
      </c>
      <c r="AI31" s="34" t="e">
        <f t="shared" si="27"/>
        <v>#DIV/0!</v>
      </c>
      <c r="AJ31" s="38">
        <f>(AJ30/AJ28)*100</f>
        <v>1.971830985915493</v>
      </c>
      <c r="AK31" s="227"/>
      <c r="AL31" s="230"/>
      <c r="AM31" s="51"/>
      <c r="AN31" s="51"/>
      <c r="AT31" s="135" t="s">
        <v>78</v>
      </c>
      <c r="AU31" s="136">
        <v>5916</v>
      </c>
      <c r="AV31" s="136">
        <v>35</v>
      </c>
      <c r="AW31" s="136">
        <v>0.5</v>
      </c>
      <c r="AX31" s="137">
        <v>0.59</v>
      </c>
    </row>
    <row r="32" spans="1:50" ht="18.75">
      <c r="A32" s="201"/>
      <c r="B32" s="253"/>
      <c r="C32" s="192" t="s">
        <v>13</v>
      </c>
      <c r="D32" s="51" t="s">
        <v>14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/>
      <c r="X32" s="1"/>
      <c r="Y32" s="1">
        <v>0</v>
      </c>
      <c r="Z32" s="1">
        <v>0</v>
      </c>
      <c r="AA32" s="1">
        <v>0</v>
      </c>
      <c r="AB32" s="1">
        <v>1</v>
      </c>
      <c r="AC32" s="1">
        <v>2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9">
        <f t="shared" ref="AJ32:AJ82" si="29">SUM(E32:AH32)</f>
        <v>5</v>
      </c>
      <c r="AK32" s="227"/>
      <c r="AL32" s="230"/>
      <c r="AM32" s="192" t="s">
        <v>13</v>
      </c>
      <c r="AN32" s="51" t="s">
        <v>14</v>
      </c>
      <c r="AT32" s="135" t="s">
        <v>79</v>
      </c>
      <c r="AU32" s="136">
        <v>5916</v>
      </c>
      <c r="AV32" s="136">
        <v>60</v>
      </c>
      <c r="AW32" s="136">
        <v>1</v>
      </c>
      <c r="AX32" s="137">
        <v>1.01</v>
      </c>
    </row>
    <row r="33" spans="1:50" ht="19.5" thickBot="1">
      <c r="A33" s="201"/>
      <c r="B33" s="253"/>
      <c r="C33" s="192"/>
      <c r="D33" s="51" t="s">
        <v>15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/>
      <c r="X33" s="1"/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9">
        <f t="shared" si="29"/>
        <v>1</v>
      </c>
      <c r="AK33" s="227"/>
      <c r="AL33" s="230"/>
      <c r="AM33" s="192"/>
      <c r="AN33" s="51" t="s">
        <v>15</v>
      </c>
      <c r="AT33" s="138" t="s">
        <v>80</v>
      </c>
      <c r="AU33" s="136">
        <v>5916</v>
      </c>
      <c r="AV33" s="139">
        <v>75</v>
      </c>
      <c r="AW33" s="139">
        <v>1</v>
      </c>
      <c r="AX33" s="140">
        <v>1.26</v>
      </c>
    </row>
    <row r="34" spans="1:50" ht="19.5" thickBot="1">
      <c r="A34" s="201"/>
      <c r="B34" s="253"/>
      <c r="C34" s="192"/>
      <c r="D34" s="51" t="s">
        <v>16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/>
      <c r="X34" s="1"/>
      <c r="Y34" s="1">
        <v>0</v>
      </c>
      <c r="Z34" s="1">
        <v>0</v>
      </c>
      <c r="AA34" s="1">
        <v>0</v>
      </c>
      <c r="AB34" s="1">
        <v>4</v>
      </c>
      <c r="AC34" s="1">
        <v>0</v>
      </c>
      <c r="AD34" s="1">
        <v>0</v>
      </c>
      <c r="AE34" s="1">
        <v>3</v>
      </c>
      <c r="AF34" s="1">
        <v>0</v>
      </c>
      <c r="AG34" s="1">
        <v>4</v>
      </c>
      <c r="AH34" s="1">
        <v>0</v>
      </c>
      <c r="AI34" s="1">
        <v>0</v>
      </c>
      <c r="AJ34" s="9">
        <f t="shared" si="29"/>
        <v>17</v>
      </c>
      <c r="AK34" s="227"/>
      <c r="AL34" s="230"/>
      <c r="AM34" s="192"/>
      <c r="AN34" s="51" t="s">
        <v>16</v>
      </c>
    </row>
    <row r="35" spans="1:50" ht="18.75">
      <c r="A35" s="201"/>
      <c r="B35" s="253"/>
      <c r="C35" s="192"/>
      <c r="D35" s="51" t="s">
        <v>17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/>
      <c r="X35" s="1"/>
      <c r="Y35" s="1">
        <v>0</v>
      </c>
      <c r="Z35" s="1">
        <v>0</v>
      </c>
      <c r="AA35" s="1">
        <v>0</v>
      </c>
      <c r="AB35" s="1">
        <v>0</v>
      </c>
      <c r="AC35" s="1">
        <v>5</v>
      </c>
      <c r="AD35" s="1">
        <v>0</v>
      </c>
      <c r="AE35" s="1">
        <v>5</v>
      </c>
      <c r="AF35" s="1">
        <v>0</v>
      </c>
      <c r="AG35" s="1">
        <v>0</v>
      </c>
      <c r="AH35" s="1">
        <v>0</v>
      </c>
      <c r="AI35" s="1">
        <v>0</v>
      </c>
      <c r="AJ35" s="9">
        <f t="shared" si="29"/>
        <v>10</v>
      </c>
      <c r="AK35" s="227"/>
      <c r="AL35" s="230"/>
      <c r="AM35" s="192"/>
      <c r="AN35" s="51" t="s">
        <v>17</v>
      </c>
      <c r="AT35" s="308" t="s">
        <v>109</v>
      </c>
      <c r="AU35" s="309"/>
      <c r="AV35" s="309"/>
      <c r="AW35" s="309"/>
      <c r="AX35" s="310"/>
    </row>
    <row r="36" spans="1:50" ht="36">
      <c r="A36" s="201"/>
      <c r="B36" s="253"/>
      <c r="C36" s="192"/>
      <c r="D36" s="51" t="s">
        <v>18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4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/>
      <c r="X36" s="1"/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9">
        <f t="shared" si="29"/>
        <v>4</v>
      </c>
      <c r="AK36" s="227"/>
      <c r="AL36" s="230"/>
      <c r="AM36" s="192"/>
      <c r="AN36" s="51" t="s">
        <v>18</v>
      </c>
      <c r="AT36" s="311" t="s">
        <v>77</v>
      </c>
      <c r="AU36" s="313" t="s">
        <v>82</v>
      </c>
      <c r="AV36" s="313" t="s">
        <v>83</v>
      </c>
      <c r="AW36" s="313" t="s">
        <v>70</v>
      </c>
      <c r="AX36" s="133" t="s">
        <v>107</v>
      </c>
    </row>
    <row r="37" spans="1:50" ht="18.75">
      <c r="A37" s="201"/>
      <c r="B37" s="253"/>
      <c r="C37" s="192"/>
      <c r="D37" s="51" t="s">
        <v>19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/>
      <c r="X37" s="1"/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9">
        <f t="shared" si="29"/>
        <v>12</v>
      </c>
      <c r="AK37" s="227"/>
      <c r="AL37" s="230"/>
      <c r="AM37" s="192"/>
      <c r="AN37" s="51" t="s">
        <v>19</v>
      </c>
      <c r="AT37" s="312"/>
      <c r="AU37" s="314"/>
      <c r="AV37" s="314"/>
      <c r="AW37" s="314"/>
      <c r="AX37" s="134" t="s">
        <v>108</v>
      </c>
    </row>
    <row r="38" spans="1:50" ht="19.5" thickBot="1">
      <c r="A38" s="202"/>
      <c r="B38" s="254"/>
      <c r="C38" s="193" t="s">
        <v>21</v>
      </c>
      <c r="D38" s="193"/>
      <c r="E38" s="2">
        <f t="shared" ref="E38:F38" si="30">(E32+E33+E34)</f>
        <v>0</v>
      </c>
      <c r="F38" s="2">
        <f t="shared" si="30"/>
        <v>0</v>
      </c>
      <c r="G38" s="2">
        <f t="shared" ref="G38:AI38" si="31">(G32+G33+G34)</f>
        <v>0</v>
      </c>
      <c r="H38" s="2">
        <f t="shared" si="31"/>
        <v>0</v>
      </c>
      <c r="I38" s="2">
        <f t="shared" si="31"/>
        <v>0</v>
      </c>
      <c r="J38" s="2">
        <f t="shared" si="31"/>
        <v>0</v>
      </c>
      <c r="K38" s="2">
        <f t="shared" si="31"/>
        <v>0</v>
      </c>
      <c r="L38" s="2">
        <f t="shared" si="31"/>
        <v>4</v>
      </c>
      <c r="M38" s="2">
        <f t="shared" si="31"/>
        <v>1</v>
      </c>
      <c r="N38" s="2">
        <f t="shared" si="31"/>
        <v>3</v>
      </c>
      <c r="O38" s="2">
        <f t="shared" si="31"/>
        <v>0</v>
      </c>
      <c r="P38" s="2">
        <f t="shared" si="31"/>
        <v>0</v>
      </c>
      <c r="Q38" s="2">
        <f t="shared" si="31"/>
        <v>0</v>
      </c>
      <c r="R38" s="2">
        <f t="shared" si="31"/>
        <v>0</v>
      </c>
      <c r="S38" s="2">
        <f t="shared" si="31"/>
        <v>0</v>
      </c>
      <c r="T38" s="2">
        <f t="shared" si="31"/>
        <v>0</v>
      </c>
      <c r="U38" s="2">
        <f t="shared" si="31"/>
        <v>0</v>
      </c>
      <c r="V38" s="2">
        <f t="shared" si="31"/>
        <v>0</v>
      </c>
      <c r="W38" s="2">
        <f t="shared" si="31"/>
        <v>0</v>
      </c>
      <c r="X38" s="2">
        <f t="shared" si="31"/>
        <v>0</v>
      </c>
      <c r="Y38" s="2">
        <f t="shared" si="31"/>
        <v>0</v>
      </c>
      <c r="Z38" s="2">
        <f t="shared" si="31"/>
        <v>0</v>
      </c>
      <c r="AA38" s="2">
        <f t="shared" si="31"/>
        <v>0</v>
      </c>
      <c r="AB38" s="2">
        <v>0</v>
      </c>
      <c r="AC38" s="2">
        <f t="shared" si="31"/>
        <v>2</v>
      </c>
      <c r="AD38" s="2">
        <f t="shared" si="31"/>
        <v>0</v>
      </c>
      <c r="AE38" s="2">
        <v>0</v>
      </c>
      <c r="AF38" s="2">
        <f t="shared" si="31"/>
        <v>0</v>
      </c>
      <c r="AG38" s="2">
        <f t="shared" si="31"/>
        <v>5</v>
      </c>
      <c r="AH38" s="2">
        <f t="shared" si="31"/>
        <v>0</v>
      </c>
      <c r="AI38" s="2">
        <f t="shared" si="31"/>
        <v>0</v>
      </c>
      <c r="AJ38" s="9">
        <f t="shared" si="29"/>
        <v>15</v>
      </c>
      <c r="AK38" s="228"/>
      <c r="AL38" s="231"/>
      <c r="AM38" s="193" t="s">
        <v>21</v>
      </c>
      <c r="AN38" s="193"/>
      <c r="AT38" s="135" t="s">
        <v>78</v>
      </c>
      <c r="AU38" s="136">
        <v>4615</v>
      </c>
      <c r="AV38" s="136">
        <v>25</v>
      </c>
      <c r="AW38" s="136">
        <v>0.5</v>
      </c>
      <c r="AX38" s="137">
        <v>0.54</v>
      </c>
    </row>
    <row r="39" spans="1:50" ht="18.75">
      <c r="A39" s="200">
        <v>4</v>
      </c>
      <c r="B39" s="252" t="s">
        <v>45</v>
      </c>
      <c r="C39" s="194" t="s">
        <v>10</v>
      </c>
      <c r="D39" s="194"/>
      <c r="E39" s="4">
        <f t="shared" ref="E39:F39" si="32">(E40+E41)</f>
        <v>54</v>
      </c>
      <c r="F39" s="4">
        <f t="shared" si="32"/>
        <v>202</v>
      </c>
      <c r="G39" s="4">
        <f t="shared" ref="G39:AI39" si="33">(G40+G41)</f>
        <v>0</v>
      </c>
      <c r="H39" s="4">
        <f t="shared" si="33"/>
        <v>0</v>
      </c>
      <c r="I39" s="4">
        <f t="shared" si="33"/>
        <v>0</v>
      </c>
      <c r="J39" s="4">
        <f t="shared" si="33"/>
        <v>0</v>
      </c>
      <c r="K39" s="4">
        <f t="shared" si="33"/>
        <v>0</v>
      </c>
      <c r="L39" s="4">
        <f t="shared" si="33"/>
        <v>0</v>
      </c>
      <c r="M39" s="4">
        <f t="shared" si="33"/>
        <v>0</v>
      </c>
      <c r="N39" s="4">
        <f t="shared" si="33"/>
        <v>0</v>
      </c>
      <c r="O39" s="4">
        <f t="shared" si="33"/>
        <v>0</v>
      </c>
      <c r="P39" s="4">
        <f t="shared" si="33"/>
        <v>0</v>
      </c>
      <c r="Q39" s="4">
        <f t="shared" si="33"/>
        <v>0</v>
      </c>
      <c r="R39" s="4">
        <f t="shared" si="33"/>
        <v>0</v>
      </c>
      <c r="S39" s="4">
        <f t="shared" si="33"/>
        <v>0</v>
      </c>
      <c r="T39" s="4">
        <f t="shared" si="33"/>
        <v>0</v>
      </c>
      <c r="U39" s="4">
        <f t="shared" si="33"/>
        <v>0</v>
      </c>
      <c r="V39" s="4">
        <f t="shared" si="33"/>
        <v>0</v>
      </c>
      <c r="W39" s="4">
        <f t="shared" si="33"/>
        <v>0</v>
      </c>
      <c r="X39" s="4">
        <f t="shared" si="33"/>
        <v>125</v>
      </c>
      <c r="Y39" s="4">
        <f t="shared" si="33"/>
        <v>0</v>
      </c>
      <c r="Z39" s="4">
        <f t="shared" si="33"/>
        <v>0</v>
      </c>
      <c r="AA39" s="4">
        <f t="shared" si="33"/>
        <v>0</v>
      </c>
      <c r="AB39" s="4">
        <f t="shared" si="33"/>
        <v>0</v>
      </c>
      <c r="AC39" s="4">
        <f t="shared" si="33"/>
        <v>0</v>
      </c>
      <c r="AD39" s="4">
        <f t="shared" si="33"/>
        <v>0</v>
      </c>
      <c r="AE39" s="4">
        <f t="shared" si="33"/>
        <v>0</v>
      </c>
      <c r="AF39" s="4">
        <f t="shared" si="33"/>
        <v>0</v>
      </c>
      <c r="AG39" s="4">
        <f t="shared" si="33"/>
        <v>249</v>
      </c>
      <c r="AH39" s="4">
        <f t="shared" si="33"/>
        <v>160</v>
      </c>
      <c r="AI39" s="4">
        <f t="shared" si="33"/>
        <v>114</v>
      </c>
      <c r="AJ39" s="8">
        <f t="shared" si="29"/>
        <v>790</v>
      </c>
      <c r="AK39" s="232">
        <f t="shared" ref="AK39" si="34">AJ41/AJ39%</f>
        <v>5.5696202531645564</v>
      </c>
      <c r="AL39" s="235">
        <f t="shared" ref="AL39" si="35">AJ49/AJ39%</f>
        <v>1.6455696202531644</v>
      </c>
      <c r="AM39" s="194" t="s">
        <v>10</v>
      </c>
      <c r="AN39" s="194"/>
      <c r="AT39" s="135" t="s">
        <v>79</v>
      </c>
      <c r="AU39" s="136">
        <v>4615</v>
      </c>
      <c r="AV39" s="136">
        <v>47</v>
      </c>
      <c r="AW39" s="136">
        <v>1</v>
      </c>
      <c r="AX39" s="137">
        <v>1.08</v>
      </c>
    </row>
    <row r="40" spans="1:50" ht="19.5" thickBot="1">
      <c r="A40" s="201"/>
      <c r="B40" s="253"/>
      <c r="C40" s="195" t="s">
        <v>11</v>
      </c>
      <c r="D40" s="195"/>
      <c r="E40" s="1">
        <v>41</v>
      </c>
      <c r="F40" s="1">
        <v>190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115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244</v>
      </c>
      <c r="AH40" s="1">
        <v>156</v>
      </c>
      <c r="AI40" s="1">
        <v>110</v>
      </c>
      <c r="AJ40" s="9">
        <f t="shared" si="29"/>
        <v>746</v>
      </c>
      <c r="AK40" s="233"/>
      <c r="AL40" s="236"/>
      <c r="AM40" s="195" t="s">
        <v>11</v>
      </c>
      <c r="AN40" s="195"/>
      <c r="AT40" s="138" t="s">
        <v>80</v>
      </c>
      <c r="AU40" s="136">
        <v>4615</v>
      </c>
      <c r="AV40" s="139">
        <v>68</v>
      </c>
      <c r="AW40" s="139">
        <v>1</v>
      </c>
      <c r="AX40" s="140">
        <v>1.47</v>
      </c>
    </row>
    <row r="41" spans="1:50" ht="18.75">
      <c r="A41" s="201"/>
      <c r="B41" s="253"/>
      <c r="C41" s="195" t="s">
        <v>12</v>
      </c>
      <c r="D41" s="195"/>
      <c r="E41" s="1">
        <f t="shared" ref="E41:F41" si="36">(E43+E44+E45+E46+E47+E48)</f>
        <v>13</v>
      </c>
      <c r="F41" s="1">
        <f t="shared" si="36"/>
        <v>12</v>
      </c>
      <c r="G41" s="1">
        <f t="shared" ref="G41:AI41" si="37">(G43+G44+G45+G46+G47+G48)</f>
        <v>0</v>
      </c>
      <c r="H41" s="1">
        <f t="shared" si="37"/>
        <v>0</v>
      </c>
      <c r="I41" s="1">
        <f t="shared" si="37"/>
        <v>0</v>
      </c>
      <c r="J41" s="1">
        <f t="shared" si="37"/>
        <v>0</v>
      </c>
      <c r="K41" s="1">
        <f t="shared" si="37"/>
        <v>0</v>
      </c>
      <c r="L41" s="1">
        <f t="shared" si="37"/>
        <v>0</v>
      </c>
      <c r="M41" s="1">
        <f t="shared" si="37"/>
        <v>0</v>
      </c>
      <c r="N41" s="1">
        <f t="shared" si="37"/>
        <v>0</v>
      </c>
      <c r="O41" s="1">
        <f t="shared" si="37"/>
        <v>0</v>
      </c>
      <c r="P41" s="1">
        <f t="shared" si="37"/>
        <v>0</v>
      </c>
      <c r="Q41" s="1">
        <f t="shared" si="37"/>
        <v>0</v>
      </c>
      <c r="R41" s="1">
        <f t="shared" si="37"/>
        <v>0</v>
      </c>
      <c r="S41" s="1">
        <f t="shared" si="37"/>
        <v>0</v>
      </c>
      <c r="T41" s="1">
        <f t="shared" si="37"/>
        <v>0</v>
      </c>
      <c r="U41" s="1">
        <f t="shared" si="37"/>
        <v>0</v>
      </c>
      <c r="V41" s="1">
        <f t="shared" si="37"/>
        <v>0</v>
      </c>
      <c r="W41" s="1">
        <f t="shared" si="37"/>
        <v>0</v>
      </c>
      <c r="X41" s="1">
        <f t="shared" si="37"/>
        <v>10</v>
      </c>
      <c r="Y41" s="1">
        <f t="shared" si="37"/>
        <v>0</v>
      </c>
      <c r="Z41" s="1">
        <f t="shared" si="37"/>
        <v>0</v>
      </c>
      <c r="AA41" s="1">
        <f t="shared" si="37"/>
        <v>0</v>
      </c>
      <c r="AB41" s="1">
        <f t="shared" si="37"/>
        <v>0</v>
      </c>
      <c r="AC41" s="1">
        <f t="shared" si="37"/>
        <v>0</v>
      </c>
      <c r="AD41" s="1">
        <f t="shared" si="37"/>
        <v>0</v>
      </c>
      <c r="AE41" s="1">
        <f t="shared" si="37"/>
        <v>0</v>
      </c>
      <c r="AF41" s="1">
        <f t="shared" si="37"/>
        <v>0</v>
      </c>
      <c r="AG41" s="1">
        <f t="shared" si="37"/>
        <v>5</v>
      </c>
      <c r="AH41" s="1">
        <f t="shared" si="37"/>
        <v>4</v>
      </c>
      <c r="AI41" s="1">
        <f t="shared" si="37"/>
        <v>4</v>
      </c>
      <c r="AJ41" s="9">
        <f t="shared" si="29"/>
        <v>44</v>
      </c>
      <c r="AK41" s="233"/>
      <c r="AL41" s="236"/>
      <c r="AM41" s="195" t="s">
        <v>12</v>
      </c>
      <c r="AN41" s="195"/>
    </row>
    <row r="42" spans="1:50" ht="18.75">
      <c r="A42" s="201"/>
      <c r="B42" s="253"/>
      <c r="C42" s="255" t="s">
        <v>60</v>
      </c>
      <c r="D42" s="256"/>
      <c r="E42" s="34">
        <f t="shared" ref="E42:AI42" si="38">(E41/E39)*100</f>
        <v>24.074074074074073</v>
      </c>
      <c r="F42" s="34">
        <f t="shared" si="38"/>
        <v>5.9405940594059405</v>
      </c>
      <c r="G42" s="34" t="e">
        <f t="shared" si="38"/>
        <v>#DIV/0!</v>
      </c>
      <c r="H42" s="34" t="e">
        <f t="shared" si="38"/>
        <v>#DIV/0!</v>
      </c>
      <c r="I42" s="34" t="e">
        <f t="shared" si="38"/>
        <v>#DIV/0!</v>
      </c>
      <c r="J42" s="34" t="e">
        <f t="shared" si="38"/>
        <v>#DIV/0!</v>
      </c>
      <c r="K42" s="34" t="e">
        <f t="shared" si="38"/>
        <v>#DIV/0!</v>
      </c>
      <c r="L42" s="34" t="e">
        <f t="shared" si="38"/>
        <v>#DIV/0!</v>
      </c>
      <c r="M42" s="34" t="e">
        <f t="shared" si="38"/>
        <v>#DIV/0!</v>
      </c>
      <c r="N42" s="34" t="e">
        <f t="shared" si="38"/>
        <v>#DIV/0!</v>
      </c>
      <c r="O42" s="34" t="e">
        <f t="shared" si="38"/>
        <v>#DIV/0!</v>
      </c>
      <c r="P42" s="34" t="e">
        <f t="shared" si="38"/>
        <v>#DIV/0!</v>
      </c>
      <c r="Q42" s="34" t="e">
        <f t="shared" si="38"/>
        <v>#DIV/0!</v>
      </c>
      <c r="R42" s="34" t="e">
        <f t="shared" si="38"/>
        <v>#DIV/0!</v>
      </c>
      <c r="S42" s="34" t="e">
        <f t="shared" si="38"/>
        <v>#DIV/0!</v>
      </c>
      <c r="T42" s="34" t="e">
        <f t="shared" si="38"/>
        <v>#DIV/0!</v>
      </c>
      <c r="U42" s="34" t="e">
        <f t="shared" si="38"/>
        <v>#DIV/0!</v>
      </c>
      <c r="V42" s="34" t="e">
        <f t="shared" si="38"/>
        <v>#DIV/0!</v>
      </c>
      <c r="W42" s="34" t="e">
        <f t="shared" si="38"/>
        <v>#DIV/0!</v>
      </c>
      <c r="X42" s="34">
        <f t="shared" si="38"/>
        <v>8</v>
      </c>
      <c r="Y42" s="34" t="e">
        <f t="shared" si="38"/>
        <v>#DIV/0!</v>
      </c>
      <c r="Z42" s="34" t="e">
        <f t="shared" si="38"/>
        <v>#DIV/0!</v>
      </c>
      <c r="AA42" s="34" t="e">
        <f t="shared" si="38"/>
        <v>#DIV/0!</v>
      </c>
      <c r="AB42" s="34" t="e">
        <f t="shared" si="38"/>
        <v>#DIV/0!</v>
      </c>
      <c r="AC42" s="34" t="e">
        <f t="shared" si="38"/>
        <v>#DIV/0!</v>
      </c>
      <c r="AD42" s="34" t="e">
        <f t="shared" si="38"/>
        <v>#DIV/0!</v>
      </c>
      <c r="AE42" s="34" t="e">
        <f t="shared" si="38"/>
        <v>#DIV/0!</v>
      </c>
      <c r="AF42" s="34" t="e">
        <f t="shared" si="38"/>
        <v>#DIV/0!</v>
      </c>
      <c r="AG42" s="34">
        <f t="shared" si="38"/>
        <v>2.0080321285140563</v>
      </c>
      <c r="AH42" s="34">
        <f t="shared" si="38"/>
        <v>2.5</v>
      </c>
      <c r="AI42" s="34">
        <f t="shared" si="38"/>
        <v>3.5087719298245612</v>
      </c>
      <c r="AJ42" s="38">
        <f>(AJ41/AJ39)*100</f>
        <v>5.5696202531645564</v>
      </c>
      <c r="AK42" s="233"/>
      <c r="AL42" s="236"/>
      <c r="AM42" s="53"/>
      <c r="AN42" s="53"/>
    </row>
    <row r="43" spans="1:50" ht="18.75">
      <c r="A43" s="201"/>
      <c r="B43" s="253"/>
      <c r="C43" s="192" t="s">
        <v>13</v>
      </c>
      <c r="D43" s="51" t="s">
        <v>14</v>
      </c>
      <c r="E43" s="1">
        <v>3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9">
        <f t="shared" si="29"/>
        <v>5</v>
      </c>
      <c r="AK43" s="233"/>
      <c r="AL43" s="236"/>
      <c r="AM43" s="192" t="s">
        <v>13</v>
      </c>
      <c r="AN43" s="51" t="s">
        <v>14</v>
      </c>
    </row>
    <row r="44" spans="1:50" ht="18.75">
      <c r="A44" s="201"/>
      <c r="B44" s="253"/>
      <c r="C44" s="192"/>
      <c r="D44" s="51" t="s">
        <v>15</v>
      </c>
      <c r="E44" s="1">
        <v>4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/>
      <c r="X44" s="1"/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9">
        <f t="shared" si="29"/>
        <v>7</v>
      </c>
      <c r="AK44" s="233"/>
      <c r="AL44" s="236"/>
      <c r="AM44" s="192"/>
      <c r="AN44" s="51" t="s">
        <v>15</v>
      </c>
    </row>
    <row r="45" spans="1:50" ht="18.75">
      <c r="A45" s="201"/>
      <c r="B45" s="253"/>
      <c r="C45" s="192"/>
      <c r="D45" s="51" t="s">
        <v>16</v>
      </c>
      <c r="E45" s="1">
        <v>3</v>
      </c>
      <c r="F45" s="1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/>
      <c r="X45" s="1"/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3</v>
      </c>
      <c r="AH45" s="1">
        <v>0</v>
      </c>
      <c r="AI45" s="1">
        <v>0</v>
      </c>
      <c r="AJ45" s="9">
        <f t="shared" si="29"/>
        <v>10</v>
      </c>
      <c r="AK45" s="233"/>
      <c r="AL45" s="236"/>
      <c r="AM45" s="192"/>
      <c r="AN45" s="51" t="s">
        <v>16</v>
      </c>
    </row>
    <row r="46" spans="1:50" ht="18.75">
      <c r="A46" s="201"/>
      <c r="B46" s="253"/>
      <c r="C46" s="192"/>
      <c r="D46" s="51" t="s">
        <v>17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/>
      <c r="X46" s="1">
        <v>3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9">
        <f t="shared" si="29"/>
        <v>3</v>
      </c>
      <c r="AK46" s="233"/>
      <c r="AL46" s="236"/>
      <c r="AM46" s="192"/>
      <c r="AN46" s="51" t="s">
        <v>17</v>
      </c>
    </row>
    <row r="47" spans="1:50" ht="18.75">
      <c r="A47" s="201"/>
      <c r="B47" s="253"/>
      <c r="C47" s="192"/>
      <c r="D47" s="51" t="s">
        <v>18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/>
      <c r="X47" s="1"/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9">
        <f t="shared" si="29"/>
        <v>0</v>
      </c>
      <c r="AK47" s="233"/>
      <c r="AL47" s="236"/>
      <c r="AM47" s="192"/>
      <c r="AN47" s="51" t="s">
        <v>18</v>
      </c>
    </row>
    <row r="48" spans="1:50" ht="18.75">
      <c r="A48" s="201"/>
      <c r="B48" s="253"/>
      <c r="C48" s="192"/>
      <c r="D48" s="51" t="s">
        <v>19</v>
      </c>
      <c r="E48" s="1">
        <v>3</v>
      </c>
      <c r="F48" s="1">
        <v>3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/>
      <c r="X48" s="1">
        <v>7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2</v>
      </c>
      <c r="AH48" s="1">
        <v>4</v>
      </c>
      <c r="AI48" s="1">
        <v>3</v>
      </c>
      <c r="AJ48" s="9">
        <f t="shared" si="29"/>
        <v>19</v>
      </c>
      <c r="AK48" s="233"/>
      <c r="AL48" s="236"/>
      <c r="AM48" s="192"/>
      <c r="AN48" s="51" t="s">
        <v>19</v>
      </c>
    </row>
    <row r="49" spans="1:50" ht="19.5" thickBot="1">
      <c r="A49" s="202"/>
      <c r="B49" s="254"/>
      <c r="C49" s="193" t="s">
        <v>21</v>
      </c>
      <c r="D49" s="193"/>
      <c r="E49" s="2">
        <f t="shared" ref="E49" si="39">(E43+E44+E45)</f>
        <v>10</v>
      </c>
      <c r="F49" s="2">
        <v>0</v>
      </c>
      <c r="G49" s="2">
        <f t="shared" ref="G49:AI49" si="40">(G43+G44+G45)</f>
        <v>0</v>
      </c>
      <c r="H49" s="2">
        <f t="shared" si="40"/>
        <v>0</v>
      </c>
      <c r="I49" s="2">
        <f t="shared" si="40"/>
        <v>0</v>
      </c>
      <c r="J49" s="2">
        <f t="shared" si="40"/>
        <v>0</v>
      </c>
      <c r="K49" s="2">
        <f t="shared" si="40"/>
        <v>0</v>
      </c>
      <c r="L49" s="2">
        <f t="shared" si="40"/>
        <v>0</v>
      </c>
      <c r="M49" s="2">
        <f t="shared" si="40"/>
        <v>0</v>
      </c>
      <c r="N49" s="2">
        <f t="shared" si="40"/>
        <v>0</v>
      </c>
      <c r="O49" s="2">
        <f t="shared" si="40"/>
        <v>0</v>
      </c>
      <c r="P49" s="2">
        <f t="shared" si="40"/>
        <v>0</v>
      </c>
      <c r="Q49" s="2">
        <f t="shared" si="40"/>
        <v>0</v>
      </c>
      <c r="R49" s="2">
        <f t="shared" si="40"/>
        <v>0</v>
      </c>
      <c r="S49" s="2">
        <f t="shared" si="40"/>
        <v>0</v>
      </c>
      <c r="T49" s="2">
        <f t="shared" si="40"/>
        <v>0</v>
      </c>
      <c r="U49" s="2">
        <f t="shared" si="40"/>
        <v>0</v>
      </c>
      <c r="V49" s="2">
        <f t="shared" si="40"/>
        <v>0</v>
      </c>
      <c r="W49" s="2"/>
      <c r="X49" s="2">
        <v>0</v>
      </c>
      <c r="Y49" s="2">
        <f t="shared" si="40"/>
        <v>0</v>
      </c>
      <c r="Z49" s="2">
        <f t="shared" si="40"/>
        <v>0</v>
      </c>
      <c r="AA49" s="2">
        <f t="shared" si="40"/>
        <v>0</v>
      </c>
      <c r="AB49" s="2">
        <f t="shared" si="40"/>
        <v>0</v>
      </c>
      <c r="AC49" s="2">
        <f t="shared" si="40"/>
        <v>0</v>
      </c>
      <c r="AD49" s="2">
        <f t="shared" si="40"/>
        <v>0</v>
      </c>
      <c r="AE49" s="2">
        <f t="shared" si="40"/>
        <v>0</v>
      </c>
      <c r="AF49" s="2">
        <f t="shared" si="40"/>
        <v>0</v>
      </c>
      <c r="AG49" s="2">
        <f t="shared" si="40"/>
        <v>3</v>
      </c>
      <c r="AH49" s="2">
        <f t="shared" si="40"/>
        <v>0</v>
      </c>
      <c r="AI49" s="2">
        <f t="shared" si="40"/>
        <v>1</v>
      </c>
      <c r="AJ49" s="9">
        <f t="shared" si="29"/>
        <v>13</v>
      </c>
      <c r="AK49" s="234"/>
      <c r="AL49" s="237"/>
      <c r="AM49" s="193" t="s">
        <v>21</v>
      </c>
      <c r="AN49" s="193"/>
    </row>
    <row r="50" spans="1:50" ht="19.5" thickBot="1">
      <c r="A50" s="200">
        <v>5</v>
      </c>
      <c r="B50" s="252" t="s">
        <v>46</v>
      </c>
      <c r="C50" s="194" t="s">
        <v>10</v>
      </c>
      <c r="D50" s="194"/>
      <c r="E50" s="4">
        <f t="shared" ref="E50:V50" si="41">(E51+E52)</f>
        <v>170</v>
      </c>
      <c r="F50" s="4">
        <f t="shared" si="41"/>
        <v>118</v>
      </c>
      <c r="G50" s="4">
        <f t="shared" si="41"/>
        <v>0</v>
      </c>
      <c r="H50" s="4">
        <f t="shared" si="41"/>
        <v>0</v>
      </c>
      <c r="I50" s="4">
        <f t="shared" si="41"/>
        <v>0</v>
      </c>
      <c r="J50" s="4">
        <f t="shared" si="41"/>
        <v>52</v>
      </c>
      <c r="K50" s="4">
        <f t="shared" si="41"/>
        <v>0</v>
      </c>
      <c r="L50" s="4">
        <f t="shared" si="41"/>
        <v>5</v>
      </c>
      <c r="M50" s="4">
        <f t="shared" si="41"/>
        <v>160</v>
      </c>
      <c r="N50" s="4">
        <f t="shared" si="41"/>
        <v>199</v>
      </c>
      <c r="O50" s="4">
        <f t="shared" si="41"/>
        <v>0</v>
      </c>
      <c r="P50" s="4">
        <f t="shared" si="41"/>
        <v>189</v>
      </c>
      <c r="Q50" s="4">
        <f t="shared" si="41"/>
        <v>20</v>
      </c>
      <c r="R50" s="4">
        <f t="shared" si="41"/>
        <v>0</v>
      </c>
      <c r="S50" s="4">
        <f t="shared" si="41"/>
        <v>0</v>
      </c>
      <c r="T50" s="4">
        <f t="shared" si="41"/>
        <v>65</v>
      </c>
      <c r="U50" s="4">
        <f t="shared" si="41"/>
        <v>100</v>
      </c>
      <c r="V50" s="4">
        <f t="shared" si="41"/>
        <v>0</v>
      </c>
      <c r="W50" s="4">
        <f t="shared" ref="W50" si="42">(W51+W52)</f>
        <v>0</v>
      </c>
      <c r="X50" s="4">
        <f t="shared" ref="X50" si="43">(X51+X52)</f>
        <v>0</v>
      </c>
      <c r="Y50" s="4">
        <f t="shared" ref="Y50:AH50" si="44">(Y51+Y52)</f>
        <v>0</v>
      </c>
      <c r="Z50" s="4">
        <f t="shared" si="44"/>
        <v>0</v>
      </c>
      <c r="AA50" s="4">
        <f t="shared" si="44"/>
        <v>0</v>
      </c>
      <c r="AB50" s="4">
        <f t="shared" si="44"/>
        <v>0</v>
      </c>
      <c r="AC50" s="4">
        <f t="shared" si="44"/>
        <v>0</v>
      </c>
      <c r="AD50" s="4">
        <f t="shared" si="44"/>
        <v>0</v>
      </c>
      <c r="AE50" s="4">
        <f t="shared" si="44"/>
        <v>0</v>
      </c>
      <c r="AF50" s="4">
        <f t="shared" si="44"/>
        <v>0</v>
      </c>
      <c r="AG50" s="4">
        <f t="shared" si="44"/>
        <v>0</v>
      </c>
      <c r="AH50" s="4">
        <f t="shared" si="44"/>
        <v>0</v>
      </c>
      <c r="AI50" s="46"/>
      <c r="AJ50" s="8">
        <f t="shared" si="29"/>
        <v>1078</v>
      </c>
      <c r="AK50" s="232">
        <f>AJ52/AJ50%</f>
        <v>6.5862708719851577</v>
      </c>
      <c r="AL50" s="235">
        <f>AJ60/AJ50%</f>
        <v>4.2671614100185531</v>
      </c>
      <c r="AM50" s="194" t="s">
        <v>10</v>
      </c>
      <c r="AN50" s="194"/>
    </row>
    <row r="51" spans="1:50" ht="36">
      <c r="A51" s="201"/>
      <c r="B51" s="253"/>
      <c r="C51" s="195" t="s">
        <v>11</v>
      </c>
      <c r="D51" s="195"/>
      <c r="E51" s="1">
        <v>158</v>
      </c>
      <c r="F51" s="1">
        <v>105</v>
      </c>
      <c r="G51" s="1">
        <v>0</v>
      </c>
      <c r="H51" s="1">
        <v>0</v>
      </c>
      <c r="I51" s="1">
        <v>0</v>
      </c>
      <c r="J51" s="1">
        <v>52</v>
      </c>
      <c r="K51" s="1">
        <v>0</v>
      </c>
      <c r="L51" s="1">
        <v>5</v>
      </c>
      <c r="M51" s="1">
        <v>135</v>
      </c>
      <c r="N51" s="1">
        <v>194</v>
      </c>
      <c r="O51" s="1">
        <v>0</v>
      </c>
      <c r="P51" s="1">
        <v>189</v>
      </c>
      <c r="Q51" s="1">
        <v>20</v>
      </c>
      <c r="R51" s="1">
        <v>0</v>
      </c>
      <c r="S51" s="1">
        <v>0</v>
      </c>
      <c r="T51" s="1">
        <v>52</v>
      </c>
      <c r="U51" s="1">
        <v>97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47"/>
      <c r="AJ51" s="9">
        <f t="shared" si="29"/>
        <v>1007</v>
      </c>
      <c r="AK51" s="233"/>
      <c r="AL51" s="236"/>
      <c r="AM51" s="195" t="s">
        <v>11</v>
      </c>
      <c r="AN51" s="195"/>
      <c r="AT51" s="305" t="s">
        <v>84</v>
      </c>
      <c r="AU51" s="306"/>
      <c r="AV51" s="306"/>
      <c r="AW51" s="307"/>
    </row>
    <row r="52" spans="1:50" ht="31.5">
      <c r="A52" s="201"/>
      <c r="B52" s="253"/>
      <c r="C52" s="195" t="s">
        <v>12</v>
      </c>
      <c r="D52" s="195"/>
      <c r="E52" s="1">
        <f t="shared" ref="E52:F52" si="45">(E54+E55+E56+E57+E58+E59)</f>
        <v>12</v>
      </c>
      <c r="F52" s="1">
        <f t="shared" si="45"/>
        <v>13</v>
      </c>
      <c r="G52" s="1">
        <f t="shared" ref="G52:M52" si="46">(G54+G55+G56+G57+G58+G59)</f>
        <v>0</v>
      </c>
      <c r="H52" s="1">
        <f t="shared" si="46"/>
        <v>0</v>
      </c>
      <c r="I52" s="1">
        <f t="shared" si="46"/>
        <v>0</v>
      </c>
      <c r="J52" s="1">
        <f t="shared" si="46"/>
        <v>0</v>
      </c>
      <c r="K52" s="1">
        <f t="shared" si="46"/>
        <v>0</v>
      </c>
      <c r="L52" s="1">
        <f t="shared" si="46"/>
        <v>0</v>
      </c>
      <c r="M52" s="1">
        <f t="shared" si="46"/>
        <v>25</v>
      </c>
      <c r="N52" s="1">
        <v>5</v>
      </c>
      <c r="O52" s="1">
        <f t="shared" ref="O52:T52" si="47">(O54+O55+O56+O57+O58+O59)</f>
        <v>0</v>
      </c>
      <c r="P52" s="1">
        <f t="shared" si="47"/>
        <v>0</v>
      </c>
      <c r="Q52" s="1">
        <f t="shared" si="47"/>
        <v>0</v>
      </c>
      <c r="R52" s="1">
        <f t="shared" si="47"/>
        <v>0</v>
      </c>
      <c r="S52" s="1">
        <f t="shared" si="47"/>
        <v>0</v>
      </c>
      <c r="T52" s="1">
        <f t="shared" si="47"/>
        <v>13</v>
      </c>
      <c r="U52" s="1">
        <v>3</v>
      </c>
      <c r="V52" s="1">
        <f>(V54+V55+V56+V57+V58+V59)</f>
        <v>0</v>
      </c>
      <c r="W52" s="1">
        <f t="shared" ref="W52:X52" si="48">(W54+W55+W56+W57+W58+W59)</f>
        <v>0</v>
      </c>
      <c r="X52" s="1">
        <f t="shared" si="48"/>
        <v>0</v>
      </c>
      <c r="Y52" s="1">
        <f t="shared" ref="Y52:AH52" si="49">(Y54+Y55+Y56+Y57+Y58+Y59)</f>
        <v>0</v>
      </c>
      <c r="Z52" s="1">
        <f t="shared" si="49"/>
        <v>0</v>
      </c>
      <c r="AA52" s="1">
        <f t="shared" si="49"/>
        <v>0</v>
      </c>
      <c r="AB52" s="1">
        <f t="shared" si="49"/>
        <v>0</v>
      </c>
      <c r="AC52" s="1">
        <f t="shared" si="49"/>
        <v>0</v>
      </c>
      <c r="AD52" s="1">
        <f t="shared" si="49"/>
        <v>0</v>
      </c>
      <c r="AE52" s="1">
        <f t="shared" si="49"/>
        <v>0</v>
      </c>
      <c r="AF52" s="1">
        <f t="shared" si="49"/>
        <v>0</v>
      </c>
      <c r="AG52" s="1">
        <f t="shared" si="49"/>
        <v>0</v>
      </c>
      <c r="AH52" s="1">
        <f t="shared" si="49"/>
        <v>0</v>
      </c>
      <c r="AI52" s="47"/>
      <c r="AJ52" s="9">
        <f t="shared" si="29"/>
        <v>71</v>
      </c>
      <c r="AK52" s="233"/>
      <c r="AL52" s="236"/>
      <c r="AM52" s="195" t="s">
        <v>12</v>
      </c>
      <c r="AN52" s="195"/>
      <c r="AT52" s="122" t="s">
        <v>92</v>
      </c>
      <c r="AU52" s="118" t="s">
        <v>93</v>
      </c>
      <c r="AV52" s="119" t="s">
        <v>94</v>
      </c>
      <c r="AW52" s="123" t="s">
        <v>95</v>
      </c>
    </row>
    <row r="53" spans="1:50" ht="23.25">
      <c r="A53" s="201"/>
      <c r="B53" s="253"/>
      <c r="C53" s="255" t="s">
        <v>60</v>
      </c>
      <c r="D53" s="256"/>
      <c r="E53" s="34">
        <f>(E52/E50)*100</f>
        <v>7.0588235294117645</v>
      </c>
      <c r="F53" s="34">
        <f>(F52/F50)*100</f>
        <v>11.016949152542372</v>
      </c>
      <c r="G53" s="34" t="e">
        <f t="shared" ref="G53:T53" si="50">(G52/G50)*100</f>
        <v>#DIV/0!</v>
      </c>
      <c r="H53" s="34" t="e">
        <f t="shared" si="50"/>
        <v>#DIV/0!</v>
      </c>
      <c r="I53" s="34" t="e">
        <f t="shared" si="50"/>
        <v>#DIV/0!</v>
      </c>
      <c r="J53" s="34">
        <f t="shared" si="50"/>
        <v>0</v>
      </c>
      <c r="K53" s="34" t="e">
        <f t="shared" si="50"/>
        <v>#DIV/0!</v>
      </c>
      <c r="L53" s="34">
        <f t="shared" si="50"/>
        <v>0</v>
      </c>
      <c r="M53" s="34">
        <f t="shared" si="50"/>
        <v>15.625</v>
      </c>
      <c r="N53" s="34">
        <f t="shared" si="50"/>
        <v>2.512562814070352</v>
      </c>
      <c r="O53" s="34" t="e">
        <f t="shared" si="50"/>
        <v>#DIV/0!</v>
      </c>
      <c r="P53" s="34">
        <f t="shared" si="50"/>
        <v>0</v>
      </c>
      <c r="Q53" s="34">
        <f t="shared" si="50"/>
        <v>0</v>
      </c>
      <c r="R53" s="34" t="e">
        <f t="shared" si="50"/>
        <v>#DIV/0!</v>
      </c>
      <c r="S53" s="34" t="e">
        <f t="shared" si="50"/>
        <v>#DIV/0!</v>
      </c>
      <c r="T53" s="34">
        <f t="shared" si="50"/>
        <v>20</v>
      </c>
      <c r="U53" s="34">
        <f>(U52/U50)*100</f>
        <v>3</v>
      </c>
      <c r="V53" s="34" t="e">
        <f>(V52/V50)*100</f>
        <v>#DIV/0!</v>
      </c>
      <c r="W53" s="34" t="e">
        <f t="shared" ref="W53" si="51">(W52/W50)*100</f>
        <v>#DIV/0!</v>
      </c>
      <c r="X53" s="34" t="e">
        <f t="shared" ref="X53" si="52">(X52/X50)*100</f>
        <v>#DIV/0!</v>
      </c>
      <c r="Y53" s="34" t="e">
        <f t="shared" ref="Y53" si="53">(Y52/Y50)*100</f>
        <v>#DIV/0!</v>
      </c>
      <c r="Z53" s="34" t="e">
        <f t="shared" ref="Z53" si="54">(Z52/Z50)*100</f>
        <v>#DIV/0!</v>
      </c>
      <c r="AA53" s="34" t="e">
        <f t="shared" ref="AA53" si="55">(AA52/AA50)*100</f>
        <v>#DIV/0!</v>
      </c>
      <c r="AB53" s="34" t="e">
        <f t="shared" ref="AB53" si="56">(AB52/AB50)*100</f>
        <v>#DIV/0!</v>
      </c>
      <c r="AC53" s="34" t="e">
        <f t="shared" ref="AC53" si="57">(AC52/AC50)*100</f>
        <v>#DIV/0!</v>
      </c>
      <c r="AD53" s="34" t="e">
        <f t="shared" ref="AD53" si="58">(AD52/AD50)*100</f>
        <v>#DIV/0!</v>
      </c>
      <c r="AE53" s="34" t="e">
        <f t="shared" ref="AE53" si="59">(AE52/AE50)*100</f>
        <v>#DIV/0!</v>
      </c>
      <c r="AF53" s="34" t="e">
        <f t="shared" ref="AF53" si="60">(AF52/AF50)*100</f>
        <v>#DIV/0!</v>
      </c>
      <c r="AG53" s="34" t="e">
        <f t="shared" ref="AG53" si="61">(AG52/AG50)*100</f>
        <v>#DIV/0!</v>
      </c>
      <c r="AH53" s="34" t="e">
        <f t="shared" ref="AH53" si="62">(AH52/AH50)*100</f>
        <v>#DIV/0!</v>
      </c>
      <c r="AI53" s="34" t="e">
        <f t="shared" ref="AI53" si="63">(AI52/AI50)*100</f>
        <v>#DIV/0!</v>
      </c>
      <c r="AJ53" s="34">
        <f t="shared" ref="AJ53" si="64">(AJ52/AJ50)*100</f>
        <v>6.5862708719851577</v>
      </c>
      <c r="AK53" s="233"/>
      <c r="AL53" s="236"/>
      <c r="AM53" s="53"/>
      <c r="AN53" s="53"/>
      <c r="AT53" s="124" t="s">
        <v>96</v>
      </c>
      <c r="AU53" s="120">
        <v>47</v>
      </c>
      <c r="AV53" s="120">
        <v>47</v>
      </c>
      <c r="AW53" s="125">
        <v>33.57</v>
      </c>
    </row>
    <row r="54" spans="1:50" ht="23.25">
      <c r="A54" s="201"/>
      <c r="B54" s="253"/>
      <c r="C54" s="192" t="s">
        <v>13</v>
      </c>
      <c r="D54" s="51" t="s">
        <v>14</v>
      </c>
      <c r="E54" s="1">
        <v>4</v>
      </c>
      <c r="F54" s="1">
        <v>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4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5</v>
      </c>
      <c r="U54" s="1">
        <v>2</v>
      </c>
      <c r="V54" s="1">
        <v>0</v>
      </c>
      <c r="W54" s="1"/>
      <c r="X54" s="1"/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9">
        <f t="shared" si="29"/>
        <v>18</v>
      </c>
      <c r="AK54" s="233"/>
      <c r="AL54" s="236"/>
      <c r="AM54" s="192" t="s">
        <v>13</v>
      </c>
      <c r="AN54" s="51" t="s">
        <v>14</v>
      </c>
      <c r="AT54" s="124" t="s">
        <v>98</v>
      </c>
      <c r="AU54" s="120">
        <v>30</v>
      </c>
      <c r="AV54" s="120">
        <v>77</v>
      </c>
      <c r="AW54" s="125">
        <v>55</v>
      </c>
    </row>
    <row r="55" spans="1:50" ht="23.25">
      <c r="A55" s="201"/>
      <c r="B55" s="253"/>
      <c r="C55" s="192"/>
      <c r="D55" s="51" t="s">
        <v>15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3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3</v>
      </c>
      <c r="U55" s="1">
        <v>5</v>
      </c>
      <c r="V55" s="1">
        <v>0</v>
      </c>
      <c r="W55" s="1"/>
      <c r="X55" s="1"/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9">
        <f t="shared" si="29"/>
        <v>11</v>
      </c>
      <c r="AK55" s="233"/>
      <c r="AL55" s="236"/>
      <c r="AM55" s="192"/>
      <c r="AN55" s="51" t="s">
        <v>15</v>
      </c>
      <c r="AT55" s="124" t="s">
        <v>99</v>
      </c>
      <c r="AU55" s="120">
        <v>20</v>
      </c>
      <c r="AV55" s="120">
        <v>97</v>
      </c>
      <c r="AW55" s="125">
        <v>69.28</v>
      </c>
    </row>
    <row r="56" spans="1:50" ht="23.25">
      <c r="A56" s="201"/>
      <c r="B56" s="253"/>
      <c r="C56" s="192"/>
      <c r="D56" s="51" t="s">
        <v>16</v>
      </c>
      <c r="E56" s="1">
        <v>3</v>
      </c>
      <c r="F56" s="1">
        <v>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7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3</v>
      </c>
      <c r="U56" s="1">
        <v>0</v>
      </c>
      <c r="V56" s="1">
        <v>0</v>
      </c>
      <c r="W56" s="1"/>
      <c r="X56" s="1"/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9">
        <f t="shared" si="29"/>
        <v>17</v>
      </c>
      <c r="AK56" s="233"/>
      <c r="AL56" s="236"/>
      <c r="AM56" s="192"/>
      <c r="AN56" s="51" t="s">
        <v>16</v>
      </c>
      <c r="AT56" s="124" t="s">
        <v>90</v>
      </c>
      <c r="AU56" s="120">
        <v>20</v>
      </c>
      <c r="AV56" s="120">
        <v>117</v>
      </c>
      <c r="AW56" s="125">
        <v>83.57</v>
      </c>
    </row>
    <row r="57" spans="1:50" ht="24" thickBot="1">
      <c r="A57" s="201"/>
      <c r="B57" s="253"/>
      <c r="C57" s="192"/>
      <c r="D57" s="51" t="s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/>
      <c r="X57" s="1"/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9">
        <f t="shared" si="29"/>
        <v>0</v>
      </c>
      <c r="AK57" s="233"/>
      <c r="AL57" s="236"/>
      <c r="AM57" s="192"/>
      <c r="AN57" s="51" t="s">
        <v>17</v>
      </c>
      <c r="AT57" s="126" t="s">
        <v>104</v>
      </c>
      <c r="AU57" s="120">
        <v>18</v>
      </c>
      <c r="AV57" s="120">
        <v>135</v>
      </c>
      <c r="AW57" s="125">
        <v>96.42</v>
      </c>
    </row>
    <row r="58" spans="1:50" ht="24" thickBot="1">
      <c r="A58" s="201"/>
      <c r="B58" s="253"/>
      <c r="C58" s="192"/>
      <c r="D58" s="51" t="s">
        <v>18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/>
      <c r="X58" s="1"/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9">
        <f t="shared" si="29"/>
        <v>2</v>
      </c>
      <c r="AK58" s="233"/>
      <c r="AL58" s="236"/>
      <c r="AM58" s="192"/>
      <c r="AN58" s="51" t="s">
        <v>18</v>
      </c>
      <c r="AT58" s="126" t="s">
        <v>56</v>
      </c>
      <c r="AU58" s="127">
        <v>5</v>
      </c>
      <c r="AV58" s="127">
        <v>140</v>
      </c>
      <c r="AW58" s="128">
        <v>100</v>
      </c>
    </row>
    <row r="59" spans="1:50" ht="18.75">
      <c r="A59" s="201"/>
      <c r="B59" s="253"/>
      <c r="C59" s="192"/>
      <c r="D59" s="51" t="s">
        <v>19</v>
      </c>
      <c r="E59" s="1">
        <v>5</v>
      </c>
      <c r="F59" s="1">
        <v>6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14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2</v>
      </c>
      <c r="U59" s="1">
        <v>2</v>
      </c>
      <c r="V59" s="1">
        <v>0</v>
      </c>
      <c r="W59" s="1"/>
      <c r="X59" s="1"/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9">
        <f t="shared" si="29"/>
        <v>29</v>
      </c>
      <c r="AK59" s="233"/>
      <c r="AL59" s="236"/>
      <c r="AM59" s="192"/>
      <c r="AN59" s="51" t="s">
        <v>19</v>
      </c>
    </row>
    <row r="60" spans="1:50" ht="19.5" thickBot="1">
      <c r="A60" s="202"/>
      <c r="B60" s="254"/>
      <c r="C60" s="193" t="s">
        <v>21</v>
      </c>
      <c r="D60" s="193"/>
      <c r="E60" s="2">
        <f t="shared" ref="E60:F60" si="65">(E54+E55+E56)</f>
        <v>7</v>
      </c>
      <c r="F60" s="2">
        <f t="shared" si="65"/>
        <v>7</v>
      </c>
      <c r="G60" s="2">
        <f t="shared" ref="G60:AH60" si="66">(G54+G55+G56)</f>
        <v>0</v>
      </c>
      <c r="H60" s="2">
        <f t="shared" si="66"/>
        <v>0</v>
      </c>
      <c r="I60" s="2">
        <f t="shared" si="66"/>
        <v>0</v>
      </c>
      <c r="J60" s="2">
        <f t="shared" si="66"/>
        <v>0</v>
      </c>
      <c r="K60" s="2">
        <f t="shared" si="66"/>
        <v>0</v>
      </c>
      <c r="L60" s="2">
        <f t="shared" si="66"/>
        <v>0</v>
      </c>
      <c r="M60" s="2">
        <f t="shared" si="66"/>
        <v>11</v>
      </c>
      <c r="N60" s="2">
        <f t="shared" si="66"/>
        <v>3</v>
      </c>
      <c r="O60" s="2">
        <f t="shared" si="66"/>
        <v>0</v>
      </c>
      <c r="P60" s="2">
        <f t="shared" si="66"/>
        <v>0</v>
      </c>
      <c r="Q60" s="2">
        <f t="shared" si="66"/>
        <v>0</v>
      </c>
      <c r="R60" s="2">
        <f t="shared" si="66"/>
        <v>0</v>
      </c>
      <c r="S60" s="2">
        <f t="shared" si="66"/>
        <v>0</v>
      </c>
      <c r="T60" s="2">
        <f t="shared" si="66"/>
        <v>11</v>
      </c>
      <c r="U60" s="2">
        <f t="shared" si="66"/>
        <v>7</v>
      </c>
      <c r="V60" s="2">
        <f t="shared" si="66"/>
        <v>0</v>
      </c>
      <c r="W60" s="2"/>
      <c r="X60" s="2"/>
      <c r="Y60" s="2">
        <f t="shared" si="66"/>
        <v>0</v>
      </c>
      <c r="Z60" s="2">
        <f t="shared" si="66"/>
        <v>0</v>
      </c>
      <c r="AA60" s="2">
        <f t="shared" si="66"/>
        <v>0</v>
      </c>
      <c r="AB60" s="2">
        <f t="shared" si="66"/>
        <v>0</v>
      </c>
      <c r="AC60" s="2">
        <f t="shared" si="66"/>
        <v>0</v>
      </c>
      <c r="AD60" s="2">
        <f t="shared" si="66"/>
        <v>0</v>
      </c>
      <c r="AE60" s="2">
        <f t="shared" si="66"/>
        <v>0</v>
      </c>
      <c r="AF60" s="2">
        <f t="shared" si="66"/>
        <v>0</v>
      </c>
      <c r="AG60" s="2">
        <f t="shared" si="66"/>
        <v>0</v>
      </c>
      <c r="AH60" s="2">
        <f t="shared" si="66"/>
        <v>0</v>
      </c>
      <c r="AI60" s="48"/>
      <c r="AJ60" s="9">
        <f t="shared" si="29"/>
        <v>46</v>
      </c>
      <c r="AK60" s="234"/>
      <c r="AL60" s="237"/>
      <c r="AM60" s="193" t="s">
        <v>21</v>
      </c>
      <c r="AN60" s="193"/>
    </row>
    <row r="61" spans="1:50" ht="18.75">
      <c r="A61" s="200">
        <v>6</v>
      </c>
      <c r="B61" s="252" t="s">
        <v>47</v>
      </c>
      <c r="C61" s="194" t="s">
        <v>10</v>
      </c>
      <c r="D61" s="194"/>
      <c r="E61" s="4">
        <f t="shared" ref="E61:F61" si="67">(E62+E63)</f>
        <v>241</v>
      </c>
      <c r="F61" s="4">
        <f t="shared" si="67"/>
        <v>182</v>
      </c>
      <c r="G61" s="4">
        <f t="shared" ref="G61:AH61" si="68">(G62+G63)</f>
        <v>75</v>
      </c>
      <c r="H61" s="4"/>
      <c r="I61" s="4">
        <f t="shared" ref="I61" si="69">(I62+I63)</f>
        <v>216</v>
      </c>
      <c r="J61" s="4">
        <f t="shared" si="68"/>
        <v>165</v>
      </c>
      <c r="K61" s="4">
        <f t="shared" si="68"/>
        <v>0</v>
      </c>
      <c r="L61" s="4">
        <f t="shared" si="68"/>
        <v>26</v>
      </c>
      <c r="M61" s="4">
        <f t="shared" si="68"/>
        <v>0</v>
      </c>
      <c r="N61" s="4">
        <f t="shared" si="68"/>
        <v>0</v>
      </c>
      <c r="O61" s="4">
        <f t="shared" si="68"/>
        <v>0</v>
      </c>
      <c r="P61" s="4">
        <f t="shared" si="68"/>
        <v>0</v>
      </c>
      <c r="Q61" s="4">
        <f t="shared" si="68"/>
        <v>0</v>
      </c>
      <c r="R61" s="4">
        <f t="shared" si="68"/>
        <v>0</v>
      </c>
      <c r="S61" s="4">
        <f t="shared" si="68"/>
        <v>0</v>
      </c>
      <c r="T61" s="4">
        <f t="shared" si="68"/>
        <v>0</v>
      </c>
      <c r="U61" s="4">
        <f t="shared" si="68"/>
        <v>12</v>
      </c>
      <c r="V61" s="4">
        <f t="shared" si="68"/>
        <v>111</v>
      </c>
      <c r="W61" s="4">
        <v>0</v>
      </c>
      <c r="X61" s="4">
        <f t="shared" si="68"/>
        <v>200</v>
      </c>
      <c r="Y61" s="4">
        <f t="shared" si="68"/>
        <v>0</v>
      </c>
      <c r="Z61" s="4">
        <f t="shared" si="68"/>
        <v>260</v>
      </c>
      <c r="AA61" s="4">
        <f t="shared" si="68"/>
        <v>149</v>
      </c>
      <c r="AB61" s="4">
        <f t="shared" si="68"/>
        <v>225</v>
      </c>
      <c r="AC61" s="4">
        <f t="shared" si="68"/>
        <v>101</v>
      </c>
      <c r="AD61" s="4">
        <f t="shared" si="68"/>
        <v>0</v>
      </c>
      <c r="AE61" s="4">
        <f t="shared" si="68"/>
        <v>0</v>
      </c>
      <c r="AF61" s="4">
        <f t="shared" si="68"/>
        <v>0</v>
      </c>
      <c r="AG61" s="4">
        <f t="shared" si="68"/>
        <v>0</v>
      </c>
      <c r="AH61" s="4">
        <f t="shared" si="68"/>
        <v>0</v>
      </c>
      <c r="AI61" s="46"/>
      <c r="AJ61" s="8">
        <f t="shared" si="29"/>
        <v>1963</v>
      </c>
      <c r="AK61" s="232">
        <f t="shared" ref="AK61" si="70">AJ63/AJ61%</f>
        <v>10.035659704533877</v>
      </c>
      <c r="AL61" s="235">
        <f t="shared" ref="AL61" si="71">AJ71/AJ61%</f>
        <v>8.252674477840042</v>
      </c>
      <c r="AM61" s="194" t="s">
        <v>10</v>
      </c>
      <c r="AN61" s="194"/>
      <c r="AT61" s="271" t="s">
        <v>97</v>
      </c>
      <c r="AU61" s="272"/>
      <c r="AV61" s="272"/>
      <c r="AW61" s="272"/>
      <c r="AX61" s="273"/>
    </row>
    <row r="62" spans="1:50" ht="36">
      <c r="A62" s="201"/>
      <c r="B62" s="253"/>
      <c r="C62" s="195" t="s">
        <v>11</v>
      </c>
      <c r="D62" s="195"/>
      <c r="E62" s="1">
        <v>225</v>
      </c>
      <c r="F62" s="1">
        <v>170</v>
      </c>
      <c r="G62" s="1">
        <v>67</v>
      </c>
      <c r="H62" s="1"/>
      <c r="I62" s="1">
        <v>185</v>
      </c>
      <c r="J62" s="1">
        <v>137</v>
      </c>
      <c r="K62" s="1">
        <v>0</v>
      </c>
      <c r="L62" s="1">
        <v>26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10</v>
      </c>
      <c r="V62" s="1">
        <v>102</v>
      </c>
      <c r="W62" s="1">
        <v>0</v>
      </c>
      <c r="X62" s="1">
        <v>181</v>
      </c>
      <c r="Y62" s="1">
        <v>0</v>
      </c>
      <c r="Z62" s="1">
        <v>234</v>
      </c>
      <c r="AA62" s="1">
        <v>133</v>
      </c>
      <c r="AB62" s="1">
        <v>203</v>
      </c>
      <c r="AC62" s="1">
        <v>93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9">
        <f t="shared" si="29"/>
        <v>1766</v>
      </c>
      <c r="AK62" s="233"/>
      <c r="AL62" s="236"/>
      <c r="AM62" s="195" t="s">
        <v>11</v>
      </c>
      <c r="AN62" s="195"/>
      <c r="AT62" s="84" t="s">
        <v>77</v>
      </c>
      <c r="AU62" s="85" t="s">
        <v>82</v>
      </c>
      <c r="AV62" s="85" t="s">
        <v>83</v>
      </c>
      <c r="AW62" s="85" t="s">
        <v>70</v>
      </c>
      <c r="AX62" s="110" t="s">
        <v>71</v>
      </c>
    </row>
    <row r="63" spans="1:50" ht="18.75">
      <c r="A63" s="201"/>
      <c r="B63" s="253"/>
      <c r="C63" s="195" t="s">
        <v>12</v>
      </c>
      <c r="D63" s="195"/>
      <c r="E63" s="1">
        <f t="shared" ref="E63:F63" si="72">(E65+E66+E67+E68+E69+E70)</f>
        <v>16</v>
      </c>
      <c r="F63" s="1">
        <f t="shared" si="72"/>
        <v>12</v>
      </c>
      <c r="G63" s="1">
        <f>(G65+G66+G67+G68+G69+G70)</f>
        <v>8</v>
      </c>
      <c r="H63" s="1">
        <f>(H65+H66+H67+H68+H69+H70)</f>
        <v>0</v>
      </c>
      <c r="I63" s="1">
        <f t="shared" ref="I63" si="73">(I65+I66+I67+I68+I69+I70)</f>
        <v>31</v>
      </c>
      <c r="J63" s="1">
        <f t="shared" ref="J63:T63" si="74">(J65+J66+J67+J68+J69+J70)</f>
        <v>28</v>
      </c>
      <c r="K63" s="1">
        <f t="shared" si="74"/>
        <v>0</v>
      </c>
      <c r="L63" s="1">
        <f t="shared" si="74"/>
        <v>0</v>
      </c>
      <c r="M63" s="1">
        <f t="shared" si="74"/>
        <v>0</v>
      </c>
      <c r="N63" s="1">
        <f t="shared" si="74"/>
        <v>0</v>
      </c>
      <c r="O63" s="1">
        <f t="shared" si="74"/>
        <v>0</v>
      </c>
      <c r="P63" s="1">
        <f t="shared" si="74"/>
        <v>0</v>
      </c>
      <c r="Q63" s="1">
        <f t="shared" si="74"/>
        <v>0</v>
      </c>
      <c r="R63" s="1">
        <f t="shared" si="74"/>
        <v>0</v>
      </c>
      <c r="S63" s="1">
        <f t="shared" si="74"/>
        <v>0</v>
      </c>
      <c r="T63" s="1">
        <f t="shared" si="74"/>
        <v>0</v>
      </c>
      <c r="U63" s="1">
        <v>2</v>
      </c>
      <c r="V63" s="1">
        <f>(V65+V66+V67+V68+V69+V70)</f>
        <v>9</v>
      </c>
      <c r="W63" s="1">
        <f t="shared" ref="W63:X63" si="75">(W65+W66+W67+W68+W69+W70)</f>
        <v>0</v>
      </c>
      <c r="X63" s="1">
        <f t="shared" si="75"/>
        <v>19</v>
      </c>
      <c r="Y63" s="1">
        <f t="shared" ref="Y63:AH63" si="76">(Y65+Y66+Y67+Y68+Y69+Y70)</f>
        <v>0</v>
      </c>
      <c r="Z63" s="1">
        <f t="shared" si="76"/>
        <v>26</v>
      </c>
      <c r="AA63" s="1">
        <f t="shared" si="76"/>
        <v>16</v>
      </c>
      <c r="AB63" s="1">
        <f t="shared" si="76"/>
        <v>22</v>
      </c>
      <c r="AC63" s="1">
        <f t="shared" si="76"/>
        <v>8</v>
      </c>
      <c r="AD63" s="1">
        <f t="shared" si="76"/>
        <v>0</v>
      </c>
      <c r="AE63" s="1">
        <f t="shared" si="76"/>
        <v>0</v>
      </c>
      <c r="AF63" s="1">
        <f t="shared" si="76"/>
        <v>0</v>
      </c>
      <c r="AG63" s="1">
        <f t="shared" si="76"/>
        <v>0</v>
      </c>
      <c r="AH63" s="1">
        <f t="shared" si="76"/>
        <v>0</v>
      </c>
      <c r="AI63" s="47"/>
      <c r="AJ63" s="9">
        <f t="shared" si="29"/>
        <v>197</v>
      </c>
      <c r="AK63" s="233"/>
      <c r="AL63" s="236"/>
      <c r="AM63" s="195" t="s">
        <v>12</v>
      </c>
      <c r="AN63" s="195"/>
      <c r="AT63" s="86" t="s">
        <v>78</v>
      </c>
      <c r="AU63" s="87">
        <v>4130</v>
      </c>
      <c r="AV63" s="87">
        <v>193</v>
      </c>
      <c r="AW63" s="87">
        <v>0.5</v>
      </c>
      <c r="AX63" s="91">
        <f>(AV63/AU63)*100</f>
        <v>4.6731234866828082</v>
      </c>
    </row>
    <row r="64" spans="1:50" ht="18">
      <c r="A64" s="201"/>
      <c r="B64" s="253"/>
      <c r="C64" s="255" t="s">
        <v>60</v>
      </c>
      <c r="D64" s="256"/>
      <c r="E64" s="34">
        <f>(E63/E61)*100</f>
        <v>6.6390041493775938</v>
      </c>
      <c r="F64" s="34">
        <f t="shared" ref="F64:T64" si="77">(F63/F61)*100</f>
        <v>6.593406593406594</v>
      </c>
      <c r="G64" s="34">
        <f t="shared" si="77"/>
        <v>10.666666666666668</v>
      </c>
      <c r="H64" s="34" t="e">
        <f t="shared" si="77"/>
        <v>#DIV/0!</v>
      </c>
      <c r="I64" s="34">
        <f t="shared" si="77"/>
        <v>14.351851851851851</v>
      </c>
      <c r="J64" s="34">
        <f t="shared" si="77"/>
        <v>16.969696969696972</v>
      </c>
      <c r="K64" s="34" t="e">
        <f t="shared" si="77"/>
        <v>#DIV/0!</v>
      </c>
      <c r="L64" s="34">
        <f t="shared" si="77"/>
        <v>0</v>
      </c>
      <c r="M64" s="34" t="e">
        <f t="shared" si="77"/>
        <v>#DIV/0!</v>
      </c>
      <c r="N64" s="34" t="e">
        <f t="shared" si="77"/>
        <v>#DIV/0!</v>
      </c>
      <c r="O64" s="34" t="e">
        <f t="shared" si="77"/>
        <v>#DIV/0!</v>
      </c>
      <c r="P64" s="34" t="e">
        <f t="shared" si="77"/>
        <v>#DIV/0!</v>
      </c>
      <c r="Q64" s="34" t="e">
        <f t="shared" si="77"/>
        <v>#DIV/0!</v>
      </c>
      <c r="R64" s="34" t="e">
        <f t="shared" si="77"/>
        <v>#DIV/0!</v>
      </c>
      <c r="S64" s="34" t="e">
        <f t="shared" si="77"/>
        <v>#DIV/0!</v>
      </c>
      <c r="T64" s="34" t="e">
        <f t="shared" si="77"/>
        <v>#DIV/0!</v>
      </c>
      <c r="U64" s="34">
        <f t="shared" ref="U64" si="78">(U63/U61)*100</f>
        <v>16.666666666666664</v>
      </c>
      <c r="V64" s="34">
        <f t="shared" ref="V64" si="79">(V63/V61)*100</f>
        <v>8.1081081081081088</v>
      </c>
      <c r="W64" s="34" t="e">
        <f t="shared" ref="W64" si="80">(W63/W61)*100</f>
        <v>#DIV/0!</v>
      </c>
      <c r="X64" s="34">
        <f t="shared" ref="X64" si="81">(X63/X61)*100</f>
        <v>9.5</v>
      </c>
      <c r="Y64" s="34" t="e">
        <f t="shared" ref="Y64" si="82">(Y63/Y61)*100</f>
        <v>#DIV/0!</v>
      </c>
      <c r="Z64" s="34">
        <f t="shared" ref="Z64" si="83">(Z63/Z61)*100</f>
        <v>10</v>
      </c>
      <c r="AA64" s="34">
        <f t="shared" ref="AA64" si="84">(AA63/AA61)*100</f>
        <v>10.738255033557047</v>
      </c>
      <c r="AB64" s="34">
        <f t="shared" ref="AB64" si="85">(AB63/AB61)*100</f>
        <v>9.7777777777777786</v>
      </c>
      <c r="AC64" s="34">
        <f t="shared" ref="AC64" si="86">(AC63/AC61)*100</f>
        <v>7.9207920792079207</v>
      </c>
      <c r="AD64" s="34" t="e">
        <f t="shared" ref="AD64" si="87">(AD63/AD61)*100</f>
        <v>#DIV/0!</v>
      </c>
      <c r="AE64" s="34" t="e">
        <f t="shared" ref="AE64" si="88">(AE63/AE61)*100</f>
        <v>#DIV/0!</v>
      </c>
      <c r="AF64" s="34" t="e">
        <f t="shared" ref="AF64" si="89">(AF63/AF61)*100</f>
        <v>#DIV/0!</v>
      </c>
      <c r="AG64" s="34" t="e">
        <f t="shared" ref="AG64" si="90">(AG63/AG61)*100</f>
        <v>#DIV/0!</v>
      </c>
      <c r="AH64" s="34" t="e">
        <f t="shared" ref="AH64:AI64" si="91">(AH63/AH61)*100</f>
        <v>#DIV/0!</v>
      </c>
      <c r="AI64" s="34" t="e">
        <f t="shared" si="91"/>
        <v>#DIV/0!</v>
      </c>
      <c r="AJ64" s="34">
        <f t="shared" ref="AJ64" si="92">(AJ63/AJ61)*100</f>
        <v>10.035659704533877</v>
      </c>
      <c r="AK64" s="233"/>
      <c r="AL64" s="236"/>
      <c r="AM64" s="53"/>
      <c r="AN64" s="53"/>
      <c r="AT64" s="86" t="s">
        <v>79</v>
      </c>
      <c r="AU64" s="87">
        <v>4130</v>
      </c>
      <c r="AV64" s="87">
        <v>80</v>
      </c>
      <c r="AW64" s="87">
        <v>1</v>
      </c>
      <c r="AX64" s="91">
        <f t="shared" ref="AX64:AX65" si="93">(AV64/AU64)*100</f>
        <v>1.937046004842615</v>
      </c>
    </row>
    <row r="65" spans="1:50" ht="19.5" thickBot="1">
      <c r="A65" s="201"/>
      <c r="B65" s="253"/>
      <c r="C65" s="192" t="s">
        <v>13</v>
      </c>
      <c r="D65" s="51" t="s">
        <v>14</v>
      </c>
      <c r="E65" s="1">
        <v>9</v>
      </c>
      <c r="F65" s="1">
        <v>7</v>
      </c>
      <c r="G65" s="1">
        <v>5</v>
      </c>
      <c r="H65" s="1"/>
      <c r="I65" s="1">
        <v>20</v>
      </c>
      <c r="J65" s="1">
        <v>13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3</v>
      </c>
      <c r="W65" s="1"/>
      <c r="X65" s="1">
        <v>12</v>
      </c>
      <c r="Y65" s="1">
        <v>0</v>
      </c>
      <c r="Z65" s="1">
        <v>14</v>
      </c>
      <c r="AA65" s="1">
        <v>11</v>
      </c>
      <c r="AB65" s="1">
        <v>15</v>
      </c>
      <c r="AC65" s="1">
        <v>5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9">
        <f t="shared" si="29"/>
        <v>114</v>
      </c>
      <c r="AK65" s="233"/>
      <c r="AL65" s="236"/>
      <c r="AM65" s="192" t="s">
        <v>13</v>
      </c>
      <c r="AN65" s="51" t="s">
        <v>14</v>
      </c>
      <c r="AT65" s="88" t="s">
        <v>80</v>
      </c>
      <c r="AU65" s="87">
        <v>4130</v>
      </c>
      <c r="AV65" s="89">
        <v>89</v>
      </c>
      <c r="AW65" s="89">
        <v>1</v>
      </c>
      <c r="AX65" s="95">
        <f t="shared" si="93"/>
        <v>2.1549636803874095</v>
      </c>
    </row>
    <row r="66" spans="1:50" ht="18.75">
      <c r="A66" s="201"/>
      <c r="B66" s="253"/>
      <c r="C66" s="192"/>
      <c r="D66" s="51" t="s">
        <v>15</v>
      </c>
      <c r="E66" s="1">
        <v>0</v>
      </c>
      <c r="F66" s="1">
        <v>0</v>
      </c>
      <c r="G66" s="1">
        <v>0</v>
      </c>
      <c r="H66" s="1"/>
      <c r="I66" s="1"/>
      <c r="J66" s="1"/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3</v>
      </c>
      <c r="V66" s="1">
        <v>0</v>
      </c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9">
        <f t="shared" si="29"/>
        <v>3</v>
      </c>
      <c r="AK66" s="233"/>
      <c r="AL66" s="236"/>
      <c r="AM66" s="192"/>
      <c r="AN66" s="51" t="s">
        <v>15</v>
      </c>
    </row>
    <row r="67" spans="1:50" ht="19.5" thickBot="1">
      <c r="A67" s="201"/>
      <c r="B67" s="253"/>
      <c r="C67" s="192"/>
      <c r="D67" s="51" t="s">
        <v>16</v>
      </c>
      <c r="E67" s="1">
        <v>4</v>
      </c>
      <c r="F67" s="1">
        <v>2</v>
      </c>
      <c r="G67" s="1">
        <v>2</v>
      </c>
      <c r="H67" s="1"/>
      <c r="I67" s="1">
        <v>7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</v>
      </c>
      <c r="W67" s="1"/>
      <c r="X67" s="1">
        <v>4</v>
      </c>
      <c r="Y67" s="1">
        <v>0</v>
      </c>
      <c r="Z67" s="1">
        <v>7</v>
      </c>
      <c r="AA67" s="1">
        <v>3</v>
      </c>
      <c r="AB67" s="1">
        <v>5</v>
      </c>
      <c r="AC67" s="1">
        <v>3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9">
        <f t="shared" si="29"/>
        <v>45</v>
      </c>
      <c r="AK67" s="233"/>
      <c r="AL67" s="236"/>
      <c r="AM67" s="192"/>
      <c r="AN67" s="51" t="s">
        <v>16</v>
      </c>
    </row>
    <row r="68" spans="1:50" ht="36">
      <c r="A68" s="201"/>
      <c r="B68" s="253"/>
      <c r="C68" s="192"/>
      <c r="D68" s="51" t="s">
        <v>17</v>
      </c>
      <c r="E68" s="1">
        <v>0</v>
      </c>
      <c r="F68" s="1">
        <v>0</v>
      </c>
      <c r="G68" s="1">
        <v>0</v>
      </c>
      <c r="H68" s="1"/>
      <c r="I68" s="1"/>
      <c r="J68" s="1"/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9">
        <f t="shared" si="29"/>
        <v>0</v>
      </c>
      <c r="AK68" s="233"/>
      <c r="AL68" s="236"/>
      <c r="AM68" s="192"/>
      <c r="AN68" s="51" t="s">
        <v>17</v>
      </c>
      <c r="AT68" s="305" t="s">
        <v>84</v>
      </c>
      <c r="AU68" s="306"/>
      <c r="AV68" s="306"/>
      <c r="AW68" s="307"/>
    </row>
    <row r="69" spans="1:50" ht="31.5">
      <c r="A69" s="201"/>
      <c r="B69" s="253"/>
      <c r="C69" s="192"/>
      <c r="D69" s="51" t="s">
        <v>18</v>
      </c>
      <c r="E69" s="1">
        <v>3</v>
      </c>
      <c r="F69" s="1">
        <v>3</v>
      </c>
      <c r="G69" s="1">
        <v>1</v>
      </c>
      <c r="H69" s="1"/>
      <c r="I69" s="1">
        <v>1</v>
      </c>
      <c r="J69" s="1">
        <v>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9">
        <f t="shared" si="29"/>
        <v>13</v>
      </c>
      <c r="AK69" s="233"/>
      <c r="AL69" s="236"/>
      <c r="AM69" s="192"/>
      <c r="AN69" s="51" t="s">
        <v>18</v>
      </c>
      <c r="AT69" s="122" t="s">
        <v>92</v>
      </c>
      <c r="AU69" s="118" t="s">
        <v>93</v>
      </c>
      <c r="AV69" s="119" t="s">
        <v>94</v>
      </c>
      <c r="AW69" s="123" t="s">
        <v>95</v>
      </c>
    </row>
    <row r="70" spans="1:50" ht="23.25">
      <c r="A70" s="201"/>
      <c r="B70" s="253"/>
      <c r="C70" s="192"/>
      <c r="D70" s="51" t="s">
        <v>19</v>
      </c>
      <c r="E70" s="1">
        <v>0</v>
      </c>
      <c r="F70" s="1">
        <v>0</v>
      </c>
      <c r="G70" s="1">
        <v>0</v>
      </c>
      <c r="H70" s="1"/>
      <c r="I70" s="1">
        <v>3</v>
      </c>
      <c r="J70" s="1">
        <v>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3</v>
      </c>
      <c r="V70" s="1">
        <v>3</v>
      </c>
      <c r="W70" s="1"/>
      <c r="X70" s="1">
        <v>3</v>
      </c>
      <c r="Y70" s="1">
        <v>0</v>
      </c>
      <c r="Z70" s="1">
        <v>5</v>
      </c>
      <c r="AA70" s="1">
        <v>2</v>
      </c>
      <c r="AB70" s="1">
        <v>2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9">
        <f t="shared" si="29"/>
        <v>26</v>
      </c>
      <c r="AK70" s="233"/>
      <c r="AL70" s="236"/>
      <c r="AM70" s="192"/>
      <c r="AN70" s="51" t="s">
        <v>19</v>
      </c>
      <c r="AT70" s="124" t="s">
        <v>55</v>
      </c>
      <c r="AU70" s="120">
        <v>173</v>
      </c>
      <c r="AV70" s="120">
        <v>173</v>
      </c>
      <c r="AW70" s="125">
        <v>47.79</v>
      </c>
    </row>
    <row r="71" spans="1:50" ht="24" thickBot="1">
      <c r="A71" s="202"/>
      <c r="B71" s="254"/>
      <c r="C71" s="193" t="s">
        <v>21</v>
      </c>
      <c r="D71" s="193"/>
      <c r="E71" s="2">
        <f t="shared" ref="E71:F71" si="94">(E65+E66+E67)</f>
        <v>13</v>
      </c>
      <c r="F71" s="2">
        <f t="shared" si="94"/>
        <v>9</v>
      </c>
      <c r="G71" s="2">
        <f t="shared" ref="G71:AH71" si="95">(G65+G66+G67)</f>
        <v>7</v>
      </c>
      <c r="H71" s="2">
        <f t="shared" si="95"/>
        <v>0</v>
      </c>
      <c r="I71" s="2">
        <f t="shared" si="95"/>
        <v>27</v>
      </c>
      <c r="J71" s="2">
        <f t="shared" si="95"/>
        <v>18</v>
      </c>
      <c r="K71" s="2">
        <v>0</v>
      </c>
      <c r="L71" s="2">
        <f t="shared" si="95"/>
        <v>0</v>
      </c>
      <c r="M71" s="2">
        <f t="shared" si="95"/>
        <v>0</v>
      </c>
      <c r="N71" s="2">
        <f t="shared" si="95"/>
        <v>0</v>
      </c>
      <c r="O71" s="2">
        <f t="shared" si="95"/>
        <v>0</v>
      </c>
      <c r="P71" s="2">
        <f t="shared" si="95"/>
        <v>0</v>
      </c>
      <c r="Q71" s="2">
        <f t="shared" si="95"/>
        <v>0</v>
      </c>
      <c r="R71" s="2">
        <f t="shared" si="95"/>
        <v>0</v>
      </c>
      <c r="S71" s="2">
        <f t="shared" si="95"/>
        <v>0</v>
      </c>
      <c r="T71" s="2">
        <f t="shared" si="95"/>
        <v>0</v>
      </c>
      <c r="U71" s="2">
        <f t="shared" si="95"/>
        <v>3</v>
      </c>
      <c r="V71" s="2">
        <f t="shared" si="95"/>
        <v>6</v>
      </c>
      <c r="W71" s="2">
        <f t="shared" si="95"/>
        <v>0</v>
      </c>
      <c r="X71" s="2">
        <f t="shared" si="95"/>
        <v>16</v>
      </c>
      <c r="Y71" s="2">
        <f t="shared" si="95"/>
        <v>0</v>
      </c>
      <c r="Z71" s="2">
        <f t="shared" si="95"/>
        <v>21</v>
      </c>
      <c r="AA71" s="2">
        <f t="shared" si="95"/>
        <v>14</v>
      </c>
      <c r="AB71" s="2">
        <f t="shared" si="95"/>
        <v>20</v>
      </c>
      <c r="AC71" s="2">
        <f t="shared" si="95"/>
        <v>8</v>
      </c>
      <c r="AD71" s="2">
        <f t="shared" si="95"/>
        <v>0</v>
      </c>
      <c r="AE71" s="2">
        <f t="shared" si="95"/>
        <v>0</v>
      </c>
      <c r="AF71" s="2">
        <f t="shared" si="95"/>
        <v>0</v>
      </c>
      <c r="AG71" s="2">
        <f t="shared" si="95"/>
        <v>0</v>
      </c>
      <c r="AH71" s="2">
        <f t="shared" si="95"/>
        <v>0</v>
      </c>
      <c r="AI71" s="48"/>
      <c r="AJ71" s="9">
        <f t="shared" si="29"/>
        <v>162</v>
      </c>
      <c r="AK71" s="234"/>
      <c r="AL71" s="237"/>
      <c r="AM71" s="193" t="s">
        <v>21</v>
      </c>
      <c r="AN71" s="193"/>
      <c r="AT71" s="124" t="s">
        <v>105</v>
      </c>
      <c r="AU71" s="120">
        <v>80</v>
      </c>
      <c r="AV71" s="120">
        <v>253</v>
      </c>
      <c r="AW71" s="125">
        <v>69.88</v>
      </c>
    </row>
    <row r="72" spans="1:50" ht="23.25">
      <c r="A72" s="200">
        <v>7</v>
      </c>
      <c r="B72" s="252" t="s">
        <v>48</v>
      </c>
      <c r="C72" s="194" t="s">
        <v>10</v>
      </c>
      <c r="D72" s="194"/>
      <c r="E72" s="4">
        <f t="shared" ref="E72:F72" si="96">(E73+E74)</f>
        <v>19</v>
      </c>
      <c r="F72" s="4">
        <f t="shared" si="96"/>
        <v>0</v>
      </c>
      <c r="G72" s="4">
        <f t="shared" ref="G72:AH72" si="97">(G73+G74)</f>
        <v>0</v>
      </c>
      <c r="H72" s="4">
        <f t="shared" si="97"/>
        <v>46</v>
      </c>
      <c r="I72" s="4">
        <f t="shared" si="97"/>
        <v>32</v>
      </c>
      <c r="J72" s="4">
        <f t="shared" si="97"/>
        <v>0</v>
      </c>
      <c r="K72" s="4">
        <f t="shared" si="97"/>
        <v>0</v>
      </c>
      <c r="L72" s="4">
        <f t="shared" si="97"/>
        <v>237</v>
      </c>
      <c r="M72" s="4">
        <f t="shared" si="97"/>
        <v>26</v>
      </c>
      <c r="N72" s="4">
        <f t="shared" si="97"/>
        <v>16</v>
      </c>
      <c r="O72" s="4">
        <f t="shared" si="97"/>
        <v>0</v>
      </c>
      <c r="P72" s="4">
        <f t="shared" si="97"/>
        <v>68</v>
      </c>
      <c r="Q72" s="4">
        <f t="shared" si="97"/>
        <v>142</v>
      </c>
      <c r="R72" s="4">
        <f t="shared" si="97"/>
        <v>0</v>
      </c>
      <c r="S72" s="4">
        <f t="shared" si="97"/>
        <v>0</v>
      </c>
      <c r="T72" s="4">
        <f t="shared" si="97"/>
        <v>122</v>
      </c>
      <c r="U72" s="4">
        <f t="shared" si="97"/>
        <v>104</v>
      </c>
      <c r="V72" s="4">
        <f t="shared" si="97"/>
        <v>119</v>
      </c>
      <c r="W72" s="4"/>
      <c r="X72" s="4"/>
      <c r="Y72" s="4">
        <f t="shared" si="97"/>
        <v>0</v>
      </c>
      <c r="Z72" s="4">
        <f t="shared" si="97"/>
        <v>0</v>
      </c>
      <c r="AA72" s="4">
        <f t="shared" si="97"/>
        <v>75</v>
      </c>
      <c r="AB72" s="4">
        <f t="shared" si="97"/>
        <v>83</v>
      </c>
      <c r="AC72" s="4">
        <f t="shared" si="97"/>
        <v>0</v>
      </c>
      <c r="AD72" s="4">
        <f t="shared" si="97"/>
        <v>0</v>
      </c>
      <c r="AE72" s="4">
        <f t="shared" si="97"/>
        <v>0</v>
      </c>
      <c r="AF72" s="4">
        <f t="shared" si="97"/>
        <v>0</v>
      </c>
      <c r="AG72" s="4">
        <f t="shared" si="97"/>
        <v>0</v>
      </c>
      <c r="AH72" s="4">
        <f t="shared" si="97"/>
        <v>0</v>
      </c>
      <c r="AI72" s="46"/>
      <c r="AJ72" s="8">
        <f t="shared" si="29"/>
        <v>1089</v>
      </c>
      <c r="AK72" s="226">
        <f t="shared" ref="AK72" si="98">AJ74/AJ72%</f>
        <v>7.7134986225895315</v>
      </c>
      <c r="AL72" s="229">
        <f t="shared" ref="AL72" si="99">AJ82/AJ72%</f>
        <v>4.8668503213957761</v>
      </c>
      <c r="AM72" s="194" t="s">
        <v>10</v>
      </c>
      <c r="AN72" s="194"/>
      <c r="AT72" s="124" t="s">
        <v>150</v>
      </c>
      <c r="AU72" s="120">
        <v>35</v>
      </c>
      <c r="AV72" s="120">
        <v>288</v>
      </c>
      <c r="AW72" s="125">
        <v>79.55</v>
      </c>
    </row>
    <row r="73" spans="1:50" ht="23.25">
      <c r="A73" s="201"/>
      <c r="B73" s="253"/>
      <c r="C73" s="195" t="s">
        <v>11</v>
      </c>
      <c r="D73" s="195"/>
      <c r="E73" s="1">
        <v>10</v>
      </c>
      <c r="F73" s="1">
        <v>0</v>
      </c>
      <c r="G73" s="1">
        <v>0</v>
      </c>
      <c r="H73" s="1">
        <v>46</v>
      </c>
      <c r="I73" s="1">
        <v>32</v>
      </c>
      <c r="J73" s="1">
        <v>0</v>
      </c>
      <c r="K73" s="1">
        <v>0</v>
      </c>
      <c r="L73" s="1">
        <v>221</v>
      </c>
      <c r="M73" s="1">
        <v>26</v>
      </c>
      <c r="N73" s="1">
        <v>15</v>
      </c>
      <c r="O73" s="1">
        <v>0</v>
      </c>
      <c r="P73" s="1">
        <v>68</v>
      </c>
      <c r="Q73" s="1">
        <v>142</v>
      </c>
      <c r="R73" s="1">
        <v>0</v>
      </c>
      <c r="S73" s="1">
        <v>0</v>
      </c>
      <c r="T73" s="1">
        <v>102</v>
      </c>
      <c r="U73" s="1">
        <v>94</v>
      </c>
      <c r="V73" s="1">
        <v>110</v>
      </c>
      <c r="W73" s="1"/>
      <c r="X73" s="1"/>
      <c r="Y73" s="1">
        <v>0</v>
      </c>
      <c r="Z73" s="1">
        <v>0</v>
      </c>
      <c r="AA73" s="1">
        <v>61</v>
      </c>
      <c r="AB73" s="1">
        <v>78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9">
        <f t="shared" si="29"/>
        <v>1005</v>
      </c>
      <c r="AK73" s="227"/>
      <c r="AL73" s="230"/>
      <c r="AM73" s="195" t="s">
        <v>11</v>
      </c>
      <c r="AN73" s="195"/>
      <c r="AT73" s="132" t="s">
        <v>104</v>
      </c>
      <c r="AU73" s="120">
        <v>23</v>
      </c>
      <c r="AV73" s="120">
        <v>311</v>
      </c>
      <c r="AW73" s="125">
        <v>85.91</v>
      </c>
    </row>
    <row r="74" spans="1:50" ht="23.25">
      <c r="A74" s="201"/>
      <c r="B74" s="253"/>
      <c r="C74" s="195" t="s">
        <v>12</v>
      </c>
      <c r="D74" s="195"/>
      <c r="E74" s="1">
        <f t="shared" ref="E74:F74" si="100">(E76+E77+E78+E79+E80+E81)</f>
        <v>9</v>
      </c>
      <c r="F74" s="1">
        <f t="shared" si="100"/>
        <v>0</v>
      </c>
      <c r="G74" s="1">
        <f t="shared" ref="G74:M74" si="101">(G76+G77+G78+G79+G80+G81)</f>
        <v>0</v>
      </c>
      <c r="H74" s="1">
        <f t="shared" si="101"/>
        <v>0</v>
      </c>
      <c r="I74" s="1">
        <f t="shared" si="101"/>
        <v>0</v>
      </c>
      <c r="J74" s="1">
        <f t="shared" si="101"/>
        <v>0</v>
      </c>
      <c r="K74" s="1">
        <f t="shared" si="101"/>
        <v>0</v>
      </c>
      <c r="L74" s="1">
        <f t="shared" si="101"/>
        <v>16</v>
      </c>
      <c r="M74" s="1">
        <f t="shared" si="101"/>
        <v>0</v>
      </c>
      <c r="N74" s="1">
        <v>1</v>
      </c>
      <c r="O74" s="1">
        <f t="shared" ref="O74:T74" si="102">(O76+O77+O78+O79+O80+O81)</f>
        <v>0</v>
      </c>
      <c r="P74" s="1">
        <f t="shared" si="102"/>
        <v>0</v>
      </c>
      <c r="Q74" s="1">
        <f t="shared" si="102"/>
        <v>0</v>
      </c>
      <c r="R74" s="1">
        <f t="shared" si="102"/>
        <v>0</v>
      </c>
      <c r="S74" s="1">
        <f t="shared" si="102"/>
        <v>0</v>
      </c>
      <c r="T74" s="1">
        <f t="shared" si="102"/>
        <v>20</v>
      </c>
      <c r="U74" s="1">
        <v>10</v>
      </c>
      <c r="V74" s="1">
        <f>(V76+V77+V78+V79+V80+V81)</f>
        <v>9</v>
      </c>
      <c r="W74" s="1"/>
      <c r="X74" s="1"/>
      <c r="Y74" s="1">
        <f t="shared" ref="Y74:AH74" si="103">(Y76+Y77+Y78+Y79+Y80+Y81)</f>
        <v>0</v>
      </c>
      <c r="Z74" s="1">
        <f t="shared" si="103"/>
        <v>0</v>
      </c>
      <c r="AA74" s="1">
        <f t="shared" si="103"/>
        <v>14</v>
      </c>
      <c r="AB74" s="1">
        <f t="shared" si="103"/>
        <v>5</v>
      </c>
      <c r="AC74" s="1">
        <f t="shared" si="103"/>
        <v>0</v>
      </c>
      <c r="AD74" s="1">
        <f t="shared" si="103"/>
        <v>0</v>
      </c>
      <c r="AE74" s="1">
        <f t="shared" si="103"/>
        <v>0</v>
      </c>
      <c r="AF74" s="1">
        <f t="shared" si="103"/>
        <v>0</v>
      </c>
      <c r="AG74" s="1">
        <f t="shared" si="103"/>
        <v>0</v>
      </c>
      <c r="AH74" s="1">
        <f t="shared" si="103"/>
        <v>0</v>
      </c>
      <c r="AI74" s="47"/>
      <c r="AJ74" s="9">
        <f t="shared" si="29"/>
        <v>84</v>
      </c>
      <c r="AK74" s="227"/>
      <c r="AL74" s="230"/>
      <c r="AM74" s="195" t="s">
        <v>12</v>
      </c>
      <c r="AN74" s="195"/>
      <c r="AT74" s="124" t="s">
        <v>56</v>
      </c>
      <c r="AU74" s="120">
        <v>20</v>
      </c>
      <c r="AV74" s="120">
        <v>331</v>
      </c>
      <c r="AW74" s="125">
        <v>91.43</v>
      </c>
    </row>
    <row r="75" spans="1:50" ht="23.25">
      <c r="A75" s="201"/>
      <c r="B75" s="253"/>
      <c r="C75" s="255" t="s">
        <v>60</v>
      </c>
      <c r="D75" s="256"/>
      <c r="E75" s="34">
        <f>(E74/E72)*100</f>
        <v>47.368421052631575</v>
      </c>
      <c r="F75" s="34" t="e">
        <f t="shared" ref="F75:AJ75" si="104">(F74/F72)*100</f>
        <v>#DIV/0!</v>
      </c>
      <c r="G75" s="34" t="e">
        <f t="shared" si="104"/>
        <v>#DIV/0!</v>
      </c>
      <c r="H75" s="34">
        <f t="shared" si="104"/>
        <v>0</v>
      </c>
      <c r="I75" s="34">
        <f t="shared" si="104"/>
        <v>0</v>
      </c>
      <c r="J75" s="34" t="e">
        <f t="shared" si="104"/>
        <v>#DIV/0!</v>
      </c>
      <c r="K75" s="34" t="e">
        <f t="shared" si="104"/>
        <v>#DIV/0!</v>
      </c>
      <c r="L75" s="34">
        <f t="shared" si="104"/>
        <v>6.7510548523206744</v>
      </c>
      <c r="M75" s="34">
        <f t="shared" si="104"/>
        <v>0</v>
      </c>
      <c r="N75" s="34">
        <f t="shared" si="104"/>
        <v>6.25</v>
      </c>
      <c r="O75" s="34" t="e">
        <f t="shared" si="104"/>
        <v>#DIV/0!</v>
      </c>
      <c r="P75" s="34">
        <f t="shared" si="104"/>
        <v>0</v>
      </c>
      <c r="Q75" s="34">
        <f t="shared" si="104"/>
        <v>0</v>
      </c>
      <c r="R75" s="34" t="e">
        <f t="shared" si="104"/>
        <v>#DIV/0!</v>
      </c>
      <c r="S75" s="34" t="e">
        <f t="shared" si="104"/>
        <v>#DIV/0!</v>
      </c>
      <c r="T75" s="34">
        <f t="shared" si="104"/>
        <v>16.393442622950818</v>
      </c>
      <c r="U75" s="34">
        <f t="shared" si="104"/>
        <v>9.6153846153846168</v>
      </c>
      <c r="V75" s="34">
        <f t="shared" si="104"/>
        <v>7.5630252100840334</v>
      </c>
      <c r="W75" s="34" t="e">
        <f t="shared" si="104"/>
        <v>#DIV/0!</v>
      </c>
      <c r="X75" s="34" t="e">
        <f t="shared" si="104"/>
        <v>#DIV/0!</v>
      </c>
      <c r="Y75" s="34" t="e">
        <f t="shared" si="104"/>
        <v>#DIV/0!</v>
      </c>
      <c r="Z75" s="34" t="e">
        <f t="shared" si="104"/>
        <v>#DIV/0!</v>
      </c>
      <c r="AA75" s="34">
        <f t="shared" si="104"/>
        <v>18.666666666666668</v>
      </c>
      <c r="AB75" s="34">
        <f t="shared" si="104"/>
        <v>6.024096385542169</v>
      </c>
      <c r="AC75" s="34" t="e">
        <f t="shared" si="104"/>
        <v>#DIV/0!</v>
      </c>
      <c r="AD75" s="34" t="e">
        <f t="shared" si="104"/>
        <v>#DIV/0!</v>
      </c>
      <c r="AE75" s="34" t="e">
        <f t="shared" si="104"/>
        <v>#DIV/0!</v>
      </c>
      <c r="AF75" s="34" t="e">
        <f t="shared" si="104"/>
        <v>#DIV/0!</v>
      </c>
      <c r="AG75" s="34" t="e">
        <f t="shared" si="104"/>
        <v>#DIV/0!</v>
      </c>
      <c r="AH75" s="34" t="e">
        <f t="shared" si="104"/>
        <v>#DIV/0!</v>
      </c>
      <c r="AI75" s="34" t="e">
        <f t="shared" si="104"/>
        <v>#DIV/0!</v>
      </c>
      <c r="AJ75" s="34">
        <f t="shared" si="104"/>
        <v>7.7134986225895315</v>
      </c>
      <c r="AK75" s="227"/>
      <c r="AL75" s="230"/>
      <c r="AM75" s="53"/>
      <c r="AN75" s="53"/>
      <c r="AT75" s="173" t="s">
        <v>91</v>
      </c>
      <c r="AU75" s="121">
        <v>17</v>
      </c>
      <c r="AV75" s="121">
        <v>348</v>
      </c>
      <c r="AW75" s="141">
        <v>96.13</v>
      </c>
    </row>
    <row r="76" spans="1:50" ht="46.5">
      <c r="A76" s="201"/>
      <c r="B76" s="253"/>
      <c r="C76" s="192" t="s">
        <v>13</v>
      </c>
      <c r="D76" s="51" t="s">
        <v>14</v>
      </c>
      <c r="E76" s="1">
        <v>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9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15</v>
      </c>
      <c r="U76" s="1">
        <v>1</v>
      </c>
      <c r="V76" s="1">
        <v>6</v>
      </c>
      <c r="W76" s="1"/>
      <c r="X76" s="1"/>
      <c r="Y76" s="1">
        <v>0</v>
      </c>
      <c r="Z76" s="1">
        <v>0</v>
      </c>
      <c r="AA76" s="1">
        <v>5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9">
        <f t="shared" si="29"/>
        <v>41</v>
      </c>
      <c r="AK76" s="227"/>
      <c r="AL76" s="230"/>
      <c r="AM76" s="192" t="s">
        <v>13</v>
      </c>
      <c r="AN76" s="51" t="s">
        <v>14</v>
      </c>
      <c r="AT76" s="132" t="s">
        <v>112</v>
      </c>
      <c r="AU76" s="121">
        <v>14</v>
      </c>
      <c r="AV76" s="121">
        <v>362</v>
      </c>
      <c r="AW76" s="175">
        <v>100</v>
      </c>
    </row>
    <row r="77" spans="1:50" ht="24" thickBot="1">
      <c r="A77" s="201"/>
      <c r="B77" s="253"/>
      <c r="C77" s="192"/>
      <c r="D77" s="51" t="s">
        <v>15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6</v>
      </c>
      <c r="V77" s="1">
        <v>0</v>
      </c>
      <c r="W77" s="1"/>
      <c r="X77" s="1"/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9">
        <f t="shared" si="29"/>
        <v>6</v>
      </c>
      <c r="AK77" s="227"/>
      <c r="AL77" s="230"/>
      <c r="AM77" s="192"/>
      <c r="AN77" s="51" t="s">
        <v>15</v>
      </c>
      <c r="AT77" s="126"/>
      <c r="AU77" s="127"/>
      <c r="AV77" s="127"/>
      <c r="AW77" s="142"/>
    </row>
    <row r="78" spans="1:50" ht="18.75">
      <c r="A78" s="201"/>
      <c r="B78" s="253"/>
      <c r="C78" s="192"/>
      <c r="D78" s="51" t="s">
        <v>16</v>
      </c>
      <c r="E78" s="1">
        <v>3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3</v>
      </c>
      <c r="U78" s="1">
        <v>0</v>
      </c>
      <c r="V78" s="1">
        <v>2</v>
      </c>
      <c r="W78" s="1"/>
      <c r="X78" s="1"/>
      <c r="Y78" s="1">
        <v>0</v>
      </c>
      <c r="Z78" s="1">
        <v>0</v>
      </c>
      <c r="AA78" s="1">
        <v>3</v>
      </c>
      <c r="AB78" s="1">
        <v>2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9">
        <f t="shared" si="29"/>
        <v>18</v>
      </c>
      <c r="AK78" s="227"/>
      <c r="AL78" s="230"/>
      <c r="AM78" s="192"/>
      <c r="AN78" s="51" t="s">
        <v>16</v>
      </c>
    </row>
    <row r="79" spans="1:50" ht="18.75">
      <c r="A79" s="201"/>
      <c r="B79" s="253"/>
      <c r="C79" s="192"/>
      <c r="D79" s="51" t="s">
        <v>17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/>
      <c r="X79" s="1"/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9">
        <f t="shared" si="29"/>
        <v>0</v>
      </c>
      <c r="AK79" s="227"/>
      <c r="AL79" s="230"/>
      <c r="AM79" s="192"/>
      <c r="AN79" s="51" t="s">
        <v>17</v>
      </c>
    </row>
    <row r="80" spans="1:50" ht="18.75">
      <c r="A80" s="201"/>
      <c r="B80" s="253"/>
      <c r="C80" s="192"/>
      <c r="D80" s="51" t="s">
        <v>18</v>
      </c>
      <c r="E80" s="1">
        <v>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/>
      <c r="X80" s="1"/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9">
        <f t="shared" si="29"/>
        <v>2</v>
      </c>
      <c r="AK80" s="227"/>
      <c r="AL80" s="230"/>
      <c r="AM80" s="192"/>
      <c r="AN80" s="51" t="s">
        <v>18</v>
      </c>
    </row>
    <row r="81" spans="1:40" ht="18.75">
      <c r="A81" s="201"/>
      <c r="B81" s="253"/>
      <c r="C81" s="192"/>
      <c r="D81" s="51" t="s">
        <v>19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2</v>
      </c>
      <c r="U81" s="1">
        <v>2</v>
      </c>
      <c r="V81" s="1">
        <v>1</v>
      </c>
      <c r="W81" s="1"/>
      <c r="X81" s="1"/>
      <c r="Y81" s="1">
        <v>0</v>
      </c>
      <c r="Z81" s="1">
        <v>0</v>
      </c>
      <c r="AA81" s="1">
        <v>6</v>
      </c>
      <c r="AB81" s="1">
        <v>2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9">
        <f t="shared" si="29"/>
        <v>17</v>
      </c>
      <c r="AK81" s="227"/>
      <c r="AL81" s="230"/>
      <c r="AM81" s="192"/>
      <c r="AN81" s="51" t="s">
        <v>19</v>
      </c>
    </row>
    <row r="82" spans="1:40" ht="19.5" thickBot="1">
      <c r="A82" s="202"/>
      <c r="B82" s="254"/>
      <c r="C82" s="193" t="s">
        <v>21</v>
      </c>
      <c r="D82" s="193"/>
      <c r="E82" s="2">
        <f t="shared" ref="E82:F82" si="105">(E76+E77+E78)</f>
        <v>7</v>
      </c>
      <c r="F82" s="2">
        <f t="shared" si="105"/>
        <v>0</v>
      </c>
      <c r="G82" s="2">
        <f t="shared" ref="G82:AH82" si="106">(G76+G77+G78)</f>
        <v>0</v>
      </c>
      <c r="H82" s="2">
        <f t="shared" si="106"/>
        <v>0</v>
      </c>
      <c r="I82" s="2">
        <f t="shared" si="106"/>
        <v>0</v>
      </c>
      <c r="J82" s="2">
        <f t="shared" si="106"/>
        <v>0</v>
      </c>
      <c r="K82" s="2">
        <f t="shared" si="106"/>
        <v>0</v>
      </c>
      <c r="L82" s="2"/>
      <c r="M82" s="2">
        <f t="shared" si="106"/>
        <v>0</v>
      </c>
      <c r="N82" s="2">
        <f t="shared" si="106"/>
        <v>2</v>
      </c>
      <c r="O82" s="2">
        <f t="shared" si="106"/>
        <v>0</v>
      </c>
      <c r="P82" s="2">
        <f t="shared" si="106"/>
        <v>0</v>
      </c>
      <c r="Q82" s="2">
        <f t="shared" si="106"/>
        <v>0</v>
      </c>
      <c r="R82" s="2">
        <f t="shared" si="106"/>
        <v>0</v>
      </c>
      <c r="S82" s="2">
        <f t="shared" si="106"/>
        <v>0</v>
      </c>
      <c r="T82" s="2">
        <f t="shared" si="106"/>
        <v>18</v>
      </c>
      <c r="U82" s="2">
        <f t="shared" si="106"/>
        <v>7</v>
      </c>
      <c r="V82" s="2">
        <f t="shared" si="106"/>
        <v>8</v>
      </c>
      <c r="W82" s="2"/>
      <c r="X82" s="2"/>
      <c r="Y82" s="2">
        <f t="shared" si="106"/>
        <v>0</v>
      </c>
      <c r="Z82" s="2">
        <f t="shared" si="106"/>
        <v>0</v>
      </c>
      <c r="AA82" s="2">
        <f t="shared" si="106"/>
        <v>8</v>
      </c>
      <c r="AB82" s="2">
        <f t="shared" si="106"/>
        <v>3</v>
      </c>
      <c r="AC82" s="2">
        <f t="shared" si="106"/>
        <v>0</v>
      </c>
      <c r="AD82" s="2">
        <f t="shared" si="106"/>
        <v>0</v>
      </c>
      <c r="AE82" s="2">
        <f t="shared" si="106"/>
        <v>0</v>
      </c>
      <c r="AF82" s="2">
        <f t="shared" si="106"/>
        <v>0</v>
      </c>
      <c r="AG82" s="2">
        <f t="shared" si="106"/>
        <v>0</v>
      </c>
      <c r="AH82" s="2">
        <f t="shared" si="106"/>
        <v>0</v>
      </c>
      <c r="AI82" s="49"/>
      <c r="AJ82" s="10">
        <f t="shared" si="29"/>
        <v>53</v>
      </c>
      <c r="AK82" s="228"/>
      <c r="AL82" s="231"/>
      <c r="AM82" s="193" t="s">
        <v>21</v>
      </c>
      <c r="AN82" s="193"/>
    </row>
  </sheetData>
  <mergeCells count="151">
    <mergeCell ref="AT51:AW51"/>
    <mergeCell ref="AT61:AX61"/>
    <mergeCell ref="AT68:AW68"/>
    <mergeCell ref="AT28:AX28"/>
    <mergeCell ref="AT29:AT30"/>
    <mergeCell ref="AU29:AU30"/>
    <mergeCell ref="AV29:AV30"/>
    <mergeCell ref="AW29:AW30"/>
    <mergeCell ref="AT35:AX35"/>
    <mergeCell ref="AT36:AT37"/>
    <mergeCell ref="AU36:AU37"/>
    <mergeCell ref="AV36:AV37"/>
    <mergeCell ref="AW36:AW37"/>
    <mergeCell ref="AC1:AD1"/>
    <mergeCell ref="AE1:AH1"/>
    <mergeCell ref="AJ1:AJ3"/>
    <mergeCell ref="AK1:AK3"/>
    <mergeCell ref="AL1:AL3"/>
    <mergeCell ref="AM1:AN1"/>
    <mergeCell ref="AM2:AN3"/>
    <mergeCell ref="A1:A3"/>
    <mergeCell ref="B1:B3"/>
    <mergeCell ref="C1:D1"/>
    <mergeCell ref="E1:O1"/>
    <mergeCell ref="P1:U1"/>
    <mergeCell ref="V1:AB1"/>
    <mergeCell ref="C2:D3"/>
    <mergeCell ref="AM5:AN5"/>
    <mergeCell ref="AP5:AQ5"/>
    <mergeCell ref="AR5:AS5"/>
    <mergeCell ref="C6:D6"/>
    <mergeCell ref="AM6:AN6"/>
    <mergeCell ref="C7:D7"/>
    <mergeCell ref="AO3:AT3"/>
    <mergeCell ref="A4:A15"/>
    <mergeCell ref="B4:B15"/>
    <mergeCell ref="C4:D4"/>
    <mergeCell ref="AK4:AK15"/>
    <mergeCell ref="AL4:AL15"/>
    <mergeCell ref="AM4:AN4"/>
    <mergeCell ref="AP4:AQ4"/>
    <mergeCell ref="AR4:AS4"/>
    <mergeCell ref="C5:D5"/>
    <mergeCell ref="AQ12:AR12"/>
    <mergeCell ref="AO13:AP13"/>
    <mergeCell ref="AQ13:AR13"/>
    <mergeCell ref="C14:D14"/>
    <mergeCell ref="C15:D15"/>
    <mergeCell ref="AM15:AN15"/>
    <mergeCell ref="C8:C13"/>
    <mergeCell ref="AM8:AM13"/>
    <mergeCell ref="AO8:AR8"/>
    <mergeCell ref="AO9:AP9"/>
    <mergeCell ref="AQ9:AR9"/>
    <mergeCell ref="AO10:AP10"/>
    <mergeCell ref="AQ10:AR10"/>
    <mergeCell ref="AO11:AP11"/>
    <mergeCell ref="AQ11:AR11"/>
    <mergeCell ref="AO12:AP12"/>
    <mergeCell ref="C19:D19"/>
    <mergeCell ref="AQ17:AT17"/>
    <mergeCell ref="C20:C25"/>
    <mergeCell ref="AM20:AM26"/>
    <mergeCell ref="C26:D26"/>
    <mergeCell ref="C27:D27"/>
    <mergeCell ref="AM27:AN27"/>
    <mergeCell ref="A16:A27"/>
    <mergeCell ref="B16:B27"/>
    <mergeCell ref="C16:D16"/>
    <mergeCell ref="AK16:AK27"/>
    <mergeCell ref="AL16:AL27"/>
    <mergeCell ref="AM16:AN16"/>
    <mergeCell ref="C17:D17"/>
    <mergeCell ref="AM17:AN17"/>
    <mergeCell ref="C18:D18"/>
    <mergeCell ref="AM18:AN18"/>
    <mergeCell ref="C31:D31"/>
    <mergeCell ref="C32:C37"/>
    <mergeCell ref="AM32:AM37"/>
    <mergeCell ref="C38:D38"/>
    <mergeCell ref="AM38:AN38"/>
    <mergeCell ref="C39:D39"/>
    <mergeCell ref="AK39:AK49"/>
    <mergeCell ref="AL39:AL49"/>
    <mergeCell ref="A28:A38"/>
    <mergeCell ref="B28:B38"/>
    <mergeCell ref="C28:D28"/>
    <mergeCell ref="AK28:AK38"/>
    <mergeCell ref="AL28:AL38"/>
    <mergeCell ref="AM28:AN28"/>
    <mergeCell ref="C29:D29"/>
    <mergeCell ref="AM29:AN29"/>
    <mergeCell ref="C30:D30"/>
    <mergeCell ref="AM30:AN30"/>
    <mergeCell ref="C49:D49"/>
    <mergeCell ref="AM49:AN49"/>
    <mergeCell ref="A39:A49"/>
    <mergeCell ref="B39:B49"/>
    <mergeCell ref="AM39:AN39"/>
    <mergeCell ref="C40:D40"/>
    <mergeCell ref="AM40:AN40"/>
    <mergeCell ref="C41:D41"/>
    <mergeCell ref="AM41:AN41"/>
    <mergeCell ref="C43:C48"/>
    <mergeCell ref="AM43:AM48"/>
    <mergeCell ref="C82:D82"/>
    <mergeCell ref="AM82:AN82"/>
    <mergeCell ref="C73:D73"/>
    <mergeCell ref="AM73:AN73"/>
    <mergeCell ref="C74:D74"/>
    <mergeCell ref="AM74:AN74"/>
    <mergeCell ref="C76:C81"/>
    <mergeCell ref="AM76:AM81"/>
    <mergeCell ref="C65:C70"/>
    <mergeCell ref="AM65:AM70"/>
    <mergeCell ref="C71:D71"/>
    <mergeCell ref="AM71:AN71"/>
    <mergeCell ref="C42:D42"/>
    <mergeCell ref="C53:D53"/>
    <mergeCell ref="C64:D64"/>
    <mergeCell ref="C75:D75"/>
    <mergeCell ref="A50:A60"/>
    <mergeCell ref="B50:B60"/>
    <mergeCell ref="C50:D50"/>
    <mergeCell ref="AK50:AK60"/>
    <mergeCell ref="AL50:AL60"/>
    <mergeCell ref="AM50:AN50"/>
    <mergeCell ref="C51:D51"/>
    <mergeCell ref="AM51:AN51"/>
    <mergeCell ref="C52:D52"/>
    <mergeCell ref="AM52:AN52"/>
    <mergeCell ref="C54:C59"/>
    <mergeCell ref="AM54:AM59"/>
    <mergeCell ref="C60:D60"/>
    <mergeCell ref="AM60:AN60"/>
    <mergeCell ref="A72:A82"/>
    <mergeCell ref="B72:B82"/>
    <mergeCell ref="C72:D72"/>
    <mergeCell ref="AK72:AK82"/>
    <mergeCell ref="AL72:AL82"/>
    <mergeCell ref="AM72:AN72"/>
    <mergeCell ref="A61:A71"/>
    <mergeCell ref="B61:B71"/>
    <mergeCell ref="C61:D61"/>
    <mergeCell ref="AK61:AK71"/>
    <mergeCell ref="AL61:AL71"/>
    <mergeCell ref="AM61:AN61"/>
    <mergeCell ref="C62:D62"/>
    <mergeCell ref="AM62:AN62"/>
    <mergeCell ref="C63:D63"/>
    <mergeCell ref="AM63:AN63"/>
  </mergeCells>
  <conditionalFormatting sqref="E2:AI2">
    <cfRule type="containsText" dxfId="170" priority="86" operator="containsText" text="Sat">
      <formula>NOT(ISERROR(SEARCH("Sat",E2)))</formula>
    </cfRule>
    <cfRule type="containsText" dxfId="169" priority="87" operator="containsText" text="Fri">
      <formula>NOT(ISERROR(SEARCH("Fri",E2)))</formula>
    </cfRule>
    <cfRule type="containsText" dxfId="168" priority="88" operator="containsText" text="Thu">
      <formula>NOT(ISERROR(SEARCH("Thu",E2)))</formula>
    </cfRule>
    <cfRule type="containsText" dxfId="167" priority="89" operator="containsText" text="Wed">
      <formula>NOT(ISERROR(SEARCH("Wed",E2)))</formula>
    </cfRule>
    <cfRule type="containsText" dxfId="166" priority="90" operator="containsText" text="Tue">
      <formula>NOT(ISERROR(SEARCH("Tue",E2)))</formula>
    </cfRule>
    <cfRule type="containsText" dxfId="165" priority="91" operator="containsText" text="Mon">
      <formula>NOT(ISERROR(SEARCH("Mon",E2)))</formula>
    </cfRule>
    <cfRule type="containsText" dxfId="164" priority="92" operator="containsText" text="Sun">
      <formula>NOT(ISERROR(SEARCH("Sun",E2)))</formula>
    </cfRule>
  </conditionalFormatting>
  <conditionalFormatting sqref="E16:AJ37 AJ38">
    <cfRule type="colorScale" priority="85">
      <colorScale>
        <cfvo type="min" val="0"/>
        <cfvo type="max" val="0"/>
        <color rgb="FF63BE7B"/>
        <color rgb="FFFFEF9C"/>
      </colorScale>
    </cfRule>
  </conditionalFormatting>
  <conditionalFormatting sqref="E43:AJ48 AJ49 E39:AJ41">
    <cfRule type="colorScale" priority="84">
      <colorScale>
        <cfvo type="min" val="0"/>
        <cfvo type="max" val="0"/>
        <color rgb="FF63BE7B"/>
        <color rgb="FFFFEF9C"/>
      </colorScale>
    </cfRule>
  </conditionalFormatting>
  <conditionalFormatting sqref="E50:AJ59 AJ60">
    <cfRule type="colorScale" priority="83">
      <colorScale>
        <cfvo type="min" val="0"/>
        <cfvo type="max" val="0"/>
        <color rgb="FF63BE7B"/>
        <color rgb="FFFFEF9C"/>
      </colorScale>
    </cfRule>
  </conditionalFormatting>
  <conditionalFormatting sqref="AJ70:AJ71 E70:AI70 Y65:AI70 E61:F70 I61:I70 E61:AJ69">
    <cfRule type="colorScale" priority="82">
      <colorScale>
        <cfvo type="min" val="0"/>
        <cfvo type="max" val="0"/>
        <color rgb="FF63BE7B"/>
        <color rgb="FFFFEF9C"/>
      </colorScale>
    </cfRule>
  </conditionalFormatting>
  <conditionalFormatting sqref="AJ81:AJ82 AC76:AJ80 E76:AI81 E72:F81 E72:AJ75">
    <cfRule type="colorScale" priority="81">
      <colorScale>
        <cfvo type="min" val="0"/>
        <cfvo type="max" val="0"/>
        <color rgb="FF63BE7B"/>
        <color rgb="FFFFEF9C"/>
      </colorScale>
    </cfRule>
  </conditionalFormatting>
  <conditionalFormatting sqref="C16:D18 C28:D30 C39:D41 C50:D52 C61:D63 C72:D74 C32:D37 C31 C38 C49 C60 C71 C82 C4:D6 C8:D13 C7 C14:C15 C27 C19:C20 D20:D25 AM16:AN26 AM28:AN37 AM27 AM39:AN41 AM50:AN59 AM61:AN70 AM72:AN81 AM38 AM49 AM60 AM71 AM82 AM4:AN14 AM15 AM43:AN48 C43:D48 C54:D59 C65:D70 C76:D81">
    <cfRule type="containsText" dxfId="163" priority="69" operator="containsText" text="other">
      <formula>NOT(ISERROR(SEARCH("other",C4)))</formula>
    </cfRule>
    <cfRule type="containsText" dxfId="162" priority="70" operator="containsText" text="Scratch">
      <formula>NOT(ISERROR(SEARCH("Scratch",C4)))</formula>
    </cfRule>
    <cfRule type="containsText" dxfId="161" priority="71" operator="containsText" text="Indicator">
      <formula>NOT(ISERROR(SEARCH("Indicator",C4)))</formula>
    </cfRule>
    <cfRule type="containsText" dxfId="160" priority="72" operator="containsText" text="i.r">
      <formula>NOT(ISERROR(SEARCH("i.r",C4)))</formula>
    </cfRule>
    <cfRule type="containsText" dxfId="159" priority="73" operator="containsText" text="Types of Defect">
      <formula>NOT(ISERROR(SEARCH("Types of Defect",C4)))</formula>
    </cfRule>
    <cfRule type="containsText" dxfId="158" priority="74" operator="containsText" text="H.v">
      <formula>NOT(ISERROR(SEARCH("H.v",C4)))</formula>
    </cfRule>
    <cfRule type="containsText" dxfId="157" priority="75" operator="containsText" text="NG Qty.">
      <formula>NOT(ISERROR(SEARCH("NG Qty.",C4)))</formula>
    </cfRule>
    <cfRule type="containsText" dxfId="156" priority="76" operator="containsText" text="NG  Qty.">
      <formula>NOT(ISERROR(SEARCH("NG  Qty.",C4)))</formula>
    </cfRule>
    <cfRule type="containsText" dxfId="155" priority="77" operator="containsText" text="OK Qty.">
      <formula>NOT(ISERROR(SEARCH("OK Qty.",C4)))</formula>
    </cfRule>
    <cfRule type="containsText" dxfId="154" priority="78" operator="containsText" text="OK  Qty.">
      <formula>NOT(ISERROR(SEARCH("OK  Qty.",C4)))</formula>
    </cfRule>
    <cfRule type="containsText" dxfId="153" priority="79" operator="containsText" text="Total  Qty.">
      <formula>NOT(ISERROR(SEARCH("Total  Qty.",C4)))</formula>
    </cfRule>
    <cfRule type="containsText" dxfId="152" priority="80" operator="containsText" text="Total  Qty.">
      <formula>NOT(ISERROR(SEARCH("Total  Qty.",C4)))</formula>
    </cfRule>
  </conditionalFormatting>
  <conditionalFormatting sqref="C32:D41 C4:D6 C7 C8:D18 C27:C31 C19:C20 D20:D25 D27:D30 AM4:AN41 AM43:AN82 C43:D52 C54:D63 C65:D74 C76:D82">
    <cfRule type="containsText" dxfId="151" priority="68" operator="containsText" text="Rework">
      <formula>NOT(ISERROR(SEARCH("Rework",C4)))</formula>
    </cfRule>
  </conditionalFormatting>
  <conditionalFormatting sqref="A1 A16 A28 A39 A50 A61 A72">
    <cfRule type="colorScale" priority="67">
      <colorScale>
        <cfvo type="min" val="0"/>
        <cfvo type="max" val="0"/>
        <color rgb="FF63BE7B"/>
        <color rgb="FFFFEF9C"/>
      </colorScale>
    </cfRule>
  </conditionalFormatting>
  <conditionalFormatting sqref="Y73:AB73 Y76:AB81">
    <cfRule type="colorScale" priority="66">
      <colorScale>
        <cfvo type="min" val="0"/>
        <cfvo type="max" val="0"/>
        <color rgb="FF63BE7B"/>
        <color rgb="FFFFEF9C"/>
      </colorScale>
    </cfRule>
  </conditionalFormatting>
  <conditionalFormatting sqref="AK16:AL16 AK28:AL28 AK39:AL39 AK50:AL50 AK61:AL61 AK72:AL72">
    <cfRule type="colorScale" priority="65">
      <colorScale>
        <cfvo type="min" val="0"/>
        <cfvo type="max" val="0"/>
        <color rgb="FF63BE7B"/>
        <color rgb="FFFFEF9C"/>
      </colorScale>
    </cfRule>
  </conditionalFormatting>
  <conditionalFormatting sqref="AJ8:AJ15 AC8:AI14 E8:X14 K8:AI13 E4:F14 E4:AJ7">
    <cfRule type="colorScale" priority="64">
      <colorScale>
        <cfvo type="min" val="0"/>
        <cfvo type="max" val="0"/>
        <color rgb="FF63BE7B"/>
        <color rgb="FFFFEF9C"/>
      </colorScale>
    </cfRule>
  </conditionalFormatting>
  <conditionalFormatting sqref="A4">
    <cfRule type="colorScale" priority="63">
      <colorScale>
        <cfvo type="min" val="0"/>
        <cfvo type="max" val="0"/>
        <color rgb="FF63BE7B"/>
        <color rgb="FFFFEF9C"/>
      </colorScale>
    </cfRule>
  </conditionalFormatting>
  <conditionalFormatting sqref="Y8:AB14">
    <cfRule type="colorScale" priority="62">
      <colorScale>
        <cfvo type="min" val="0"/>
        <cfvo type="max" val="0"/>
        <color rgb="FF63BE7B"/>
        <color rgb="FFFFEF9C"/>
      </colorScale>
    </cfRule>
  </conditionalFormatting>
  <conditionalFormatting sqref="Y15:AB15">
    <cfRule type="colorScale" priority="61">
      <colorScale>
        <cfvo type="min" val="0"/>
        <cfvo type="max" val="0"/>
        <color rgb="FF63BE7B"/>
        <color rgb="FFFFEF9C"/>
      </colorScale>
    </cfRule>
  </conditionalFormatting>
  <conditionalFormatting sqref="AK4:AL4">
    <cfRule type="colorScale" priority="60">
      <colorScale>
        <cfvo type="min" val="0"/>
        <cfvo type="max" val="0"/>
        <color rgb="FF63BE7B"/>
        <color rgb="FFFFEF9C"/>
      </colorScale>
    </cfRule>
  </conditionalFormatting>
  <conditionalFormatting sqref="E38:AI38">
    <cfRule type="colorScale" priority="59">
      <colorScale>
        <cfvo type="min" val="0"/>
        <cfvo type="max" val="0"/>
        <color rgb="FF63BE7B"/>
        <color rgb="FFFFEF9C"/>
      </colorScale>
    </cfRule>
  </conditionalFormatting>
  <conditionalFormatting sqref="E49:AI49">
    <cfRule type="colorScale" priority="58">
      <colorScale>
        <cfvo type="min" val="0"/>
        <cfvo type="max" val="0"/>
        <color rgb="FF63BE7B"/>
        <color rgb="FFFFEF9C"/>
      </colorScale>
    </cfRule>
  </conditionalFormatting>
  <conditionalFormatting sqref="E60:AI60">
    <cfRule type="colorScale" priority="57">
      <colorScale>
        <cfvo type="min" val="0"/>
        <cfvo type="max" val="0"/>
        <color rgb="FF63BE7B"/>
        <color rgb="FFFFEF9C"/>
      </colorScale>
    </cfRule>
  </conditionalFormatting>
  <conditionalFormatting sqref="E71:AI71">
    <cfRule type="colorScale" priority="56">
      <colorScale>
        <cfvo type="min" val="0"/>
        <cfvo type="max" val="0"/>
        <color rgb="FF63BE7B"/>
        <color rgb="FFFFEF9C"/>
      </colorScale>
    </cfRule>
  </conditionalFormatting>
  <conditionalFormatting sqref="E82:AI82">
    <cfRule type="colorScale" priority="55">
      <colorScale>
        <cfvo type="min" val="0"/>
        <cfvo type="max" val="0"/>
        <color rgb="FF63BE7B"/>
        <color rgb="FFFFEF9C"/>
      </colorScale>
    </cfRule>
  </conditionalFormatting>
  <conditionalFormatting sqref="AC15:AI15 E15:X15">
    <cfRule type="colorScale" priority="54">
      <colorScale>
        <cfvo type="min" val="0"/>
        <cfvo type="max" val="0"/>
        <color rgb="FF63BE7B"/>
        <color rgb="FFFFEF9C"/>
      </colorScale>
    </cfRule>
  </conditionalFormatting>
  <conditionalFormatting sqref="E42:AJ42">
    <cfRule type="colorScale" priority="53">
      <colorScale>
        <cfvo type="min" val="0"/>
        <cfvo type="max" val="0"/>
        <color rgb="FF63BE7B"/>
        <color rgb="FFFFEF9C"/>
      </colorScale>
    </cfRule>
  </conditionalFormatting>
  <conditionalFormatting sqref="C42 AM42:AN42">
    <cfRule type="containsText" dxfId="150" priority="41" operator="containsText" text="other">
      <formula>NOT(ISERROR(SEARCH("other",C42)))</formula>
    </cfRule>
    <cfRule type="containsText" dxfId="149" priority="42" operator="containsText" text="Scratch">
      <formula>NOT(ISERROR(SEARCH("Scratch",C42)))</formula>
    </cfRule>
    <cfRule type="containsText" dxfId="148" priority="43" operator="containsText" text="Indicator">
      <formula>NOT(ISERROR(SEARCH("Indicator",C42)))</formula>
    </cfRule>
    <cfRule type="containsText" dxfId="147" priority="44" operator="containsText" text="i.r">
      <formula>NOT(ISERROR(SEARCH("i.r",C42)))</formula>
    </cfRule>
    <cfRule type="containsText" dxfId="146" priority="45" operator="containsText" text="Types of Defect">
      <formula>NOT(ISERROR(SEARCH("Types of Defect",C42)))</formula>
    </cfRule>
    <cfRule type="containsText" dxfId="145" priority="46" operator="containsText" text="H.v">
      <formula>NOT(ISERROR(SEARCH("H.v",C42)))</formula>
    </cfRule>
    <cfRule type="containsText" dxfId="144" priority="47" operator="containsText" text="NG Qty.">
      <formula>NOT(ISERROR(SEARCH("NG Qty.",C42)))</formula>
    </cfRule>
    <cfRule type="containsText" dxfId="143" priority="48" operator="containsText" text="NG  Qty.">
      <formula>NOT(ISERROR(SEARCH("NG  Qty.",C42)))</formula>
    </cfRule>
    <cfRule type="containsText" dxfId="142" priority="49" operator="containsText" text="OK Qty.">
      <formula>NOT(ISERROR(SEARCH("OK Qty.",C42)))</formula>
    </cfRule>
    <cfRule type="containsText" dxfId="141" priority="50" operator="containsText" text="OK  Qty.">
      <formula>NOT(ISERROR(SEARCH("OK  Qty.",C42)))</formula>
    </cfRule>
    <cfRule type="containsText" dxfId="140" priority="51" operator="containsText" text="Total  Qty.">
      <formula>NOT(ISERROR(SEARCH("Total  Qty.",C42)))</formula>
    </cfRule>
    <cfRule type="containsText" dxfId="139" priority="52" operator="containsText" text="Total  Qty.">
      <formula>NOT(ISERROR(SEARCH("Total  Qty.",C42)))</formula>
    </cfRule>
  </conditionalFormatting>
  <conditionalFormatting sqref="C42 AM42:AN42">
    <cfRule type="containsText" dxfId="138" priority="40" operator="containsText" text="Rework">
      <formula>NOT(ISERROR(SEARCH("Rework",C42)))</formula>
    </cfRule>
  </conditionalFormatting>
  <conditionalFormatting sqref="C53">
    <cfRule type="containsText" dxfId="137" priority="28" operator="containsText" text="other">
      <formula>NOT(ISERROR(SEARCH("other",C53)))</formula>
    </cfRule>
    <cfRule type="containsText" dxfId="136" priority="29" operator="containsText" text="Scratch">
      <formula>NOT(ISERROR(SEARCH("Scratch",C53)))</formula>
    </cfRule>
    <cfRule type="containsText" dxfId="135" priority="30" operator="containsText" text="Indicator">
      <formula>NOT(ISERROR(SEARCH("Indicator",C53)))</formula>
    </cfRule>
    <cfRule type="containsText" dxfId="134" priority="31" operator="containsText" text="i.r">
      <formula>NOT(ISERROR(SEARCH("i.r",C53)))</formula>
    </cfRule>
    <cfRule type="containsText" dxfId="133" priority="32" operator="containsText" text="Types of Defect">
      <formula>NOT(ISERROR(SEARCH("Types of Defect",C53)))</formula>
    </cfRule>
    <cfRule type="containsText" dxfId="132" priority="33" operator="containsText" text="H.v">
      <formula>NOT(ISERROR(SEARCH("H.v",C53)))</formula>
    </cfRule>
    <cfRule type="containsText" dxfId="131" priority="34" operator="containsText" text="NG Qty.">
      <formula>NOT(ISERROR(SEARCH("NG Qty.",C53)))</formula>
    </cfRule>
    <cfRule type="containsText" dxfId="130" priority="35" operator="containsText" text="NG  Qty.">
      <formula>NOT(ISERROR(SEARCH("NG  Qty.",C53)))</formula>
    </cfRule>
    <cfRule type="containsText" dxfId="129" priority="36" operator="containsText" text="OK Qty.">
      <formula>NOT(ISERROR(SEARCH("OK Qty.",C53)))</formula>
    </cfRule>
    <cfRule type="containsText" dxfId="128" priority="37" operator="containsText" text="OK  Qty.">
      <formula>NOT(ISERROR(SEARCH("OK  Qty.",C53)))</formula>
    </cfRule>
    <cfRule type="containsText" dxfId="127" priority="38" operator="containsText" text="Total  Qty.">
      <formula>NOT(ISERROR(SEARCH("Total  Qty.",C53)))</formula>
    </cfRule>
    <cfRule type="containsText" dxfId="126" priority="39" operator="containsText" text="Total  Qty.">
      <formula>NOT(ISERROR(SEARCH("Total  Qty.",C53)))</formula>
    </cfRule>
  </conditionalFormatting>
  <conditionalFormatting sqref="C53">
    <cfRule type="containsText" dxfId="125" priority="27" operator="containsText" text="Rework">
      <formula>NOT(ISERROR(SEARCH("Rework",C53)))</formula>
    </cfRule>
  </conditionalFormatting>
  <conditionalFormatting sqref="C64">
    <cfRule type="containsText" dxfId="124" priority="15" operator="containsText" text="other">
      <formula>NOT(ISERROR(SEARCH("other",C64)))</formula>
    </cfRule>
    <cfRule type="containsText" dxfId="123" priority="16" operator="containsText" text="Scratch">
      <formula>NOT(ISERROR(SEARCH("Scratch",C64)))</formula>
    </cfRule>
    <cfRule type="containsText" dxfId="122" priority="17" operator="containsText" text="Indicator">
      <formula>NOT(ISERROR(SEARCH("Indicator",C64)))</formula>
    </cfRule>
    <cfRule type="containsText" dxfId="121" priority="18" operator="containsText" text="i.r">
      <formula>NOT(ISERROR(SEARCH("i.r",C64)))</formula>
    </cfRule>
    <cfRule type="containsText" dxfId="120" priority="19" operator="containsText" text="Types of Defect">
      <formula>NOT(ISERROR(SEARCH("Types of Defect",C64)))</formula>
    </cfRule>
    <cfRule type="containsText" dxfId="119" priority="20" operator="containsText" text="H.v">
      <formula>NOT(ISERROR(SEARCH("H.v",C64)))</formula>
    </cfRule>
    <cfRule type="containsText" dxfId="118" priority="21" operator="containsText" text="NG Qty.">
      <formula>NOT(ISERROR(SEARCH("NG Qty.",C64)))</formula>
    </cfRule>
    <cfRule type="containsText" dxfId="117" priority="22" operator="containsText" text="NG  Qty.">
      <formula>NOT(ISERROR(SEARCH("NG  Qty.",C64)))</formula>
    </cfRule>
    <cfRule type="containsText" dxfId="116" priority="23" operator="containsText" text="OK Qty.">
      <formula>NOT(ISERROR(SEARCH("OK Qty.",C64)))</formula>
    </cfRule>
    <cfRule type="containsText" dxfId="115" priority="24" operator="containsText" text="OK  Qty.">
      <formula>NOT(ISERROR(SEARCH("OK  Qty.",C64)))</formula>
    </cfRule>
    <cfRule type="containsText" dxfId="114" priority="25" operator="containsText" text="Total  Qty.">
      <formula>NOT(ISERROR(SEARCH("Total  Qty.",C64)))</formula>
    </cfRule>
    <cfRule type="containsText" dxfId="113" priority="26" operator="containsText" text="Total  Qty.">
      <formula>NOT(ISERROR(SEARCH("Total  Qty.",C64)))</formula>
    </cfRule>
  </conditionalFormatting>
  <conditionalFormatting sqref="C64">
    <cfRule type="containsText" dxfId="112" priority="14" operator="containsText" text="Rework">
      <formula>NOT(ISERROR(SEARCH("Rework",C64)))</formula>
    </cfRule>
  </conditionalFormatting>
  <conditionalFormatting sqref="C75">
    <cfRule type="containsText" dxfId="111" priority="2" operator="containsText" text="other">
      <formula>NOT(ISERROR(SEARCH("other",C75)))</formula>
    </cfRule>
    <cfRule type="containsText" dxfId="110" priority="3" operator="containsText" text="Scratch">
      <formula>NOT(ISERROR(SEARCH("Scratch",C75)))</formula>
    </cfRule>
    <cfRule type="containsText" dxfId="109" priority="4" operator="containsText" text="Indicator">
      <formula>NOT(ISERROR(SEARCH("Indicator",C75)))</formula>
    </cfRule>
    <cfRule type="containsText" dxfId="108" priority="5" operator="containsText" text="i.r">
      <formula>NOT(ISERROR(SEARCH("i.r",C75)))</formula>
    </cfRule>
    <cfRule type="containsText" dxfId="107" priority="6" operator="containsText" text="Types of Defect">
      <formula>NOT(ISERROR(SEARCH("Types of Defect",C75)))</formula>
    </cfRule>
    <cfRule type="containsText" dxfId="106" priority="7" operator="containsText" text="H.v">
      <formula>NOT(ISERROR(SEARCH("H.v",C75)))</formula>
    </cfRule>
    <cfRule type="containsText" dxfId="105" priority="8" operator="containsText" text="NG Qty.">
      <formula>NOT(ISERROR(SEARCH("NG Qty.",C75)))</formula>
    </cfRule>
    <cfRule type="containsText" dxfId="104" priority="9" operator="containsText" text="NG  Qty.">
      <formula>NOT(ISERROR(SEARCH("NG  Qty.",C75)))</formula>
    </cfRule>
    <cfRule type="containsText" dxfId="103" priority="10" operator="containsText" text="OK Qty.">
      <formula>NOT(ISERROR(SEARCH("OK Qty.",C75)))</formula>
    </cfRule>
    <cfRule type="containsText" dxfId="102" priority="11" operator="containsText" text="OK  Qty.">
      <formula>NOT(ISERROR(SEARCH("OK  Qty.",C75)))</formula>
    </cfRule>
    <cfRule type="containsText" dxfId="101" priority="12" operator="containsText" text="Total  Qty.">
      <formula>NOT(ISERROR(SEARCH("Total  Qty.",C75)))</formula>
    </cfRule>
    <cfRule type="containsText" dxfId="100" priority="13" operator="containsText" text="Total  Qty.">
      <formula>NOT(ISERROR(SEARCH("Total  Qty.",C75)))</formula>
    </cfRule>
  </conditionalFormatting>
  <conditionalFormatting sqref="C75">
    <cfRule type="containsText" dxfId="99" priority="1" operator="containsText" text="Rework">
      <formula>NOT(ISERROR(SEARCH("Rework",C75)))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Month</vt:lpstr>
      <vt:lpstr>jan'2022</vt:lpstr>
      <vt:lpstr>Feb'2022</vt:lpstr>
      <vt:lpstr>Mar'2022</vt:lpstr>
      <vt:lpstr>April'2022</vt:lpstr>
      <vt:lpstr>MAY'2022</vt:lpstr>
      <vt:lpstr>June22</vt:lpstr>
      <vt:lpstr>July</vt:lpstr>
      <vt:lpstr>August</vt:lpstr>
      <vt:lpstr>September</vt:lpstr>
      <vt:lpstr>October</vt:lpstr>
      <vt:lpstr>November</vt:lpstr>
      <vt:lpstr>Pareto Analysis</vt:lpstr>
      <vt:lpstr>Sheet2</vt:lpstr>
      <vt:lpstr>Sheet3</vt:lpstr>
      <vt:lpstr>Sheet4</vt:lpstr>
      <vt:lpstr>Month!Month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Sandeep mall</cp:lastModifiedBy>
  <cp:lastPrinted>2021-12-24T05:57:54Z</cp:lastPrinted>
  <dcterms:created xsi:type="dcterms:W3CDTF">2021-12-16T05:51:11Z</dcterms:created>
  <dcterms:modified xsi:type="dcterms:W3CDTF">2022-12-12T03:51:15Z</dcterms:modified>
</cp:coreProperties>
</file>