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C1\15C1\Raporty Play\"/>
    </mc:Choice>
  </mc:AlternateContent>
  <xr:revisionPtr revIDLastSave="0" documentId="8_{578C02A3-70F1-4BCE-B675-599B5AACCEC6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615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9" i="4" l="1"/>
  <c r="R92" i="4"/>
  <c r="R93" i="4"/>
  <c r="R94" i="4"/>
  <c r="R95" i="4"/>
  <c r="R96" i="4"/>
  <c r="R97" i="4"/>
  <c r="R98" i="4"/>
  <c r="R91" i="4"/>
  <c r="N61" i="4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I83" i="4" s="1"/>
  <c r="H81" i="4"/>
  <c r="G81" i="4"/>
  <c r="F81" i="4"/>
  <c r="M80" i="4"/>
  <c r="M83" i="4"/>
  <c r="L80" i="4"/>
  <c r="K80" i="4"/>
  <c r="K83" i="4"/>
  <c r="J80" i="4"/>
  <c r="J83" i="4"/>
  <c r="I80" i="4"/>
  <c r="H80" i="4"/>
  <c r="H83" i="4" s="1"/>
  <c r="G80" i="4"/>
  <c r="G83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X27" i="3" s="1"/>
  <c r="R26" i="3"/>
  <c r="X31" i="3" s="1"/>
  <c r="L26" i="3"/>
  <c r="X25" i="3"/>
  <c r="R25" i="3"/>
  <c r="L25" i="3"/>
  <c r="X24" i="3"/>
  <c r="R24" i="3"/>
  <c r="R27" i="3"/>
  <c r="F24" i="3"/>
  <c r="X23" i="3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R20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M29" i="2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 s="1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O11" i="2" s="1"/>
  <c r="N12" i="2"/>
  <c r="G12" i="2"/>
  <c r="O10" i="2"/>
  <c r="N10" i="2"/>
  <c r="G10" i="2"/>
  <c r="G11" i="2" s="1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N11" i="2" s="1"/>
  <c r="G7" i="2"/>
  <c r="G9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N43" i="2"/>
  <c r="L30" i="3"/>
  <c r="I16" i="4"/>
  <c r="N45" i="2" l="1"/>
  <c r="G17" i="4"/>
  <c r="G16" i="4"/>
  <c r="I17" i="4"/>
  <c r="H16" i="4"/>
</calcChain>
</file>

<file path=xl/connections.xml><?xml version="1.0" encoding="utf-8"?>
<connections xmlns="http://schemas.openxmlformats.org/spreadsheetml/2006/main">
  <connection id="1" name="W026153" type="6" refreshedVersion="4" background="1" saveData="1">
    <textPr prompt="0" codePage="850" sourceFile="C:\2018_GMC\2etap_15C1\RUN_15C1\Wfiles\153\W02615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<sst xmlns="http://schemas.openxmlformats.org/spreadsheetml/2006/main" count="562" uniqueCount="417">
  <si>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</si>
  <si>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</si>
  <si>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</si>
  <si>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</si>
  <si>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</si>
  <si>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</si>
  <si>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</si>
  <si>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</si>
  <si>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</si>
  <si>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</si>
  <si>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</si>
  <si>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</si>
  <si>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</si>
  <si>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</si>
  <si>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</si>
  <si>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</si>
  <si>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</si>
  <si>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</si>
  <si>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</si>
  <si>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</si>
  <si>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</si>
  <si>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</si>
  <si>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</si>
  <si>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</si>
  <si>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</si>
  <si>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</si>
  <si>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</si>
  <si>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</si>
  <si>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</si>
  <si>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</si>
  <si>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</si>
  <si>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</si>
  <si>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</si>
  <si>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</si>
  <si>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</si>
  <si>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</si>
  <si>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</si>
  <si>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</si>
  <si>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</si>
  <si>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</si>
  <si>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</si>
  <si>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</si>
  <si>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</si>
  <si>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</si>
  <si>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</si>
  <si>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</si>
  <si>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</si>
  <si>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</si>
  <si>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</si>
  <si>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</si>
  <si>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</si>
  <si>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</si>
  <si>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</si>
  <si>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</si>
  <si>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</si>
  <si>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</si>
  <si>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</si>
  <si>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</si>
  <si>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</si>
  <si>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</si>
  <si>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</si>
  <si>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</si>
  <si>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</si>
  <si>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</si>
  <si>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</si>
  <si>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</si>
  <si>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</si>
  <si>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</si>
  <si>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</si>
  <si>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</si>
  <si>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</si>
  <si>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</si>
  <si>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</si>
  <si>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</si>
  <si>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</si>
  <si>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</si>
  <si>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</si>
  <si>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</si>
  <si>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</si>
  <si>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</si>
  <si>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</si>
  <si>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</si>
  <si>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</si>
  <si>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</si>
  <si>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</si>
  <si>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</si>
  <si>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</si>
  <si>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</si>
  <si>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</si>
  <si>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</si>
  <si>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</si>
  <si>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</si>
  <si>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</si>
  <si>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</si>
  <si>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</si>
  <si>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</si>
  <si>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</si>
  <si>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</si>
  <si>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</si>
  <si>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</si>
  <si>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</si>
  <si>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</si>
  <si>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</si>
  <si>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</si>
  <si>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</si>
  <si>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</si>
  <si>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</si>
  <si>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</si>
  <si>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</si>
  <si>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</si>
  <si>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</si>
  <si>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</si>
  <si>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</si>
  <si>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</si>
  <si>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</si>
  <si>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</si>
  <si>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</si>
  <si>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</si>
  <si>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</si>
  <si>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</si>
  <si>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</si>
  <si>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</si>
  <si>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</si>
  <si>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</si>
  <si>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</si>
  <si>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</si>
  <si>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</si>
  <si>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</si>
  <si>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</si>
  <si>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</si>
  <si>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</si>
  <si>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</si>
  <si>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</si>
  <si>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</si>
  <si>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</si>
  <si>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</si>
  <si>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</si>
  <si>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</si>
  <si>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</si>
  <si>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</si>
  <si>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</si>
  <si>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</si>
  <si>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</si>
  <si>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</si>
  <si>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</si>
  <si>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</si>
  <si>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</si>
  <si>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</si>
  <si>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</si>
  <si>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</si>
  <si>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</si>
  <si>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</si>
  <si>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</si>
  <si>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</si>
  <si>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</si>
  <si>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</si>
  <si>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</si>
  <si>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</si>
  <si>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</si>
  <si>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</si>
  <si>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</si>
  <si>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</si>
  <si>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</si>
  <si>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</si>
  <si>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</si>
  <si>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</si>
  <si>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</si>
  <si>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</si>
  <si>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</si>
  <si>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</si>
  <si>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</si>
  <si>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</si>
  <si>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</si>
  <si>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</si>
  <si>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</si>
  <si>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</si>
  <si>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</si>
  <si>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</si>
  <si>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</si>
  <si>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</si>
  <si>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</si>
  <si>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</si>
  <si>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</si>
  <si>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</si>
  <si>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</si>
  <si>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</si>
  <si>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</si>
  <si>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</si>
  <si>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</si>
  <si>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</si>
  <si>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</si>
  <si>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</si>
  <si>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</si>
  <si>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</si>
  <si>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</si>
  <si>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</si>
  <si>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</si>
  <si>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</si>
  <si>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</si>
  <si>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</si>
  <si>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</si>
  <si>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</si>
  <si>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</si>
  <si>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</si>
  <si>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</si>
  <si>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</si>
  <si>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</si>
  <si>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</si>
  <si>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</si>
  <si>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</si>
  <si>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</si>
  <si>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</si>
  <si>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</si>
  <si>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</si>
  <si>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</si>
  <si>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</si>
  <si>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</si>
  <si>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</si>
  <si>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</si>
  <si>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</si>
  <si>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</si>
  <si>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</si>
  <si>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</si>
  <si>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</si>
  <si>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</si>
  <si>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</si>
  <si>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</si>
  <si>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</si>
  <si>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</si>
  <si>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</si>
  <si>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</si>
  <si>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</si>
  <si>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</si>
  <si>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</si>
  <si>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</si>
  <si>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</si>
  <si>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</si>
  <si>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</si>
  <si>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</si>
  <si>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</si>
  <si>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</si>
  <si>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</si>
  <si>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</si>
  <si>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</si>
  <si>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</si>
  <si>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</si>
  <si>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</si>
  <si>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</si>
  <si>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</si>
  <si>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</si>
  <si>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</si>
  <si>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</si>
  <si>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</si>
  <si>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</si>
  <si>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</si>
  <si>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</si>
  <si>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</si>
  <si>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</si>
  <si>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</si>
  <si>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</si>
  <si>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</si>
  <si>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</si>
  <si>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</si>
  <si>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</si>
  <si>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</si>
  <si>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</si>
  <si>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</si>
  <si>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</si>
  <si>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</si>
  <si>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</si>
  <si>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</si>
  <si>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</si>
  <si>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</si>
  <si>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</si>
  <si>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</si>
  <si>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</si>
  <si>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</si>
  <si>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</si>
  <si>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</si>
  <si>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</si>
  <si>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</si>
  <si>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</si>
  <si>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</si>
  <si>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</si>
  <si>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</si>
  <si>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</si>
  <si>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</si>
  <si>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</si>
  <si>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</si>
  <si>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</si>
  <si>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</si>
  <si>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</si>
  <si>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</si>
  <si>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</si>
  <si>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</si>
  <si>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</si>
  <si>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</si>
  <si>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</si>
  <si>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</si>
  <si>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</si>
  <si>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</si>
  <si>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</si>
  <si>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</si>
  <si>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</si>
  <si>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</si>
  <si>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</si>
  <si>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</si>
  <si>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</si>
  <si>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</si>
  <si>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</si>
  <si>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</si>
  <si>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</si>
  <si>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</si>
  <si>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</si>
  <si>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</si>
  <si>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</si>
  <si>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</si>
  <si>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</si>
  <si>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</si>
  <si>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</si>
  <si>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</si>
  <si>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</si>
  <si>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</si>
  <si>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</si>
  <si>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</si>
  <si>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</si>
  <si>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</si>
  <si>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</si>
  <si>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</si>
  <si>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</si>
  <si>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</si>
  <si>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</si>
  <si>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</si>
  <si>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</si>
  <si>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</si>
  <si>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</si>
  <si>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</si>
  <si>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</si>
  <si>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</si>
  <si>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</si>
  <si>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</si>
  <si>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</si>
  <si>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</si>
  <si>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</si>
  <si>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2.58</t>
  </si>
  <si>
    <t xml:space="preserve">   2.64</t>
  </si>
  <si>
    <t xml:space="preserve">   1.78</t>
  </si>
  <si>
    <t>!</t>
  </si>
  <si>
    <t>Minor</t>
  </si>
  <si>
    <t>Major</t>
  </si>
  <si>
    <t xml:space="preserve"> 93.1</t>
  </si>
  <si>
    <t xml:space="preserve"> 11.9</t>
  </si>
  <si>
    <t xml:space="preserve"> 12.1</t>
  </si>
  <si>
    <t xml:space="preserve"> 14.9</t>
  </si>
  <si>
    <t xml:space="preserve"> 11.4</t>
  </si>
  <si>
    <t xml:space="preserve"> 16.1</t>
  </si>
  <si>
    <t xml:space="preserve"> 14.4</t>
  </si>
  <si>
    <t xml:space="preserve">  9.4</t>
  </si>
  <si>
    <t xml:space="preserve"> 18.2</t>
  </si>
  <si>
    <t xml:space="preserve"> 13.3</t>
  </si>
  <si>
    <t xml:space="preserve">  5.6</t>
  </si>
  <si>
    <t xml:space="preserve">  0.7</t>
  </si>
  <si>
    <t xml:space="preserve">  4.5</t>
  </si>
  <si>
    <t xml:space="preserve">  6.2</t>
  </si>
  <si>
    <t xml:space="preserve">  1.3</t>
  </si>
  <si>
    <t xml:space="preserve">  4.8</t>
  </si>
  <si>
    <t xml:space="preserve">  6.4</t>
  </si>
  <si>
    <t xml:space="preserve">  1.6</t>
  </si>
  <si>
    <t xml:space="preserve">  5.7</t>
  </si>
  <si>
    <t xml:space="preserve">  4.7</t>
  </si>
  <si>
    <t xml:space="preserve">  2.3</t>
  </si>
  <si>
    <t xml:space="preserve">  5.4</t>
  </si>
  <si>
    <t xml:space="preserve">  5.1</t>
  </si>
  <si>
    <t xml:space="preserve">  3.0</t>
  </si>
  <si>
    <t xml:space="preserve">  6.3</t>
  </si>
  <si>
    <t xml:space="preserve">  8.4</t>
  </si>
  <si>
    <t xml:space="preserve">  4.1</t>
  </si>
  <si>
    <t xml:space="preserve">  7.9</t>
  </si>
  <si>
    <t xml:space="preserve">  3.6</t>
  </si>
  <si>
    <t xml:space="preserve">  0.6</t>
  </si>
  <si>
    <t xml:space="preserve">  1.5</t>
  </si>
  <si>
    <t xml:space="preserve">  5.3</t>
  </si>
  <si>
    <t xml:space="preserve">  1.2</t>
  </si>
  <si>
    <t xml:space="preserve">  2.2</t>
  </si>
  <si>
    <t xml:space="preserve">  7.4</t>
  </si>
  <si>
    <t xml:space="preserve">  1.8</t>
  </si>
  <si>
    <t xml:space="preserve">  3.3</t>
  </si>
  <si>
    <t xml:space="preserve">  0.8</t>
  </si>
  <si>
    <t xml:space="preserve">  4.0</t>
  </si>
  <si>
    <t xml:space="preserve">  1.4</t>
  </si>
  <si>
    <t xml:space="preserve">  7.5</t>
  </si>
  <si>
    <t xml:space="preserve">  6.9</t>
  </si>
  <si>
    <t xml:space="preserve">  0.4</t>
  </si>
  <si>
    <t xml:space="preserve">  3.1</t>
  </si>
  <si>
    <t xml:space="preserve">  2.5</t>
  </si>
  <si>
    <t xml:space="preserve">  3.5</t>
  </si>
  <si>
    <t xml:space="preserve">  8.7</t>
  </si>
  <si>
    <t xml:space="preserve">  7.2</t>
  </si>
  <si>
    <t xml:space="preserve">  6.8</t>
  </si>
  <si>
    <t xml:space="preserve">  6.1</t>
  </si>
  <si>
    <t xml:space="preserve">  9.2</t>
  </si>
  <si>
    <t xml:space="preserve">  8.0</t>
  </si>
  <si>
    <t xml:space="preserve"> 10.8</t>
  </si>
  <si>
    <t xml:space="preserve">  2.1</t>
  </si>
  <si>
    <t xml:space="preserve">  4.6</t>
  </si>
  <si>
    <t xml:space="preserve">  8.5</t>
  </si>
  <si>
    <t xml:space="preserve">  7.3</t>
  </si>
  <si>
    <t xml:space="preserve">  ***</t>
  </si>
  <si>
    <t xml:space="preserve">   **</t>
  </si>
  <si>
    <t xml:space="preserve"> Free info</t>
  </si>
  <si>
    <t>Crude oil prices are predicted to stay low. Low demand and over</t>
  </si>
  <si>
    <t>supply are the culprits. This may be welcome for some countries</t>
  </si>
  <si>
    <t>but it suggests financial problems for others.</t>
  </si>
  <si>
    <t xml:space="preserve"> 031 01/09/2015</t>
  </si>
  <si>
    <t xml:space="preserve"> GBR 190131122703</t>
  </si>
  <si>
    <t>Krystian Koniuszy</t>
  </si>
  <si>
    <t xml:space="preserve">Pratt&amp;Whitney/PWR Eagles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</si>
</sst>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80" formatCode="0;\-0;;@"/>
    <numFmt numFmtId="181" formatCode="0.0"/>
    <numFmt numFmtId="182" formatCode="#"/>
    <numFmt numFmtId="183" formatCode="0;\-;;@"/>
    <numFmt numFmtId="184" formatCode="_-* #,##0\ _z_ł_-;\-* #,##0\ _z_ł_-;_-* &quot;-&quot;??\ _z_ł_-;_-@_-"/>
    <numFmt numFmtId="185" formatCode="_-* #,##0\ _z_ł_-;\-* #,##0\ _z_ł_-;_-* &quot;-&quot;?\ _z_ł_-;_-@_-"/>
  </numFmts>
  <fonts count="33">
    <font>
      <sz val="10"/>
      <name val="Arial"/>
    </font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sz val="10"/>
      <name val="Arial"/>
      <family val="2"/>
      <charset val="238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ill="0" applyBorder="0" applyAlignment="0" applyProtection="0"/>
    <xf numFmtId="0" fontId="29" fillId="0" borderId="0"/>
    <xf numFmtId="9" fontId="1" fillId="0" borderId="0" applyFill="0" applyBorder="0" applyAlignment="0" applyProtection="0"/>
  </cellStyleXfs>
  <cellXfs count="216">
    <xf numFmtId="0" fontId="0" fillId="0" borderId="0" xfId="0"/>
    <xf numFmtId="49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7" fillId="0" borderId="0" xfId="0" applyFont="1" applyBorder="1"/>
    <xf numFmtId="0" fontId="8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5" xfId="0" applyBorder="1"/>
    <xf numFmtId="0" fontId="5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Border="1"/>
    <xf numFmtId="0" fontId="10" fillId="0" borderId="0" xfId="0" applyFont="1" applyBorder="1"/>
    <xf numFmtId="0" fontId="11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left"/>
    </xf>
    <xf numFmtId="0" fontId="9" fillId="0" borderId="5" xfId="0" applyFont="1" applyBorder="1"/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right"/>
    </xf>
    <xf numFmtId="0" fontId="9" fillId="0" borderId="8" xfId="0" applyFont="1" applyBorder="1"/>
    <xf numFmtId="0" fontId="9" fillId="0" borderId="0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180" fontId="9" fillId="0" borderId="0" xfId="0" applyNumberFormat="1" applyFont="1" applyBorder="1" applyAlignment="1">
      <alignment horizontal="left"/>
    </xf>
    <xf numFmtId="0" fontId="9" fillId="0" borderId="1" xfId="0" applyFont="1" applyBorder="1" applyAlignment="1"/>
    <xf numFmtId="180" fontId="9" fillId="0" borderId="3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7" xfId="0" applyFont="1" applyBorder="1"/>
    <xf numFmtId="0" fontId="9" fillId="0" borderId="9" xfId="0" applyFont="1" applyBorder="1" applyAlignment="1">
      <alignment horizontal="left"/>
    </xf>
    <xf numFmtId="180" fontId="9" fillId="0" borderId="10" xfId="0" applyNumberFormat="1" applyFont="1" applyBorder="1" applyAlignment="1">
      <alignment horizontal="right"/>
    </xf>
    <xf numFmtId="180" fontId="9" fillId="0" borderId="0" xfId="0" applyNumberFormat="1" applyFont="1" applyBorder="1" applyAlignment="1">
      <alignment horizontal="right"/>
    </xf>
    <xf numFmtId="180" fontId="9" fillId="0" borderId="10" xfId="0" applyNumberFormat="1" applyFont="1" applyBorder="1" applyAlignment="1">
      <alignment horizontal="left"/>
    </xf>
    <xf numFmtId="0" fontId="9" fillId="0" borderId="9" xfId="0" applyFont="1" applyBorder="1" applyAlignment="1">
      <alignment horizontal="right"/>
    </xf>
    <xf numFmtId="0" fontId="9" fillId="0" borderId="10" xfId="0" applyFont="1" applyBorder="1" applyAlignment="1">
      <alignment horizontal="left"/>
    </xf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180" fontId="9" fillId="0" borderId="3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80" fontId="9" fillId="0" borderId="3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5" xfId="0" applyFont="1" applyBorder="1" applyAlignment="1">
      <alignment horizontal="right"/>
    </xf>
    <xf numFmtId="180" fontId="9" fillId="0" borderId="5" xfId="0" applyNumberFormat="1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180" fontId="9" fillId="0" borderId="5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right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right"/>
    </xf>
    <xf numFmtId="0" fontId="9" fillId="0" borderId="10" xfId="0" applyFont="1" applyBorder="1" applyAlignment="1">
      <alignment horizontal="right"/>
    </xf>
    <xf numFmtId="180" fontId="9" fillId="0" borderId="10" xfId="0" applyNumberFormat="1" applyFont="1" applyBorder="1" applyAlignment="1">
      <alignment horizontal="center"/>
    </xf>
    <xf numFmtId="1" fontId="9" fillId="0" borderId="9" xfId="0" applyNumberFormat="1" applyFont="1" applyBorder="1" applyAlignment="1">
      <alignment horizontal="right"/>
    </xf>
    <xf numFmtId="181" fontId="9" fillId="0" borderId="0" xfId="0" applyNumberFormat="1" applyFont="1" applyBorder="1" applyAlignment="1">
      <alignment horizontal="right"/>
    </xf>
    <xf numFmtId="0" fontId="9" fillId="0" borderId="14" xfId="0" applyFont="1" applyBorder="1"/>
    <xf numFmtId="0" fontId="9" fillId="0" borderId="2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9" fillId="0" borderId="8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15" xfId="0" applyFont="1" applyBorder="1"/>
    <xf numFmtId="0" fontId="9" fillId="0" borderId="0" xfId="0" applyFont="1" applyAlignment="1">
      <alignment horizontal="center"/>
    </xf>
    <xf numFmtId="180" fontId="9" fillId="0" borderId="8" xfId="0" applyNumberFormat="1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Alignment="1"/>
    <xf numFmtId="0" fontId="9" fillId="0" borderId="5" xfId="0" applyFont="1" applyBorder="1" applyAlignment="1"/>
    <xf numFmtId="180" fontId="9" fillId="0" borderId="0" xfId="0" applyNumberFormat="1" applyFont="1" applyBorder="1" applyAlignment="1"/>
    <xf numFmtId="0" fontId="9" fillId="0" borderId="2" xfId="0" applyFont="1" applyBorder="1"/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2" fontId="9" fillId="0" borderId="4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180" fontId="9" fillId="0" borderId="8" xfId="0" applyNumberFormat="1" applyFont="1" applyBorder="1" applyAlignment="1">
      <alignment horizontal="right"/>
    </xf>
    <xf numFmtId="180" fontId="9" fillId="0" borderId="0" xfId="0" applyNumberFormat="1" applyFont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9" fillId="0" borderId="3" xfId="0" applyFont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left"/>
    </xf>
    <xf numFmtId="180" fontId="9" fillId="0" borderId="10" xfId="0" applyNumberFormat="1" applyFont="1" applyBorder="1"/>
    <xf numFmtId="0" fontId="9" fillId="0" borderId="8" xfId="0" applyFont="1" applyBorder="1" applyAlignment="1">
      <alignment horizontal="left"/>
    </xf>
    <xf numFmtId="0" fontId="0" fillId="0" borderId="9" xfId="0" applyBorder="1"/>
    <xf numFmtId="180" fontId="9" fillId="0" borderId="14" xfId="0" applyNumberFormat="1" applyFont="1" applyBorder="1" applyAlignment="1">
      <alignment horizontal="left"/>
    </xf>
    <xf numFmtId="0" fontId="12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1" fillId="0" borderId="14" xfId="0" applyFont="1" applyBorder="1"/>
    <xf numFmtId="0" fontId="11" fillId="0" borderId="0" xfId="0" applyFont="1" applyBorder="1"/>
    <xf numFmtId="0" fontId="11" fillId="0" borderId="2" xfId="0" applyFont="1" applyBorder="1"/>
    <xf numFmtId="0" fontId="11" fillId="0" borderId="0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1" fillId="0" borderId="11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1" fillId="0" borderId="5" xfId="0" applyFont="1" applyBorder="1"/>
    <xf numFmtId="0" fontId="11" fillId="0" borderId="2" xfId="0" applyFont="1" applyBorder="1" applyAlignment="1">
      <alignment horizontal="left"/>
    </xf>
    <xf numFmtId="0" fontId="11" fillId="0" borderId="1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2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2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80" fontId="11" fillId="0" borderId="0" xfId="0" applyNumberFormat="1" applyFont="1" applyBorder="1" applyAlignment="1">
      <alignment horizontal="right"/>
    </xf>
    <xf numFmtId="180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4" xfId="0" applyFont="1" applyBorder="1"/>
    <xf numFmtId="0" fontId="9" fillId="0" borderId="0" xfId="0" applyFont="1" applyAlignment="1">
      <alignment horizontal="right"/>
    </xf>
    <xf numFmtId="0" fontId="9" fillId="0" borderId="0" xfId="0" applyNumberFormat="1" applyFont="1" applyBorder="1" applyAlignment="1">
      <alignment horizontal="left"/>
    </xf>
    <xf numFmtId="0" fontId="9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9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9" fillId="0" borderId="0" xfId="0" applyNumberFormat="1" applyFont="1" applyBorder="1" applyAlignment="1">
      <alignment horizontal="right"/>
    </xf>
    <xf numFmtId="0" fontId="12" fillId="0" borderId="0" xfId="0" applyFont="1" applyAlignment="1">
      <alignment horizontal="center"/>
    </xf>
    <xf numFmtId="49" fontId="30" fillId="0" borderId="0" xfId="0" applyNumberFormat="1" applyFont="1"/>
    <xf numFmtId="0" fontId="31" fillId="0" borderId="0" xfId="0" applyFont="1" applyAlignment="1">
      <alignment horizontal="right"/>
    </xf>
    <xf numFmtId="0" fontId="23" fillId="0" borderId="0" xfId="0" applyFont="1"/>
    <xf numFmtId="0" fontId="6" fillId="0" borderId="0" xfId="0" applyFont="1" applyBorder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81" fontId="9" fillId="0" borderId="0" xfId="0" applyNumberFormat="1" applyFont="1" applyBorder="1" applyAlignment="1">
      <alignment horizontal="center"/>
    </xf>
    <xf numFmtId="0" fontId="24" fillId="0" borderId="0" xfId="0" applyFont="1" applyBorder="1"/>
    <xf numFmtId="2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180" fontId="9" fillId="0" borderId="9" xfId="0" applyNumberFormat="1" applyFont="1" applyBorder="1"/>
    <xf numFmtId="180" fontId="9" fillId="0" borderId="14" xfId="0" applyNumberFormat="1" applyFont="1" applyBorder="1"/>
    <xf numFmtId="180" fontId="9" fillId="0" borderId="2" xfId="0" applyNumberFormat="1" applyFont="1" applyBorder="1" applyAlignment="1">
      <alignment horizontal="left"/>
    </xf>
    <xf numFmtId="180" fontId="9" fillId="0" borderId="2" xfId="0" applyNumberFormat="1" applyFont="1" applyBorder="1"/>
    <xf numFmtId="0" fontId="9" fillId="0" borderId="0" xfId="0" applyNumberFormat="1" applyFont="1"/>
    <xf numFmtId="0" fontId="9" fillId="0" borderId="0" xfId="0" applyNumberFormat="1" applyFont="1" applyAlignment="1">
      <alignment horizontal="right"/>
    </xf>
    <xf numFmtId="0" fontId="9" fillId="0" borderId="0" xfId="0" applyNumberFormat="1" applyFont="1" applyBorder="1"/>
    <xf numFmtId="0" fontId="24" fillId="0" borderId="0" xfId="0" applyFont="1" applyBorder="1" applyAlignment="1">
      <alignment horizontal="left"/>
    </xf>
    <xf numFmtId="0" fontId="9" fillId="0" borderId="14" xfId="0" applyNumberFormat="1" applyFont="1" applyBorder="1"/>
    <xf numFmtId="0" fontId="9" fillId="0" borderId="14" xfId="0" applyNumberFormat="1" applyFont="1" applyBorder="1" applyAlignment="1">
      <alignment horizontal="right"/>
    </xf>
    <xf numFmtId="0" fontId="9" fillId="0" borderId="14" xfId="0" applyNumberFormat="1" applyFont="1" applyBorder="1" applyAlignment="1">
      <alignment horizontal="left"/>
    </xf>
    <xf numFmtId="0" fontId="9" fillId="0" borderId="2" xfId="0" applyNumberFormat="1" applyFont="1" applyBorder="1"/>
    <xf numFmtId="0" fontId="9" fillId="0" borderId="2" xfId="0" applyNumberFormat="1" applyFont="1" applyBorder="1" applyAlignment="1">
      <alignment horizontal="left"/>
    </xf>
    <xf numFmtId="0" fontId="11" fillId="2" borderId="0" xfId="0" applyFont="1" applyFill="1" applyBorder="1"/>
    <xf numFmtId="0" fontId="12" fillId="0" borderId="2" xfId="0" applyFont="1" applyBorder="1"/>
    <xf numFmtId="0" fontId="12" fillId="0" borderId="3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4" xfId="0" applyFont="1" applyBorder="1"/>
    <xf numFmtId="0" fontId="12" fillId="0" borderId="5" xfId="0" applyFont="1" applyBorder="1"/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0" xfId="0" applyFont="1" applyFill="1" applyBorder="1"/>
    <xf numFmtId="0" fontId="12" fillId="0" borderId="14" xfId="0" applyNumberFormat="1" applyFont="1" applyBorder="1"/>
    <xf numFmtId="0" fontId="12" fillId="0" borderId="14" xfId="0" applyFont="1" applyBorder="1" applyAlignment="1">
      <alignment horizontal="right"/>
    </xf>
    <xf numFmtId="0" fontId="25" fillId="0" borderId="0" xfId="0" applyFont="1" applyBorder="1"/>
    <xf numFmtId="0" fontId="12" fillId="0" borderId="7" xfId="0" applyFont="1" applyBorder="1" applyAlignment="1">
      <alignment horizontal="right"/>
    </xf>
    <xf numFmtId="0" fontId="12" fillId="0" borderId="7" xfId="0" applyFont="1" applyBorder="1"/>
    <xf numFmtId="0" fontId="12" fillId="2" borderId="0" xfId="0" applyFont="1" applyFill="1" applyBorder="1"/>
    <xf numFmtId="2" fontId="12" fillId="0" borderId="0" xfId="0" applyNumberFormat="1" applyFont="1"/>
    <xf numFmtId="0" fontId="12" fillId="2" borderId="0" xfId="0" applyFont="1" applyFill="1"/>
    <xf numFmtId="0" fontId="12" fillId="0" borderId="5" xfId="0" applyFont="1" applyBorder="1" applyAlignment="1"/>
    <xf numFmtId="0" fontId="12" fillId="0" borderId="9" xfId="0" applyFont="1" applyBorder="1"/>
    <xf numFmtId="0" fontId="12" fillId="0" borderId="14" xfId="0" applyFont="1" applyBorder="1"/>
    <xf numFmtId="0" fontId="12" fillId="0" borderId="10" xfId="0" applyFont="1" applyBorder="1"/>
    <xf numFmtId="0" fontId="9" fillId="0" borderId="5" xfId="0" applyFont="1" applyBorder="1" applyAlignment="1">
      <alignment horizontal="left"/>
    </xf>
    <xf numFmtId="0" fontId="9" fillId="0" borderId="12" xfId="0" applyFont="1" applyBorder="1" applyAlignment="1">
      <alignment horizontal="right"/>
    </xf>
    <xf numFmtId="180" fontId="9" fillId="0" borderId="5" xfId="0" applyNumberFormat="1" applyFont="1" applyBorder="1" applyAlignment="1">
      <alignment horizontal="left"/>
    </xf>
    <xf numFmtId="0" fontId="9" fillId="0" borderId="13" xfId="0" applyFont="1" applyBorder="1" applyAlignment="1">
      <alignment horizontal="right"/>
    </xf>
    <xf numFmtId="1" fontId="9" fillId="0" borderId="0" xfId="0" applyNumberFormat="1" applyFont="1"/>
    <xf numFmtId="1" fontId="9" fillId="0" borderId="0" xfId="0" applyNumberFormat="1" applyFont="1" applyBorder="1"/>
    <xf numFmtId="182" fontId="9" fillId="0" borderId="5" xfId="0" applyNumberFormat="1" applyFont="1" applyBorder="1"/>
    <xf numFmtId="0" fontId="9" fillId="0" borderId="12" xfId="0" applyFont="1" applyBorder="1"/>
    <xf numFmtId="181" fontId="9" fillId="0" borderId="0" xfId="0" applyNumberFormat="1" applyFont="1"/>
    <xf numFmtId="183" fontId="9" fillId="0" borderId="5" xfId="0" applyNumberFormat="1" applyFont="1" applyBorder="1" applyAlignment="1">
      <alignment horizontal="right"/>
    </xf>
    <xf numFmtId="180" fontId="9" fillId="0" borderId="4" xfId="0" applyNumberFormat="1" applyFont="1" applyBorder="1" applyAlignment="1">
      <alignment horizontal="right"/>
    </xf>
    <xf numFmtId="0" fontId="27" fillId="0" borderId="0" xfId="0" applyFont="1" applyBorder="1"/>
    <xf numFmtId="1" fontId="9" fillId="0" borderId="0" xfId="0" applyNumberFormat="1" applyFont="1" applyBorder="1" applyAlignment="1">
      <alignment horizontal="right"/>
    </xf>
    <xf numFmtId="2" fontId="9" fillId="0" borderId="0" xfId="0" applyNumberFormat="1" applyFont="1"/>
    <xf numFmtId="2" fontId="9" fillId="0" borderId="14" xfId="0" applyNumberFormat="1" applyFont="1" applyBorder="1"/>
    <xf numFmtId="0" fontId="26" fillId="0" borderId="0" xfId="0" applyFont="1" applyBorder="1"/>
    <xf numFmtId="0" fontId="28" fillId="0" borderId="0" xfId="0" applyFont="1" applyBorder="1"/>
    <xf numFmtId="0" fontId="9" fillId="2" borderId="0" xfId="0" applyFont="1" applyFill="1" applyBorder="1" applyAlignment="1">
      <alignment horizontal="left"/>
    </xf>
    <xf numFmtId="49" fontId="9" fillId="0" borderId="0" xfId="0" applyNumberFormat="1" applyFont="1" applyBorder="1" applyAlignment="1">
      <alignment horizontal="left"/>
    </xf>
    <xf numFmtId="180" fontId="11" fillId="0" borderId="0" xfId="2" applyNumberFormat="1" applyFont="1" applyFill="1" applyBorder="1" applyAlignment="1">
      <alignment horizontal="right"/>
    </xf>
    <xf numFmtId="180" fontId="11" fillId="0" borderId="0" xfId="2" applyNumberFormat="1" applyFont="1" applyBorder="1" applyAlignment="1">
      <alignment horizontal="right"/>
    </xf>
    <xf numFmtId="184" fontId="0" fillId="0" borderId="0" xfId="1" applyNumberFormat="1" applyFont="1"/>
    <xf numFmtId="185" fontId="0" fillId="0" borderId="0" xfId="0" applyNumberFormat="1"/>
    <xf numFmtId="184" fontId="32" fillId="0" borderId="0" xfId="0" applyNumberFormat="1" applyFont="1"/>
    <xf numFmtId="185" fontId="32" fillId="0" borderId="0" xfId="0" applyNumberFormat="1" applyFont="1"/>
    <xf numFmtId="10" fontId="32" fillId="0" borderId="0" xfId="3" applyNumberFormat="1" applyFont="1"/>
    <xf numFmtId="9" fontId="32" fillId="0" borderId="16" xfId="3" applyNumberFormat="1" applyFont="1" applyBorder="1"/>
    <xf numFmtId="9" fontId="1" fillId="0" borderId="0" xfId="3"/>
  </cellXfs>
  <cellStyles count="4">
    <cellStyle name="Dziesiętny" xfId="1" builtinId="3"/>
    <cellStyle name="Normalny" xfId="0" builtinId="0"/>
    <cellStyle name="Normalny 2" xfId="2"/>
    <cellStyle name="Procentowy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615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Krystian Koniuszy</v>
      </c>
      <c r="V3" s="2" t="s">
        <v>284</v>
      </c>
      <c r="W3" s="3" t="str">
        <f>W!A6</f>
        <v xml:space="preserve">  15C1</v>
      </c>
    </row>
    <row r="4" spans="2:25">
      <c r="B4" t="str">
        <f>W!A862</f>
        <v xml:space="preserve">Pratt&amp;Whitney/PWR Eagles 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35</v>
      </c>
      <c r="F14" s="44">
        <f>W!A11</f>
        <v>12</v>
      </c>
      <c r="G14" s="45"/>
      <c r="H14" s="44">
        <f>W!A14</f>
        <v>14</v>
      </c>
      <c r="I14" s="46"/>
      <c r="J14" s="44">
        <f>W!A17</f>
        <v>16</v>
      </c>
      <c r="K14" s="46"/>
      <c r="L14" s="19"/>
      <c r="M14" s="28"/>
      <c r="N14" s="28" t="s">
        <v>295</v>
      </c>
      <c r="O14" s="28"/>
      <c r="P14" s="47">
        <f>W!A61</f>
        <v>5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15</v>
      </c>
      <c r="F15" s="44">
        <f>W!A12</f>
        <v>5</v>
      </c>
      <c r="G15" s="51"/>
      <c r="H15" s="44">
        <f>W!A15</f>
        <v>7</v>
      </c>
      <c r="I15" s="52"/>
      <c r="J15" s="44">
        <f>W!A18</f>
        <v>9</v>
      </c>
      <c r="K15" s="52"/>
      <c r="L15" s="19"/>
      <c r="M15" s="28"/>
      <c r="N15" s="28" t="s">
        <v>296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50</v>
      </c>
      <c r="F16" s="57">
        <f>W!A13</f>
        <v>16</v>
      </c>
      <c r="G16" s="58"/>
      <c r="H16" s="57">
        <f>W!A16</f>
        <v>18</v>
      </c>
      <c r="I16" s="38"/>
      <c r="J16" s="57">
        <f>W!A19</f>
        <v>20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13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500</v>
      </c>
      <c r="G19" s="54">
        <f>W!B21</f>
        <v>0</v>
      </c>
      <c r="H19" s="63">
        <f>W!A24</f>
        <v>610</v>
      </c>
      <c r="I19" s="48">
        <f>W!B24</f>
        <v>0</v>
      </c>
      <c r="J19" s="63">
        <f>W!A27</f>
        <v>845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2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410</v>
      </c>
      <c r="G20" s="54">
        <f>W!B22</f>
        <v>0</v>
      </c>
      <c r="H20" s="44">
        <f>W!A25</f>
        <v>610</v>
      </c>
      <c r="I20" s="54">
        <f>W!B25</f>
        <v>0</v>
      </c>
      <c r="J20" s="44">
        <f>W!A28</f>
        <v>800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415</v>
      </c>
      <c r="G21" s="59">
        <f>W!B23</f>
        <v>0</v>
      </c>
      <c r="H21" s="57">
        <f>W!A26</f>
        <v>610</v>
      </c>
      <c r="I21" s="59">
        <f>W!B26</f>
        <v>0</v>
      </c>
      <c r="J21" s="57">
        <f>W!A29</f>
        <v>880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7</v>
      </c>
      <c r="Q21" s="75"/>
      <c r="R21" s="44"/>
      <c r="S21" s="28" t="s">
        <v>305</v>
      </c>
      <c r="T21" s="28"/>
      <c r="U21" s="28"/>
      <c r="V21" s="28"/>
      <c r="W21" s="41">
        <f>W!A78</f>
        <v>35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200</v>
      </c>
      <c r="G24" s="48" t="str">
        <f>W!B31</f>
        <v>*</v>
      </c>
      <c r="H24" s="63">
        <f>W!A34</f>
        <v>300</v>
      </c>
      <c r="I24" s="48" t="str">
        <f>W!B34</f>
        <v>*</v>
      </c>
      <c r="J24" s="63">
        <f>W!A37</f>
        <v>200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2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100</v>
      </c>
      <c r="G25" s="54" t="str">
        <f>W!B32</f>
        <v>*</v>
      </c>
      <c r="H25" s="44">
        <f>W!A35</f>
        <v>90</v>
      </c>
      <c r="I25" s="54" t="str">
        <f>W!B35</f>
        <v>*</v>
      </c>
      <c r="J25" s="44">
        <f>W!A38</f>
        <v>40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450</v>
      </c>
      <c r="G26" s="59" t="str">
        <f>W!B33</f>
        <v>*</v>
      </c>
      <c r="H26" s="57">
        <f>W!A36</f>
        <v>360</v>
      </c>
      <c r="I26" s="59" t="str">
        <f>W!B36</f>
        <v>*</v>
      </c>
      <c r="J26" s="41">
        <f>W!A39</f>
        <v>460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85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6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170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10</v>
      </c>
      <c r="G32" s="59">
        <f>W!B51</f>
        <v>0</v>
      </c>
      <c r="H32" s="57">
        <f>W!A52</f>
        <v>20</v>
      </c>
      <c r="I32" s="59">
        <f>W!B52</f>
        <v>0</v>
      </c>
      <c r="J32" s="57">
        <f>W!A53</f>
        <v>30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542</v>
      </c>
      <c r="V6" s="188"/>
      <c r="W6" s="44">
        <f>W!A109</f>
        <v>553</v>
      </c>
      <c r="X6" s="28"/>
      <c r="Y6" s="53">
        <f>W!A110</f>
        <v>561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16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616</v>
      </c>
      <c r="V7" s="188"/>
      <c r="W7" s="44">
        <f>W!A112</f>
        <v>617</v>
      </c>
      <c r="X7" s="28"/>
      <c r="Y7" s="53">
        <f>W!A113</f>
        <v>577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5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15</v>
      </c>
      <c r="V8" s="188"/>
      <c r="W8" s="44">
        <f>W!A115</f>
        <v>16</v>
      </c>
      <c r="X8" s="28"/>
      <c r="Y8" s="53">
        <f>W!A116</f>
        <v>16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100</v>
      </c>
      <c r="H9" s="24"/>
      <c r="I9" s="19"/>
      <c r="J9" s="129"/>
      <c r="K9" s="19" t="s">
        <v>215</v>
      </c>
      <c r="L9" s="19"/>
      <c r="M9" s="19"/>
      <c r="N9" s="189">
        <f>W!A82</f>
        <v>2</v>
      </c>
      <c r="O9" s="189"/>
      <c r="P9" s="24"/>
      <c r="R9" s="129"/>
      <c r="S9" s="19" t="s">
        <v>216</v>
      </c>
      <c r="T9" s="19"/>
      <c r="U9" s="53">
        <f>W!A117</f>
        <v>59</v>
      </c>
      <c r="V9" s="190" t="str">
        <f>W!B117</f>
        <v>!</v>
      </c>
      <c r="W9" s="44">
        <f>W!A118</f>
        <v>48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700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3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175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23</v>
      </c>
      <c r="O12" s="191">
        <f>W!A198</f>
        <v>23</v>
      </c>
      <c r="P12" s="24"/>
      <c r="R12" s="129"/>
      <c r="S12" s="28" t="s">
        <v>224</v>
      </c>
      <c r="T12" s="19"/>
      <c r="U12" s="53">
        <f>W!A121</f>
        <v>144</v>
      </c>
      <c r="V12" s="188"/>
      <c r="W12" s="53">
        <f>W!A124</f>
        <v>221</v>
      </c>
      <c r="X12" s="28"/>
      <c r="Y12" s="53">
        <f>W!A127</f>
        <v>160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230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72</v>
      </c>
      <c r="V13" s="188"/>
      <c r="W13" s="53">
        <f>W!A125</f>
        <v>66</v>
      </c>
      <c r="X13" s="28"/>
      <c r="Y13" s="53">
        <f>W!A128</f>
        <v>32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326</v>
      </c>
      <c r="V14" s="188"/>
      <c r="W14" s="53">
        <f>W!A126</f>
        <v>266</v>
      </c>
      <c r="X14" s="28"/>
      <c r="Y14" s="53">
        <f>W!A129</f>
        <v>369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167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6144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42</v>
      </c>
      <c r="P17" s="190">
        <f>W!B307</f>
        <v>0</v>
      </c>
      <c r="R17" s="129"/>
      <c r="S17" s="19" t="s">
        <v>235</v>
      </c>
      <c r="T17" s="19"/>
      <c r="U17" s="53">
        <f>W!A131</f>
        <v>90</v>
      </c>
      <c r="V17" s="188"/>
      <c r="W17" s="53">
        <f>W!A134</f>
        <v>352</v>
      </c>
      <c r="X17" s="28"/>
      <c r="Y17" s="53">
        <f>W!A137</f>
        <v>246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6105</v>
      </c>
      <c r="P18" s="24"/>
      <c r="R18" s="129"/>
      <c r="S18" s="101" t="s">
        <v>238</v>
      </c>
      <c r="T18" s="19"/>
      <c r="U18" s="53">
        <f>W!A132</f>
        <v>111</v>
      </c>
      <c r="V18" s="188"/>
      <c r="W18" s="53">
        <f>W!A135</f>
        <v>133</v>
      </c>
      <c r="X18" s="28"/>
      <c r="Y18" s="53">
        <f>W!A138</f>
        <v>133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5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485</v>
      </c>
      <c r="V19" s="188"/>
      <c r="W19" s="53">
        <f>W!A136</f>
        <v>375</v>
      </c>
      <c r="X19" s="28"/>
      <c r="Y19" s="53">
        <f>W!A139</f>
        <v>226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98</v>
      </c>
      <c r="V22" s="188"/>
      <c r="W22" s="53">
        <f>W!A144</f>
        <v>266</v>
      </c>
      <c r="X22" s="28"/>
      <c r="Y22" s="53">
        <f>W!A147</f>
        <v>168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2880</v>
      </c>
      <c r="H23" s="52"/>
      <c r="I23" s="19"/>
      <c r="R23" s="129"/>
      <c r="S23" s="101" t="s">
        <v>238</v>
      </c>
      <c r="T23" s="19"/>
      <c r="U23" s="53">
        <f>W!A142</f>
        <v>72</v>
      </c>
      <c r="V23" s="188"/>
      <c r="W23" s="53">
        <f>W!A145</f>
        <v>77</v>
      </c>
      <c r="X23" s="28"/>
      <c r="Y23" s="53">
        <f>W!A148</f>
        <v>36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43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326</v>
      </c>
      <c r="V24" s="188"/>
      <c r="W24" s="53">
        <f>W!A146</f>
        <v>266</v>
      </c>
      <c r="X24" s="28"/>
      <c r="Y24" s="53">
        <f>W!A149</f>
        <v>226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2729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82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93.1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43</v>
      </c>
      <c r="X27" s="28"/>
      <c r="Y27" s="53">
        <f>W!A157</f>
        <v>39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23</v>
      </c>
      <c r="V28" s="188"/>
      <c r="W28" s="53">
        <f>W!A155</f>
        <v>28</v>
      </c>
      <c r="X28" s="28"/>
      <c r="Y28" s="53">
        <f>W!A158</f>
        <v>48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1509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2826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46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143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3581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754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40</v>
      </c>
      <c r="V36" s="190">
        <f>W!B171</f>
        <v>0</v>
      </c>
      <c r="W36" s="44">
        <f>W!A172</f>
        <v>30</v>
      </c>
      <c r="X36" s="190">
        <f>W!B172</f>
        <v>0</v>
      </c>
      <c r="Y36" s="44">
        <f>W!A173</f>
        <v>13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3</v>
      </c>
      <c r="N37" s="191">
        <f>W!A298</f>
        <v>1</v>
      </c>
      <c r="O37" s="191">
        <f>W!A300</f>
        <v>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7000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7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39445</v>
      </c>
      <c r="H43" s="24"/>
      <c r="I43" s="19"/>
      <c r="J43" s="129"/>
      <c r="K43" s="18" t="s">
        <v>275</v>
      </c>
      <c r="N43" s="201">
        <f>0.00019*50*G10</f>
        <v>6.6499999999999995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2.5</v>
      </c>
      <c r="H44" s="24"/>
      <c r="I44" s="19"/>
      <c r="J44" s="129"/>
      <c r="K44" s="18" t="s">
        <v>278</v>
      </c>
      <c r="N44" s="202">
        <f>0.00052*(6*G25+O18)</f>
        <v>11.689079999999999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66</v>
      </c>
      <c r="H45" s="24"/>
      <c r="I45" s="19"/>
      <c r="J45" s="129"/>
      <c r="K45" s="18" t="s">
        <v>281</v>
      </c>
      <c r="N45" s="201">
        <f>N43+N44</f>
        <v>18.339079999999999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217000</v>
      </c>
      <c r="G8" s="171"/>
      <c r="H8" s="112"/>
      <c r="I8" s="112" t="s">
        <v>103</v>
      </c>
      <c r="J8" s="112"/>
      <c r="K8" s="112"/>
      <c r="L8" s="173">
        <f>W!A241</f>
        <v>958740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42784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1374078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21891</v>
      </c>
      <c r="G10" s="171"/>
      <c r="H10" s="112"/>
      <c r="I10" s="112" t="s">
        <v>110</v>
      </c>
      <c r="J10" s="112"/>
      <c r="K10" s="112"/>
      <c r="L10" s="173">
        <f>W!A242</f>
        <v>354120</v>
      </c>
      <c r="M10" s="171"/>
      <c r="N10" s="112"/>
      <c r="O10" s="112" t="s">
        <v>111</v>
      </c>
      <c r="P10" s="112"/>
      <c r="Q10" s="174"/>
      <c r="R10" s="174">
        <f>W!A262</f>
        <v>350000</v>
      </c>
      <c r="S10" s="171"/>
      <c r="T10" s="112"/>
      <c r="U10" s="112" t="s">
        <v>112</v>
      </c>
      <c r="V10" s="112"/>
      <c r="W10" s="112"/>
      <c r="X10" s="173">
        <f>W!A222</f>
        <v>40724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115223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1303186</v>
      </c>
      <c r="S11" s="171"/>
      <c r="T11" s="112"/>
      <c r="U11" s="112" t="s">
        <v>116</v>
      </c>
      <c r="V11" s="112"/>
      <c r="W11" s="112"/>
      <c r="X11" s="173">
        <f>W!A223</f>
        <v>1283619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13295</v>
      </c>
      <c r="G12" s="171"/>
      <c r="H12" s="112"/>
      <c r="I12" s="112" t="s">
        <v>118</v>
      </c>
      <c r="J12" s="112"/>
      <c r="K12" s="112"/>
      <c r="L12" s="173">
        <f>W!A244</f>
        <v>162481</v>
      </c>
      <c r="M12" s="171"/>
      <c r="N12" s="112"/>
      <c r="O12" s="112" t="s">
        <v>119</v>
      </c>
      <c r="P12" s="112"/>
      <c r="Q12" s="112"/>
      <c r="R12" s="173">
        <f>SUM(R9:R11)</f>
        <v>1703186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10150</v>
      </c>
      <c r="G13" s="171"/>
      <c r="H13" s="112"/>
      <c r="I13" s="112" t="s">
        <v>122</v>
      </c>
      <c r="J13" s="112"/>
      <c r="K13" s="112"/>
      <c r="L13" s="173">
        <f>W!A245</f>
        <v>54032</v>
      </c>
      <c r="M13" s="171"/>
      <c r="N13" s="112"/>
      <c r="S13" s="171"/>
      <c r="T13" s="112"/>
      <c r="U13" s="175" t="s">
        <v>123</v>
      </c>
      <c r="X13" s="174">
        <f>X9+X10-X11-X12</f>
        <v>131183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131171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35000</v>
      </c>
      <c r="G15" s="171"/>
      <c r="H15" s="112"/>
      <c r="I15" s="112" t="s">
        <v>128</v>
      </c>
      <c r="J15" s="112"/>
      <c r="K15" s="112"/>
      <c r="L15" s="173">
        <f>W!A247</f>
        <v>94666</v>
      </c>
      <c r="M15" s="171"/>
      <c r="N15" s="112"/>
      <c r="O15" s="112" t="s">
        <v>129</v>
      </c>
      <c r="P15" s="112"/>
      <c r="Q15" s="112"/>
      <c r="R15" s="173">
        <f>W!A265</f>
        <v>49288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39000</v>
      </c>
      <c r="G16" s="171"/>
      <c r="H16" s="112"/>
      <c r="I16" s="112" t="s">
        <v>132</v>
      </c>
      <c r="J16" s="112"/>
      <c r="K16" s="112"/>
      <c r="L16" s="173">
        <f>W!A248</f>
        <v>1810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566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10625</v>
      </c>
      <c r="G17" s="171"/>
      <c r="H17" s="112"/>
      <c r="I17" s="112" t="s">
        <v>136</v>
      </c>
      <c r="L17" s="173">
        <f>W!A249</f>
        <v>20350</v>
      </c>
      <c r="M17" s="171"/>
      <c r="N17" s="112"/>
      <c r="O17" s="112" t="s">
        <v>137</v>
      </c>
      <c r="P17" s="112"/>
      <c r="Q17" s="112"/>
      <c r="R17" s="173">
        <f>W!A267</f>
        <v>289840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7943</v>
      </c>
      <c r="G18" s="171"/>
      <c r="H18" s="112"/>
      <c r="I18" s="118" t="s">
        <v>140</v>
      </c>
      <c r="J18" s="112"/>
      <c r="K18" s="112"/>
      <c r="L18" s="177">
        <f>W!A250</f>
        <v>339128</v>
      </c>
      <c r="M18" s="171"/>
      <c r="N18" s="112"/>
      <c r="O18" s="112" t="s">
        <v>141</v>
      </c>
      <c r="P18" s="112"/>
      <c r="Q18" s="112"/>
      <c r="R18" s="173">
        <f>W!A268</f>
        <v>399929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479502</v>
      </c>
      <c r="M19" s="171"/>
      <c r="N19" s="112"/>
      <c r="O19" s="112" t="s">
        <v>145</v>
      </c>
      <c r="P19" s="112"/>
      <c r="Q19" s="112"/>
      <c r="R19" s="177">
        <f>W!A269</f>
        <v>927946</v>
      </c>
      <c r="S19" s="171"/>
      <c r="T19" s="112"/>
      <c r="U19" s="175" t="s">
        <v>146</v>
      </c>
      <c r="X19" s="174">
        <f>X16+X17-X18</f>
        <v>566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1535</v>
      </c>
      <c r="G20" s="171"/>
      <c r="H20" s="112"/>
      <c r="I20" s="112" t="s">
        <v>148</v>
      </c>
      <c r="J20" s="112"/>
      <c r="K20" s="112"/>
      <c r="L20" s="173">
        <f>W!A252</f>
        <v>479238</v>
      </c>
      <c r="M20" s="171"/>
      <c r="N20" s="112"/>
      <c r="O20" s="175" t="s">
        <v>149</v>
      </c>
      <c r="R20" s="180">
        <f>SUM(R15:R19)</f>
        <v>1667003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12544</v>
      </c>
      <c r="G21" s="171"/>
      <c r="H21" s="112"/>
      <c r="I21" s="112" t="s">
        <v>151</v>
      </c>
      <c r="J21" s="112"/>
      <c r="K21" s="112"/>
      <c r="L21" s="173">
        <f>W!A217</f>
        <v>714223</v>
      </c>
      <c r="M21" s="171"/>
      <c r="N21" s="112"/>
      <c r="O21" s="112" t="s">
        <v>152</v>
      </c>
      <c r="P21" s="112"/>
      <c r="Q21" s="112"/>
      <c r="R21" s="173">
        <f>R12+R20</f>
        <v>3370189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85000</v>
      </c>
      <c r="G22" s="171"/>
      <c r="H22" s="112"/>
      <c r="I22" s="112" t="s">
        <v>112</v>
      </c>
      <c r="J22" s="112"/>
      <c r="K22" s="112"/>
      <c r="L22" s="173">
        <f>W!A222</f>
        <v>40724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14733</v>
      </c>
      <c r="G23" s="171"/>
      <c r="H23" s="112"/>
      <c r="I23" s="112" t="s">
        <v>157</v>
      </c>
      <c r="J23" s="112"/>
      <c r="K23" s="112"/>
      <c r="L23" s="176">
        <f>W!A254</f>
        <v>33414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714223</v>
      </c>
      <c r="G24" s="171"/>
      <c r="H24" s="112"/>
      <c r="I24" s="175" t="s">
        <v>160</v>
      </c>
      <c r="L24" s="173">
        <f>L20-L21+L22-L23</f>
        <v>-227675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566</v>
      </c>
      <c r="M25" s="171"/>
      <c r="N25" s="112"/>
      <c r="O25" s="178" t="s">
        <v>164</v>
      </c>
      <c r="P25" s="112"/>
      <c r="Q25" s="112"/>
      <c r="R25" s="173">
        <f>W!A272</f>
        <v>387308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-227109</v>
      </c>
      <c r="G27" s="171"/>
      <c r="H27" s="112"/>
      <c r="I27" s="175" t="s">
        <v>170</v>
      </c>
      <c r="J27" s="112"/>
      <c r="K27" s="112"/>
      <c r="L27" s="174">
        <f>L24+L25-L26</f>
        <v>-227109</v>
      </c>
      <c r="M27" s="171"/>
      <c r="N27" s="112"/>
      <c r="O27" s="118" t="s">
        <v>171</v>
      </c>
      <c r="P27" s="112"/>
      <c r="Q27" s="112"/>
      <c r="R27" s="173">
        <f>SUM(R24:R26)</f>
        <v>387308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209990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-17119</v>
      </c>
      <c r="G29" s="171"/>
      <c r="H29" s="112"/>
      <c r="I29" s="112" t="s">
        <v>177</v>
      </c>
      <c r="J29" s="112"/>
      <c r="K29" s="112"/>
      <c r="L29" s="173">
        <f>W!A256</f>
        <v>-227109</v>
      </c>
      <c r="M29" s="171"/>
      <c r="N29" s="112"/>
      <c r="S29" s="171"/>
      <c r="U29" s="181" t="s">
        <v>178</v>
      </c>
      <c r="V29" s="112"/>
      <c r="W29" s="112"/>
      <c r="X29" s="174">
        <f>W!A233</f>
        <v>131749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-7.5702999999999996</v>
      </c>
      <c r="M30" s="171"/>
      <c r="N30" s="112"/>
      <c r="O30" s="112" t="s">
        <v>180</v>
      </c>
      <c r="P30" s="112"/>
      <c r="Q30" s="112"/>
      <c r="R30" s="173">
        <f>R21-R27-R28</f>
        <v>2982881</v>
      </c>
      <c r="S30" s="171"/>
      <c r="U30" s="181" t="s">
        <v>181</v>
      </c>
      <c r="V30" s="112"/>
      <c r="W30" s="112"/>
      <c r="X30" s="176">
        <f>W!A234</f>
        <v>796197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927946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151000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42814</v>
      </c>
      <c r="G33" s="171"/>
      <c r="H33" s="112"/>
      <c r="I33" s="112" t="s">
        <v>187</v>
      </c>
      <c r="J33" s="112"/>
      <c r="K33" s="112"/>
      <c r="L33" s="173">
        <f>L29-L32</f>
        <v>-227109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2090</v>
      </c>
      <c r="G34" s="171"/>
      <c r="H34" s="112"/>
      <c r="I34" s="91" t="s">
        <v>190</v>
      </c>
      <c r="J34" s="112"/>
      <c r="K34" s="112"/>
      <c r="L34" s="177">
        <f>W!A260</f>
        <v>209990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342000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-17119</v>
      </c>
      <c r="M35" s="171"/>
      <c r="O35" s="112" t="s">
        <v>194</v>
      </c>
      <c r="P35" s="112"/>
      <c r="Q35" s="112"/>
      <c r="R35" s="177">
        <f>R36-R33-R34</f>
        <v>-17119</v>
      </c>
      <c r="S35" s="171"/>
      <c r="U35" s="112" t="s">
        <v>195</v>
      </c>
      <c r="V35" s="112"/>
      <c r="W35" s="112"/>
      <c r="X35" s="174">
        <f>W!A239</f>
        <v>1100000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2982881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14"/>
  <sheetViews>
    <sheetView showGridLines="0" topLeftCell="A46" workbookViewId="0">
      <selection activeCell="R92" sqref="R92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</v>
      </c>
      <c r="K1" s="14" t="s">
        <v>24</v>
      </c>
      <c r="L1" s="15">
        <f>W!$A4</f>
        <v>2015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3947</v>
      </c>
      <c r="H5" s="35">
        <f>W!A506</f>
        <v>4170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1641</v>
      </c>
      <c r="H7" s="35">
        <f>W!A510</f>
        <v>-725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104</v>
      </c>
      <c r="H16" s="151">
        <f>INT(L10*2*G20/1000) + 75</f>
        <v>163</v>
      </c>
      <c r="I16" s="151">
        <f>INT(L10*3*G20/1000) + 120</f>
        <v>253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126</v>
      </c>
      <c r="H17" s="151">
        <f>INT(L10*1.5*2*G20/1000) + 75</f>
        <v>208</v>
      </c>
      <c r="I17" s="151">
        <f>INT(L10*1.5*3*G20/1000) + 120</f>
        <v>319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52240</v>
      </c>
      <c r="H20" s="135">
        <f>W!A516</f>
        <v>50445</v>
      </c>
      <c r="I20" s="135">
        <f>W!A517</f>
        <v>48862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Crude oil prices are predicted to stay low. Low demand and over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supply are the culprits. This may be welcome for some countries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but it suggests financial problems for others.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140.16</v>
      </c>
      <c r="G35" s="138">
        <f>W!A542/100</f>
        <v>103.98</v>
      </c>
      <c r="H35" s="138">
        <f>W!A562/100</f>
        <v>115.27</v>
      </c>
      <c r="I35" s="138">
        <f>W!A582/100</f>
        <v>107.79</v>
      </c>
      <c r="J35" s="138">
        <f>W!A602/100</f>
        <v>104.15</v>
      </c>
      <c r="K35" s="138">
        <f>W!A622/100</f>
        <v>96.11</v>
      </c>
      <c r="L35" s="138">
        <f>W!A642/100</f>
        <v>102.08</v>
      </c>
      <c r="M35" s="138">
        <f>W!A662/100</f>
        <v>112.34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4625280</v>
      </c>
      <c r="G36" s="138">
        <f>W!A543</f>
        <v>3121480</v>
      </c>
      <c r="H36" s="138">
        <f>W!A563</f>
        <v>3803910</v>
      </c>
      <c r="I36" s="138">
        <f>W!A583</f>
        <v>3233700</v>
      </c>
      <c r="J36" s="138">
        <f>W!A603</f>
        <v>3124500</v>
      </c>
      <c r="K36" s="138">
        <f>W!A623</f>
        <v>2883300</v>
      </c>
      <c r="L36" s="138">
        <f>W!A643</f>
        <v>3368640</v>
      </c>
      <c r="M36" s="138">
        <f>W!A663</f>
        <v>3370200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1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4321518</v>
      </c>
      <c r="G39" s="138">
        <f>W!A545</f>
        <v>3119266</v>
      </c>
      <c r="H39" s="138">
        <f>W!A565</f>
        <v>3458642</v>
      </c>
      <c r="I39" s="138">
        <f>W!A585</f>
        <v>3233700</v>
      </c>
      <c r="J39" s="138">
        <f>W!A605</f>
        <v>3124500</v>
      </c>
      <c r="K39" s="138">
        <f>W!A625</f>
        <v>2883300</v>
      </c>
      <c r="L39" s="138">
        <f>W!A645</f>
        <v>3062017</v>
      </c>
      <c r="M39" s="138">
        <f>W!A665</f>
        <v>3370200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298</v>
      </c>
      <c r="G43" s="138">
        <f>W!A546</f>
        <v>340</v>
      </c>
      <c r="H43" s="138">
        <f>W!A566</f>
        <v>339</v>
      </c>
      <c r="I43" s="138">
        <f>W!A586</f>
        <v>325</v>
      </c>
      <c r="J43" s="138">
        <f>W!A606</f>
        <v>311</v>
      </c>
      <c r="K43" s="138">
        <f>W!A626</f>
        <v>500</v>
      </c>
      <c r="L43" s="138">
        <f>W!A646</f>
        <v>330</v>
      </c>
      <c r="M43" s="138">
        <f>W!A666</f>
        <v>340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295</v>
      </c>
      <c r="G44" s="138">
        <f>W!A547</f>
        <v>335</v>
      </c>
      <c r="H44" s="138">
        <f>W!A567</f>
        <v>334</v>
      </c>
      <c r="I44" s="138">
        <f>W!A587</f>
        <v>335</v>
      </c>
      <c r="J44" s="138">
        <f>W!A607</f>
        <v>330</v>
      </c>
      <c r="K44" s="138">
        <f>W!A627</f>
        <v>410</v>
      </c>
      <c r="L44" s="138">
        <f>W!A647</f>
        <v>337</v>
      </c>
      <c r="M44" s="138">
        <f>W!A667</f>
        <v>350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303</v>
      </c>
      <c r="G45" s="138">
        <f>W!A548</f>
        <v>350</v>
      </c>
      <c r="H45" s="138">
        <f>W!A568</f>
        <v>388</v>
      </c>
      <c r="I45" s="138">
        <f>W!A588</f>
        <v>375</v>
      </c>
      <c r="J45" s="138">
        <f>W!A608</f>
        <v>385</v>
      </c>
      <c r="K45" s="138">
        <f>W!A628</f>
        <v>415</v>
      </c>
      <c r="L45" s="138">
        <f>W!A648</f>
        <v>355</v>
      </c>
      <c r="M45" s="138">
        <f>W!A668</f>
        <v>390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494</v>
      </c>
      <c r="G46" s="138">
        <f>W!A549</f>
        <v>520</v>
      </c>
      <c r="H46" s="138">
        <f>W!A569</f>
        <v>529</v>
      </c>
      <c r="I46" s="138">
        <f>W!A589</f>
        <v>490</v>
      </c>
      <c r="J46" s="138">
        <f>W!A609</f>
        <v>479</v>
      </c>
      <c r="K46" s="138">
        <f>W!A629</f>
        <v>610</v>
      </c>
      <c r="L46" s="138">
        <f>W!A649</f>
        <v>492</v>
      </c>
      <c r="M46" s="138">
        <f>W!A669</f>
        <v>490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425</v>
      </c>
      <c r="G47" s="138">
        <f>W!A550</f>
        <v>500</v>
      </c>
      <c r="H47" s="138">
        <f>W!A570</f>
        <v>515</v>
      </c>
      <c r="I47" s="138">
        <f>W!A590</f>
        <v>490</v>
      </c>
      <c r="J47" s="138">
        <f>W!A610</f>
        <v>489</v>
      </c>
      <c r="K47" s="138">
        <f>W!A630</f>
        <v>610</v>
      </c>
      <c r="L47" s="138">
        <f>W!A650</f>
        <v>495</v>
      </c>
      <c r="M47" s="138">
        <f>W!A670</f>
        <v>490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480</v>
      </c>
      <c r="G48" s="138">
        <f>W!A551</f>
        <v>560</v>
      </c>
      <c r="H48" s="138">
        <f>W!A571</f>
        <v>599</v>
      </c>
      <c r="I48" s="138">
        <f>W!A591</f>
        <v>585</v>
      </c>
      <c r="J48" s="138">
        <f>W!A611</f>
        <v>593</v>
      </c>
      <c r="K48" s="138">
        <f>W!A631</f>
        <v>610</v>
      </c>
      <c r="L48" s="138">
        <f>W!A651</f>
        <v>555</v>
      </c>
      <c r="M48" s="138">
        <f>W!A671</f>
        <v>580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810</v>
      </c>
      <c r="G49" s="138">
        <f>W!A552</f>
        <v>820</v>
      </c>
      <c r="H49" s="138">
        <f>W!A572</f>
        <v>699</v>
      </c>
      <c r="I49" s="138">
        <f>W!A592</f>
        <v>690</v>
      </c>
      <c r="J49" s="138">
        <f>W!A612</f>
        <v>678</v>
      </c>
      <c r="K49" s="138">
        <f>W!A632</f>
        <v>845</v>
      </c>
      <c r="L49" s="138">
        <f>W!A652</f>
        <v>700</v>
      </c>
      <c r="M49" s="138">
        <f>W!A672</f>
        <v>690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680</v>
      </c>
      <c r="G50" s="138">
        <f>W!A553</f>
        <v>750</v>
      </c>
      <c r="H50" s="138">
        <f>W!A573</f>
        <v>739</v>
      </c>
      <c r="I50" s="138">
        <f>W!A593</f>
        <v>725</v>
      </c>
      <c r="J50" s="138">
        <f>W!A613</f>
        <v>719</v>
      </c>
      <c r="K50" s="138">
        <f>W!A633</f>
        <v>800</v>
      </c>
      <c r="L50" s="138">
        <f>W!A653</f>
        <v>725</v>
      </c>
      <c r="M50" s="138">
        <f>W!A673</f>
        <v>725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750</v>
      </c>
      <c r="G51" s="138">
        <f>W!A554</f>
        <v>825</v>
      </c>
      <c r="H51" s="138">
        <f>W!A574</f>
        <v>865</v>
      </c>
      <c r="I51" s="138">
        <f>W!A594</f>
        <v>855</v>
      </c>
      <c r="J51" s="138">
        <f>W!A614</f>
        <v>850</v>
      </c>
      <c r="K51" s="138">
        <f>W!A634</f>
        <v>880</v>
      </c>
      <c r="L51" s="138">
        <f>W!A654</f>
        <v>830</v>
      </c>
      <c r="M51" s="138">
        <f>W!A674</f>
        <v>840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88</v>
      </c>
      <c r="G53" s="138">
        <f>W!A555</f>
        <v>53</v>
      </c>
      <c r="H53" s="138">
        <f>W!A575</f>
        <v>76</v>
      </c>
      <c r="I53" s="138">
        <f>W!A595</f>
        <v>49</v>
      </c>
      <c r="J53" s="138">
        <f>W!A615</f>
        <v>59</v>
      </c>
      <c r="K53" s="138">
        <f>W!A635</f>
        <v>40</v>
      </c>
      <c r="L53" s="138">
        <f>W!A655</f>
        <v>87</v>
      </c>
      <c r="M53" s="138">
        <f>W!A675</f>
        <v>75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1242</v>
      </c>
      <c r="G54" s="138">
        <f>W!A556</f>
        <v>1280</v>
      </c>
      <c r="H54" s="138">
        <f>W!A576</f>
        <v>1234</v>
      </c>
      <c r="I54" s="138">
        <f>W!A596</f>
        <v>1200</v>
      </c>
      <c r="J54" s="138">
        <f>W!A616</f>
        <v>1230</v>
      </c>
      <c r="K54" s="138">
        <f>W!A636</f>
        <v>1300</v>
      </c>
      <c r="L54" s="138">
        <f>W!A656</f>
        <v>1230</v>
      </c>
      <c r="M54" s="138">
        <f>W!A676</f>
        <v>1235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5</v>
      </c>
      <c r="H55" s="138">
        <f>W!A577</f>
        <v>6</v>
      </c>
      <c r="I55" s="138">
        <f>W!A597</f>
        <v>4</v>
      </c>
      <c r="J55" s="138">
        <f>W!A617</f>
        <v>5</v>
      </c>
      <c r="K55" s="138">
        <f>W!A637</f>
        <v>7</v>
      </c>
      <c r="L55" s="138">
        <f>W!A657</f>
        <v>11</v>
      </c>
      <c r="M55" s="138">
        <f>W!A677</f>
        <v>6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</v>
      </c>
      <c r="K61" s="14" t="s">
        <v>62</v>
      </c>
      <c r="L61" s="15">
        <f>W!$A4</f>
        <v>2015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1467998</v>
      </c>
      <c r="G67" s="138">
        <f>W!A722</f>
        <v>1667998</v>
      </c>
      <c r="H67" s="138">
        <f>W!A742</f>
        <v>2573374</v>
      </c>
      <c r="I67" s="138">
        <f>W!A762</f>
        <v>1317998</v>
      </c>
      <c r="J67" s="138">
        <f>W!A782</f>
        <v>1925686</v>
      </c>
      <c r="K67" s="138">
        <f>W!A802</f>
        <v>1703186</v>
      </c>
      <c r="L67" s="138">
        <f>W!A822</f>
        <v>1467998</v>
      </c>
      <c r="M67" s="138">
        <f>W!A842</f>
        <v>1392998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1859942</v>
      </c>
      <c r="G68" s="138">
        <f>W!A723</f>
        <v>834164</v>
      </c>
      <c r="H68" s="138">
        <f>W!A743</f>
        <v>451866</v>
      </c>
      <c r="I68" s="138">
        <f>W!A763</f>
        <v>88093</v>
      </c>
      <c r="J68" s="138">
        <f>W!A783</f>
        <v>182847</v>
      </c>
      <c r="K68" s="138">
        <f>W!A803</f>
        <v>339128</v>
      </c>
      <c r="L68" s="138">
        <f>W!A823</f>
        <v>2314939</v>
      </c>
      <c r="M68" s="138">
        <f>W!A843</f>
        <v>777157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2303413</v>
      </c>
      <c r="G69" s="138">
        <f>W!A724</f>
        <v>812119</v>
      </c>
      <c r="H69" s="138">
        <f>W!A744</f>
        <v>930805</v>
      </c>
      <c r="I69" s="138">
        <f>W!A764</f>
        <v>661317</v>
      </c>
      <c r="J69" s="138">
        <f>W!A784</f>
        <v>681640</v>
      </c>
      <c r="K69" s="138">
        <f>W!A804</f>
        <v>399929</v>
      </c>
      <c r="L69" s="138">
        <f>W!A824</f>
        <v>1337814</v>
      </c>
      <c r="M69" s="138">
        <f>W!A844</f>
        <v>954468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537234</v>
      </c>
      <c r="H70" s="138">
        <f>W!A745</f>
        <v>60050</v>
      </c>
      <c r="I70" s="138">
        <f>W!A765</f>
        <v>1478900</v>
      </c>
      <c r="J70" s="138">
        <f>W!A785</f>
        <v>1150000</v>
      </c>
      <c r="K70" s="138">
        <f>W!A805</f>
        <v>927946</v>
      </c>
      <c r="L70" s="138">
        <f>W!A825</f>
        <v>0</v>
      </c>
      <c r="M70" s="138">
        <f>W!A845</f>
        <v>1150000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643341</v>
      </c>
      <c r="G74" s="138">
        <f>W!A729</f>
        <v>723199</v>
      </c>
      <c r="H74" s="138">
        <f>W!A749</f>
        <v>382726</v>
      </c>
      <c r="I74" s="138">
        <f>W!A769</f>
        <v>276298</v>
      </c>
      <c r="J74" s="138">
        <f>W!A789</f>
        <v>463311</v>
      </c>
      <c r="K74" s="138">
        <f>W!A809</f>
        <v>387308</v>
      </c>
      <c r="L74" s="138">
        <f>W!A829</f>
        <v>1196281</v>
      </c>
      <c r="M74" s="138">
        <f>W!A849</f>
        <v>450243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927661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38964</v>
      </c>
      <c r="K75" s="138">
        <f>W!A810</f>
        <v>0</v>
      </c>
      <c r="L75" s="138">
        <f>W!A830</f>
        <v>734770</v>
      </c>
      <c r="M75" s="138">
        <f>W!A850</f>
        <v>583836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300000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3300000</v>
      </c>
      <c r="G80" s="138">
        <f>W!A734</f>
        <v>3002000</v>
      </c>
      <c r="H80" s="138">
        <f>W!A754</f>
        <v>3300000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3300000</v>
      </c>
      <c r="M80" s="138">
        <f>W!A854</f>
        <v>3000000</v>
      </c>
      <c r="N80" s="24"/>
    </row>
    <row r="81" spans="2:24">
      <c r="B81" s="129"/>
      <c r="C81" s="19" t="s">
        <v>78</v>
      </c>
      <c r="D81" s="19"/>
      <c r="E81" s="19"/>
      <c r="F81" s="138">
        <f>W!A715</f>
        <v>33959</v>
      </c>
      <c r="G81" s="138">
        <f>W!A735</f>
        <v>206</v>
      </c>
      <c r="H81" s="138">
        <f>W!A755</f>
        <v>43979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33959</v>
      </c>
      <c r="M81" s="138">
        <f>W!A855</f>
        <v>0</v>
      </c>
      <c r="N81" s="24"/>
    </row>
    <row r="82" spans="2:24">
      <c r="B82" s="129"/>
      <c r="C82" s="19" t="s">
        <v>79</v>
      </c>
      <c r="D82" s="19"/>
      <c r="E82" s="19"/>
      <c r="F82" s="138">
        <f>W!A716</f>
        <v>726392</v>
      </c>
      <c r="G82" s="138">
        <f>W!A736</f>
        <v>126110</v>
      </c>
      <c r="H82" s="138">
        <f>W!A756</f>
        <v>289390</v>
      </c>
      <c r="I82" s="138">
        <f>W!A776</f>
        <v>270010</v>
      </c>
      <c r="J82" s="138">
        <f>W!A796</f>
        <v>137898</v>
      </c>
      <c r="K82" s="138">
        <f>W!A816</f>
        <v>-17119</v>
      </c>
      <c r="L82" s="138">
        <f>W!A836</f>
        <v>-144259</v>
      </c>
      <c r="M82" s="138">
        <f>W!A856</f>
        <v>240544</v>
      </c>
      <c r="N82" s="24"/>
    </row>
    <row r="83" spans="2:24" ht="12">
      <c r="B83" s="129"/>
      <c r="C83" s="165" t="s">
        <v>80</v>
      </c>
      <c r="D83" s="19"/>
      <c r="E83" s="19"/>
      <c r="F83" s="138">
        <f t="shared" ref="F83:M83" si="0">SUM(F80:F82)</f>
        <v>4060351</v>
      </c>
      <c r="G83" s="138">
        <f t="shared" si="0"/>
        <v>3128316</v>
      </c>
      <c r="H83" s="138">
        <f t="shared" si="0"/>
        <v>3633369</v>
      </c>
      <c r="I83" s="138">
        <f t="shared" si="0"/>
        <v>3270010</v>
      </c>
      <c r="J83" s="138">
        <f t="shared" si="0"/>
        <v>3137898</v>
      </c>
      <c r="K83" s="138">
        <f t="shared" si="0"/>
        <v>2982881</v>
      </c>
      <c r="L83" s="138">
        <f t="shared" si="0"/>
        <v>3189700</v>
      </c>
      <c r="M83" s="138">
        <f t="shared" si="0"/>
        <v>3240544</v>
      </c>
      <c r="N83" s="24"/>
    </row>
    <row r="84" spans="2:2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2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2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2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24" ht="13.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  <c r="O89"/>
      <c r="P89" s="207"/>
      <c r="Q89" s="208"/>
      <c r="R89" s="208"/>
      <c r="S89" s="208"/>
      <c r="T89" s="208"/>
      <c r="U89" s="208"/>
      <c r="V89" s="208"/>
      <c r="W89" s="208"/>
      <c r="X89"/>
    </row>
    <row r="90" spans="2:24" ht="13.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  <c r="O90"/>
      <c r="P90"/>
      <c r="Q90"/>
      <c r="R90"/>
      <c r="S90"/>
      <c r="T90"/>
      <c r="U90"/>
      <c r="V90"/>
      <c r="W90"/>
      <c r="X90"/>
    </row>
    <row r="91" spans="2:24" ht="13.2">
      <c r="B91" s="129"/>
      <c r="C91" s="19" t="s">
        <v>83</v>
      </c>
      <c r="D91" s="19"/>
      <c r="E91" s="61">
        <v>6.3</v>
      </c>
      <c r="F91" s="61">
        <v>11.9</v>
      </c>
      <c r="G91" s="61">
        <v>5.6</v>
      </c>
      <c r="H91" s="61">
        <v>4.7</v>
      </c>
      <c r="I91" s="61">
        <v>3.6</v>
      </c>
      <c r="J91" s="61">
        <v>4.0999999999999996</v>
      </c>
      <c r="K91" s="61">
        <v>0.4</v>
      </c>
      <c r="L91" s="61">
        <v>7.2</v>
      </c>
      <c r="M91" s="61">
        <v>4.5</v>
      </c>
      <c r="N91" s="24"/>
      <c r="O91" s="209"/>
      <c r="P91" s="61">
        <v>6.3</v>
      </c>
      <c r="Q91" s="61">
        <v>11.9</v>
      </c>
      <c r="R91" s="215">
        <f>Q91/P91</f>
        <v>1.8888888888888891</v>
      </c>
      <c r="S91" s="210"/>
      <c r="T91" s="210"/>
      <c r="U91" s="210"/>
      <c r="V91" s="210"/>
      <c r="W91" s="210"/>
      <c r="X91"/>
    </row>
    <row r="92" spans="2:24" ht="13.2">
      <c r="B92" s="129"/>
      <c r="C92" s="19"/>
      <c r="D92" s="28" t="s">
        <v>14</v>
      </c>
      <c r="E92" s="61">
        <v>2.7</v>
      </c>
      <c r="F92" s="61">
        <v>12.1</v>
      </c>
      <c r="G92" s="61">
        <v>0.7</v>
      </c>
      <c r="H92" s="61">
        <v>2.2999999999999998</v>
      </c>
      <c r="I92" s="61">
        <v>0.6</v>
      </c>
      <c r="J92" s="61">
        <v>0.8</v>
      </c>
      <c r="K92" s="61">
        <v>0.6</v>
      </c>
      <c r="L92" s="61">
        <v>4.7</v>
      </c>
      <c r="M92" s="61">
        <v>2.1</v>
      </c>
      <c r="N92" s="24"/>
      <c r="O92" s="209"/>
      <c r="P92" s="61">
        <v>2.7</v>
      </c>
      <c r="Q92" s="61">
        <v>12.1</v>
      </c>
      <c r="R92" s="215">
        <f t="shared" ref="R92:R98" si="1">Q92/P92</f>
        <v>4.481481481481481</v>
      </c>
      <c r="S92" s="210"/>
      <c r="T92" s="210"/>
      <c r="U92" s="210"/>
      <c r="V92" s="210"/>
      <c r="W92" s="210"/>
      <c r="X92"/>
    </row>
    <row r="93" spans="2:24" ht="13.2">
      <c r="B93" s="129"/>
      <c r="C93" s="19"/>
      <c r="D93" s="28" t="s">
        <v>15</v>
      </c>
      <c r="E93" s="61">
        <v>10.7</v>
      </c>
      <c r="F93" s="61">
        <v>14.9</v>
      </c>
      <c r="G93" s="61">
        <v>4.5</v>
      </c>
      <c r="H93" s="61">
        <v>5.4</v>
      </c>
      <c r="I93" s="61">
        <v>1.5</v>
      </c>
      <c r="J93" s="61">
        <v>4</v>
      </c>
      <c r="K93" s="61">
        <v>3.1</v>
      </c>
      <c r="L93" s="61">
        <v>9.4</v>
      </c>
      <c r="M93" s="61">
        <v>4.5999999999999996</v>
      </c>
      <c r="N93" s="24"/>
      <c r="O93" s="209"/>
      <c r="P93" s="61">
        <v>10.7</v>
      </c>
      <c r="Q93" s="61">
        <v>14.9</v>
      </c>
      <c r="R93" s="215">
        <f t="shared" si="1"/>
        <v>1.3925233644859814</v>
      </c>
      <c r="S93" s="210"/>
      <c r="T93" s="210"/>
      <c r="U93" s="210"/>
      <c r="V93" s="210"/>
      <c r="W93" s="210"/>
      <c r="X93"/>
    </row>
    <row r="94" spans="2:24" ht="13.2">
      <c r="B94" s="129"/>
      <c r="C94" s="19" t="s">
        <v>84</v>
      </c>
      <c r="D94" s="19"/>
      <c r="E94" s="61">
        <v>6.1</v>
      </c>
      <c r="F94" s="61">
        <v>11.4</v>
      </c>
      <c r="G94" s="61">
        <v>6.2</v>
      </c>
      <c r="H94" s="61">
        <v>5.0999999999999996</v>
      </c>
      <c r="I94" s="61">
        <v>5.3</v>
      </c>
      <c r="J94" s="61">
        <v>4.8</v>
      </c>
      <c r="K94" s="61">
        <v>2.5</v>
      </c>
      <c r="L94" s="61">
        <v>6.8</v>
      </c>
      <c r="M94" s="61">
        <v>6.3</v>
      </c>
      <c r="N94" s="24"/>
      <c r="O94" s="209"/>
      <c r="P94" s="61">
        <v>6.1</v>
      </c>
      <c r="Q94" s="61">
        <v>11.4</v>
      </c>
      <c r="R94" s="215">
        <f t="shared" si="1"/>
        <v>1.8688524590163935</v>
      </c>
      <c r="S94" s="210"/>
      <c r="T94" s="210"/>
      <c r="U94" s="210"/>
      <c r="V94" s="210"/>
      <c r="W94" s="210"/>
      <c r="X94"/>
    </row>
    <row r="95" spans="2:24" ht="13.2">
      <c r="B95" s="129"/>
      <c r="C95" s="19"/>
      <c r="D95" s="28" t="s">
        <v>14</v>
      </c>
      <c r="E95" s="61">
        <v>3.1</v>
      </c>
      <c r="F95" s="61">
        <v>16.100000000000001</v>
      </c>
      <c r="G95" s="61">
        <v>1.3</v>
      </c>
      <c r="H95" s="61">
        <v>3</v>
      </c>
      <c r="I95" s="61">
        <v>1.2</v>
      </c>
      <c r="J95" s="61">
        <v>1.4</v>
      </c>
      <c r="K95" s="61">
        <v>1.2</v>
      </c>
      <c r="L95" s="61">
        <v>6.1</v>
      </c>
      <c r="M95" s="61">
        <v>3.6</v>
      </c>
      <c r="N95" s="24"/>
      <c r="O95" s="209"/>
      <c r="P95" s="61">
        <v>3.1</v>
      </c>
      <c r="Q95" s="61">
        <v>16.100000000000001</v>
      </c>
      <c r="R95" s="215">
        <f t="shared" si="1"/>
        <v>5.1935483870967749</v>
      </c>
      <c r="S95" s="210"/>
      <c r="T95" s="210"/>
      <c r="U95" s="210"/>
      <c r="V95" s="210"/>
      <c r="W95" s="210"/>
      <c r="X95"/>
    </row>
    <row r="96" spans="2:24" ht="13.2">
      <c r="B96" s="129"/>
      <c r="C96" s="19"/>
      <c r="D96" s="70" t="s">
        <v>16</v>
      </c>
      <c r="E96" s="61">
        <v>11.2</v>
      </c>
      <c r="F96" s="61">
        <v>14.4</v>
      </c>
      <c r="G96" s="61">
        <v>4.8</v>
      </c>
      <c r="H96" s="61">
        <v>6.3</v>
      </c>
      <c r="I96" s="61">
        <v>2.2000000000000002</v>
      </c>
      <c r="J96" s="61">
        <v>5.4</v>
      </c>
      <c r="K96" s="61">
        <v>4.8</v>
      </c>
      <c r="L96" s="61">
        <v>9.1999999999999993</v>
      </c>
      <c r="M96" s="61">
        <v>5.7</v>
      </c>
      <c r="N96" s="24"/>
      <c r="O96" s="209"/>
      <c r="P96" s="61">
        <v>11.2</v>
      </c>
      <c r="Q96" s="61">
        <v>14.4</v>
      </c>
      <c r="R96" s="215">
        <f t="shared" si="1"/>
        <v>1.2857142857142858</v>
      </c>
      <c r="S96" s="210"/>
      <c r="T96" s="210"/>
      <c r="U96" s="210"/>
      <c r="V96" s="210"/>
      <c r="W96" s="210"/>
      <c r="X96"/>
    </row>
    <row r="97" spans="2:24" ht="13.2">
      <c r="B97" s="129"/>
      <c r="C97" s="19" t="s">
        <v>85</v>
      </c>
      <c r="D97" s="19"/>
      <c r="E97" s="61">
        <v>5.6</v>
      </c>
      <c r="F97" s="61">
        <v>9.4</v>
      </c>
      <c r="G97" s="61">
        <v>6.4</v>
      </c>
      <c r="H97" s="61">
        <v>8.4</v>
      </c>
      <c r="I97" s="61">
        <v>7.4</v>
      </c>
      <c r="J97" s="61">
        <v>7.5</v>
      </c>
      <c r="K97" s="61">
        <v>3.5</v>
      </c>
      <c r="L97" s="61">
        <v>8.6999999999999993</v>
      </c>
      <c r="M97" s="61">
        <v>8.5</v>
      </c>
      <c r="N97" s="24"/>
      <c r="O97" s="209"/>
      <c r="P97" s="61">
        <v>5.6</v>
      </c>
      <c r="Q97" s="61">
        <v>9.4</v>
      </c>
      <c r="R97" s="215">
        <f t="shared" si="1"/>
        <v>1.6785714285714288</v>
      </c>
      <c r="S97" s="210"/>
      <c r="T97" s="210"/>
      <c r="U97" s="210"/>
      <c r="V97" s="210"/>
      <c r="W97" s="210"/>
      <c r="X97" s="210"/>
    </row>
    <row r="98" spans="2:24" ht="13.2">
      <c r="B98" s="129"/>
      <c r="C98" s="19"/>
      <c r="D98" s="28" t="s">
        <v>14</v>
      </c>
      <c r="E98" s="61">
        <v>2.1</v>
      </c>
      <c r="F98" s="61">
        <v>18.2</v>
      </c>
      <c r="G98" s="61">
        <v>1.6</v>
      </c>
      <c r="H98" s="61">
        <v>4.0999999999999996</v>
      </c>
      <c r="I98" s="61">
        <v>1.8</v>
      </c>
      <c r="J98" s="61">
        <v>2.2000000000000002</v>
      </c>
      <c r="K98" s="61">
        <v>1.4</v>
      </c>
      <c r="L98" s="61">
        <v>8</v>
      </c>
      <c r="M98" s="61">
        <v>4.0999999999999996</v>
      </c>
      <c r="N98" s="24"/>
      <c r="O98" s="209"/>
      <c r="P98" s="61">
        <v>2.1</v>
      </c>
      <c r="Q98" s="61">
        <v>18.2</v>
      </c>
      <c r="R98" s="215">
        <f t="shared" si="1"/>
        <v>8.6666666666666661</v>
      </c>
      <c r="S98" s="210"/>
      <c r="T98" s="210"/>
      <c r="U98" s="210"/>
      <c r="V98" s="210"/>
      <c r="W98" s="210"/>
      <c r="X98"/>
    </row>
    <row r="99" spans="2:24" ht="13.2">
      <c r="B99" s="129"/>
      <c r="C99" s="19"/>
      <c r="D99" s="28" t="s">
        <v>15</v>
      </c>
      <c r="E99" s="61">
        <v>9.9</v>
      </c>
      <c r="F99" s="61">
        <v>13.3</v>
      </c>
      <c r="G99" s="61">
        <v>5.7</v>
      </c>
      <c r="H99" s="61">
        <v>7.9</v>
      </c>
      <c r="I99" s="61">
        <v>3.3</v>
      </c>
      <c r="J99" s="61">
        <v>6.9</v>
      </c>
      <c r="K99" s="61">
        <v>8.6999999999999993</v>
      </c>
      <c r="L99" s="61">
        <v>10.8</v>
      </c>
      <c r="M99" s="61">
        <v>7.3</v>
      </c>
      <c r="N99" s="24"/>
      <c r="O99" s="209"/>
      <c r="P99" s="61">
        <v>9.9</v>
      </c>
      <c r="Q99" s="61">
        <v>13.3</v>
      </c>
      <c r="R99" s="215">
        <f>Q99/P99</f>
        <v>1.3434343434343434</v>
      </c>
      <c r="S99" s="210"/>
      <c r="T99" s="210"/>
      <c r="U99" s="210"/>
      <c r="V99" s="210"/>
      <c r="W99" s="210"/>
      <c r="X99"/>
    </row>
    <row r="100" spans="2:24" ht="15" thickBot="1">
      <c r="B100" s="132"/>
      <c r="C100" s="62"/>
      <c r="D100" s="62"/>
      <c r="E100" s="62"/>
      <c r="F100" s="57" t="s">
        <v>5</v>
      </c>
      <c r="G100" s="57"/>
      <c r="H100" s="57"/>
      <c r="I100" s="57"/>
      <c r="J100" s="57"/>
      <c r="K100" s="57"/>
      <c r="L100" s="57"/>
      <c r="M100" s="57"/>
      <c r="N100" s="76"/>
      <c r="O100" s="211"/>
      <c r="P100" s="212"/>
      <c r="Q100" s="212"/>
      <c r="R100" s="212"/>
      <c r="S100" s="212"/>
      <c r="T100" s="212"/>
      <c r="U100" s="212"/>
      <c r="V100" s="212"/>
      <c r="W100" s="212"/>
      <c r="X100"/>
    </row>
    <row r="101" spans="2:24" ht="15" thickBot="1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  <c r="O101"/>
      <c r="P101" s="213"/>
      <c r="Q101" s="213"/>
      <c r="R101" s="213"/>
      <c r="S101" s="213"/>
      <c r="T101" s="213"/>
      <c r="U101" s="213"/>
      <c r="V101" s="213"/>
      <c r="W101" s="213"/>
      <c r="X101" s="214"/>
    </row>
    <row r="102" spans="2:2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2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24">
      <c r="B104" s="129"/>
      <c r="C104" s="19" t="s">
        <v>88</v>
      </c>
      <c r="D104" s="19"/>
      <c r="E104" s="19"/>
      <c r="F104" s="138">
        <f>W!A422</f>
        <v>300000</v>
      </c>
      <c r="G104" s="138">
        <f>W!A429</f>
        <v>186000</v>
      </c>
      <c r="H104" s="138">
        <f>W!A436</f>
        <v>180000</v>
      </c>
      <c r="I104" s="138">
        <f>W!A443</f>
        <v>90000</v>
      </c>
      <c r="J104" s="138">
        <f>W!A450</f>
        <v>245000</v>
      </c>
      <c r="K104" s="138">
        <f>W!A457</f>
        <v>217000</v>
      </c>
      <c r="L104" s="138">
        <f>W!A464</f>
        <v>303000</v>
      </c>
      <c r="M104" s="138">
        <f>W!A471</f>
        <v>159000</v>
      </c>
      <c r="N104" s="24"/>
    </row>
    <row r="105" spans="2:24">
      <c r="B105" s="129"/>
      <c r="C105" s="19" t="s">
        <v>89</v>
      </c>
      <c r="D105" s="19"/>
      <c r="E105" s="19"/>
      <c r="F105" s="138">
        <f>W!A423</f>
        <v>77000</v>
      </c>
      <c r="G105" s="138">
        <f>W!A430</f>
        <v>49000</v>
      </c>
      <c r="H105" s="138">
        <f>W!A437</f>
        <v>130000</v>
      </c>
      <c r="I105" s="138">
        <f>W!A444</f>
        <v>55000</v>
      </c>
      <c r="J105" s="138">
        <f>W!A451</f>
        <v>100000</v>
      </c>
      <c r="K105" s="138">
        <f>W!A458</f>
        <v>75000</v>
      </c>
      <c r="L105" s="138">
        <f>W!A465</f>
        <v>70000</v>
      </c>
      <c r="M105" s="138">
        <f>W!A472</f>
        <v>70000</v>
      </c>
      <c r="N105" s="24"/>
    </row>
    <row r="106" spans="2:2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2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2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 **</v>
      </c>
      <c r="H108" s="125" t="str">
        <f>W!A439</f>
        <v xml:space="preserve">  ***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2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2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2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2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4" type="noConversion"/>
  <conditionalFormatting sqref="P101:W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88671875" bestFit="1" customWidth="1"/>
    <col min="2" max="2" width="1.6640625" style="133" bestFit="1" customWidth="1"/>
  </cols>
  <sheetData>
    <row r="1" spans="1:1">
      <c r="A1">
        <v>2</v>
      </c>
    </row>
    <row r="2" spans="1:1">
      <c r="A2">
        <v>6</v>
      </c>
    </row>
    <row r="3" spans="1:1">
      <c r="A3">
        <v>999</v>
      </c>
    </row>
    <row r="4" spans="1:1">
      <c r="A4">
        <v>2015</v>
      </c>
    </row>
    <row r="5" spans="1:1">
      <c r="A5">
        <v>3</v>
      </c>
    </row>
    <row r="6" spans="1:1">
      <c r="A6" t="s">
        <v>342</v>
      </c>
    </row>
    <row r="7" spans="1:1">
      <c r="A7">
        <v>35</v>
      </c>
    </row>
    <row r="8" spans="1:1">
      <c r="A8">
        <v>15</v>
      </c>
    </row>
    <row r="9" spans="1:1">
      <c r="A9">
        <v>50</v>
      </c>
    </row>
    <row r="10" spans="1:1">
      <c r="A10">
        <v>0</v>
      </c>
    </row>
    <row r="11" spans="1:1">
      <c r="A11">
        <v>12</v>
      </c>
    </row>
    <row r="12" spans="1:1">
      <c r="A12">
        <v>5</v>
      </c>
    </row>
    <row r="13" spans="1:1">
      <c r="A13">
        <v>16</v>
      </c>
    </row>
    <row r="14" spans="1:1">
      <c r="A14">
        <v>14</v>
      </c>
    </row>
    <row r="15" spans="1:1">
      <c r="A15">
        <v>7</v>
      </c>
    </row>
    <row r="16" spans="1:1">
      <c r="A16">
        <v>18</v>
      </c>
    </row>
    <row r="17" spans="1:2">
      <c r="A17">
        <v>16</v>
      </c>
    </row>
    <row r="18" spans="1:2">
      <c r="A18">
        <v>9</v>
      </c>
    </row>
    <row r="19" spans="1:2">
      <c r="A19">
        <v>20</v>
      </c>
    </row>
    <row r="20" spans="1:2">
      <c r="A20">
        <v>0</v>
      </c>
    </row>
    <row r="21" spans="1:2">
      <c r="A21">
        <v>500</v>
      </c>
    </row>
    <row r="22" spans="1:2">
      <c r="A22">
        <v>410</v>
      </c>
    </row>
    <row r="23" spans="1:2">
      <c r="A23">
        <v>415</v>
      </c>
    </row>
    <row r="24" spans="1:2">
      <c r="A24">
        <v>610</v>
      </c>
    </row>
    <row r="25" spans="1:2">
      <c r="A25">
        <v>610</v>
      </c>
    </row>
    <row r="26" spans="1:2">
      <c r="A26">
        <v>610</v>
      </c>
    </row>
    <row r="27" spans="1:2">
      <c r="A27">
        <v>845</v>
      </c>
    </row>
    <row r="28" spans="1:2">
      <c r="A28">
        <v>800</v>
      </c>
    </row>
    <row r="29" spans="1:2">
      <c r="A29">
        <v>880</v>
      </c>
    </row>
    <row r="30" spans="1:2">
      <c r="A30">
        <v>0</v>
      </c>
    </row>
    <row r="31" spans="1:2">
      <c r="A31">
        <v>200</v>
      </c>
      <c r="B31" s="133" t="s">
        <v>343</v>
      </c>
    </row>
    <row r="32" spans="1:2">
      <c r="A32">
        <v>100</v>
      </c>
      <c r="B32" s="133" t="s">
        <v>343</v>
      </c>
    </row>
    <row r="33" spans="1:2">
      <c r="A33">
        <v>450</v>
      </c>
      <c r="B33" s="133" t="s">
        <v>343</v>
      </c>
    </row>
    <row r="34" spans="1:2">
      <c r="A34">
        <v>300</v>
      </c>
      <c r="B34" s="133" t="s">
        <v>343</v>
      </c>
    </row>
    <row r="35" spans="1:2">
      <c r="A35">
        <v>90</v>
      </c>
      <c r="B35" s="133" t="s">
        <v>343</v>
      </c>
    </row>
    <row r="36" spans="1:2">
      <c r="A36">
        <v>360</v>
      </c>
      <c r="B36" s="133" t="s">
        <v>343</v>
      </c>
    </row>
    <row r="37" spans="1:2">
      <c r="A37">
        <v>200</v>
      </c>
      <c r="B37" s="133" t="s">
        <v>343</v>
      </c>
    </row>
    <row r="38" spans="1:2">
      <c r="A38">
        <v>40</v>
      </c>
      <c r="B38" s="133" t="s">
        <v>343</v>
      </c>
    </row>
    <row r="39" spans="1:2">
      <c r="A39">
        <v>460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25</v>
      </c>
    </row>
    <row r="47" spans="1:2">
      <c r="A47">
        <v>120</v>
      </c>
    </row>
    <row r="48" spans="1:2">
      <c r="A48">
        <v>170</v>
      </c>
    </row>
    <row r="49" spans="1:2">
      <c r="A49">
        <v>325</v>
      </c>
    </row>
    <row r="50" spans="1:2">
      <c r="A50">
        <v>0</v>
      </c>
    </row>
    <row r="51" spans="1:2">
      <c r="A51">
        <v>10</v>
      </c>
    </row>
    <row r="52" spans="1:2">
      <c r="A52">
        <v>20</v>
      </c>
    </row>
    <row r="53" spans="1:2">
      <c r="A53">
        <v>30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2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5</v>
      </c>
      <c r="B61" s="133" t="s">
        <v>343</v>
      </c>
    </row>
    <row r="62" spans="1:2">
      <c r="A62">
        <v>10</v>
      </c>
    </row>
    <row r="63" spans="1:2">
      <c r="A63">
        <v>8</v>
      </c>
    </row>
    <row r="64" spans="1:2">
      <c r="A64">
        <v>3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13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1</v>
      </c>
    </row>
    <row r="77" spans="1:1">
      <c r="A77">
        <v>7</v>
      </c>
    </row>
    <row r="78" spans="1:1">
      <c r="A78">
        <v>35</v>
      </c>
    </row>
    <row r="79" spans="1:1">
      <c r="A79">
        <v>0</v>
      </c>
    </row>
    <row r="80" spans="1:1">
      <c r="A80">
        <v>0</v>
      </c>
    </row>
    <row r="81" spans="1:1">
      <c r="A81">
        <v>5</v>
      </c>
    </row>
    <row r="82" spans="1:1">
      <c r="A82">
        <v>2</v>
      </c>
    </row>
    <row r="83" spans="1:1">
      <c r="A83">
        <v>1300</v>
      </c>
    </row>
    <row r="84" spans="1:1">
      <c r="A84">
        <v>0</v>
      </c>
    </row>
    <row r="85" spans="1:1">
      <c r="A85">
        <v>85</v>
      </c>
    </row>
    <row r="86" spans="1:1">
      <c r="A86">
        <v>6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542</v>
      </c>
    </row>
    <row r="109" spans="1:1">
      <c r="A109">
        <v>553</v>
      </c>
    </row>
    <row r="110" spans="1:1">
      <c r="A110">
        <v>561</v>
      </c>
    </row>
    <row r="111" spans="1:1">
      <c r="A111">
        <v>616</v>
      </c>
    </row>
    <row r="112" spans="1:1">
      <c r="A112">
        <v>617</v>
      </c>
    </row>
    <row r="113" spans="1:2">
      <c r="A113">
        <v>577</v>
      </c>
    </row>
    <row r="114" spans="1:2">
      <c r="A114">
        <v>15</v>
      </c>
    </row>
    <row r="115" spans="1:2">
      <c r="A115">
        <v>16</v>
      </c>
    </row>
    <row r="116" spans="1:2">
      <c r="A116">
        <v>16</v>
      </c>
    </row>
    <row r="117" spans="1:2">
      <c r="A117">
        <v>59</v>
      </c>
      <c r="B117" s="133" t="s">
        <v>347</v>
      </c>
    </row>
    <row r="118" spans="1:2">
      <c r="A118">
        <v>48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144</v>
      </c>
    </row>
    <row r="122" spans="1:2">
      <c r="A122">
        <v>72</v>
      </c>
    </row>
    <row r="123" spans="1:2">
      <c r="A123">
        <v>326</v>
      </c>
    </row>
    <row r="124" spans="1:2">
      <c r="A124">
        <v>221</v>
      </c>
    </row>
    <row r="125" spans="1:2">
      <c r="A125">
        <v>66</v>
      </c>
    </row>
    <row r="126" spans="1:2">
      <c r="A126">
        <v>266</v>
      </c>
    </row>
    <row r="127" spans="1:2">
      <c r="A127">
        <v>160</v>
      </c>
    </row>
    <row r="128" spans="1:2">
      <c r="A128">
        <v>32</v>
      </c>
    </row>
    <row r="129" spans="1:1">
      <c r="A129">
        <v>369</v>
      </c>
    </row>
    <row r="130" spans="1:1">
      <c r="A130">
        <v>999</v>
      </c>
    </row>
    <row r="131" spans="1:1">
      <c r="A131">
        <v>90</v>
      </c>
    </row>
    <row r="132" spans="1:1">
      <c r="A132">
        <v>111</v>
      </c>
    </row>
    <row r="133" spans="1:1">
      <c r="A133">
        <v>485</v>
      </c>
    </row>
    <row r="134" spans="1:1">
      <c r="A134">
        <v>352</v>
      </c>
    </row>
    <row r="135" spans="1:1">
      <c r="A135">
        <v>133</v>
      </c>
    </row>
    <row r="136" spans="1:1">
      <c r="A136">
        <v>375</v>
      </c>
    </row>
    <row r="137" spans="1:1">
      <c r="A137">
        <v>246</v>
      </c>
    </row>
    <row r="138" spans="1:1">
      <c r="A138">
        <v>133</v>
      </c>
    </row>
    <row r="139" spans="1:1">
      <c r="A139">
        <v>226</v>
      </c>
    </row>
    <row r="140" spans="1:1">
      <c r="A140">
        <v>999</v>
      </c>
    </row>
    <row r="141" spans="1:1">
      <c r="A141">
        <v>98</v>
      </c>
    </row>
    <row r="142" spans="1:1">
      <c r="A142">
        <v>72</v>
      </c>
    </row>
    <row r="143" spans="1:1">
      <c r="A143">
        <v>326</v>
      </c>
    </row>
    <row r="144" spans="1:1">
      <c r="A144">
        <v>266</v>
      </c>
    </row>
    <row r="145" spans="1:1">
      <c r="A145">
        <v>77</v>
      </c>
    </row>
    <row r="146" spans="1:1">
      <c r="A146">
        <v>266</v>
      </c>
    </row>
    <row r="147" spans="1:1">
      <c r="A147">
        <v>168</v>
      </c>
    </row>
    <row r="148" spans="1:1">
      <c r="A148">
        <v>36</v>
      </c>
    </row>
    <row r="149" spans="1:1">
      <c r="A149">
        <v>226</v>
      </c>
    </row>
    <row r="150" spans="1:1">
      <c r="A150">
        <v>999</v>
      </c>
    </row>
    <row r="151" spans="1:1">
      <c r="A151">
        <v>0</v>
      </c>
    </row>
    <row r="152" spans="1:1">
      <c r="A152">
        <v>23</v>
      </c>
    </row>
    <row r="153" spans="1:1">
      <c r="A153">
        <v>0</v>
      </c>
    </row>
    <row r="154" spans="1:1">
      <c r="A154">
        <v>43</v>
      </c>
    </row>
    <row r="155" spans="1:1">
      <c r="A155">
        <v>28</v>
      </c>
    </row>
    <row r="156" spans="1:1">
      <c r="A156">
        <v>0</v>
      </c>
    </row>
    <row r="157" spans="1:1">
      <c r="A157">
        <v>39</v>
      </c>
    </row>
    <row r="158" spans="1:1">
      <c r="A158">
        <v>48</v>
      </c>
    </row>
    <row r="159" spans="1:1">
      <c r="A159">
        <v>0</v>
      </c>
    </row>
    <row r="160" spans="1:1">
      <c r="A160">
        <v>999</v>
      </c>
    </row>
    <row r="161" spans="1:1">
      <c r="A161">
        <v>46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143</v>
      </c>
    </row>
    <row r="170" spans="1:1">
      <c r="A170">
        <v>999</v>
      </c>
    </row>
    <row r="171" spans="1:1">
      <c r="A171">
        <v>40</v>
      </c>
    </row>
    <row r="172" spans="1:1">
      <c r="A172">
        <v>30</v>
      </c>
    </row>
    <row r="173" spans="1:1">
      <c r="A173">
        <v>13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16</v>
      </c>
    </row>
    <row r="192" spans="1:1">
      <c r="A192">
        <v>27</v>
      </c>
    </row>
    <row r="193" spans="1:1">
      <c r="A193">
        <v>5</v>
      </c>
    </row>
    <row r="194" spans="1:1">
      <c r="A194">
        <v>0</v>
      </c>
    </row>
    <row r="195" spans="1:1">
      <c r="A195">
        <v>0</v>
      </c>
    </row>
    <row r="196" spans="1:1">
      <c r="A196">
        <v>3</v>
      </c>
    </row>
    <row r="197" spans="1:1">
      <c r="A197">
        <v>23</v>
      </c>
    </row>
    <row r="198" spans="1:1">
      <c r="A198">
        <v>23</v>
      </c>
    </row>
    <row r="199" spans="1:1">
      <c r="A199">
        <v>999</v>
      </c>
    </row>
    <row r="200" spans="1:1">
      <c r="A200">
        <v>999</v>
      </c>
    </row>
    <row r="201" spans="1:1">
      <c r="A201">
        <v>217000</v>
      </c>
    </row>
    <row r="202" spans="1:1">
      <c r="A202">
        <v>42784</v>
      </c>
    </row>
    <row r="203" spans="1:1">
      <c r="A203">
        <v>21891</v>
      </c>
    </row>
    <row r="204" spans="1:1">
      <c r="A204">
        <v>115223</v>
      </c>
    </row>
    <row r="205" spans="1:1">
      <c r="A205">
        <v>13295</v>
      </c>
    </row>
    <row r="206" spans="1:1">
      <c r="A206">
        <v>10150</v>
      </c>
    </row>
    <row r="207" spans="1:1">
      <c r="A207">
        <v>75000</v>
      </c>
    </row>
    <row r="208" spans="1:1">
      <c r="A208">
        <v>35000</v>
      </c>
    </row>
    <row r="209" spans="1:1">
      <c r="A209">
        <v>39000</v>
      </c>
    </row>
    <row r="210" spans="1:1">
      <c r="A210">
        <v>10625</v>
      </c>
    </row>
    <row r="211" spans="1:1">
      <c r="A211">
        <v>7943</v>
      </c>
    </row>
    <row r="212" spans="1:1">
      <c r="A212">
        <v>12500</v>
      </c>
    </row>
    <row r="213" spans="1:1">
      <c r="A213">
        <v>1535</v>
      </c>
    </row>
    <row r="214" spans="1:1">
      <c r="A214">
        <v>12544</v>
      </c>
    </row>
    <row r="215" spans="1:1">
      <c r="A215">
        <v>85000</v>
      </c>
    </row>
    <row r="216" spans="1:1">
      <c r="A216">
        <v>14733</v>
      </c>
    </row>
    <row r="217" spans="1:1">
      <c r="A217">
        <v>714223</v>
      </c>
    </row>
    <row r="218" spans="1:1">
      <c r="A218">
        <v>1374078</v>
      </c>
    </row>
    <row r="219" spans="1:1">
      <c r="A219">
        <v>42814</v>
      </c>
    </row>
    <row r="220" spans="1:1">
      <c r="A220">
        <v>2090</v>
      </c>
    </row>
    <row r="221" spans="1:1">
      <c r="A221">
        <v>1374078</v>
      </c>
    </row>
    <row r="222" spans="1:1">
      <c r="A222">
        <v>40724</v>
      </c>
    </row>
    <row r="223" spans="1:1">
      <c r="A223">
        <v>1283619</v>
      </c>
    </row>
    <row r="224" spans="1:1">
      <c r="A224">
        <v>0</v>
      </c>
    </row>
    <row r="225" spans="1:1">
      <c r="A225">
        <v>566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131749</v>
      </c>
    </row>
    <row r="234" spans="1:1">
      <c r="A234">
        <v>796197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342000</v>
      </c>
    </row>
    <row r="239" spans="1:1">
      <c r="A239">
        <v>1100000</v>
      </c>
    </row>
    <row r="240" spans="1:1">
      <c r="A240">
        <v>209990</v>
      </c>
    </row>
    <row r="241" spans="1:1">
      <c r="A241">
        <v>958740</v>
      </c>
    </row>
    <row r="242" spans="1:1">
      <c r="A242">
        <v>354120</v>
      </c>
    </row>
    <row r="243" spans="1:1">
      <c r="A243">
        <v>0</v>
      </c>
    </row>
    <row r="244" spans="1:1">
      <c r="A244">
        <v>162481</v>
      </c>
    </row>
    <row r="245" spans="1:1">
      <c r="A245">
        <v>54032</v>
      </c>
    </row>
    <row r="246" spans="1:1">
      <c r="A246">
        <v>131171</v>
      </c>
    </row>
    <row r="247" spans="1:1">
      <c r="A247">
        <v>94666</v>
      </c>
    </row>
    <row r="248" spans="1:1">
      <c r="A248">
        <v>1810</v>
      </c>
    </row>
    <row r="249" spans="1:1">
      <c r="A249">
        <v>20350</v>
      </c>
    </row>
    <row r="250" spans="1:1">
      <c r="A250">
        <v>339128</v>
      </c>
    </row>
    <row r="251" spans="1:1">
      <c r="A251">
        <v>479502</v>
      </c>
    </row>
    <row r="252" spans="1:1">
      <c r="A252">
        <v>479238</v>
      </c>
    </row>
    <row r="253" spans="1:1">
      <c r="A253">
        <v>0</v>
      </c>
    </row>
    <row r="254" spans="1:1">
      <c r="A254">
        <v>33414</v>
      </c>
    </row>
    <row r="255" spans="1:1">
      <c r="A255">
        <v>0</v>
      </c>
    </row>
    <row r="256" spans="1:1">
      <c r="A256">
        <v>-227109</v>
      </c>
    </row>
    <row r="257" spans="1:1">
      <c r="A257">
        <v>-17119</v>
      </c>
    </row>
    <row r="258" spans="1:1">
      <c r="A258">
        <v>999</v>
      </c>
    </row>
    <row r="259" spans="1:1">
      <c r="A259">
        <v>999</v>
      </c>
    </row>
    <row r="260" spans="1:1">
      <c r="A260">
        <v>209990</v>
      </c>
    </row>
    <row r="261" spans="1:1">
      <c r="A261">
        <v>50000</v>
      </c>
    </row>
    <row r="262" spans="1:1">
      <c r="A262">
        <v>350000</v>
      </c>
    </row>
    <row r="263" spans="1:1">
      <c r="A263">
        <v>1303186</v>
      </c>
    </row>
    <row r="264" spans="1:1">
      <c r="A264">
        <v>0</v>
      </c>
    </row>
    <row r="265" spans="1:1">
      <c r="A265">
        <v>49288</v>
      </c>
    </row>
    <row r="266" spans="1:1">
      <c r="A266">
        <v>0</v>
      </c>
    </row>
    <row r="267" spans="1:1">
      <c r="A267">
        <v>289840</v>
      </c>
    </row>
    <row r="268" spans="1:1">
      <c r="A268">
        <v>399929</v>
      </c>
    </row>
    <row r="269" spans="1:1">
      <c r="A269">
        <v>927946</v>
      </c>
    </row>
    <row r="270" spans="1:1">
      <c r="A270">
        <v>151000</v>
      </c>
    </row>
    <row r="271" spans="1:1">
      <c r="A271">
        <v>0</v>
      </c>
    </row>
    <row r="272" spans="1:1">
      <c r="A272">
        <v>387308</v>
      </c>
    </row>
    <row r="273" spans="1:1">
      <c r="A273">
        <v>0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2982881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700</v>
      </c>
    </row>
    <row r="285" spans="1:1">
      <c r="A285">
        <v>125</v>
      </c>
    </row>
    <row r="286" spans="1:1">
      <c r="A286">
        <v>230</v>
      </c>
    </row>
    <row r="287" spans="1:1">
      <c r="A287">
        <v>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5</v>
      </c>
    </row>
    <row r="293" spans="1:1">
      <c r="A293">
        <v>0</v>
      </c>
    </row>
    <row r="294" spans="1:1">
      <c r="A294">
        <v>5</v>
      </c>
    </row>
    <row r="295" spans="1:1">
      <c r="A295">
        <v>1355</v>
      </c>
    </row>
    <row r="296" spans="1:1">
      <c r="A296">
        <v>3</v>
      </c>
    </row>
    <row r="297" spans="1:1">
      <c r="A297">
        <v>500</v>
      </c>
    </row>
    <row r="298" spans="1:1">
      <c r="A298">
        <v>1</v>
      </c>
    </row>
    <row r="299" spans="1:1">
      <c r="A299">
        <v>300</v>
      </c>
    </row>
    <row r="300" spans="1:1">
      <c r="A300">
        <v>5</v>
      </c>
    </row>
    <row r="301" spans="1:1">
      <c r="A301">
        <v>2880</v>
      </c>
    </row>
    <row r="302" spans="1:1">
      <c r="A302">
        <v>43</v>
      </c>
    </row>
    <row r="303" spans="1:1">
      <c r="A303">
        <v>2729</v>
      </c>
    </row>
    <row r="304" spans="1:1">
      <c r="A304" t="s">
        <v>350</v>
      </c>
    </row>
    <row r="305" spans="1:1">
      <c r="A305">
        <v>6144</v>
      </c>
    </row>
    <row r="306" spans="1:1">
      <c r="A306">
        <v>42</v>
      </c>
    </row>
    <row r="307" spans="1:1">
      <c r="A307">
        <v>6105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1509</v>
      </c>
    </row>
    <row r="312" spans="1:1">
      <c r="A312">
        <v>826</v>
      </c>
    </row>
    <row r="313" spans="1:1">
      <c r="A313">
        <v>0</v>
      </c>
    </row>
    <row r="314" spans="1:1">
      <c r="A314">
        <v>0</v>
      </c>
    </row>
    <row r="315" spans="1:1">
      <c r="A315">
        <v>3581</v>
      </c>
    </row>
    <row r="316" spans="1:1">
      <c r="A316">
        <v>754</v>
      </c>
    </row>
    <row r="317" spans="1:1">
      <c r="A317">
        <v>7000</v>
      </c>
    </row>
    <row r="318" spans="1:1">
      <c r="A318">
        <v>7</v>
      </c>
    </row>
    <row r="319" spans="1:1">
      <c r="A319">
        <v>39445</v>
      </c>
    </row>
    <row r="320" spans="1:1">
      <c r="A320">
        <v>975</v>
      </c>
    </row>
    <row r="321" spans="1:1">
      <c r="A321">
        <v>4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3</v>
      </c>
    </row>
    <row r="327" spans="1:1">
      <c r="A327">
        <v>7</v>
      </c>
    </row>
    <row r="328" spans="1:1">
      <c r="A328">
        <v>7</v>
      </c>
    </row>
    <row r="329" spans="1:1">
      <c r="A329">
        <v>66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363</v>
      </c>
    </row>
    <row r="346" spans="1:1">
      <c r="A346" t="s">
        <v>364</v>
      </c>
    </row>
    <row r="347" spans="1:1">
      <c r="A347" t="s">
        <v>365</v>
      </c>
    </row>
    <row r="348" spans="1:1">
      <c r="A348" t="s">
        <v>366</v>
      </c>
    </row>
    <row r="349" spans="1:1">
      <c r="A349" t="s">
        <v>367</v>
      </c>
    </row>
    <row r="350" spans="1:1">
      <c r="A350" t="s">
        <v>368</v>
      </c>
    </row>
    <row r="351" spans="1:1">
      <c r="A351">
        <v>3</v>
      </c>
    </row>
    <row r="352" spans="1:1">
      <c r="A352" t="s">
        <v>369</v>
      </c>
    </row>
    <row r="353" spans="1:1">
      <c r="A353" t="s">
        <v>370</v>
      </c>
    </row>
    <row r="354" spans="1:1">
      <c r="A354" t="s">
        <v>371</v>
      </c>
    </row>
    <row r="355" spans="1:1">
      <c r="A355" t="s">
        <v>372</v>
      </c>
    </row>
    <row r="356" spans="1:1">
      <c r="A356" t="s">
        <v>373</v>
      </c>
    </row>
    <row r="357" spans="1:1">
      <c r="A357" t="s">
        <v>374</v>
      </c>
    </row>
    <row r="358" spans="1:1">
      <c r="A358" t="s">
        <v>375</v>
      </c>
    </row>
    <row r="359" spans="1:1">
      <c r="A359" t="s">
        <v>376</v>
      </c>
    </row>
    <row r="360" spans="1:1">
      <c r="A360" t="s">
        <v>377</v>
      </c>
    </row>
    <row r="361" spans="1:1">
      <c r="A361">
        <v>4</v>
      </c>
    </row>
    <row r="362" spans="1:1">
      <c r="A362" t="s">
        <v>378</v>
      </c>
    </row>
    <row r="363" spans="1:1">
      <c r="A363" t="s">
        <v>379</v>
      </c>
    </row>
    <row r="364" spans="1:1">
      <c r="A364" t="s">
        <v>380</v>
      </c>
    </row>
    <row r="365" spans="1:1">
      <c r="A365" t="s">
        <v>381</v>
      </c>
    </row>
    <row r="366" spans="1:1">
      <c r="A366" t="s">
        <v>382</v>
      </c>
    </row>
    <row r="367" spans="1:1">
      <c r="A367" t="s">
        <v>383</v>
      </c>
    </row>
    <row r="368" spans="1:1">
      <c r="A368" t="s">
        <v>384</v>
      </c>
    </row>
    <row r="369" spans="1:1">
      <c r="A369" t="s">
        <v>385</v>
      </c>
    </row>
    <row r="370" spans="1:1">
      <c r="A370" t="s">
        <v>386</v>
      </c>
    </row>
    <row r="371" spans="1:1">
      <c r="A371">
        <v>5</v>
      </c>
    </row>
    <row r="372" spans="1:1">
      <c r="A372" t="s">
        <v>376</v>
      </c>
    </row>
    <row r="373" spans="1:1">
      <c r="A373" t="s">
        <v>387</v>
      </c>
    </row>
    <row r="374" spans="1:1">
      <c r="A374" t="s">
        <v>388</v>
      </c>
    </row>
    <row r="375" spans="1:1">
      <c r="A375" t="s">
        <v>365</v>
      </c>
    </row>
    <row r="376" spans="1:1">
      <c r="A376" t="s">
        <v>389</v>
      </c>
    </row>
    <row r="377" spans="1:1">
      <c r="A377" t="s">
        <v>371</v>
      </c>
    </row>
    <row r="378" spans="1:1">
      <c r="A378" t="s">
        <v>390</v>
      </c>
    </row>
    <row r="379" spans="1:1">
      <c r="A379" t="s">
        <v>383</v>
      </c>
    </row>
    <row r="380" spans="1:1">
      <c r="A380" t="s">
        <v>391</v>
      </c>
    </row>
    <row r="381" spans="1:1">
      <c r="A381">
        <v>6</v>
      </c>
    </row>
    <row r="382" spans="1:1">
      <c r="A382" t="s">
        <v>392</v>
      </c>
    </row>
    <row r="383" spans="1:1">
      <c r="A383" t="s">
        <v>379</v>
      </c>
    </row>
    <row r="384" spans="1:1">
      <c r="A384" t="s">
        <v>393</v>
      </c>
    </row>
    <row r="385" spans="1:1">
      <c r="A385" t="s">
        <v>394</v>
      </c>
    </row>
    <row r="386" spans="1:1">
      <c r="A386" t="s">
        <v>382</v>
      </c>
    </row>
    <row r="387" spans="1:1">
      <c r="A387" t="s">
        <v>365</v>
      </c>
    </row>
    <row r="388" spans="1:1">
      <c r="A388" t="s">
        <v>395</v>
      </c>
    </row>
    <row r="389" spans="1:1">
      <c r="A389" t="s">
        <v>389</v>
      </c>
    </row>
    <row r="390" spans="1:1">
      <c r="A390" t="s">
        <v>396</v>
      </c>
    </row>
    <row r="391" spans="1:1">
      <c r="A391">
        <v>7</v>
      </c>
    </row>
    <row r="392" spans="1:1">
      <c r="A392" t="s">
        <v>397</v>
      </c>
    </row>
    <row r="393" spans="1:1">
      <c r="A393" t="s">
        <v>369</v>
      </c>
    </row>
    <row r="394" spans="1:1">
      <c r="A394" t="s">
        <v>357</v>
      </c>
    </row>
    <row r="395" spans="1:1">
      <c r="A395" t="s">
        <v>398</v>
      </c>
    </row>
    <row r="396" spans="1:1">
      <c r="A396" t="s">
        <v>399</v>
      </c>
    </row>
    <row r="397" spans="1:1">
      <c r="A397" t="s">
        <v>400</v>
      </c>
    </row>
    <row r="398" spans="1:1">
      <c r="A398" t="s">
        <v>396</v>
      </c>
    </row>
    <row r="399" spans="1:1">
      <c r="A399" t="s">
        <v>401</v>
      </c>
    </row>
    <row r="400" spans="1:1">
      <c r="A400" t="s">
        <v>402</v>
      </c>
    </row>
    <row r="401" spans="1:1">
      <c r="A401">
        <v>8</v>
      </c>
    </row>
    <row r="402" spans="1:1">
      <c r="A402" t="s">
        <v>362</v>
      </c>
    </row>
    <row r="403" spans="1:1">
      <c r="A403" t="s">
        <v>403</v>
      </c>
    </row>
    <row r="404" spans="1:1">
      <c r="A404" t="s">
        <v>404</v>
      </c>
    </row>
    <row r="405" spans="1:1">
      <c r="A405" t="s">
        <v>374</v>
      </c>
    </row>
    <row r="406" spans="1:1">
      <c r="A406" t="s">
        <v>378</v>
      </c>
    </row>
    <row r="407" spans="1:1">
      <c r="A407" t="s">
        <v>368</v>
      </c>
    </row>
    <row r="408" spans="1:1">
      <c r="A408" t="s">
        <v>405</v>
      </c>
    </row>
    <row r="409" spans="1:1">
      <c r="A409" t="s">
        <v>376</v>
      </c>
    </row>
    <row r="410" spans="1:1">
      <c r="A410" t="s">
        <v>406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300000</v>
      </c>
    </row>
    <row r="423" spans="1:1">
      <c r="A423">
        <v>77000</v>
      </c>
    </row>
    <row r="424" spans="1:1">
      <c r="A424" s="134" t="s">
        <v>407</v>
      </c>
    </row>
    <row r="425" spans="1:1">
      <c r="A425" s="134" t="s">
        <v>407</v>
      </c>
    </row>
    <row r="426" spans="1:1">
      <c r="A426" s="134" t="s">
        <v>408</v>
      </c>
    </row>
    <row r="427" spans="1:1">
      <c r="A427" s="134" t="s">
        <v>407</v>
      </c>
    </row>
    <row r="428" spans="1:1">
      <c r="A428">
        <v>2</v>
      </c>
    </row>
    <row r="429" spans="1:1">
      <c r="A429">
        <v>186000</v>
      </c>
    </row>
    <row r="430" spans="1:1">
      <c r="A430">
        <v>49000</v>
      </c>
    </row>
    <row r="431" spans="1:1">
      <c r="A431" s="134" t="s">
        <v>407</v>
      </c>
    </row>
    <row r="432" spans="1:1">
      <c r="A432" s="134" t="s">
        <v>408</v>
      </c>
    </row>
    <row r="433" spans="1:1">
      <c r="A433" s="134" t="s">
        <v>408</v>
      </c>
    </row>
    <row r="434" spans="1:1">
      <c r="A434" s="134" t="s">
        <v>407</v>
      </c>
    </row>
    <row r="435" spans="1:1">
      <c r="A435">
        <v>3</v>
      </c>
    </row>
    <row r="436" spans="1:1">
      <c r="A436">
        <v>180000</v>
      </c>
    </row>
    <row r="437" spans="1:1">
      <c r="A437">
        <v>130000</v>
      </c>
    </row>
    <row r="438" spans="1:1">
      <c r="A438" s="134" t="s">
        <v>407</v>
      </c>
    </row>
    <row r="439" spans="1:1">
      <c r="A439" s="134" t="s">
        <v>407</v>
      </c>
    </row>
    <row r="440" spans="1:1">
      <c r="A440" s="134" t="s">
        <v>408</v>
      </c>
    </row>
    <row r="441" spans="1:1">
      <c r="A441" s="134" t="s">
        <v>407</v>
      </c>
    </row>
    <row r="442" spans="1:1">
      <c r="A442">
        <v>4</v>
      </c>
    </row>
    <row r="443" spans="1:1">
      <c r="A443">
        <v>90000</v>
      </c>
    </row>
    <row r="444" spans="1:1">
      <c r="A444">
        <v>55000</v>
      </c>
    </row>
    <row r="445" spans="1:1">
      <c r="A445" s="134" t="s">
        <v>408</v>
      </c>
    </row>
    <row r="446" spans="1:1">
      <c r="A446" s="134" t="s">
        <v>408</v>
      </c>
    </row>
    <row r="447" spans="1:1">
      <c r="A447" s="134" t="s">
        <v>408</v>
      </c>
    </row>
    <row r="448" spans="1:1">
      <c r="A448" s="134" t="s">
        <v>407</v>
      </c>
    </row>
    <row r="449" spans="1:1">
      <c r="A449">
        <v>5</v>
      </c>
    </row>
    <row r="450" spans="1:1">
      <c r="A450">
        <v>245000</v>
      </c>
    </row>
    <row r="451" spans="1:1">
      <c r="A451">
        <v>100000</v>
      </c>
    </row>
    <row r="452" spans="1:1">
      <c r="A452" s="134" t="s">
        <v>408</v>
      </c>
    </row>
    <row r="453" spans="1:1">
      <c r="A453" s="134" t="s">
        <v>407</v>
      </c>
    </row>
    <row r="454" spans="1:1">
      <c r="A454" s="134" t="s">
        <v>408</v>
      </c>
    </row>
    <row r="455" spans="1:1">
      <c r="A455" s="134" t="s">
        <v>407</v>
      </c>
    </row>
    <row r="456" spans="1:1">
      <c r="A456">
        <v>6</v>
      </c>
    </row>
    <row r="457" spans="1:1">
      <c r="A457">
        <v>217000</v>
      </c>
    </row>
    <row r="458" spans="1:1">
      <c r="A458">
        <v>75000</v>
      </c>
    </row>
    <row r="459" spans="1:1">
      <c r="A459" s="134" t="s">
        <v>407</v>
      </c>
    </row>
    <row r="460" spans="1:1">
      <c r="A460" s="134" t="s">
        <v>407</v>
      </c>
    </row>
    <row r="461" spans="1:1">
      <c r="A461" s="134" t="s">
        <v>408</v>
      </c>
    </row>
    <row r="462" spans="1:1">
      <c r="A462" s="134" t="s">
        <v>407</v>
      </c>
    </row>
    <row r="463" spans="1:1">
      <c r="A463">
        <v>7</v>
      </c>
    </row>
    <row r="464" spans="1:1">
      <c r="A464">
        <v>303000</v>
      </c>
    </row>
    <row r="465" spans="1:1">
      <c r="A465">
        <v>70000</v>
      </c>
    </row>
    <row r="466" spans="1:1">
      <c r="A466" s="134" t="s">
        <v>407</v>
      </c>
    </row>
    <row r="467" spans="1:1">
      <c r="A467" s="134" t="s">
        <v>408</v>
      </c>
    </row>
    <row r="468" spans="1:1">
      <c r="A468" s="134" t="s">
        <v>408</v>
      </c>
    </row>
    <row r="469" spans="1:1">
      <c r="A469" s="134" t="s">
        <v>407</v>
      </c>
    </row>
    <row r="470" spans="1:1">
      <c r="A470">
        <v>8</v>
      </c>
    </row>
    <row r="471" spans="1:1">
      <c r="A471">
        <v>159000</v>
      </c>
    </row>
    <row r="472" spans="1:1">
      <c r="A472">
        <v>70000</v>
      </c>
    </row>
    <row r="473" spans="1:1">
      <c r="A473" s="134" t="s">
        <v>407</v>
      </c>
    </row>
    <row r="474" spans="1:1">
      <c r="A474" s="134" t="s">
        <v>408</v>
      </c>
    </row>
    <row r="475" spans="1:1">
      <c r="A475" s="134" t="s">
        <v>408</v>
      </c>
    </row>
    <row r="476" spans="1:1">
      <c r="A476" s="134" t="s">
        <v>407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409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3947</v>
      </c>
    </row>
    <row r="506" spans="1:1">
      <c r="A506">
        <v>4170</v>
      </c>
    </row>
    <row r="507" spans="1:1">
      <c r="A507">
        <v>72</v>
      </c>
    </row>
    <row r="508" spans="1:1">
      <c r="A508">
        <v>53</v>
      </c>
    </row>
    <row r="509" spans="1:1">
      <c r="A509">
        <v>1641</v>
      </c>
    </row>
    <row r="510" spans="1:1">
      <c r="A510">
        <v>-725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44403</v>
      </c>
    </row>
    <row r="515" spans="1:1">
      <c r="A515">
        <v>52240</v>
      </c>
    </row>
    <row r="516" spans="1:1">
      <c r="A516">
        <v>50445</v>
      </c>
    </row>
    <row r="517" spans="1:1">
      <c r="A517">
        <v>48862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14016</v>
      </c>
    </row>
    <row r="523" spans="1:1">
      <c r="A523">
        <v>4625280</v>
      </c>
    </row>
    <row r="524" spans="1:1">
      <c r="A524">
        <v>1</v>
      </c>
    </row>
    <row r="525" spans="1:1">
      <c r="A525">
        <v>4321518</v>
      </c>
    </row>
    <row r="526" spans="1:1">
      <c r="A526">
        <v>298</v>
      </c>
    </row>
    <row r="527" spans="1:1">
      <c r="A527">
        <v>295</v>
      </c>
    </row>
    <row r="528" spans="1:1">
      <c r="A528">
        <v>303</v>
      </c>
    </row>
    <row r="529" spans="1:1">
      <c r="A529">
        <v>494</v>
      </c>
    </row>
    <row r="530" spans="1:1">
      <c r="A530">
        <v>425</v>
      </c>
    </row>
    <row r="531" spans="1:1">
      <c r="A531">
        <v>480</v>
      </c>
    </row>
    <row r="532" spans="1:1">
      <c r="A532">
        <v>810</v>
      </c>
    </row>
    <row r="533" spans="1:1">
      <c r="A533">
        <v>680</v>
      </c>
    </row>
    <row r="534" spans="1:1">
      <c r="A534">
        <v>750</v>
      </c>
    </row>
    <row r="535" spans="1:1">
      <c r="A535">
        <v>88</v>
      </c>
    </row>
    <row r="536" spans="1:1">
      <c r="A536">
        <v>1242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10398</v>
      </c>
    </row>
    <row r="543" spans="1:1">
      <c r="A543">
        <v>3121480</v>
      </c>
    </row>
    <row r="544" spans="1:1">
      <c r="A544">
        <v>0</v>
      </c>
    </row>
    <row r="545" spans="1:2">
      <c r="A545">
        <v>3119266</v>
      </c>
    </row>
    <row r="546" spans="1:2">
      <c r="A546">
        <v>340</v>
      </c>
    </row>
    <row r="547" spans="1:2">
      <c r="A547">
        <v>335</v>
      </c>
    </row>
    <row r="548" spans="1:2">
      <c r="A548">
        <v>350</v>
      </c>
    </row>
    <row r="549" spans="1:2">
      <c r="A549">
        <v>520</v>
      </c>
    </row>
    <row r="550" spans="1:2">
      <c r="A550">
        <v>500</v>
      </c>
    </row>
    <row r="551" spans="1:2">
      <c r="A551">
        <v>560</v>
      </c>
    </row>
    <row r="552" spans="1:2">
      <c r="A552">
        <v>820</v>
      </c>
    </row>
    <row r="553" spans="1:2">
      <c r="A553">
        <v>750</v>
      </c>
      <c r="B553"/>
    </row>
    <row r="554" spans="1:2">
      <c r="A554">
        <v>825</v>
      </c>
      <c r="B554"/>
    </row>
    <row r="555" spans="1:2">
      <c r="A555">
        <v>53</v>
      </c>
      <c r="B555"/>
    </row>
    <row r="556" spans="1:2">
      <c r="A556">
        <v>1280</v>
      </c>
      <c r="B556"/>
    </row>
    <row r="557" spans="1:2">
      <c r="A557">
        <v>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11527</v>
      </c>
    </row>
    <row r="563" spans="1:1">
      <c r="A563">
        <v>3803910</v>
      </c>
    </row>
    <row r="564" spans="1:1">
      <c r="A564">
        <v>0</v>
      </c>
    </row>
    <row r="565" spans="1:1">
      <c r="A565">
        <v>3458642</v>
      </c>
    </row>
    <row r="566" spans="1:1">
      <c r="A566">
        <v>339</v>
      </c>
    </row>
    <row r="567" spans="1:1">
      <c r="A567">
        <v>334</v>
      </c>
    </row>
    <row r="568" spans="1:1">
      <c r="A568">
        <v>388</v>
      </c>
    </row>
    <row r="569" spans="1:1">
      <c r="A569">
        <v>529</v>
      </c>
    </row>
    <row r="570" spans="1:1">
      <c r="A570">
        <v>515</v>
      </c>
    </row>
    <row r="571" spans="1:1">
      <c r="A571">
        <v>599</v>
      </c>
    </row>
    <row r="572" spans="1:1">
      <c r="A572">
        <v>699</v>
      </c>
    </row>
    <row r="573" spans="1:1">
      <c r="A573">
        <v>739</v>
      </c>
    </row>
    <row r="574" spans="1:1">
      <c r="A574">
        <v>865</v>
      </c>
    </row>
    <row r="575" spans="1:1">
      <c r="A575">
        <v>76</v>
      </c>
    </row>
    <row r="576" spans="1:1">
      <c r="A576">
        <v>1234</v>
      </c>
    </row>
    <row r="577" spans="1:1">
      <c r="A577">
        <v>6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10779</v>
      </c>
    </row>
    <row r="583" spans="1:1">
      <c r="A583">
        <v>3233700</v>
      </c>
    </row>
    <row r="584" spans="1:1">
      <c r="A584">
        <v>0</v>
      </c>
    </row>
    <row r="585" spans="1:1">
      <c r="A585">
        <v>3233700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690</v>
      </c>
    </row>
    <row r="593" spans="1:1">
      <c r="A593">
        <v>725</v>
      </c>
    </row>
    <row r="594" spans="1:1">
      <c r="A594">
        <v>855</v>
      </c>
    </row>
    <row r="595" spans="1:1">
      <c r="A595">
        <v>49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10415</v>
      </c>
    </row>
    <row r="603" spans="1:1">
      <c r="A603">
        <v>3124500</v>
      </c>
    </row>
    <row r="604" spans="1:1">
      <c r="A604">
        <v>0</v>
      </c>
    </row>
    <row r="605" spans="1:1">
      <c r="A605">
        <v>3124500</v>
      </c>
    </row>
    <row r="606" spans="1:1">
      <c r="A606">
        <v>311</v>
      </c>
    </row>
    <row r="607" spans="1:1">
      <c r="A607">
        <v>330</v>
      </c>
    </row>
    <row r="608" spans="1:1">
      <c r="A608">
        <v>385</v>
      </c>
    </row>
    <row r="609" spans="1:1">
      <c r="A609">
        <v>479</v>
      </c>
    </row>
    <row r="610" spans="1:1">
      <c r="A610">
        <v>489</v>
      </c>
    </row>
    <row r="611" spans="1:1">
      <c r="A611">
        <v>593</v>
      </c>
    </row>
    <row r="612" spans="1:1">
      <c r="A612">
        <v>678</v>
      </c>
    </row>
    <row r="613" spans="1:1">
      <c r="A613">
        <v>719</v>
      </c>
    </row>
    <row r="614" spans="1:1">
      <c r="A614">
        <v>850</v>
      </c>
    </row>
    <row r="615" spans="1:1">
      <c r="A615">
        <v>59</v>
      </c>
    </row>
    <row r="616" spans="1:1">
      <c r="A616">
        <v>1230</v>
      </c>
    </row>
    <row r="617" spans="1:1">
      <c r="A617">
        <v>5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9611</v>
      </c>
    </row>
    <row r="623" spans="1:1">
      <c r="A623">
        <v>2883300</v>
      </c>
    </row>
    <row r="624" spans="1:1">
      <c r="A624">
        <v>0</v>
      </c>
    </row>
    <row r="625" spans="1:1">
      <c r="A625">
        <v>2883300</v>
      </c>
    </row>
    <row r="626" spans="1:1">
      <c r="A626">
        <v>500</v>
      </c>
    </row>
    <row r="627" spans="1:1">
      <c r="A627">
        <v>410</v>
      </c>
    </row>
    <row r="628" spans="1:1">
      <c r="A628">
        <v>415</v>
      </c>
    </row>
    <row r="629" spans="1:1">
      <c r="A629">
        <v>610</v>
      </c>
    </row>
    <row r="630" spans="1:1">
      <c r="A630">
        <v>610</v>
      </c>
    </row>
    <row r="631" spans="1:1">
      <c r="A631">
        <v>610</v>
      </c>
    </row>
    <row r="632" spans="1:1">
      <c r="A632">
        <v>845</v>
      </c>
    </row>
    <row r="633" spans="1:1">
      <c r="A633">
        <v>800</v>
      </c>
    </row>
    <row r="634" spans="1:1">
      <c r="A634">
        <v>880</v>
      </c>
    </row>
    <row r="635" spans="1:1">
      <c r="A635">
        <v>40</v>
      </c>
    </row>
    <row r="636" spans="1:1">
      <c r="A636">
        <v>1300</v>
      </c>
    </row>
    <row r="637" spans="1:1">
      <c r="A637">
        <v>7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10208</v>
      </c>
    </row>
    <row r="643" spans="1:1">
      <c r="A643">
        <v>3368640</v>
      </c>
    </row>
    <row r="644" spans="1:1">
      <c r="A644">
        <v>0</v>
      </c>
    </row>
    <row r="645" spans="1:1">
      <c r="A645">
        <v>3062017</v>
      </c>
    </row>
    <row r="646" spans="1:1">
      <c r="A646">
        <v>330</v>
      </c>
    </row>
    <row r="647" spans="1:1">
      <c r="A647">
        <v>337</v>
      </c>
    </row>
    <row r="648" spans="1:1">
      <c r="A648">
        <v>355</v>
      </c>
    </row>
    <row r="649" spans="1:1">
      <c r="A649">
        <v>492</v>
      </c>
    </row>
    <row r="650" spans="1:1">
      <c r="A650">
        <v>495</v>
      </c>
    </row>
    <row r="651" spans="1:1">
      <c r="A651">
        <v>555</v>
      </c>
    </row>
    <row r="652" spans="1:1">
      <c r="A652">
        <v>700</v>
      </c>
    </row>
    <row r="653" spans="1:1">
      <c r="A653">
        <v>725</v>
      </c>
    </row>
    <row r="654" spans="1:1">
      <c r="A654">
        <v>830</v>
      </c>
    </row>
    <row r="655" spans="1:1">
      <c r="A655">
        <v>87</v>
      </c>
    </row>
    <row r="656" spans="1:1">
      <c r="A656">
        <v>1230</v>
      </c>
    </row>
    <row r="657" spans="1:1">
      <c r="A657">
        <v>11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11234</v>
      </c>
    </row>
    <row r="663" spans="1:1">
      <c r="A663">
        <v>3370200</v>
      </c>
    </row>
    <row r="664" spans="1:1">
      <c r="A664">
        <v>0</v>
      </c>
    </row>
    <row r="665" spans="1:1">
      <c r="A665">
        <v>3370200</v>
      </c>
    </row>
    <row r="666" spans="1:1">
      <c r="A666">
        <v>340</v>
      </c>
    </row>
    <row r="667" spans="1:1">
      <c r="A667">
        <v>350</v>
      </c>
    </row>
    <row r="668" spans="1:1">
      <c r="A668">
        <v>390</v>
      </c>
    </row>
    <row r="669" spans="1:1">
      <c r="A669">
        <v>490</v>
      </c>
    </row>
    <row r="670" spans="1:1">
      <c r="A670">
        <v>490</v>
      </c>
    </row>
    <row r="671" spans="1:1">
      <c r="A671">
        <v>580</v>
      </c>
    </row>
    <row r="672" spans="1:1">
      <c r="A672">
        <v>690</v>
      </c>
    </row>
    <row r="673" spans="1:1">
      <c r="A673">
        <v>725</v>
      </c>
    </row>
    <row r="674" spans="1:1">
      <c r="A674">
        <v>840</v>
      </c>
    </row>
    <row r="675" spans="1:1">
      <c r="A675">
        <v>75</v>
      </c>
    </row>
    <row r="676" spans="1:1">
      <c r="A676">
        <v>1235</v>
      </c>
    </row>
    <row r="677" spans="1:1">
      <c r="A677">
        <v>6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410</v>
      </c>
    </row>
    <row r="682" spans="1:1">
      <c r="A682" t="s">
        <v>411</v>
      </c>
    </row>
    <row r="683" spans="1:1">
      <c r="A683" t="s">
        <v>412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413</v>
      </c>
    </row>
    <row r="700" spans="1:1">
      <c r="A700" t="s">
        <v>414</v>
      </c>
    </row>
    <row r="701" spans="1:1">
      <c r="A701">
        <v>1</v>
      </c>
    </row>
    <row r="702" spans="1:1">
      <c r="A702">
        <v>1467998</v>
      </c>
    </row>
    <row r="703" spans="1:1">
      <c r="A703">
        <v>1859942</v>
      </c>
    </row>
    <row r="704" spans="1:1">
      <c r="A704">
        <v>2303413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643341</v>
      </c>
    </row>
    <row r="710" spans="1:1">
      <c r="A710">
        <v>927661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726392</v>
      </c>
    </row>
    <row r="717" spans="1:1">
      <c r="A717">
        <v>4060351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1667998</v>
      </c>
    </row>
    <row r="723" spans="1:1">
      <c r="A723">
        <v>834164</v>
      </c>
    </row>
    <row r="724" spans="1:1">
      <c r="A724">
        <v>812119</v>
      </c>
    </row>
    <row r="725" spans="1:1">
      <c r="A725">
        <v>537234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723199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3002000</v>
      </c>
    </row>
    <row r="735" spans="1:1">
      <c r="A735">
        <v>206</v>
      </c>
    </row>
    <row r="736" spans="1:1">
      <c r="A736">
        <v>126110</v>
      </c>
    </row>
    <row r="737" spans="1:1">
      <c r="A737">
        <v>3128316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2573374</v>
      </c>
    </row>
    <row r="743" spans="1:1">
      <c r="A743">
        <v>451866</v>
      </c>
    </row>
    <row r="744" spans="1:1">
      <c r="A744">
        <v>930805</v>
      </c>
    </row>
    <row r="745" spans="1:1">
      <c r="A745">
        <v>60050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382726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43979</v>
      </c>
    </row>
    <row r="756" spans="1:1">
      <c r="A756">
        <v>289390</v>
      </c>
    </row>
    <row r="757" spans="1:1">
      <c r="A757">
        <v>3633369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1317998</v>
      </c>
    </row>
    <row r="763" spans="1:1">
      <c r="A763">
        <v>88093</v>
      </c>
    </row>
    <row r="764" spans="1:1">
      <c r="A764">
        <v>661317</v>
      </c>
    </row>
    <row r="765" spans="1:1">
      <c r="A765">
        <v>1478900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276298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270010</v>
      </c>
    </row>
    <row r="777" spans="1:1">
      <c r="A777">
        <v>3270010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1925686</v>
      </c>
    </row>
    <row r="783" spans="1:1">
      <c r="A783">
        <v>182847</v>
      </c>
    </row>
    <row r="784" spans="1:1">
      <c r="A784">
        <v>681640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463311</v>
      </c>
    </row>
    <row r="790" spans="1:1">
      <c r="A790">
        <v>38964</v>
      </c>
    </row>
    <row r="791" spans="1:1">
      <c r="A791">
        <v>999</v>
      </c>
    </row>
    <row r="792" spans="1:1">
      <c r="A792">
        <v>300000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137898</v>
      </c>
    </row>
    <row r="797" spans="1:1">
      <c r="A797">
        <v>3137898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1703186</v>
      </c>
    </row>
    <row r="803" spans="1:1">
      <c r="A803">
        <v>339128</v>
      </c>
    </row>
    <row r="804" spans="1:1">
      <c r="A804">
        <v>399929</v>
      </c>
    </row>
    <row r="805" spans="1:1">
      <c r="A805">
        <v>927946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387308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-17119</v>
      </c>
    </row>
    <row r="817" spans="1:1">
      <c r="A817">
        <v>2982881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1467998</v>
      </c>
    </row>
    <row r="823" spans="1:1">
      <c r="A823">
        <v>2314939</v>
      </c>
    </row>
    <row r="824" spans="1:1">
      <c r="A824">
        <v>1337814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1196281</v>
      </c>
    </row>
    <row r="830" spans="1:1">
      <c r="A830">
        <v>734770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-144259</v>
      </c>
    </row>
    <row r="837" spans="1:1">
      <c r="A837">
        <v>3189700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1392998</v>
      </c>
    </row>
    <row r="843" spans="1:1">
      <c r="A843">
        <v>777157</v>
      </c>
    </row>
    <row r="844" spans="1:1">
      <c r="A844">
        <v>954468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450243</v>
      </c>
    </row>
    <row r="850" spans="1:1">
      <c r="A850">
        <v>583836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240544</v>
      </c>
    </row>
    <row r="857" spans="1:1">
      <c r="A857">
        <v>3240544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415</v>
      </c>
    </row>
    <row r="862" spans="1:1">
      <c r="A862" t="s">
        <v>416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'W'!W026153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2020-10-04T06:09:12Z</dcterms:modified>
</cp:coreProperties>
</file>