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Wysokie Obroty\"/>
    </mc:Choice>
  </mc:AlternateContent>
  <xr:revisionPtr revIDLastSave="0" documentId="8_{BF130CD0-B7BF-4E4D-A70C-20EAA30C958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2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/>
  <c r="L80" i="4"/>
  <c r="K80" i="4"/>
  <c r="K83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L24" i="3"/>
  <c r="L27" i="3" s="1"/>
  <c r="F27" i="3" s="1"/>
  <c r="L33" i="3"/>
  <c r="L35" i="3"/>
  <c r="N43" i="2"/>
  <c r="N45" i="2"/>
  <c r="I16" i="4"/>
  <c r="N29" i="2"/>
  <c r="R21" i="3" l="1"/>
  <c r="R30" i="3" s="1"/>
  <c r="G16" i="4"/>
  <c r="G17" i="4"/>
  <c r="I17" i="4"/>
  <c r="H16" i="4"/>
</calcChain>
</file>

<file path=xl/connections.xml><?xml version="1.0" encoding="utf-8"?>
<connections xmlns="http://schemas.openxmlformats.org/spreadsheetml/2006/main">
  <connection id="1" name="W028153" type="6" refreshedVersion="4" background="1" saveData="1">
    <textPr prompt="0" codePage="850" sourceFile="C:\2018_GMC\2etap_15C1\RUN_15C1\Wfiles\153\W028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<sst xmlns="http://schemas.openxmlformats.org/spreadsheetml/2006/main" count="561" uniqueCount="416">
  <si>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</si>
  <si>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</si>
  <si>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</si>
  <si>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</si>
  <si>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</si>
  <si>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</si>
  <si>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</si>
  <si>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</si>
  <si>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</si>
  <si>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</si>
  <si>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</si>
  <si>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</si>
  <si>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</si>
  <si>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</si>
  <si>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</si>
  <si>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</si>
  <si>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</si>
  <si>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</si>
  <si>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</si>
  <si>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</si>
  <si>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</si>
  <si>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</si>
  <si>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</si>
  <si>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</si>
  <si>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</si>
  <si>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</si>
  <si>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</si>
  <si>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</si>
  <si>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</si>
  <si>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</si>
  <si>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</si>
  <si>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</si>
  <si>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</si>
  <si>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</si>
  <si>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</si>
  <si>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</si>
  <si>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</si>
  <si>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</si>
  <si>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</si>
  <si>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</si>
  <si>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</si>
  <si>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</si>
  <si>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</si>
  <si>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</si>
  <si>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</si>
  <si>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</si>
  <si>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</si>
  <si>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</si>
  <si>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</si>
  <si>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</si>
  <si>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</si>
  <si>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</si>
  <si>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</si>
  <si>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</si>
  <si>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</si>
  <si>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</si>
  <si>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</si>
  <si>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</si>
  <si>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</si>
  <si>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</si>
  <si>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</si>
  <si>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</si>
  <si>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</si>
  <si>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</si>
  <si>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</si>
  <si>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</si>
  <si>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</si>
  <si>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</si>
  <si>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</si>
  <si>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</si>
  <si>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</si>
  <si>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</si>
  <si>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</si>
  <si>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</si>
  <si>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</si>
  <si>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</si>
  <si>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</si>
  <si>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</si>
  <si>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</si>
  <si>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</si>
  <si>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</si>
  <si>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</si>
  <si>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</si>
  <si>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</si>
  <si>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</si>
  <si>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</si>
  <si>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</si>
  <si>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</si>
  <si>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</si>
  <si>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</si>
  <si>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</si>
  <si>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</si>
  <si>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</si>
  <si>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</si>
  <si>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</si>
  <si>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</si>
  <si>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</si>
  <si>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</si>
  <si>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</si>
  <si>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</si>
  <si>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</si>
  <si>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</si>
  <si>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</si>
  <si>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</si>
  <si>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</si>
  <si>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</si>
  <si>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</si>
  <si>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</si>
  <si>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</si>
  <si>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</si>
  <si>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</si>
  <si>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</si>
  <si>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</si>
  <si>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</si>
  <si>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</si>
  <si>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</si>
  <si>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</si>
  <si>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</si>
  <si>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</si>
  <si>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</si>
  <si>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</si>
  <si>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</si>
  <si>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</si>
  <si>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</si>
  <si>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</si>
  <si>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</si>
  <si>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</si>
  <si>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</si>
  <si>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</si>
  <si>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</si>
  <si>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</si>
  <si>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</si>
  <si>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</si>
  <si>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</si>
  <si>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</si>
  <si>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</si>
  <si>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</si>
  <si>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</si>
  <si>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</si>
  <si>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</si>
  <si>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</si>
  <si>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</si>
  <si>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</si>
  <si>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</si>
  <si>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</si>
  <si>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</si>
  <si>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</si>
  <si>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</si>
  <si>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</si>
  <si>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</si>
  <si>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</si>
  <si>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</si>
  <si>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</si>
  <si>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</si>
  <si>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</si>
  <si>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</si>
  <si>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</si>
  <si>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</si>
  <si>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</si>
  <si>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</si>
  <si>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</si>
  <si>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</si>
  <si>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</si>
  <si>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</si>
  <si>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</si>
  <si>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</si>
  <si>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</si>
  <si>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</si>
  <si>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</si>
  <si>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</si>
  <si>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</si>
  <si>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</si>
  <si>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</si>
  <si>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</si>
  <si>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</si>
  <si>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</si>
  <si>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</si>
  <si>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</si>
  <si>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</si>
  <si>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</si>
  <si>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</si>
  <si>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</si>
  <si>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</si>
  <si>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</si>
  <si>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</si>
  <si>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</si>
  <si>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</si>
  <si>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</si>
  <si>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</si>
  <si>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</si>
  <si>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</si>
  <si>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</si>
  <si>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</si>
  <si>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</si>
  <si>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</si>
  <si>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</si>
  <si>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</si>
  <si>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</si>
  <si>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</si>
  <si>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</si>
  <si>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</si>
  <si>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</si>
  <si>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</si>
  <si>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</si>
  <si>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</si>
  <si>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</si>
  <si>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</si>
  <si>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</si>
  <si>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</si>
  <si>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</si>
  <si>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</si>
  <si>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</si>
  <si>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</si>
  <si>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</si>
  <si>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</si>
  <si>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</si>
  <si>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</si>
  <si>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</si>
  <si>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</si>
  <si>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</si>
  <si>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</si>
  <si>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</si>
  <si>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</si>
  <si>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</si>
  <si>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</si>
  <si>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</si>
  <si>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</si>
  <si>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</si>
  <si>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</si>
  <si>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</si>
  <si>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</si>
  <si>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</si>
  <si>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</si>
  <si>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</si>
  <si>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</si>
  <si>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</si>
  <si>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</si>
  <si>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</si>
  <si>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</si>
  <si>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</si>
  <si>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</si>
  <si>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</si>
  <si>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</si>
  <si>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</si>
  <si>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</si>
  <si>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</si>
  <si>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</si>
  <si>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</si>
  <si>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</si>
  <si>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</si>
  <si>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</si>
  <si>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</si>
  <si>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</si>
  <si>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</si>
  <si>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</si>
  <si>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</si>
  <si>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</si>
  <si>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</si>
  <si>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</si>
  <si>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</si>
  <si>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</si>
  <si>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</si>
  <si>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</si>
  <si>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</si>
  <si>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</si>
  <si>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</si>
  <si>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</si>
  <si>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</si>
  <si>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</si>
  <si>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</si>
  <si>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</si>
  <si>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</si>
  <si>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</si>
  <si>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</si>
  <si>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</si>
  <si>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</si>
  <si>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</si>
  <si>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</si>
  <si>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</si>
  <si>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</si>
  <si>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</si>
  <si>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</si>
  <si>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</si>
  <si>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</si>
  <si>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</si>
  <si>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</si>
  <si>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</si>
  <si>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</si>
  <si>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</si>
  <si>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</si>
  <si>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</si>
  <si>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</si>
  <si>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</si>
  <si>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</si>
  <si>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</si>
  <si>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</si>
  <si>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</si>
  <si>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</si>
  <si>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</si>
  <si>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</si>
  <si>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</si>
  <si>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</si>
  <si>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</si>
  <si>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</si>
  <si>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</si>
  <si>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</si>
  <si>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</si>
  <si>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</si>
  <si>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</si>
  <si>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</si>
  <si>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</si>
  <si>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</si>
  <si>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</si>
  <si>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</si>
  <si>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</si>
  <si>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</si>
  <si>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</si>
  <si>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</si>
  <si>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</si>
  <si>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</si>
  <si>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</si>
  <si>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</si>
  <si>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</si>
  <si>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</si>
  <si>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</si>
  <si>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</si>
  <si>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</si>
  <si>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</si>
  <si>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</si>
  <si>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</si>
  <si>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</si>
  <si>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</si>
  <si>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</si>
  <si>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</si>
  <si>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</si>
  <si>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</si>
  <si>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</si>
  <si>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</si>
  <si>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</si>
  <si>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</si>
  <si>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</si>
  <si>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</si>
  <si>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</si>
  <si>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</si>
  <si>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2.34</t>
  </si>
  <si>
    <t xml:space="preserve">   1.78</t>
  </si>
  <si>
    <t>!</t>
  </si>
  <si>
    <t>Minor</t>
  </si>
  <si>
    <t>Major</t>
  </si>
  <si>
    <t xml:space="preserve"> 91.2</t>
  </si>
  <si>
    <t xml:space="preserve"> 11.9</t>
  </si>
  <si>
    <t xml:space="preserve"> 12.1</t>
  </si>
  <si>
    <t xml:space="preserve"> 14.9</t>
  </si>
  <si>
    <t xml:space="preserve"> 11.4</t>
  </si>
  <si>
    <t xml:space="preserve"> 16.1</t>
  </si>
  <si>
    <t xml:space="preserve"> 14.4</t>
  </si>
  <si>
    <t xml:space="preserve">  9.4</t>
  </si>
  <si>
    <t xml:space="preserve"> 18.2</t>
  </si>
  <si>
    <t xml:space="preserve"> 13.3</t>
  </si>
  <si>
    <t xml:space="preserve">  5.6</t>
  </si>
  <si>
    <t xml:space="preserve">  0.7</t>
  </si>
  <si>
    <t xml:space="preserve">  4.5</t>
  </si>
  <si>
    <t xml:space="preserve">  6.2</t>
  </si>
  <si>
    <t xml:space="preserve">  1.3</t>
  </si>
  <si>
    <t xml:space="preserve">  4.8</t>
  </si>
  <si>
    <t xml:space="preserve">  6.4</t>
  </si>
  <si>
    <t xml:space="preserve">  1.6</t>
  </si>
  <si>
    <t xml:space="preserve">  5.7</t>
  </si>
  <si>
    <t xml:space="preserve">  4.7</t>
  </si>
  <si>
    <t xml:space="preserve">  2.3</t>
  </si>
  <si>
    <t xml:space="preserve">  5.4</t>
  </si>
  <si>
    <t xml:space="preserve">  5.1</t>
  </si>
  <si>
    <t xml:space="preserve">  3.0</t>
  </si>
  <si>
    <t xml:space="preserve">  6.3</t>
  </si>
  <si>
    <t xml:space="preserve">  8.4</t>
  </si>
  <si>
    <t xml:space="preserve">  4.1</t>
  </si>
  <si>
    <t xml:space="preserve">  7.9</t>
  </si>
  <si>
    <t xml:space="preserve">  3.6</t>
  </si>
  <si>
    <t xml:space="preserve">  0.6</t>
  </si>
  <si>
    <t xml:space="preserve">  1.5</t>
  </si>
  <si>
    <t xml:space="preserve">  5.3</t>
  </si>
  <si>
    <t xml:space="preserve">  1.2</t>
  </si>
  <si>
    <t xml:space="preserve">  2.2</t>
  </si>
  <si>
    <t xml:space="preserve">  7.4</t>
  </si>
  <si>
    <t xml:space="preserve">  1.8</t>
  </si>
  <si>
    <t xml:space="preserve">  3.3</t>
  </si>
  <si>
    <t xml:space="preserve">  0.8</t>
  </si>
  <si>
    <t xml:space="preserve">  4.0</t>
  </si>
  <si>
    <t xml:space="preserve">  1.4</t>
  </si>
  <si>
    <t xml:space="preserve">  7.5</t>
  </si>
  <si>
    <t xml:space="preserve">  6.9</t>
  </si>
  <si>
    <t xml:space="preserve">  0.4</t>
  </si>
  <si>
    <t xml:space="preserve">  3.1</t>
  </si>
  <si>
    <t xml:space="preserve">  2.5</t>
  </si>
  <si>
    <t xml:space="preserve">  3.5</t>
  </si>
  <si>
    <t xml:space="preserve">  8.7</t>
  </si>
  <si>
    <t xml:space="preserve">  7.2</t>
  </si>
  <si>
    <t xml:space="preserve">  6.8</t>
  </si>
  <si>
    <t xml:space="preserve">  6.1</t>
  </si>
  <si>
    <t xml:space="preserve">  9.2</t>
  </si>
  <si>
    <t xml:space="preserve">  8.0</t>
  </si>
  <si>
    <t xml:space="preserve"> 10.8</t>
  </si>
  <si>
    <t xml:space="preserve">  2.1</t>
  </si>
  <si>
    <t xml:space="preserve">  4.6</t>
  </si>
  <si>
    <t xml:space="preserve">  8.5</t>
  </si>
  <si>
    <t xml:space="preserve">  7.3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</si>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</sst>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282</v>
      </c>
      <c r="H2" s="140"/>
    </row>
    <row r="3" spans="2:25">
      <c r="B3" t="str">
        <f>W!A861</f>
        <v>Piotr Lesisz</v>
      </c>
      <c r="V3" s="2" t="s">
        <v>283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284</v>
      </c>
      <c r="J5" s="5"/>
      <c r="K5" s="5"/>
      <c r="L5" s="144">
        <f>W!$A1</f>
        <v>2</v>
      </c>
      <c r="M5" s="4" t="s">
        <v>285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286</v>
      </c>
      <c r="E9" s="12"/>
      <c r="F9" s="12"/>
      <c r="G9" s="143" t="s">
        <v>5</v>
      </c>
      <c r="H9" s="13" t="s">
        <v>287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288</v>
      </c>
      <c r="F12" s="26" t="s">
        <v>289</v>
      </c>
      <c r="G12" s="27">
        <v>1</v>
      </c>
      <c r="H12" s="26" t="s">
        <v>289</v>
      </c>
      <c r="I12" s="27">
        <v>2</v>
      </c>
      <c r="J12" s="26" t="s">
        <v>289</v>
      </c>
      <c r="K12" s="27">
        <v>3</v>
      </c>
      <c r="L12" s="19"/>
      <c r="M12" s="28"/>
      <c r="N12" s="28"/>
      <c r="O12" s="28"/>
      <c r="P12" s="29" t="s">
        <v>232</v>
      </c>
      <c r="Q12" s="30"/>
      <c r="R12" s="31"/>
      <c r="S12" s="18"/>
      <c r="T12" s="32" t="s">
        <v>290</v>
      </c>
      <c r="U12" s="33"/>
      <c r="V12" s="28"/>
      <c r="W12" s="29" t="s">
        <v>291</v>
      </c>
      <c r="X12" s="30"/>
      <c r="Y12" s="24"/>
    </row>
    <row r="13" spans="2:25">
      <c r="B13" s="11"/>
      <c r="C13" s="34" t="s">
        <v>292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293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22</v>
      </c>
      <c r="F14" s="44">
        <f>W!A11</f>
        <v>16</v>
      </c>
      <c r="G14" s="45"/>
      <c r="H14" s="44">
        <f>W!A14</f>
        <v>16</v>
      </c>
      <c r="I14" s="46"/>
      <c r="J14" s="44">
        <f>W!A17</f>
        <v>16</v>
      </c>
      <c r="K14" s="46"/>
      <c r="L14" s="19"/>
      <c r="M14" s="28"/>
      <c r="N14" s="28" t="s">
        <v>294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8</v>
      </c>
      <c r="I15" s="52"/>
      <c r="J15" s="44">
        <f>W!A18</f>
        <v>9</v>
      </c>
      <c r="K15" s="52"/>
      <c r="L15" s="19"/>
      <c r="M15" s="28"/>
      <c r="N15" s="28" t="s">
        <v>295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12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296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297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690</v>
      </c>
      <c r="K19" s="48">
        <f>W!B27</f>
        <v>0</v>
      </c>
      <c r="L19" s="19"/>
      <c r="M19" s="28" t="s">
        <v>298</v>
      </c>
      <c r="N19" s="28"/>
      <c r="O19" s="35" t="s">
        <v>4</v>
      </c>
      <c r="P19" s="64">
        <f>W!A57</f>
        <v>0</v>
      </c>
      <c r="Q19" s="65"/>
      <c r="R19" s="28"/>
      <c r="S19" s="66" t="s">
        <v>299</v>
      </c>
      <c r="T19" s="67">
        <f>W!A58</f>
        <v>4</v>
      </c>
      <c r="U19" s="65"/>
      <c r="V19" s="68" t="s">
        <v>300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301</v>
      </c>
      <c r="N20" s="71"/>
      <c r="O20" s="70"/>
      <c r="P20" s="53">
        <f>W!A75</f>
        <v>25</v>
      </c>
      <c r="Q20" s="72"/>
      <c r="R20" s="70"/>
      <c r="S20" s="28" t="s">
        <v>302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390</v>
      </c>
      <c r="G21" s="59">
        <f>W!B23</f>
        <v>0</v>
      </c>
      <c r="H21" s="57">
        <f>W!A26</f>
        <v>580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303</v>
      </c>
      <c r="N21" s="18"/>
      <c r="O21" s="28"/>
      <c r="P21" s="41">
        <f>W!A77</f>
        <v>10</v>
      </c>
      <c r="Q21" s="75"/>
      <c r="R21" s="44"/>
      <c r="S21" s="28" t="s">
        <v>304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339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306</v>
      </c>
      <c r="E24" s="19"/>
      <c r="F24" s="47">
        <f>W!A31</f>
        <v>1850</v>
      </c>
      <c r="G24" s="48" t="str">
        <f>W!B31</f>
        <v>*</v>
      </c>
      <c r="H24" s="63">
        <f>W!A34</f>
        <v>1300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307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309</v>
      </c>
      <c r="D25" s="19" t="s">
        <v>310</v>
      </c>
      <c r="E25" s="19"/>
      <c r="F25" s="53">
        <f>W!A32</f>
        <v>350</v>
      </c>
      <c r="G25" s="54" t="str">
        <f>W!B32</f>
        <v>*</v>
      </c>
      <c r="H25" s="44">
        <f>W!A35</f>
        <v>250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311</v>
      </c>
      <c r="N25" s="28"/>
      <c r="O25" s="28"/>
      <c r="P25" s="77">
        <f>W!A83/100</f>
        <v>12.35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312</v>
      </c>
      <c r="D26" s="19" t="s">
        <v>313</v>
      </c>
      <c r="E26" s="19"/>
      <c r="F26" s="41">
        <f>W!A33</f>
        <v>650</v>
      </c>
      <c r="G26" s="59" t="str">
        <f>W!B33</f>
        <v>*</v>
      </c>
      <c r="H26" s="57">
        <f>W!A36</f>
        <v>450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314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315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317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318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319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320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321</v>
      </c>
      <c r="D30" s="19"/>
      <c r="E30" s="44"/>
      <c r="F30" s="53">
        <f>W!A44</f>
        <v>15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322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323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324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327</v>
      </c>
      <c r="D32" s="19"/>
      <c r="E32" s="44"/>
      <c r="F32" s="41">
        <f>W!A51</f>
        <v>8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328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329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331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332</v>
      </c>
      <c r="D35" s="18"/>
      <c r="E35" s="18"/>
      <c r="F35" s="67">
        <f>W!A54</f>
        <v>300</v>
      </c>
      <c r="G35" s="87">
        <f>W!B54</f>
        <v>0</v>
      </c>
      <c r="H35" s="36">
        <f>W!A55</f>
        <v>400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333</v>
      </c>
      <c r="N35" s="28"/>
      <c r="O35" s="28"/>
      <c r="P35" s="64">
        <f>W!A97</f>
        <v>1</v>
      </c>
      <c r="Q35" s="88"/>
      <c r="R35" s="28"/>
      <c r="S35" s="28" t="s">
        <v>334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Y28" sqref="Y2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196</v>
      </c>
      <c r="H1" s="15">
        <f>W!A2</f>
        <v>8</v>
      </c>
      <c r="M1" s="146" t="s">
        <v>197</v>
      </c>
      <c r="T1" s="14" t="s">
        <v>62</v>
      </c>
      <c r="U1" s="15">
        <f>W!A4</f>
        <v>2015</v>
      </c>
      <c r="V1" s="7"/>
      <c r="W1" s="141" t="s">
        <v>95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198</v>
      </c>
      <c r="D4" s="19"/>
      <c r="E4" s="19"/>
      <c r="F4" s="19"/>
      <c r="G4" s="19"/>
      <c r="H4" s="24"/>
      <c r="I4" s="19"/>
      <c r="J4" s="129"/>
      <c r="K4" s="22" t="s">
        <v>199</v>
      </c>
      <c r="P4" s="24"/>
      <c r="R4" s="132"/>
      <c r="S4" s="95" t="s">
        <v>200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201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202</v>
      </c>
      <c r="F6" s="19"/>
      <c r="G6" s="98" t="s">
        <v>203</v>
      </c>
      <c r="H6" s="24"/>
      <c r="I6" s="19"/>
      <c r="J6" s="129"/>
      <c r="K6" s="96" t="s">
        <v>204</v>
      </c>
      <c r="L6" s="96"/>
      <c r="M6" s="19"/>
      <c r="N6" s="99" t="s">
        <v>205</v>
      </c>
      <c r="O6" s="99" t="s">
        <v>206</v>
      </c>
      <c r="P6" s="24"/>
      <c r="R6" s="129"/>
      <c r="S6" s="19" t="s">
        <v>207</v>
      </c>
      <c r="T6" s="19"/>
      <c r="U6" s="53">
        <f>W!A108</f>
        <v>2494</v>
      </c>
      <c r="V6" s="188"/>
      <c r="W6" s="44">
        <f>W!A109</f>
        <v>1743</v>
      </c>
      <c r="X6" s="28"/>
      <c r="Y6" s="53">
        <f>W!A110</f>
        <v>806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106</v>
      </c>
      <c r="F7" s="19"/>
      <c r="G7" s="156">
        <f>W!A281</f>
        <v>1000</v>
      </c>
      <c r="H7" s="24"/>
      <c r="I7" s="19"/>
      <c r="J7" s="129"/>
      <c r="K7" s="19" t="s">
        <v>208</v>
      </c>
      <c r="L7" s="19"/>
      <c r="M7" s="19"/>
      <c r="N7" s="189">
        <f>W!A191</f>
        <v>27</v>
      </c>
      <c r="O7" s="189">
        <f>W!A192</f>
        <v>41</v>
      </c>
      <c r="P7" s="24"/>
      <c r="R7" s="129"/>
      <c r="S7" s="19" t="s">
        <v>209</v>
      </c>
      <c r="T7" s="19"/>
      <c r="U7" s="53">
        <f>W!A111</f>
        <v>2623</v>
      </c>
      <c r="V7" s="188"/>
      <c r="W7" s="44">
        <f>W!A112</f>
        <v>1846</v>
      </c>
      <c r="X7" s="28"/>
      <c r="Y7" s="53">
        <f>W!A113</f>
        <v>831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210</v>
      </c>
      <c r="F8" s="19"/>
      <c r="G8" s="156">
        <f>0.2*G7</f>
        <v>200</v>
      </c>
      <c r="H8" s="24"/>
      <c r="I8" s="19"/>
      <c r="J8" s="129"/>
      <c r="K8" s="19" t="s">
        <v>211</v>
      </c>
      <c r="L8" s="19"/>
      <c r="M8" s="19"/>
      <c r="N8" s="189">
        <f>W!A193</f>
        <v>0</v>
      </c>
      <c r="O8" s="189">
        <f>W!A194</f>
        <v>7</v>
      </c>
      <c r="P8" s="24"/>
      <c r="R8" s="129"/>
      <c r="S8" s="19" t="s">
        <v>212</v>
      </c>
      <c r="T8" s="19"/>
      <c r="U8" s="53">
        <f>W!A114</f>
        <v>70</v>
      </c>
      <c r="V8" s="188"/>
      <c r="W8" s="44">
        <f>W!A115</f>
        <v>55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213</v>
      </c>
      <c r="F9" s="19"/>
      <c r="G9" s="156">
        <f>G7-G8-G10</f>
        <v>150</v>
      </c>
      <c r="H9" s="24"/>
      <c r="I9" s="19"/>
      <c r="J9" s="129"/>
      <c r="K9" s="19" t="s">
        <v>214</v>
      </c>
      <c r="L9" s="19"/>
      <c r="M9" s="19"/>
      <c r="N9" s="189">
        <f>W!A82</f>
        <v>0</v>
      </c>
      <c r="O9" s="189"/>
      <c r="P9" s="24"/>
      <c r="R9" s="129"/>
      <c r="S9" s="19" t="s">
        <v>215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216</v>
      </c>
      <c r="F10" s="19"/>
      <c r="G10" s="156">
        <f>W!A284</f>
        <v>650</v>
      </c>
      <c r="H10" s="24"/>
      <c r="I10" s="19"/>
      <c r="J10" s="129"/>
      <c r="K10" s="28" t="s">
        <v>217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218</v>
      </c>
      <c r="F11" s="19"/>
      <c r="G11" s="156">
        <f>0.25*G10</f>
        <v>162.5</v>
      </c>
      <c r="H11" s="24"/>
      <c r="I11" s="19"/>
      <c r="J11" s="129"/>
      <c r="K11" s="28" t="s">
        <v>219</v>
      </c>
      <c r="L11" s="19"/>
      <c r="M11" s="19"/>
      <c r="N11" s="189">
        <f>N7+N8+N9-N10-N12</f>
        <v>1</v>
      </c>
      <c r="O11" s="189">
        <f>O7+O8+O9-O10-O12</f>
        <v>11</v>
      </c>
      <c r="P11" s="24"/>
      <c r="R11" s="127"/>
      <c r="S11" s="97" t="s">
        <v>220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221</v>
      </c>
      <c r="F12" s="19" t="s">
        <v>5</v>
      </c>
      <c r="G12" s="156">
        <f>W!A285</f>
        <v>100</v>
      </c>
      <c r="H12" s="24"/>
      <c r="I12" s="19"/>
      <c r="J12" s="129"/>
      <c r="K12" s="19" t="s">
        <v>222</v>
      </c>
      <c r="L12" s="19"/>
      <c r="M12" s="19"/>
      <c r="N12" s="191">
        <f>W!A197</f>
        <v>26</v>
      </c>
      <c r="O12" s="191">
        <f>W!A198</f>
        <v>37</v>
      </c>
      <c r="P12" s="24"/>
      <c r="R12" s="129"/>
      <c r="S12" s="28" t="s">
        <v>223</v>
      </c>
      <c r="T12" s="19"/>
      <c r="U12" s="53">
        <f>W!A121</f>
        <v>1618</v>
      </c>
      <c r="V12" s="188"/>
      <c r="W12" s="53">
        <f>W!A124</f>
        <v>1132</v>
      </c>
      <c r="X12" s="28"/>
      <c r="Y12" s="53">
        <f>W!A127</f>
        <v>492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224</v>
      </c>
      <c r="F13" s="19"/>
      <c r="G13" s="156">
        <f>W!A286</f>
        <v>260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225</v>
      </c>
      <c r="T13" s="19"/>
      <c r="U13" s="53">
        <f>W!A122</f>
        <v>306</v>
      </c>
      <c r="V13" s="188"/>
      <c r="W13" s="53">
        <f>W!A125</f>
        <v>218</v>
      </c>
      <c r="X13" s="28"/>
      <c r="Y13" s="53">
        <f>W!A128</f>
        <v>89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226</v>
      </c>
      <c r="F14" s="19"/>
      <c r="G14" s="192">
        <f>W!A287</f>
        <v>62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227</v>
      </c>
      <c r="T14" s="19"/>
      <c r="U14" s="53">
        <f>W!A123</f>
        <v>570</v>
      </c>
      <c r="V14" s="188"/>
      <c r="W14" s="53">
        <f>W!A126</f>
        <v>393</v>
      </c>
      <c r="X14" s="28"/>
      <c r="Y14" s="53">
        <f>W!A129</f>
        <v>225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228</v>
      </c>
      <c r="D15" s="19"/>
      <c r="E15" s="19"/>
      <c r="F15" s="19"/>
      <c r="G15" s="193">
        <f>G10-SUM(G11:G14)</f>
        <v>65.5</v>
      </c>
      <c r="H15" s="24"/>
      <c r="I15" s="19"/>
      <c r="J15" s="129"/>
      <c r="K15" s="96" t="s">
        <v>335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229</v>
      </c>
      <c r="L16" s="19"/>
      <c r="M16" s="19"/>
      <c r="N16" s="44"/>
      <c r="O16" s="156">
        <f>W!A305</f>
        <v>15552</v>
      </c>
      <c r="P16" s="24"/>
      <c r="R16" s="127"/>
      <c r="S16" s="97" t="s">
        <v>230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231</v>
      </c>
      <c r="D17" s="19"/>
      <c r="E17" s="19"/>
      <c r="F17" s="19"/>
      <c r="G17" s="21" t="s">
        <v>232</v>
      </c>
      <c r="H17" s="24"/>
      <c r="I17" s="19"/>
      <c r="J17" s="129"/>
      <c r="K17" s="19" t="s">
        <v>233</v>
      </c>
      <c r="L17" s="19"/>
      <c r="M17" s="19"/>
      <c r="N17" s="19"/>
      <c r="O17" s="156">
        <f>W!A306</f>
        <v>285</v>
      </c>
      <c r="P17" s="190">
        <f>W!B307</f>
        <v>0</v>
      </c>
      <c r="R17" s="129"/>
      <c r="S17" s="19" t="s">
        <v>234</v>
      </c>
      <c r="T17" s="19"/>
      <c r="U17" s="53">
        <f>W!A131</f>
        <v>976</v>
      </c>
      <c r="V17" s="188"/>
      <c r="W17" s="53">
        <f>W!A134</f>
        <v>676</v>
      </c>
      <c r="X17" s="28"/>
      <c r="Y17" s="53">
        <f>W!A137</f>
        <v>405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235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236</v>
      </c>
      <c r="L18" s="19"/>
      <c r="M18" s="19"/>
      <c r="N18" s="19"/>
      <c r="O18" s="156">
        <f>W!A307</f>
        <v>15264</v>
      </c>
      <c r="P18" s="24"/>
      <c r="R18" s="129"/>
      <c r="S18" s="101" t="s">
        <v>237</v>
      </c>
      <c r="T18" s="19"/>
      <c r="U18" s="53">
        <f>W!A132</f>
        <v>264</v>
      </c>
      <c r="V18" s="188"/>
      <c r="W18" s="53">
        <f>W!A135</f>
        <v>231</v>
      </c>
      <c r="X18" s="28"/>
      <c r="Y18" s="53">
        <f>W!A138</f>
        <v>129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238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474</v>
      </c>
      <c r="V19" s="188"/>
      <c r="W19" s="53">
        <f>W!A136</f>
        <v>317</v>
      </c>
      <c r="X19" s="28"/>
      <c r="Y19" s="53">
        <f>W!A139</f>
        <v>191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239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240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241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242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234</v>
      </c>
      <c r="T22" s="19"/>
      <c r="U22" s="53">
        <f>W!A141</f>
        <v>976</v>
      </c>
      <c r="V22" s="188"/>
      <c r="W22" s="53">
        <f>W!A144</f>
        <v>676</v>
      </c>
      <c r="X22" s="28"/>
      <c r="Y22" s="53">
        <f>W!A147</f>
        <v>405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243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237</v>
      </c>
      <c r="T23" s="19"/>
      <c r="U23" s="53">
        <f>W!A142</f>
        <v>264</v>
      </c>
      <c r="V23" s="188"/>
      <c r="W23" s="53">
        <f>W!A145</f>
        <v>231</v>
      </c>
      <c r="X23" s="28"/>
      <c r="Y23" s="53">
        <f>W!A148</f>
        <v>103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244</v>
      </c>
      <c r="D24" s="19"/>
      <c r="E24" s="19"/>
      <c r="F24" s="19"/>
      <c r="G24" s="44">
        <f>W!A302</f>
        <v>102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474</v>
      </c>
      <c r="V24" s="188"/>
      <c r="W24" s="53">
        <f>W!A146</f>
        <v>317</v>
      </c>
      <c r="X24" s="28"/>
      <c r="Y24" s="53">
        <f>W!A149</f>
        <v>191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236</v>
      </c>
      <c r="G25" s="44">
        <f>W!A303</f>
        <v>6083</v>
      </c>
      <c r="H25" s="24"/>
      <c r="I25" s="19"/>
      <c r="J25" s="129"/>
      <c r="K25" s="34" t="s">
        <v>245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246</v>
      </c>
      <c r="D26" s="19"/>
      <c r="E26" s="19"/>
      <c r="F26" s="19"/>
      <c r="G26" s="44">
        <f>G19*W!A75-G24</f>
        <v>-2</v>
      </c>
      <c r="H26" s="24"/>
      <c r="I26" s="19"/>
      <c r="J26" s="129"/>
      <c r="K26" s="28" t="s">
        <v>247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248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249</v>
      </c>
      <c r="D27" s="19"/>
      <c r="E27" s="19"/>
      <c r="F27" s="19"/>
      <c r="G27" s="196" t="str">
        <f>W!A304</f>
        <v xml:space="preserve"> 91.2</v>
      </c>
      <c r="H27" s="24"/>
      <c r="I27" s="19"/>
      <c r="J27" s="129"/>
      <c r="K27" s="28" t="s">
        <v>250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234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251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237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252</v>
      </c>
      <c r="D29" s="96"/>
      <c r="E29" s="96"/>
      <c r="F29" s="19"/>
      <c r="G29" s="19"/>
      <c r="H29" s="24"/>
      <c r="I29" s="19"/>
      <c r="J29" s="129"/>
      <c r="K29" s="28" t="s">
        <v>253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109</v>
      </c>
      <c r="D30" s="19"/>
      <c r="E30" s="19"/>
      <c r="F30" s="44"/>
      <c r="G30" s="44">
        <f>W!A311</f>
        <v>7560</v>
      </c>
      <c r="H30" s="24"/>
      <c r="I30" s="19"/>
      <c r="J30" s="129"/>
      <c r="K30" s="28" t="s">
        <v>254</v>
      </c>
      <c r="L30" s="19"/>
      <c r="M30" s="191">
        <f>W!A325</f>
        <v>6</v>
      </c>
      <c r="N30" s="191">
        <f>W!A326</f>
        <v>3</v>
      </c>
      <c r="O30" s="41">
        <f>IF(W!A328&gt;0,1,0)</f>
        <v>1</v>
      </c>
      <c r="P30" s="195"/>
      <c r="R30" s="129"/>
      <c r="S30" s="96" t="s">
        <v>255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256</v>
      </c>
      <c r="D31" s="19"/>
      <c r="E31" s="19"/>
      <c r="F31" s="44"/>
      <c r="G31" s="44">
        <f>1000*W!A57+W!A312</f>
        <v>166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234</v>
      </c>
      <c r="T31" s="19"/>
      <c r="U31" s="53">
        <f>W!A161</f>
        <v>1246</v>
      </c>
      <c r="V31" s="188"/>
      <c r="W31" s="53">
        <f>W!A164</f>
        <v>886</v>
      </c>
      <c r="X31" s="28"/>
      <c r="Y31" s="53">
        <f>W!A167</f>
        <v>212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336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237</v>
      </c>
      <c r="T32" s="19"/>
      <c r="U32" s="53">
        <f>W!A162</f>
        <v>175</v>
      </c>
      <c r="V32" s="188"/>
      <c r="W32" s="53">
        <f>W!A165</f>
        <v>34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257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96</v>
      </c>
      <c r="V33" s="188"/>
      <c r="W33" s="53">
        <f>W!A166</f>
        <v>76</v>
      </c>
      <c r="X33" s="28"/>
      <c r="Y33" s="53">
        <f>W!A169</f>
        <v>34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258</v>
      </c>
      <c r="D34" s="19"/>
      <c r="E34" s="19"/>
      <c r="F34" s="19"/>
      <c r="G34" s="44">
        <f>W!A315</f>
        <v>7468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259</v>
      </c>
      <c r="D35" s="19"/>
      <c r="E35" s="19"/>
      <c r="F35" s="19"/>
      <c r="G35" s="44">
        <f>W!A316</f>
        <v>258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260</v>
      </c>
      <c r="D36" s="19"/>
      <c r="E36" s="19"/>
      <c r="F36" s="19"/>
      <c r="G36" s="44"/>
      <c r="H36" s="24"/>
      <c r="I36" s="19"/>
      <c r="J36" s="129"/>
      <c r="K36" s="18" t="s">
        <v>261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262</v>
      </c>
      <c r="T36" s="104"/>
      <c r="U36" s="44">
        <f>W!A171</f>
        <v>49</v>
      </c>
      <c r="V36" s="190">
        <f>W!B171</f>
        <v>0</v>
      </c>
      <c r="W36" s="44">
        <f>W!A172</f>
        <v>36</v>
      </c>
      <c r="X36" s="190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263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264</v>
      </c>
      <c r="L37" s="19"/>
      <c r="M37" s="191">
        <f>W!A296</f>
        <v>12</v>
      </c>
      <c r="N37" s="191">
        <f>W!A298</f>
        <v>3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265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266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267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268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269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270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271</v>
      </c>
      <c r="P42" s="24"/>
      <c r="R42" s="129"/>
      <c r="S42" s="85" t="s">
        <v>272</v>
      </c>
      <c r="T42" s="19"/>
      <c r="U42" s="53">
        <f>W!A181</f>
        <v>540</v>
      </c>
      <c r="V42" s="188"/>
      <c r="W42" s="44">
        <f>W!A182</f>
        <v>400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273</v>
      </c>
      <c r="D43" s="19"/>
      <c r="E43" s="19"/>
      <c r="F43" s="19"/>
      <c r="G43" s="200">
        <f>W!A319</f>
        <v>18288</v>
      </c>
      <c r="H43" s="24"/>
      <c r="I43" s="19"/>
      <c r="J43" s="129"/>
      <c r="K43" s="18" t="s">
        <v>274</v>
      </c>
      <c r="N43" s="201">
        <f>0.00019*50*G10</f>
        <v>6.1749999999999998</v>
      </c>
      <c r="P43" s="24"/>
      <c r="R43" s="129"/>
      <c r="S43" s="85" t="s">
        <v>275</v>
      </c>
      <c r="T43" s="19"/>
      <c r="U43" s="53">
        <f>W!A54</f>
        <v>300</v>
      </c>
      <c r="V43" s="188"/>
      <c r="W43" s="53">
        <f>W!A55</f>
        <v>400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276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277</v>
      </c>
      <c r="N44" s="202">
        <f>0.00052*(6*G25+O18)</f>
        <v>26.916239999999998</v>
      </c>
      <c r="P44" s="24"/>
      <c r="R44" s="129"/>
      <c r="S44" s="85" t="s">
        <v>278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279</v>
      </c>
      <c r="G45" s="18">
        <f>W!A329</f>
        <v>82</v>
      </c>
      <c r="H45" s="24"/>
      <c r="I45" s="19"/>
      <c r="J45" s="129"/>
      <c r="K45" s="18" t="s">
        <v>280</v>
      </c>
      <c r="N45" s="201">
        <f>N43+N44</f>
        <v>33.091239999999999</v>
      </c>
      <c r="P45" s="24"/>
      <c r="R45" s="129"/>
      <c r="S45" s="85" t="s">
        <v>281</v>
      </c>
      <c r="T45" s="19"/>
      <c r="U45" s="53">
        <f>W!A187</f>
        <v>300</v>
      </c>
      <c r="V45" s="188"/>
      <c r="W45" s="44">
        <f>W!A188</f>
        <v>400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195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94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95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96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97</v>
      </c>
      <c r="D6" s="110"/>
      <c r="E6" s="110"/>
      <c r="F6" s="113" t="s">
        <v>9</v>
      </c>
      <c r="G6" s="111"/>
      <c r="H6" s="110"/>
      <c r="I6" s="112" t="s">
        <v>98</v>
      </c>
      <c r="J6" s="110"/>
      <c r="K6" s="112"/>
      <c r="L6" s="113" t="s">
        <v>9</v>
      </c>
      <c r="M6" s="171"/>
      <c r="N6" s="112"/>
      <c r="O6" s="112" t="s">
        <v>99</v>
      </c>
      <c r="P6" s="110"/>
      <c r="Q6" s="112"/>
      <c r="R6" s="113" t="s">
        <v>9</v>
      </c>
      <c r="S6" s="171"/>
      <c r="T6" s="112"/>
      <c r="U6" s="112" t="s">
        <v>100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101</v>
      </c>
      <c r="D8" s="112"/>
      <c r="E8" s="112"/>
      <c r="F8" s="173">
        <f>W!A201</f>
        <v>159000</v>
      </c>
      <c r="G8" s="171"/>
      <c r="H8" s="112"/>
      <c r="I8" s="112" t="s">
        <v>102</v>
      </c>
      <c r="J8" s="112"/>
      <c r="K8" s="112"/>
      <c r="L8" s="173">
        <f>W!A241</f>
        <v>1762155</v>
      </c>
      <c r="M8" s="171"/>
      <c r="N8" s="112"/>
      <c r="O8" s="110" t="s">
        <v>103</v>
      </c>
      <c r="P8" s="110"/>
      <c r="Q8" s="112"/>
      <c r="R8" s="112"/>
      <c r="S8" s="171"/>
      <c r="T8" s="112"/>
      <c r="U8" s="114" t="s">
        <v>104</v>
      </c>
      <c r="Y8" s="171"/>
    </row>
    <row r="9" spans="2:26">
      <c r="B9" s="170"/>
      <c r="C9" s="115" t="s">
        <v>105</v>
      </c>
      <c r="D9" s="112"/>
      <c r="E9" s="112"/>
      <c r="F9" s="173">
        <f>W!A202</f>
        <v>40748</v>
      </c>
      <c r="G9" s="171"/>
      <c r="H9" s="112"/>
      <c r="I9" s="112"/>
      <c r="J9" s="112"/>
      <c r="K9" s="112"/>
      <c r="L9" s="173"/>
      <c r="M9" s="171"/>
      <c r="N9" s="112"/>
      <c r="O9" s="91" t="s">
        <v>106</v>
      </c>
      <c r="Q9" s="174"/>
      <c r="R9" s="174">
        <f>W!A261</f>
        <v>50000</v>
      </c>
      <c r="S9" s="171"/>
      <c r="T9" s="112"/>
      <c r="U9" s="112" t="s">
        <v>107</v>
      </c>
      <c r="V9" s="112"/>
      <c r="W9" s="112"/>
      <c r="X9" s="173">
        <f>W!A221</f>
        <v>1637115</v>
      </c>
      <c r="Y9" s="171"/>
    </row>
    <row r="10" spans="2:26">
      <c r="B10" s="170"/>
      <c r="C10" s="112" t="s">
        <v>108</v>
      </c>
      <c r="D10" s="112"/>
      <c r="E10" s="112"/>
      <c r="F10" s="173">
        <f>W!A203</f>
        <v>20873</v>
      </c>
      <c r="G10" s="171"/>
      <c r="H10" s="112"/>
      <c r="I10" s="112" t="s">
        <v>109</v>
      </c>
      <c r="J10" s="112"/>
      <c r="K10" s="112"/>
      <c r="L10" s="173">
        <f>W!A242</f>
        <v>665648</v>
      </c>
      <c r="M10" s="171"/>
      <c r="N10" s="112"/>
      <c r="O10" s="112" t="s">
        <v>110</v>
      </c>
      <c r="P10" s="112"/>
      <c r="Q10" s="174"/>
      <c r="R10" s="174">
        <f>W!A262</f>
        <v>325000</v>
      </c>
      <c r="S10" s="171"/>
      <c r="T10" s="112"/>
      <c r="U10" s="112" t="s">
        <v>111</v>
      </c>
      <c r="V10" s="112"/>
      <c r="W10" s="112"/>
      <c r="X10" s="173">
        <f>W!A222</f>
        <v>15566</v>
      </c>
      <c r="Y10" s="171"/>
    </row>
    <row r="11" spans="2:26">
      <c r="B11" s="170"/>
      <c r="C11" s="112" t="s">
        <v>112</v>
      </c>
      <c r="D11" s="112"/>
      <c r="E11" s="112"/>
      <c r="F11" s="173">
        <f>W!A204</f>
        <v>178217</v>
      </c>
      <c r="G11" s="171"/>
      <c r="H11" s="112"/>
      <c r="I11" s="175" t="s">
        <v>113</v>
      </c>
      <c r="L11" s="173">
        <f>W!A243</f>
        <v>130600</v>
      </c>
      <c r="M11" s="171"/>
      <c r="N11" s="112"/>
      <c r="O11" s="112" t="s">
        <v>114</v>
      </c>
      <c r="P11" s="112"/>
      <c r="Q11" s="112"/>
      <c r="R11" s="176">
        <f>W!A263</f>
        <v>1017998</v>
      </c>
      <c r="S11" s="171"/>
      <c r="T11" s="112"/>
      <c r="U11" s="112" t="s">
        <v>115</v>
      </c>
      <c r="V11" s="112"/>
      <c r="W11" s="112"/>
      <c r="X11" s="173">
        <f>W!A223</f>
        <v>1884327</v>
      </c>
      <c r="Y11" s="171"/>
    </row>
    <row r="12" spans="2:26">
      <c r="B12" s="170"/>
      <c r="C12" s="112" t="s">
        <v>116</v>
      </c>
      <c r="D12" s="112"/>
      <c r="E12" s="112"/>
      <c r="F12" s="173">
        <f>W!A205</f>
        <v>17708</v>
      </c>
      <c r="G12" s="171"/>
      <c r="H12" s="112"/>
      <c r="I12" s="112" t="s">
        <v>117</v>
      </c>
      <c r="J12" s="112"/>
      <c r="K12" s="112"/>
      <c r="L12" s="173">
        <f>W!A244</f>
        <v>195402</v>
      </c>
      <c r="M12" s="171"/>
      <c r="N12" s="112"/>
      <c r="O12" s="112" t="s">
        <v>118</v>
      </c>
      <c r="P12" s="112"/>
      <c r="Q12" s="112"/>
      <c r="R12" s="173">
        <f>SUM(R9:R11)</f>
        <v>1392998</v>
      </c>
      <c r="S12" s="171"/>
      <c r="T12" s="112"/>
      <c r="U12" s="112" t="s">
        <v>119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120</v>
      </c>
      <c r="D13" s="112"/>
      <c r="E13" s="112"/>
      <c r="F13" s="173">
        <f>W!A206</f>
        <v>12340</v>
      </c>
      <c r="G13" s="171"/>
      <c r="H13" s="112"/>
      <c r="I13" s="112" t="s">
        <v>121</v>
      </c>
      <c r="J13" s="112"/>
      <c r="K13" s="112"/>
      <c r="L13" s="173">
        <f>W!A245</f>
        <v>105914</v>
      </c>
      <c r="M13" s="171"/>
      <c r="N13" s="112"/>
      <c r="S13" s="171"/>
      <c r="T13" s="112"/>
      <c r="U13" s="175" t="s">
        <v>122</v>
      </c>
      <c r="X13" s="174">
        <f>X9+X10-X11-X12</f>
        <v>-231646</v>
      </c>
      <c r="Y13" s="171"/>
    </row>
    <row r="14" spans="2:26">
      <c r="B14" s="170"/>
      <c r="C14" s="112" t="s">
        <v>123</v>
      </c>
      <c r="D14" s="112"/>
      <c r="E14" s="112"/>
      <c r="F14" s="173">
        <f>W!A207</f>
        <v>70000</v>
      </c>
      <c r="G14" s="171"/>
      <c r="H14" s="112"/>
      <c r="I14" s="112" t="s">
        <v>124</v>
      </c>
      <c r="J14" s="112"/>
      <c r="K14" s="112"/>
      <c r="L14" s="173">
        <f>W!A246</f>
        <v>378803</v>
      </c>
      <c r="M14" s="171"/>
      <c r="N14" s="112"/>
      <c r="O14" s="114" t="s">
        <v>125</v>
      </c>
      <c r="S14" s="171"/>
      <c r="T14" s="112"/>
      <c r="Y14" s="171"/>
    </row>
    <row r="15" spans="2:26">
      <c r="B15" s="170"/>
      <c r="C15" s="178" t="s">
        <v>126</v>
      </c>
      <c r="D15" s="112"/>
      <c r="E15" s="112"/>
      <c r="F15" s="173">
        <f>W!A208</f>
        <v>25000</v>
      </c>
      <c r="G15" s="171"/>
      <c r="H15" s="112"/>
      <c r="I15" s="112" t="s">
        <v>127</v>
      </c>
      <c r="J15" s="112"/>
      <c r="K15" s="112"/>
      <c r="L15" s="173">
        <f>W!A247</f>
        <v>222966</v>
      </c>
      <c r="M15" s="171"/>
      <c r="N15" s="112"/>
      <c r="O15" s="112" t="s">
        <v>128</v>
      </c>
      <c r="P15" s="112"/>
      <c r="Q15" s="112"/>
      <c r="R15" s="173">
        <f>W!A265</f>
        <v>487396</v>
      </c>
      <c r="S15" s="171"/>
      <c r="T15" s="112"/>
      <c r="U15" s="114" t="s">
        <v>129</v>
      </c>
      <c r="Y15" s="171"/>
    </row>
    <row r="16" spans="2:26">
      <c r="B16" s="170"/>
      <c r="C16" s="112" t="s">
        <v>130</v>
      </c>
      <c r="D16" s="112"/>
      <c r="E16" s="112"/>
      <c r="F16" s="173">
        <f>W!A209</f>
        <v>11000</v>
      </c>
      <c r="G16" s="171"/>
      <c r="H16" s="112"/>
      <c r="I16" s="112" t="s">
        <v>131</v>
      </c>
      <c r="J16" s="112"/>
      <c r="K16" s="112"/>
      <c r="L16" s="173">
        <f>W!A248</f>
        <v>5300</v>
      </c>
      <c r="M16" s="171"/>
      <c r="N16" s="112"/>
      <c r="O16" s="175" t="s">
        <v>132</v>
      </c>
      <c r="R16" s="173">
        <f>W!A266</f>
        <v>130600</v>
      </c>
      <c r="S16" s="171"/>
      <c r="T16" s="112"/>
      <c r="U16" s="112" t="s">
        <v>133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134</v>
      </c>
      <c r="D17" s="112"/>
      <c r="E17" s="112"/>
      <c r="F17" s="173">
        <f>W!A210</f>
        <v>8850</v>
      </c>
      <c r="G17" s="171"/>
      <c r="H17" s="112"/>
      <c r="I17" s="112" t="s">
        <v>135</v>
      </c>
      <c r="L17" s="173">
        <f>W!A249</f>
        <v>62350</v>
      </c>
      <c r="M17" s="171"/>
      <c r="N17" s="112"/>
      <c r="O17" s="112" t="s">
        <v>136</v>
      </c>
      <c r="P17" s="112"/>
      <c r="Q17" s="112"/>
      <c r="R17" s="173">
        <f>W!A267</f>
        <v>159161</v>
      </c>
      <c r="S17" s="171"/>
      <c r="T17" s="112"/>
      <c r="U17" s="112" t="s">
        <v>137</v>
      </c>
      <c r="X17" s="173">
        <f>W!A226</f>
        <v>0</v>
      </c>
      <c r="Y17" s="171"/>
    </row>
    <row r="18" spans="2:25">
      <c r="B18" s="170"/>
      <c r="C18" s="112" t="s">
        <v>138</v>
      </c>
      <c r="D18" s="112"/>
      <c r="E18" s="112"/>
      <c r="F18" s="173">
        <f>W!A211</f>
        <v>14702</v>
      </c>
      <c r="G18" s="171"/>
      <c r="H18" s="112"/>
      <c r="I18" s="118" t="s">
        <v>139</v>
      </c>
      <c r="J18" s="112"/>
      <c r="K18" s="112"/>
      <c r="L18" s="177">
        <f>W!A250</f>
        <v>777157</v>
      </c>
      <c r="M18" s="171"/>
      <c r="N18" s="112"/>
      <c r="O18" s="112" t="s">
        <v>140</v>
      </c>
      <c r="P18" s="112"/>
      <c r="Q18" s="112"/>
      <c r="R18" s="173">
        <f>W!A268</f>
        <v>954468</v>
      </c>
      <c r="S18" s="171"/>
      <c r="T18" s="112"/>
      <c r="U18" s="112" t="s">
        <v>141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142</v>
      </c>
      <c r="D19" s="112"/>
      <c r="E19" s="112"/>
      <c r="F19" s="173">
        <f>W!A212</f>
        <v>12500</v>
      </c>
      <c r="G19" s="171"/>
      <c r="H19" s="112"/>
      <c r="I19" s="112" t="s">
        <v>143</v>
      </c>
      <c r="J19" s="112"/>
      <c r="K19" s="112"/>
      <c r="L19" s="179">
        <f>W!A251</f>
        <v>989826</v>
      </c>
      <c r="M19" s="171"/>
      <c r="N19" s="112"/>
      <c r="O19" s="112" t="s">
        <v>144</v>
      </c>
      <c r="P19" s="112"/>
      <c r="Q19" s="112"/>
      <c r="R19" s="177">
        <f>W!A269</f>
        <v>1150000</v>
      </c>
      <c r="S19" s="171"/>
      <c r="T19" s="112"/>
      <c r="U19" s="175" t="s">
        <v>145</v>
      </c>
      <c r="X19" s="174">
        <f>X16+X17-X18</f>
        <v>4312</v>
      </c>
      <c r="Y19" s="171"/>
    </row>
    <row r="20" spans="2:25">
      <c r="B20" s="170"/>
      <c r="C20" s="112" t="s">
        <v>146</v>
      </c>
      <c r="D20" s="112"/>
      <c r="E20" s="112"/>
      <c r="F20" s="173">
        <f>W!A213</f>
        <v>3637</v>
      </c>
      <c r="G20" s="171"/>
      <c r="H20" s="112"/>
      <c r="I20" s="112" t="s">
        <v>147</v>
      </c>
      <c r="J20" s="112"/>
      <c r="K20" s="112"/>
      <c r="L20" s="173">
        <f>W!A252</f>
        <v>772329</v>
      </c>
      <c r="M20" s="171"/>
      <c r="N20" s="112"/>
      <c r="O20" s="175" t="s">
        <v>148</v>
      </c>
      <c r="R20" s="180">
        <f>SUM(R15:R19)</f>
        <v>2881625</v>
      </c>
      <c r="S20" s="171"/>
      <c r="T20" s="112"/>
      <c r="Y20" s="171"/>
    </row>
    <row r="21" spans="2:25">
      <c r="B21" s="170"/>
      <c r="C21" s="112" t="s">
        <v>149</v>
      </c>
      <c r="D21" s="112"/>
      <c r="E21" s="112"/>
      <c r="F21" s="173">
        <f>W!A214</f>
        <v>12508</v>
      </c>
      <c r="G21" s="171"/>
      <c r="H21" s="112"/>
      <c r="I21" s="112" t="s">
        <v>150</v>
      </c>
      <c r="J21" s="112"/>
      <c r="K21" s="112"/>
      <c r="L21" s="173">
        <f>W!A217</f>
        <v>681406</v>
      </c>
      <c r="M21" s="171"/>
      <c r="N21" s="112"/>
      <c r="O21" s="112" t="s">
        <v>151</v>
      </c>
      <c r="P21" s="112"/>
      <c r="Q21" s="112"/>
      <c r="R21" s="173">
        <f>R12+R20</f>
        <v>4274623</v>
      </c>
      <c r="S21" s="171"/>
      <c r="T21" s="112"/>
      <c r="U21" s="114" t="s">
        <v>152</v>
      </c>
      <c r="Y21" s="171"/>
    </row>
    <row r="22" spans="2:25">
      <c r="B22" s="170"/>
      <c r="C22" s="112" t="s">
        <v>153</v>
      </c>
      <c r="D22" s="112"/>
      <c r="E22" s="112"/>
      <c r="F22" s="173">
        <f>W!A215</f>
        <v>80000</v>
      </c>
      <c r="G22" s="171"/>
      <c r="H22" s="112"/>
      <c r="I22" s="112" t="s">
        <v>111</v>
      </c>
      <c r="J22" s="112"/>
      <c r="K22" s="112"/>
      <c r="L22" s="173">
        <f>W!A222</f>
        <v>15566</v>
      </c>
      <c r="M22" s="171"/>
      <c r="N22" s="112"/>
      <c r="S22" s="171"/>
      <c r="T22" s="112"/>
      <c r="U22" s="91" t="s">
        <v>154</v>
      </c>
      <c r="X22" s="173">
        <f>W!A228</f>
        <v>0</v>
      </c>
      <c r="Y22" s="171"/>
    </row>
    <row r="23" spans="2:25">
      <c r="B23" s="170"/>
      <c r="C23" s="112" t="s">
        <v>155</v>
      </c>
      <c r="D23" s="112"/>
      <c r="E23" s="112"/>
      <c r="F23" s="177">
        <f>W!A216</f>
        <v>14323</v>
      </c>
      <c r="G23" s="171"/>
      <c r="H23" s="112"/>
      <c r="I23" s="112" t="s">
        <v>156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157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158</v>
      </c>
      <c r="D24" s="110"/>
      <c r="E24" s="112"/>
      <c r="F24" s="177">
        <f>W!A217</f>
        <v>681406</v>
      </c>
      <c r="G24" s="171"/>
      <c r="H24" s="112"/>
      <c r="I24" s="175" t="s">
        <v>159</v>
      </c>
      <c r="L24" s="173">
        <f>L20-L21+L22-L23</f>
        <v>80387</v>
      </c>
      <c r="M24" s="171"/>
      <c r="N24" s="112"/>
      <c r="O24" s="112" t="s">
        <v>160</v>
      </c>
      <c r="P24" s="112"/>
      <c r="Q24" s="112"/>
      <c r="R24" s="173">
        <f>W!A271</f>
        <v>0</v>
      </c>
      <c r="S24" s="171"/>
      <c r="T24" s="112"/>
      <c r="U24" s="112" t="s">
        <v>161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162</v>
      </c>
      <c r="J25" s="112"/>
      <c r="K25" s="112"/>
      <c r="L25" s="173">
        <f>W!A225</f>
        <v>4312</v>
      </c>
      <c r="M25" s="171"/>
      <c r="N25" s="112"/>
      <c r="O25" s="178" t="s">
        <v>163</v>
      </c>
      <c r="P25" s="112"/>
      <c r="Q25" s="112"/>
      <c r="R25" s="173">
        <f>W!A272</f>
        <v>450243</v>
      </c>
      <c r="S25" s="171"/>
      <c r="T25" s="112"/>
      <c r="U25" s="112" t="s">
        <v>164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337</v>
      </c>
      <c r="D26" s="112"/>
      <c r="E26" s="112"/>
      <c r="F26" s="173"/>
      <c r="G26" s="171"/>
      <c r="H26" s="112"/>
      <c r="I26" s="112" t="s">
        <v>165</v>
      </c>
      <c r="J26" s="112"/>
      <c r="K26" s="112"/>
      <c r="L26" s="177">
        <f>W!A232</f>
        <v>6421</v>
      </c>
      <c r="M26" s="171"/>
      <c r="N26" s="112"/>
      <c r="O26" s="112" t="s">
        <v>166</v>
      </c>
      <c r="P26" s="112"/>
      <c r="Q26" s="112"/>
      <c r="R26" s="177">
        <f>W!A273</f>
        <v>583836</v>
      </c>
      <c r="S26" s="171"/>
      <c r="T26" s="112"/>
      <c r="U26" s="112" t="s">
        <v>167</v>
      </c>
      <c r="V26" s="112"/>
      <c r="W26" s="112"/>
      <c r="X26" s="177">
        <f>W!A232</f>
        <v>6421</v>
      </c>
      <c r="Y26" s="171"/>
    </row>
    <row r="27" spans="2:25">
      <c r="B27" s="170"/>
      <c r="C27" s="175" t="s">
        <v>168</v>
      </c>
      <c r="D27" s="112"/>
      <c r="E27" s="112"/>
      <c r="F27" s="174">
        <f>L27</f>
        <v>78278</v>
      </c>
      <c r="G27" s="171"/>
      <c r="H27" s="112"/>
      <c r="I27" s="175" t="s">
        <v>169</v>
      </c>
      <c r="J27" s="112"/>
      <c r="K27" s="112"/>
      <c r="L27" s="174">
        <f>L24+L25-L26</f>
        <v>78278</v>
      </c>
      <c r="M27" s="171"/>
      <c r="N27" s="112"/>
      <c r="O27" s="118" t="s">
        <v>170</v>
      </c>
      <c r="P27" s="112"/>
      <c r="Q27" s="112"/>
      <c r="R27" s="173">
        <f>SUM(R24:R26)</f>
        <v>1034079</v>
      </c>
      <c r="S27" s="171"/>
      <c r="T27" s="112"/>
      <c r="U27" s="175" t="s">
        <v>171</v>
      </c>
      <c r="X27" s="174">
        <f>X22-X23-X24+X25-X26</f>
        <v>-6421</v>
      </c>
      <c r="Y27" s="171"/>
    </row>
    <row r="28" spans="2:25">
      <c r="B28" s="170"/>
      <c r="C28" s="175" t="s">
        <v>172</v>
      </c>
      <c r="D28" s="112"/>
      <c r="E28" s="112"/>
      <c r="F28" s="177">
        <f>W!A240</f>
        <v>162266</v>
      </c>
      <c r="G28" s="171"/>
      <c r="H28" s="112"/>
      <c r="I28" s="112" t="s">
        <v>173</v>
      </c>
      <c r="J28" s="112"/>
      <c r="K28" s="112"/>
      <c r="L28" s="177">
        <f>W!A255</f>
        <v>0</v>
      </c>
      <c r="M28" s="171"/>
      <c r="N28" s="112"/>
      <c r="O28" s="112" t="s">
        <v>174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175</v>
      </c>
      <c r="F29" s="174">
        <f>W!A257</f>
        <v>240544</v>
      </c>
      <c r="G29" s="171"/>
      <c r="H29" s="112"/>
      <c r="I29" s="112" t="s">
        <v>176</v>
      </c>
      <c r="J29" s="112"/>
      <c r="K29" s="112"/>
      <c r="L29" s="173">
        <f>W!A256</f>
        <v>78278</v>
      </c>
      <c r="M29" s="171"/>
      <c r="N29" s="112"/>
      <c r="S29" s="171"/>
      <c r="U29" s="181" t="s">
        <v>177</v>
      </c>
      <c r="V29" s="112"/>
      <c r="W29" s="112"/>
      <c r="X29" s="174">
        <f>W!A233</f>
        <v>-233755</v>
      </c>
      <c r="Y29" s="171"/>
    </row>
    <row r="30" spans="2:25">
      <c r="B30" s="170"/>
      <c r="C30" s="112"/>
      <c r="G30" s="171"/>
      <c r="H30" s="112"/>
      <c r="I30" s="175" t="s">
        <v>178</v>
      </c>
      <c r="L30" s="182">
        <f>IF(R33&gt;0,100*L29/R33,0)</f>
        <v>2.6092666666666666</v>
      </c>
      <c r="M30" s="171"/>
      <c r="N30" s="112"/>
      <c r="O30" s="112" t="s">
        <v>179</v>
      </c>
      <c r="P30" s="112"/>
      <c r="Q30" s="112"/>
      <c r="R30" s="173">
        <f>R21-R27-R28</f>
        <v>3240544</v>
      </c>
      <c r="S30" s="171"/>
      <c r="U30" s="181" t="s">
        <v>180</v>
      </c>
      <c r="V30" s="112"/>
      <c r="W30" s="112"/>
      <c r="X30" s="176">
        <f>W!A234</f>
        <v>799919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181</v>
      </c>
      <c r="X31" s="112">
        <f>R19-R26</f>
        <v>566164</v>
      </c>
      <c r="Y31" s="171"/>
    </row>
    <row r="32" spans="2:25">
      <c r="B32" s="170"/>
      <c r="G32" s="171"/>
      <c r="H32" s="112"/>
      <c r="I32" s="118" t="s">
        <v>182</v>
      </c>
      <c r="J32" s="112"/>
      <c r="K32" s="112"/>
      <c r="L32" s="177">
        <f>W!A230</f>
        <v>0</v>
      </c>
      <c r="M32" s="171"/>
      <c r="N32" s="112"/>
      <c r="O32" s="114" t="s">
        <v>183</v>
      </c>
      <c r="S32" s="171"/>
      <c r="U32" s="183" t="s">
        <v>184</v>
      </c>
      <c r="X32" s="174">
        <f>W!A270</f>
        <v>1150000</v>
      </c>
      <c r="Y32" s="184" t="s">
        <v>10</v>
      </c>
    </row>
    <row r="33" spans="1:25">
      <c r="B33" s="170"/>
      <c r="C33" s="112" t="s">
        <v>185</v>
      </c>
      <c r="D33" s="112"/>
      <c r="E33" s="112"/>
      <c r="F33" s="173">
        <f>W!A219</f>
        <v>17650</v>
      </c>
      <c r="G33" s="171"/>
      <c r="H33" s="112"/>
      <c r="I33" s="112" t="s">
        <v>186</v>
      </c>
      <c r="J33" s="112"/>
      <c r="K33" s="112"/>
      <c r="L33" s="173">
        <f>L29-L32</f>
        <v>78278</v>
      </c>
      <c r="M33" s="171"/>
      <c r="O33" s="118" t="s">
        <v>187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188</v>
      </c>
      <c r="D34" s="112"/>
      <c r="E34" s="112"/>
      <c r="F34" s="173">
        <f>W!A220</f>
        <v>2084</v>
      </c>
      <c r="G34" s="171"/>
      <c r="H34" s="112"/>
      <c r="I34" s="91" t="s">
        <v>189</v>
      </c>
      <c r="J34" s="112"/>
      <c r="K34" s="112"/>
      <c r="L34" s="177">
        <f>W!A260</f>
        <v>162266</v>
      </c>
      <c r="M34" s="171"/>
      <c r="O34" s="91" t="s">
        <v>190</v>
      </c>
      <c r="R34" s="173">
        <f>W!A276</f>
        <v>0</v>
      </c>
      <c r="S34" s="171"/>
      <c r="U34" s="112" t="s">
        <v>191</v>
      </c>
      <c r="V34" s="112"/>
      <c r="W34" s="112"/>
      <c r="X34" s="174">
        <f>W!A238</f>
        <v>985000</v>
      </c>
      <c r="Y34" s="171"/>
    </row>
    <row r="35" spans="1:25">
      <c r="B35" s="170"/>
      <c r="C35" s="112"/>
      <c r="G35" s="171"/>
      <c r="I35" s="91" t="s">
        <v>192</v>
      </c>
      <c r="L35" s="174">
        <f>L33+L34</f>
        <v>240544</v>
      </c>
      <c r="M35" s="171"/>
      <c r="O35" s="112" t="s">
        <v>193</v>
      </c>
      <c r="P35" s="112"/>
      <c r="Q35" s="112"/>
      <c r="R35" s="177">
        <f>R36-R33-R34</f>
        <v>240544</v>
      </c>
      <c r="S35" s="171"/>
      <c r="U35" s="112" t="s">
        <v>194</v>
      </c>
      <c r="V35" s="112"/>
      <c r="W35" s="112"/>
      <c r="X35" s="174">
        <f>W!A239</f>
        <v>700000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3240544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195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G16" sqref="G1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140.16</v>
      </c>
      <c r="G35" s="138">
        <f>W!A542/100</f>
        <v>103.98</v>
      </c>
      <c r="H35" s="138">
        <f>W!A562/100</f>
        <v>115.27</v>
      </c>
      <c r="I35" s="138">
        <f>W!A582/100</f>
        <v>107.79</v>
      </c>
      <c r="J35" s="138">
        <f>W!A602/100</f>
        <v>104.15</v>
      </c>
      <c r="K35" s="138">
        <f>W!A622/100</f>
        <v>96.11</v>
      </c>
      <c r="L35" s="138">
        <f>W!A642/100</f>
        <v>102.08</v>
      </c>
      <c r="M35" s="138">
        <f>W!A662/100</f>
        <v>112.34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4625280</v>
      </c>
      <c r="G36" s="138">
        <f>W!A543</f>
        <v>3121480</v>
      </c>
      <c r="H36" s="138">
        <f>W!A563</f>
        <v>3803910</v>
      </c>
      <c r="I36" s="138">
        <f>W!A583</f>
        <v>3233700</v>
      </c>
      <c r="J36" s="138">
        <f>W!A603</f>
        <v>3124500</v>
      </c>
      <c r="K36" s="138">
        <f>W!A623</f>
        <v>2883300</v>
      </c>
      <c r="L36" s="138">
        <f>W!A643</f>
        <v>3368640</v>
      </c>
      <c r="M36" s="138">
        <f>W!A663</f>
        <v>3370200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4321518</v>
      </c>
      <c r="G39" s="138">
        <f>W!A545</f>
        <v>3119266</v>
      </c>
      <c r="H39" s="138">
        <f>W!A565</f>
        <v>3458642</v>
      </c>
      <c r="I39" s="138">
        <f>W!A585</f>
        <v>3233700</v>
      </c>
      <c r="J39" s="138">
        <f>W!A605</f>
        <v>3124500</v>
      </c>
      <c r="K39" s="138">
        <f>W!A625</f>
        <v>2883300</v>
      </c>
      <c r="L39" s="138">
        <f>W!A645</f>
        <v>3062017</v>
      </c>
      <c r="M39" s="138">
        <f>W!A665</f>
        <v>3370200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340</v>
      </c>
      <c r="H43" s="138">
        <f>W!A566</f>
        <v>339</v>
      </c>
      <c r="I43" s="138">
        <f>W!A586</f>
        <v>325</v>
      </c>
      <c r="J43" s="138">
        <f>W!A606</f>
        <v>311</v>
      </c>
      <c r="K43" s="138">
        <f>W!A626</f>
        <v>500</v>
      </c>
      <c r="L43" s="138">
        <f>W!A646</f>
        <v>330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295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410</v>
      </c>
      <c r="L44" s="138">
        <f>W!A647</f>
        <v>337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303</v>
      </c>
      <c r="G45" s="138">
        <f>W!A548</f>
        <v>350</v>
      </c>
      <c r="H45" s="138">
        <f>W!A568</f>
        <v>388</v>
      </c>
      <c r="I45" s="138">
        <f>W!A588</f>
        <v>375</v>
      </c>
      <c r="J45" s="138">
        <f>W!A608</f>
        <v>385</v>
      </c>
      <c r="K45" s="138">
        <f>W!A628</f>
        <v>415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520</v>
      </c>
      <c r="H46" s="138">
        <f>W!A569</f>
        <v>529</v>
      </c>
      <c r="I46" s="138">
        <f>W!A589</f>
        <v>490</v>
      </c>
      <c r="J46" s="138">
        <f>W!A609</f>
        <v>479</v>
      </c>
      <c r="K46" s="138">
        <f>W!A629</f>
        <v>610</v>
      </c>
      <c r="L46" s="138">
        <f>W!A649</f>
        <v>492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425</v>
      </c>
      <c r="G47" s="138">
        <f>W!A550</f>
        <v>500</v>
      </c>
      <c r="H47" s="138">
        <f>W!A570</f>
        <v>515</v>
      </c>
      <c r="I47" s="138">
        <f>W!A590</f>
        <v>490</v>
      </c>
      <c r="J47" s="138">
        <f>W!A610</f>
        <v>489</v>
      </c>
      <c r="K47" s="138">
        <f>W!A630</f>
        <v>610</v>
      </c>
      <c r="L47" s="138">
        <f>W!A650</f>
        <v>495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480</v>
      </c>
      <c r="G48" s="138">
        <f>W!A551</f>
        <v>560</v>
      </c>
      <c r="H48" s="138">
        <f>W!A571</f>
        <v>599</v>
      </c>
      <c r="I48" s="138">
        <f>W!A591</f>
        <v>585</v>
      </c>
      <c r="J48" s="138">
        <f>W!A611</f>
        <v>593</v>
      </c>
      <c r="K48" s="138">
        <f>W!A631</f>
        <v>610</v>
      </c>
      <c r="L48" s="138">
        <f>W!A651</f>
        <v>555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810</v>
      </c>
      <c r="G49" s="138">
        <f>W!A552</f>
        <v>820</v>
      </c>
      <c r="H49" s="138">
        <f>W!A572</f>
        <v>699</v>
      </c>
      <c r="I49" s="138">
        <f>W!A592</f>
        <v>690</v>
      </c>
      <c r="J49" s="138">
        <f>W!A612</f>
        <v>678</v>
      </c>
      <c r="K49" s="138">
        <f>W!A632</f>
        <v>845</v>
      </c>
      <c r="L49" s="138">
        <f>W!A652</f>
        <v>700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680</v>
      </c>
      <c r="G50" s="138">
        <f>W!A553</f>
        <v>750</v>
      </c>
      <c r="H50" s="138">
        <f>W!A573</f>
        <v>739</v>
      </c>
      <c r="I50" s="138">
        <f>W!A593</f>
        <v>725</v>
      </c>
      <c r="J50" s="138">
        <f>W!A613</f>
        <v>719</v>
      </c>
      <c r="K50" s="138">
        <f>W!A633</f>
        <v>800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750</v>
      </c>
      <c r="G51" s="138">
        <f>W!A554</f>
        <v>825</v>
      </c>
      <c r="H51" s="138">
        <f>W!A574</f>
        <v>865</v>
      </c>
      <c r="I51" s="138">
        <f>W!A594</f>
        <v>855</v>
      </c>
      <c r="J51" s="138">
        <f>W!A614</f>
        <v>850</v>
      </c>
      <c r="K51" s="138">
        <f>W!A634</f>
        <v>880</v>
      </c>
      <c r="L51" s="138">
        <f>W!A654</f>
        <v>830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53</v>
      </c>
      <c r="H53" s="138">
        <f>W!A575</f>
        <v>76</v>
      </c>
      <c r="I53" s="138">
        <f>W!A595</f>
        <v>49</v>
      </c>
      <c r="J53" s="138">
        <f>W!A615</f>
        <v>59</v>
      </c>
      <c r="K53" s="138">
        <f>W!A635</f>
        <v>40</v>
      </c>
      <c r="L53" s="138">
        <f>W!A655</f>
        <v>87</v>
      </c>
      <c r="M53" s="138">
        <f>W!A675</f>
        <v>75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1280</v>
      </c>
      <c r="H54" s="138">
        <f>W!A576</f>
        <v>1234</v>
      </c>
      <c r="I54" s="138">
        <f>W!A596</f>
        <v>1200</v>
      </c>
      <c r="J54" s="138">
        <f>W!A616</f>
        <v>1230</v>
      </c>
      <c r="K54" s="138">
        <f>W!A636</f>
        <v>1300</v>
      </c>
      <c r="L54" s="138">
        <f>W!A656</f>
        <v>1230</v>
      </c>
      <c r="M54" s="138">
        <f>W!A676</f>
        <v>1235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5</v>
      </c>
      <c r="H55" s="138">
        <f>W!A577</f>
        <v>6</v>
      </c>
      <c r="I55" s="138">
        <f>W!A597</f>
        <v>4</v>
      </c>
      <c r="J55" s="138">
        <f>W!A617</f>
        <v>5</v>
      </c>
      <c r="K55" s="138">
        <f>W!A637</f>
        <v>7</v>
      </c>
      <c r="L55" s="138">
        <f>W!A657</f>
        <v>11</v>
      </c>
      <c r="M55" s="138">
        <f>W!A677</f>
        <v>6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1667998</v>
      </c>
      <c r="H67" s="138">
        <f>W!A742</f>
        <v>2573374</v>
      </c>
      <c r="I67" s="138">
        <f>W!A762</f>
        <v>1317998</v>
      </c>
      <c r="J67" s="138">
        <f>W!A782</f>
        <v>1925686</v>
      </c>
      <c r="K67" s="138">
        <f>W!A802</f>
        <v>1703186</v>
      </c>
      <c r="L67" s="138">
        <f>W!A822</f>
        <v>1467998</v>
      </c>
      <c r="M67" s="138">
        <f>W!A842</f>
        <v>1392998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1859942</v>
      </c>
      <c r="G68" s="138">
        <f>W!A723</f>
        <v>834164</v>
      </c>
      <c r="H68" s="138">
        <f>W!A743</f>
        <v>451866</v>
      </c>
      <c r="I68" s="138">
        <f>W!A763</f>
        <v>88093</v>
      </c>
      <c r="J68" s="138">
        <f>W!A783</f>
        <v>182847</v>
      </c>
      <c r="K68" s="138">
        <f>W!A803</f>
        <v>339128</v>
      </c>
      <c r="L68" s="138">
        <f>W!A823</f>
        <v>2314939</v>
      </c>
      <c r="M68" s="138">
        <f>W!A843</f>
        <v>777157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2303413</v>
      </c>
      <c r="G69" s="138">
        <f>W!A724</f>
        <v>812119</v>
      </c>
      <c r="H69" s="138">
        <f>W!A744</f>
        <v>930805</v>
      </c>
      <c r="I69" s="138">
        <f>W!A764</f>
        <v>661317</v>
      </c>
      <c r="J69" s="138">
        <f>W!A784</f>
        <v>681640</v>
      </c>
      <c r="K69" s="138">
        <f>W!A804</f>
        <v>399929</v>
      </c>
      <c r="L69" s="138">
        <f>W!A824</f>
        <v>1337814</v>
      </c>
      <c r="M69" s="138">
        <f>W!A844</f>
        <v>954468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537234</v>
      </c>
      <c r="H70" s="138">
        <f>W!A745</f>
        <v>60050</v>
      </c>
      <c r="I70" s="138">
        <f>W!A765</f>
        <v>1478900</v>
      </c>
      <c r="J70" s="138">
        <f>W!A785</f>
        <v>1150000</v>
      </c>
      <c r="K70" s="138">
        <f>W!A805</f>
        <v>927946</v>
      </c>
      <c r="L70" s="138">
        <f>W!A825</f>
        <v>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643341</v>
      </c>
      <c r="G74" s="138">
        <f>W!A729</f>
        <v>723199</v>
      </c>
      <c r="H74" s="138">
        <f>W!A749</f>
        <v>382726</v>
      </c>
      <c r="I74" s="138">
        <f>W!A769</f>
        <v>276298</v>
      </c>
      <c r="J74" s="138">
        <f>W!A789</f>
        <v>463311</v>
      </c>
      <c r="K74" s="138">
        <f>W!A809</f>
        <v>387308</v>
      </c>
      <c r="L74" s="138">
        <f>W!A829</f>
        <v>1196281</v>
      </c>
      <c r="M74" s="138">
        <f>W!A849</f>
        <v>450243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927661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38964</v>
      </c>
      <c r="K75" s="138">
        <f>W!A810</f>
        <v>0</v>
      </c>
      <c r="L75" s="138">
        <f>W!A830</f>
        <v>734770</v>
      </c>
      <c r="M75" s="138">
        <f>W!A850</f>
        <v>583836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300000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3002000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206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726392</v>
      </c>
      <c r="G82" s="138">
        <f>W!A736</f>
        <v>126110</v>
      </c>
      <c r="H82" s="138">
        <f>W!A756</f>
        <v>289390</v>
      </c>
      <c r="I82" s="138">
        <f>W!A776</f>
        <v>270010</v>
      </c>
      <c r="J82" s="138">
        <f>W!A796</f>
        <v>137898</v>
      </c>
      <c r="K82" s="138">
        <f>W!A816</f>
        <v>-17119</v>
      </c>
      <c r="L82" s="138">
        <f>W!A836</f>
        <v>-144259</v>
      </c>
      <c r="M82" s="138">
        <f>W!A856</f>
        <v>240544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4060351</v>
      </c>
      <c r="G83" s="138">
        <f t="shared" si="0"/>
        <v>3128316</v>
      </c>
      <c r="H83" s="138">
        <f t="shared" si="0"/>
        <v>3633369</v>
      </c>
      <c r="I83" s="138">
        <f t="shared" si="0"/>
        <v>3270010</v>
      </c>
      <c r="J83" s="138">
        <f t="shared" si="0"/>
        <v>3137898</v>
      </c>
      <c r="K83" s="138">
        <f t="shared" si="0"/>
        <v>2982881</v>
      </c>
      <c r="L83" s="138">
        <f t="shared" si="0"/>
        <v>3189700</v>
      </c>
      <c r="M83" s="138">
        <f t="shared" si="0"/>
        <v>3240544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340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5</v>
      </c>
      <c r="D91" s="19"/>
      <c r="E91" s="19"/>
      <c r="F91" s="61" t="str">
        <f>W!A332</f>
        <v xml:space="preserve"> 11.9</v>
      </c>
      <c r="G91" s="61" t="str">
        <f>W!A342</f>
        <v xml:space="preserve">  5.6</v>
      </c>
      <c r="H91" s="61" t="str">
        <f>W!A352</f>
        <v xml:space="preserve">  4.7</v>
      </c>
      <c r="I91" s="61" t="str">
        <f>W!A362</f>
        <v xml:space="preserve">  3.6</v>
      </c>
      <c r="J91" s="61" t="str">
        <f>W!A372</f>
        <v xml:space="preserve">  4.1</v>
      </c>
      <c r="K91" s="61" t="str">
        <f>W!A382</f>
        <v xml:space="preserve">  0.4</v>
      </c>
      <c r="L91" s="61" t="str">
        <f>W!A392</f>
        <v xml:space="preserve">  7.2</v>
      </c>
      <c r="M91" s="61" t="str">
        <f>W!A402</f>
        <v xml:space="preserve">  4.5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12.1</v>
      </c>
      <c r="G92" s="61" t="str">
        <f>W!A343</f>
        <v xml:space="preserve">  0.7</v>
      </c>
      <c r="H92" s="61" t="str">
        <f>W!A353</f>
        <v xml:space="preserve">  2.3</v>
      </c>
      <c r="I92" s="61" t="str">
        <f>W!A363</f>
        <v xml:space="preserve">  0.6</v>
      </c>
      <c r="J92" s="61" t="str">
        <f>W!A373</f>
        <v xml:space="preserve">  0.8</v>
      </c>
      <c r="K92" s="61" t="str">
        <f>W!A383</f>
        <v xml:space="preserve">  0.6</v>
      </c>
      <c r="L92" s="61" t="str">
        <f>W!A393</f>
        <v xml:space="preserve">  4.7</v>
      </c>
      <c r="M92" s="61" t="str">
        <f>W!A403</f>
        <v xml:space="preserve">  2.1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14.9</v>
      </c>
      <c r="G93" s="61" t="str">
        <f>W!A344</f>
        <v xml:space="preserve">  4.5</v>
      </c>
      <c r="H93" s="61" t="str">
        <f>W!A354</f>
        <v xml:space="preserve">  5.4</v>
      </c>
      <c r="I93" s="61" t="str">
        <f>W!A364</f>
        <v xml:space="preserve">  1.5</v>
      </c>
      <c r="J93" s="61" t="str">
        <f>W!A374</f>
        <v xml:space="preserve">  4.0</v>
      </c>
      <c r="K93" s="61" t="str">
        <f>W!A384</f>
        <v xml:space="preserve">  3.1</v>
      </c>
      <c r="L93" s="61" t="str">
        <f>W!A394</f>
        <v xml:space="preserve">  9.4</v>
      </c>
      <c r="M93" s="61" t="str">
        <f>W!A404</f>
        <v xml:space="preserve">  4.6</v>
      </c>
      <c r="N93" s="24"/>
    </row>
    <row r="94" spans="2:14">
      <c r="B94" s="129"/>
      <c r="C94" s="19" t="s">
        <v>83</v>
      </c>
      <c r="D94" s="19"/>
      <c r="E94" s="19"/>
      <c r="F94" s="61" t="str">
        <f>W!A335</f>
        <v xml:space="preserve"> 11.4</v>
      </c>
      <c r="G94" s="61" t="str">
        <f>W!A345</f>
        <v xml:space="preserve">  6.2</v>
      </c>
      <c r="H94" s="61" t="str">
        <f>W!A355</f>
        <v xml:space="preserve">  5.1</v>
      </c>
      <c r="I94" s="61" t="str">
        <f>W!A365</f>
        <v xml:space="preserve">  5.3</v>
      </c>
      <c r="J94" s="61" t="str">
        <f>W!A375</f>
        <v xml:space="preserve">  4.8</v>
      </c>
      <c r="K94" s="61" t="str">
        <f>W!A385</f>
        <v xml:space="preserve">  2.5</v>
      </c>
      <c r="L94" s="61" t="str">
        <f>W!A395</f>
        <v xml:space="preserve">  6.8</v>
      </c>
      <c r="M94" s="61" t="str">
        <f>W!A405</f>
        <v xml:space="preserve">  6.3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16.1</v>
      </c>
      <c r="G95" s="61" t="str">
        <f>W!A346</f>
        <v xml:space="preserve">  1.3</v>
      </c>
      <c r="H95" s="61" t="str">
        <f>W!A356</f>
        <v xml:space="preserve">  3.0</v>
      </c>
      <c r="I95" s="61" t="str">
        <f>W!A366</f>
        <v xml:space="preserve">  1.2</v>
      </c>
      <c r="J95" s="61" t="str">
        <f>W!A376</f>
        <v xml:space="preserve">  1.4</v>
      </c>
      <c r="K95" s="61" t="str">
        <f>W!A386</f>
        <v xml:space="preserve">  1.2</v>
      </c>
      <c r="L95" s="61" t="str">
        <f>W!A396</f>
        <v xml:space="preserve">  6.1</v>
      </c>
      <c r="M95" s="61" t="str">
        <f>W!A406</f>
        <v xml:space="preserve">  3.6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14.4</v>
      </c>
      <c r="G96" s="61" t="str">
        <f>W!A347</f>
        <v xml:space="preserve">  4.8</v>
      </c>
      <c r="H96" s="61" t="str">
        <f>W!A357</f>
        <v xml:space="preserve">  6.3</v>
      </c>
      <c r="I96" s="61" t="str">
        <f>W!A367</f>
        <v xml:space="preserve">  2.2</v>
      </c>
      <c r="J96" s="61" t="str">
        <f>W!A377</f>
        <v xml:space="preserve">  5.4</v>
      </c>
      <c r="K96" s="61" t="str">
        <f>W!A387</f>
        <v xml:space="preserve">  4.8</v>
      </c>
      <c r="L96" s="61" t="str">
        <f>W!A397</f>
        <v xml:space="preserve">  9.2</v>
      </c>
      <c r="M96" s="61" t="str">
        <f>W!A407</f>
        <v xml:space="preserve">  5.7</v>
      </c>
      <c r="N96" s="24"/>
    </row>
    <row r="97" spans="2:14">
      <c r="B97" s="129"/>
      <c r="C97" s="19" t="s">
        <v>84</v>
      </c>
      <c r="D97" s="19"/>
      <c r="E97" s="19"/>
      <c r="F97" s="61" t="str">
        <f>W!A338</f>
        <v xml:space="preserve">  9.4</v>
      </c>
      <c r="G97" s="61" t="str">
        <f>W!A348</f>
        <v xml:space="preserve">  6.4</v>
      </c>
      <c r="H97" s="61" t="str">
        <f>W!A358</f>
        <v xml:space="preserve">  8.4</v>
      </c>
      <c r="I97" s="61" t="str">
        <f>W!A368</f>
        <v xml:space="preserve">  7.4</v>
      </c>
      <c r="J97" s="61" t="str">
        <f>W!A378</f>
        <v xml:space="preserve">  7.5</v>
      </c>
      <c r="K97" s="61" t="str">
        <f>W!A388</f>
        <v xml:space="preserve">  3.5</v>
      </c>
      <c r="L97" s="61" t="str">
        <f>W!A398</f>
        <v xml:space="preserve">  8.7</v>
      </c>
      <c r="M97" s="61" t="str">
        <f>W!A408</f>
        <v xml:space="preserve">  8.5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18.2</v>
      </c>
      <c r="G98" s="61" t="str">
        <f>W!A349</f>
        <v xml:space="preserve">  1.6</v>
      </c>
      <c r="H98" s="61" t="str">
        <f>W!A359</f>
        <v xml:space="preserve">  4.1</v>
      </c>
      <c r="I98" s="61" t="str">
        <f>W!A369</f>
        <v xml:space="preserve">  1.8</v>
      </c>
      <c r="J98" s="61" t="str">
        <f>W!A379</f>
        <v xml:space="preserve">  2.2</v>
      </c>
      <c r="K98" s="61" t="str">
        <f>W!A389</f>
        <v xml:space="preserve">  1.4</v>
      </c>
      <c r="L98" s="61" t="str">
        <f>W!A399</f>
        <v xml:space="preserve">  8.0</v>
      </c>
      <c r="M98" s="61" t="str">
        <f>W!A409</f>
        <v xml:space="preserve">  4.1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 5.7</v>
      </c>
      <c r="H99" s="61" t="str">
        <f>W!A360</f>
        <v xml:space="preserve">  7.9</v>
      </c>
      <c r="I99" s="61" t="str">
        <f>W!A370</f>
        <v xml:space="preserve">  3.3</v>
      </c>
      <c r="J99" s="61" t="str">
        <f>W!A380</f>
        <v xml:space="preserve">  6.9</v>
      </c>
      <c r="K99" s="61" t="str">
        <f>W!A390</f>
        <v xml:space="preserve">  8.7</v>
      </c>
      <c r="L99" s="61" t="str">
        <f>W!A400</f>
        <v xml:space="preserve"> 10.8</v>
      </c>
      <c r="M99" s="61" t="str">
        <f>W!A410</f>
        <v xml:space="preserve">  7.3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85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86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87</v>
      </c>
      <c r="D104" s="19"/>
      <c r="E104" s="19"/>
      <c r="F104" s="138">
        <f>W!A422</f>
        <v>300000</v>
      </c>
      <c r="G104" s="138">
        <f>W!A429</f>
        <v>186000</v>
      </c>
      <c r="H104" s="138">
        <f>W!A436</f>
        <v>180000</v>
      </c>
      <c r="I104" s="138">
        <f>W!A443</f>
        <v>90000</v>
      </c>
      <c r="J104" s="138">
        <f>W!A450</f>
        <v>245000</v>
      </c>
      <c r="K104" s="138">
        <f>W!A457</f>
        <v>217000</v>
      </c>
      <c r="L104" s="138">
        <f>W!A464</f>
        <v>303000</v>
      </c>
      <c r="M104" s="138">
        <f>W!A471</f>
        <v>159000</v>
      </c>
      <c r="N104" s="24"/>
    </row>
    <row r="105" spans="2:14">
      <c r="B105" s="129"/>
      <c r="C105" s="19" t="s">
        <v>88</v>
      </c>
      <c r="D105" s="19"/>
      <c r="E105" s="19"/>
      <c r="F105" s="138">
        <f>W!A423</f>
        <v>77000</v>
      </c>
      <c r="G105" s="138">
        <f>W!A430</f>
        <v>49000</v>
      </c>
      <c r="H105" s="138">
        <f>W!A437</f>
        <v>130000</v>
      </c>
      <c r="I105" s="138">
        <f>W!A444</f>
        <v>55000</v>
      </c>
      <c r="J105" s="138">
        <f>W!A451</f>
        <v>100000</v>
      </c>
      <c r="K105" s="138">
        <f>W!A458</f>
        <v>75000</v>
      </c>
      <c r="L105" s="138">
        <f>W!A465</f>
        <v>70000</v>
      </c>
      <c r="M105" s="138">
        <f>W!A472</f>
        <v>70000</v>
      </c>
      <c r="N105" s="24"/>
    </row>
    <row r="106" spans="2:14">
      <c r="B106" s="129"/>
      <c r="C106" s="19" t="s">
        <v>89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90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91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92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93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341</v>
      </c>
    </row>
    <row r="7" spans="1:1">
      <c r="A7">
        <v>22</v>
      </c>
    </row>
    <row r="8" spans="1:1">
      <c r="A8">
        <v>10</v>
      </c>
    </row>
    <row r="9" spans="1:1">
      <c r="A9">
        <v>20</v>
      </c>
    </row>
    <row r="10" spans="1:1">
      <c r="A10">
        <v>0</v>
      </c>
    </row>
    <row r="11" spans="1:1">
      <c r="A11">
        <v>16</v>
      </c>
    </row>
    <row r="12" spans="1:1">
      <c r="A12">
        <v>10</v>
      </c>
    </row>
    <row r="13" spans="1:1">
      <c r="A13">
        <v>12</v>
      </c>
    </row>
    <row r="14" spans="1:1">
      <c r="A14">
        <v>16</v>
      </c>
    </row>
    <row r="15" spans="1:1">
      <c r="A15">
        <v>8</v>
      </c>
    </row>
    <row r="16" spans="1:1">
      <c r="A16">
        <v>10</v>
      </c>
    </row>
    <row r="17" spans="1:2">
      <c r="A17">
        <v>16</v>
      </c>
    </row>
    <row r="18" spans="1:2">
      <c r="A18">
        <v>9</v>
      </c>
    </row>
    <row r="19" spans="1:2">
      <c r="A19">
        <v>10</v>
      </c>
    </row>
    <row r="20" spans="1:2">
      <c r="A20">
        <v>0</v>
      </c>
    </row>
    <row r="21" spans="1:2">
      <c r="A21">
        <v>340</v>
      </c>
    </row>
    <row r="22" spans="1:2">
      <c r="A22">
        <v>350</v>
      </c>
    </row>
    <row r="23" spans="1:2">
      <c r="A23">
        <v>390</v>
      </c>
    </row>
    <row r="24" spans="1:2">
      <c r="A24">
        <v>490</v>
      </c>
    </row>
    <row r="25" spans="1:2">
      <c r="A25">
        <v>490</v>
      </c>
    </row>
    <row r="26" spans="1:2">
      <c r="A26">
        <v>580</v>
      </c>
    </row>
    <row r="27" spans="1:2">
      <c r="A27">
        <v>690</v>
      </c>
    </row>
    <row r="28" spans="1:2">
      <c r="A28">
        <v>725</v>
      </c>
    </row>
    <row r="29" spans="1:2">
      <c r="A29">
        <v>840</v>
      </c>
    </row>
    <row r="30" spans="1:2">
      <c r="A30">
        <v>0</v>
      </c>
    </row>
    <row r="31" spans="1:2">
      <c r="A31">
        <v>1850</v>
      </c>
      <c r="B31" s="133" t="s">
        <v>342</v>
      </c>
    </row>
    <row r="32" spans="1:2">
      <c r="A32">
        <v>350</v>
      </c>
      <c r="B32" s="133" t="s">
        <v>342</v>
      </c>
    </row>
    <row r="33" spans="1:2">
      <c r="A33">
        <v>650</v>
      </c>
      <c r="B33" s="133" t="s">
        <v>342</v>
      </c>
    </row>
    <row r="34" spans="1:2">
      <c r="A34">
        <v>1300</v>
      </c>
      <c r="B34" s="133" t="s">
        <v>342</v>
      </c>
    </row>
    <row r="35" spans="1:2">
      <c r="A35">
        <v>250</v>
      </c>
      <c r="B35" s="133" t="s">
        <v>342</v>
      </c>
    </row>
    <row r="36" spans="1:2">
      <c r="A36">
        <v>450</v>
      </c>
      <c r="B36" s="133" t="s">
        <v>342</v>
      </c>
    </row>
    <row r="37" spans="1:2">
      <c r="A37">
        <v>550</v>
      </c>
      <c r="B37" s="133" t="s">
        <v>342</v>
      </c>
    </row>
    <row r="38" spans="1:2">
      <c r="A38">
        <v>100</v>
      </c>
      <c r="B38" s="133" t="s">
        <v>342</v>
      </c>
    </row>
    <row r="39" spans="1:2">
      <c r="A39">
        <v>250</v>
      </c>
      <c r="B39" s="133" t="s">
        <v>342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25</v>
      </c>
    </row>
    <row r="46" spans="1:2">
      <c r="A46">
        <v>30</v>
      </c>
    </row>
    <row r="47" spans="1:2">
      <c r="A47">
        <v>125</v>
      </c>
    </row>
    <row r="48" spans="1:2">
      <c r="A48">
        <v>170</v>
      </c>
    </row>
    <row r="49" spans="1:2">
      <c r="A49">
        <v>330</v>
      </c>
    </row>
    <row r="50" spans="1:2">
      <c r="A50">
        <v>0</v>
      </c>
    </row>
    <row r="51" spans="1:2">
      <c r="A51">
        <v>8</v>
      </c>
    </row>
    <row r="52" spans="1:2">
      <c r="A52">
        <v>0</v>
      </c>
    </row>
    <row r="53" spans="1:2">
      <c r="A53">
        <v>0</v>
      </c>
    </row>
    <row r="54" spans="1:2">
      <c r="A54">
        <v>300</v>
      </c>
    </row>
    <row r="55" spans="1:2">
      <c r="A55">
        <v>400</v>
      </c>
    </row>
    <row r="56" spans="1:2">
      <c r="A56">
        <v>100</v>
      </c>
    </row>
    <row r="57" spans="1:2">
      <c r="A57">
        <v>0</v>
      </c>
    </row>
    <row r="58" spans="1:2">
      <c r="A58">
        <v>4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3" t="s">
        <v>342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1235</v>
      </c>
    </row>
    <row r="84" spans="1:1">
      <c r="A84">
        <v>0</v>
      </c>
    </row>
    <row r="85" spans="1:1">
      <c r="A85">
        <v>80</v>
      </c>
    </row>
    <row r="86" spans="1:1">
      <c r="A86">
        <v>4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106</v>
      </c>
    </row>
    <row r="104" spans="1:1">
      <c r="A104">
        <v>95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2494</v>
      </c>
    </row>
    <row r="109" spans="1:1">
      <c r="A109">
        <v>1743</v>
      </c>
    </row>
    <row r="110" spans="1:1">
      <c r="A110">
        <v>806</v>
      </c>
    </row>
    <row r="111" spans="1:1">
      <c r="A111">
        <v>2623</v>
      </c>
    </row>
    <row r="112" spans="1:1">
      <c r="A112">
        <v>1846</v>
      </c>
    </row>
    <row r="113" spans="1:2">
      <c r="A113">
        <v>831</v>
      </c>
    </row>
    <row r="114" spans="1:2">
      <c r="A114">
        <v>70</v>
      </c>
    </row>
    <row r="115" spans="1:2">
      <c r="A115">
        <v>55</v>
      </c>
    </row>
    <row r="116" spans="1:2">
      <c r="A116">
        <v>25</v>
      </c>
    </row>
    <row r="117" spans="1:2">
      <c r="A117">
        <v>59</v>
      </c>
      <c r="B117" s="133" t="s">
        <v>346</v>
      </c>
    </row>
    <row r="118" spans="1:2">
      <c r="A118">
        <v>48</v>
      </c>
      <c r="B118" s="133" t="s">
        <v>346</v>
      </c>
    </row>
    <row r="119" spans="1:2">
      <c r="A119">
        <v>0</v>
      </c>
    </row>
    <row r="120" spans="1:2">
      <c r="A120">
        <v>999</v>
      </c>
    </row>
    <row r="121" spans="1:2">
      <c r="A121">
        <v>1618</v>
      </c>
    </row>
    <row r="122" spans="1:2">
      <c r="A122">
        <v>306</v>
      </c>
    </row>
    <row r="123" spans="1:2">
      <c r="A123">
        <v>570</v>
      </c>
    </row>
    <row r="124" spans="1:2">
      <c r="A124">
        <v>1132</v>
      </c>
    </row>
    <row r="125" spans="1:2">
      <c r="A125">
        <v>218</v>
      </c>
    </row>
    <row r="126" spans="1:2">
      <c r="A126">
        <v>393</v>
      </c>
    </row>
    <row r="127" spans="1:2">
      <c r="A127">
        <v>492</v>
      </c>
    </row>
    <row r="128" spans="1:2">
      <c r="A128">
        <v>89</v>
      </c>
    </row>
    <row r="129" spans="1:1">
      <c r="A129">
        <v>225</v>
      </c>
    </row>
    <row r="130" spans="1:1">
      <c r="A130">
        <v>999</v>
      </c>
    </row>
    <row r="131" spans="1:1">
      <c r="A131">
        <v>976</v>
      </c>
    </row>
    <row r="132" spans="1:1">
      <c r="A132">
        <v>264</v>
      </c>
    </row>
    <row r="133" spans="1:1">
      <c r="A133">
        <v>474</v>
      </c>
    </row>
    <row r="134" spans="1:1">
      <c r="A134">
        <v>676</v>
      </c>
    </row>
    <row r="135" spans="1:1">
      <c r="A135">
        <v>231</v>
      </c>
    </row>
    <row r="136" spans="1:1">
      <c r="A136">
        <v>317</v>
      </c>
    </row>
    <row r="137" spans="1:1">
      <c r="A137">
        <v>405</v>
      </c>
    </row>
    <row r="138" spans="1:1">
      <c r="A138">
        <v>129</v>
      </c>
    </row>
    <row r="139" spans="1:1">
      <c r="A139">
        <v>191</v>
      </c>
    </row>
    <row r="140" spans="1:1">
      <c r="A140">
        <v>999</v>
      </c>
    </row>
    <row r="141" spans="1:1">
      <c r="A141">
        <v>976</v>
      </c>
    </row>
    <row r="142" spans="1:1">
      <c r="A142">
        <v>264</v>
      </c>
    </row>
    <row r="143" spans="1:1">
      <c r="A143">
        <v>474</v>
      </c>
    </row>
    <row r="144" spans="1:1">
      <c r="A144">
        <v>676</v>
      </c>
    </row>
    <row r="145" spans="1:1">
      <c r="A145">
        <v>231</v>
      </c>
    </row>
    <row r="146" spans="1:1">
      <c r="A146">
        <v>317</v>
      </c>
    </row>
    <row r="147" spans="1:1">
      <c r="A147">
        <v>405</v>
      </c>
    </row>
    <row r="148" spans="1:1">
      <c r="A148">
        <v>103</v>
      </c>
    </row>
    <row r="149" spans="1:1">
      <c r="A149">
        <v>191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13</v>
      </c>
    </row>
    <row r="159" spans="1:1">
      <c r="A159">
        <v>0</v>
      </c>
    </row>
    <row r="160" spans="1:1">
      <c r="A160">
        <v>999</v>
      </c>
    </row>
    <row r="161" spans="1:1">
      <c r="A161">
        <v>1246</v>
      </c>
    </row>
    <row r="162" spans="1:1">
      <c r="A162">
        <v>175</v>
      </c>
    </row>
    <row r="163" spans="1:1">
      <c r="A163">
        <v>96</v>
      </c>
    </row>
    <row r="164" spans="1:1">
      <c r="A164">
        <v>886</v>
      </c>
    </row>
    <row r="165" spans="1:1">
      <c r="A165">
        <v>34</v>
      </c>
    </row>
    <row r="166" spans="1:1">
      <c r="A166">
        <v>76</v>
      </c>
    </row>
    <row r="167" spans="1:1">
      <c r="A167">
        <v>212</v>
      </c>
    </row>
    <row r="168" spans="1:1">
      <c r="A168">
        <v>0</v>
      </c>
    </row>
    <row r="169" spans="1:1">
      <c r="A169">
        <v>34</v>
      </c>
    </row>
    <row r="170" spans="1:1">
      <c r="A170">
        <v>999</v>
      </c>
    </row>
    <row r="171" spans="1:1">
      <c r="A171">
        <v>49</v>
      </c>
    </row>
    <row r="172" spans="1:1">
      <c r="A172">
        <v>36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540</v>
      </c>
    </row>
    <row r="182" spans="1:1">
      <c r="A182">
        <v>400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400</v>
      </c>
    </row>
    <row r="189" spans="1:1">
      <c r="A189">
        <v>100</v>
      </c>
    </row>
    <row r="190" spans="1:1">
      <c r="A190">
        <v>999</v>
      </c>
    </row>
    <row r="191" spans="1:1">
      <c r="A191">
        <v>27</v>
      </c>
    </row>
    <row r="192" spans="1:1">
      <c r="A192">
        <v>41</v>
      </c>
    </row>
    <row r="193" spans="1:1">
      <c r="A193">
        <v>0</v>
      </c>
    </row>
    <row r="194" spans="1:1">
      <c r="A194">
        <v>7</v>
      </c>
    </row>
    <row r="195" spans="1:1">
      <c r="A195">
        <v>0</v>
      </c>
    </row>
    <row r="196" spans="1:1">
      <c r="A196">
        <v>0</v>
      </c>
    </row>
    <row r="197" spans="1:1">
      <c r="A197">
        <v>26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159000</v>
      </c>
    </row>
    <row r="202" spans="1:1">
      <c r="A202">
        <v>40748</v>
      </c>
    </row>
    <row r="203" spans="1:1">
      <c r="A203">
        <v>20873</v>
      </c>
    </row>
    <row r="204" spans="1:1">
      <c r="A204">
        <v>178217</v>
      </c>
    </row>
    <row r="205" spans="1:1">
      <c r="A205">
        <v>17708</v>
      </c>
    </row>
    <row r="206" spans="1:1">
      <c r="A206">
        <v>12340</v>
      </c>
    </row>
    <row r="207" spans="1:1">
      <c r="A207">
        <v>70000</v>
      </c>
    </row>
    <row r="208" spans="1:1">
      <c r="A208">
        <v>25000</v>
      </c>
    </row>
    <row r="209" spans="1:1">
      <c r="A209">
        <v>11000</v>
      </c>
    </row>
    <row r="210" spans="1:1">
      <c r="A210">
        <v>8850</v>
      </c>
    </row>
    <row r="211" spans="1:1">
      <c r="A211">
        <v>14702</v>
      </c>
    </row>
    <row r="212" spans="1:1">
      <c r="A212">
        <v>12500</v>
      </c>
    </row>
    <row r="213" spans="1:1">
      <c r="A213">
        <v>3637</v>
      </c>
    </row>
    <row r="214" spans="1:1">
      <c r="A214">
        <v>12508</v>
      </c>
    </row>
    <row r="215" spans="1:1">
      <c r="A215">
        <v>80000</v>
      </c>
    </row>
    <row r="216" spans="1:1">
      <c r="A216">
        <v>14323</v>
      </c>
    </row>
    <row r="217" spans="1:1">
      <c r="A217">
        <v>681406</v>
      </c>
    </row>
    <row r="218" spans="1:1">
      <c r="A218">
        <v>1637115</v>
      </c>
    </row>
    <row r="219" spans="1:1">
      <c r="A219">
        <v>17650</v>
      </c>
    </row>
    <row r="220" spans="1:1">
      <c r="A220">
        <v>2084</v>
      </c>
    </row>
    <row r="221" spans="1:1">
      <c r="A221">
        <v>1637115</v>
      </c>
    </row>
    <row r="222" spans="1:1">
      <c r="A222">
        <v>15566</v>
      </c>
    </row>
    <row r="223" spans="1:1">
      <c r="A223">
        <v>1884327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6421</v>
      </c>
    </row>
    <row r="233" spans="1:1">
      <c r="A233">
        <v>-233755</v>
      </c>
    </row>
    <row r="234" spans="1:1">
      <c r="A234">
        <v>799919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985000</v>
      </c>
    </row>
    <row r="239" spans="1:1">
      <c r="A239">
        <v>700000</v>
      </c>
    </row>
    <row r="240" spans="1:1">
      <c r="A240">
        <v>162266</v>
      </c>
    </row>
    <row r="241" spans="1:1">
      <c r="A241">
        <v>1762155</v>
      </c>
    </row>
    <row r="242" spans="1:1">
      <c r="A242">
        <v>665648</v>
      </c>
    </row>
    <row r="243" spans="1:1">
      <c r="A243">
        <v>130600</v>
      </c>
    </row>
    <row r="244" spans="1:1">
      <c r="A244">
        <v>195402</v>
      </c>
    </row>
    <row r="245" spans="1:1">
      <c r="A245">
        <v>105914</v>
      </c>
    </row>
    <row r="246" spans="1:1">
      <c r="A246">
        <v>378803</v>
      </c>
    </row>
    <row r="247" spans="1:1">
      <c r="A247">
        <v>222966</v>
      </c>
    </row>
    <row r="248" spans="1:1">
      <c r="A248">
        <v>5300</v>
      </c>
    </row>
    <row r="249" spans="1:1">
      <c r="A249">
        <v>62350</v>
      </c>
    </row>
    <row r="250" spans="1:1">
      <c r="A250">
        <v>777157</v>
      </c>
    </row>
    <row r="251" spans="1:1">
      <c r="A251">
        <v>989826</v>
      </c>
    </row>
    <row r="252" spans="1:1">
      <c r="A252">
        <v>772329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78278</v>
      </c>
    </row>
    <row r="257" spans="1:1">
      <c r="A257">
        <v>240544</v>
      </c>
    </row>
    <row r="258" spans="1:1">
      <c r="A258">
        <v>999</v>
      </c>
    </row>
    <row r="259" spans="1:1">
      <c r="A259">
        <v>999</v>
      </c>
    </row>
    <row r="260" spans="1:1">
      <c r="A260">
        <v>162266</v>
      </c>
    </row>
    <row r="261" spans="1:1">
      <c r="A261">
        <v>50000</v>
      </c>
    </row>
    <row r="262" spans="1:1">
      <c r="A262">
        <v>325000</v>
      </c>
    </row>
    <row r="263" spans="1:1">
      <c r="A263">
        <v>1017998</v>
      </c>
    </row>
    <row r="264" spans="1:1">
      <c r="A264">
        <v>0</v>
      </c>
    </row>
    <row r="265" spans="1:1">
      <c r="A265">
        <v>487396</v>
      </c>
    </row>
    <row r="266" spans="1:1">
      <c r="A266">
        <v>130600</v>
      </c>
    </row>
    <row r="267" spans="1:1">
      <c r="A267">
        <v>159161</v>
      </c>
    </row>
    <row r="268" spans="1:1">
      <c r="A268">
        <v>954468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450243</v>
      </c>
    </row>
    <row r="273" spans="1:1">
      <c r="A273">
        <v>583836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3240544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260</v>
      </c>
    </row>
    <row r="287" spans="1:1">
      <c r="A287">
        <v>62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12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102</v>
      </c>
    </row>
    <row r="303" spans="1:1">
      <c r="A303">
        <v>6083</v>
      </c>
    </row>
    <row r="304" spans="1:1">
      <c r="A304" t="s">
        <v>349</v>
      </c>
    </row>
    <row r="305" spans="1:1">
      <c r="A305">
        <v>15552</v>
      </c>
    </row>
    <row r="306" spans="1:1">
      <c r="A306">
        <v>285</v>
      </c>
    </row>
    <row r="307" spans="1:1">
      <c r="A307">
        <v>15264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7560</v>
      </c>
    </row>
    <row r="312" spans="1:1">
      <c r="A312">
        <v>166</v>
      </c>
    </row>
    <row r="313" spans="1:1">
      <c r="A313">
        <v>0</v>
      </c>
    </row>
    <row r="314" spans="1:1">
      <c r="A314">
        <v>0</v>
      </c>
    </row>
    <row r="315" spans="1:1">
      <c r="A315">
        <v>7468</v>
      </c>
    </row>
    <row r="316" spans="1:1">
      <c r="A316">
        <v>258</v>
      </c>
    </row>
    <row r="317" spans="1:1">
      <c r="A317">
        <v>0</v>
      </c>
    </row>
    <row r="318" spans="1:1">
      <c r="A318">
        <v>10</v>
      </c>
    </row>
    <row r="319" spans="1:1">
      <c r="A319">
        <v>18288</v>
      </c>
    </row>
    <row r="320" spans="1:1">
      <c r="A320">
        <v>999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3</v>
      </c>
    </row>
    <row r="327" spans="1:1">
      <c r="A327">
        <v>5</v>
      </c>
    </row>
    <row r="328" spans="1:1">
      <c r="A328">
        <v>10</v>
      </c>
    </row>
    <row r="329" spans="1:1">
      <c r="A329">
        <v>82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380</v>
      </c>
    </row>
    <row r="366" spans="1:1">
      <c r="A366" t="s">
        <v>381</v>
      </c>
    </row>
    <row r="367" spans="1:1">
      <c r="A367" t="s">
        <v>382</v>
      </c>
    </row>
    <row r="368" spans="1:1">
      <c r="A368" t="s">
        <v>383</v>
      </c>
    </row>
    <row r="369" spans="1:1">
      <c r="A369" t="s">
        <v>384</v>
      </c>
    </row>
    <row r="370" spans="1:1">
      <c r="A370" t="s">
        <v>385</v>
      </c>
    </row>
    <row r="371" spans="1:1">
      <c r="A371">
        <v>5</v>
      </c>
    </row>
    <row r="372" spans="1:1">
      <c r="A372" t="s">
        <v>375</v>
      </c>
    </row>
    <row r="373" spans="1:1">
      <c r="A373" t="s">
        <v>386</v>
      </c>
    </row>
    <row r="374" spans="1:1">
      <c r="A374" t="s">
        <v>387</v>
      </c>
    </row>
    <row r="375" spans="1:1">
      <c r="A375" t="s">
        <v>364</v>
      </c>
    </row>
    <row r="376" spans="1:1">
      <c r="A376" t="s">
        <v>388</v>
      </c>
    </row>
    <row r="377" spans="1:1">
      <c r="A377" t="s">
        <v>370</v>
      </c>
    </row>
    <row r="378" spans="1:1">
      <c r="A378" t="s">
        <v>389</v>
      </c>
    </row>
    <row r="379" spans="1:1">
      <c r="A379" t="s">
        <v>382</v>
      </c>
    </row>
    <row r="380" spans="1:1">
      <c r="A380" t="s">
        <v>390</v>
      </c>
    </row>
    <row r="381" spans="1:1">
      <c r="A381">
        <v>6</v>
      </c>
    </row>
    <row r="382" spans="1:1">
      <c r="A382" t="s">
        <v>391</v>
      </c>
    </row>
    <row r="383" spans="1:1">
      <c r="A383" t="s">
        <v>378</v>
      </c>
    </row>
    <row r="384" spans="1:1">
      <c r="A384" t="s">
        <v>392</v>
      </c>
    </row>
    <row r="385" spans="1:1">
      <c r="A385" t="s">
        <v>393</v>
      </c>
    </row>
    <row r="386" spans="1:1">
      <c r="A386" t="s">
        <v>381</v>
      </c>
    </row>
    <row r="387" spans="1:1">
      <c r="A387" t="s">
        <v>364</v>
      </c>
    </row>
    <row r="388" spans="1:1">
      <c r="A388" t="s">
        <v>394</v>
      </c>
    </row>
    <row r="389" spans="1:1">
      <c r="A389" t="s">
        <v>388</v>
      </c>
    </row>
    <row r="390" spans="1:1">
      <c r="A390" t="s">
        <v>395</v>
      </c>
    </row>
    <row r="391" spans="1:1">
      <c r="A391">
        <v>7</v>
      </c>
    </row>
    <row r="392" spans="1:1">
      <c r="A392" t="s">
        <v>396</v>
      </c>
    </row>
    <row r="393" spans="1:1">
      <c r="A393" t="s">
        <v>368</v>
      </c>
    </row>
    <row r="394" spans="1:1">
      <c r="A394" t="s">
        <v>356</v>
      </c>
    </row>
    <row r="395" spans="1:1">
      <c r="A395" t="s">
        <v>397</v>
      </c>
    </row>
    <row r="396" spans="1:1">
      <c r="A396" t="s">
        <v>398</v>
      </c>
    </row>
    <row r="397" spans="1:1">
      <c r="A397" t="s">
        <v>399</v>
      </c>
    </row>
    <row r="398" spans="1:1">
      <c r="A398" t="s">
        <v>395</v>
      </c>
    </row>
    <row r="399" spans="1:1">
      <c r="A399" t="s">
        <v>400</v>
      </c>
    </row>
    <row r="400" spans="1:1">
      <c r="A400" t="s">
        <v>401</v>
      </c>
    </row>
    <row r="401" spans="1:1">
      <c r="A401">
        <v>8</v>
      </c>
    </row>
    <row r="402" spans="1:1">
      <c r="A402" t="s">
        <v>361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373</v>
      </c>
    </row>
    <row r="406" spans="1:1">
      <c r="A406" t="s">
        <v>377</v>
      </c>
    </row>
    <row r="407" spans="1:1">
      <c r="A407" t="s">
        <v>367</v>
      </c>
    </row>
    <row r="408" spans="1:1">
      <c r="A408" t="s">
        <v>404</v>
      </c>
    </row>
    <row r="409" spans="1:1">
      <c r="A409" t="s">
        <v>375</v>
      </c>
    </row>
    <row r="410" spans="1:1">
      <c r="A410" t="s">
        <v>405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77000</v>
      </c>
    </row>
    <row r="424" spans="1:1">
      <c r="A424" s="134" t="s">
        <v>406</v>
      </c>
    </row>
    <row r="425" spans="1:1">
      <c r="A425" s="134" t="s">
        <v>406</v>
      </c>
    </row>
    <row r="426" spans="1:1">
      <c r="A426" s="134" t="s">
        <v>407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186000</v>
      </c>
    </row>
    <row r="430" spans="1:1">
      <c r="A430">
        <v>49000</v>
      </c>
    </row>
    <row r="431" spans="1:1">
      <c r="A431" s="134" t="s">
        <v>406</v>
      </c>
    </row>
    <row r="432" spans="1:1">
      <c r="A432" s="134" t="s">
        <v>407</v>
      </c>
    </row>
    <row r="433" spans="1:1">
      <c r="A433" s="134" t="s">
        <v>407</v>
      </c>
    </row>
    <row r="434" spans="1:1">
      <c r="A434" s="134" t="s">
        <v>406</v>
      </c>
    </row>
    <row r="435" spans="1:1">
      <c r="A435">
        <v>3</v>
      </c>
    </row>
    <row r="436" spans="1:1">
      <c r="A436">
        <v>180000</v>
      </c>
    </row>
    <row r="437" spans="1:1">
      <c r="A437">
        <v>130000</v>
      </c>
    </row>
    <row r="438" spans="1:1">
      <c r="A438" s="134" t="s">
        <v>406</v>
      </c>
    </row>
    <row r="439" spans="1:1">
      <c r="A439" s="134" t="s">
        <v>406</v>
      </c>
    </row>
    <row r="440" spans="1:1">
      <c r="A440" s="134" t="s">
        <v>407</v>
      </c>
    </row>
    <row r="441" spans="1:1">
      <c r="A441" s="134" t="s">
        <v>406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407</v>
      </c>
    </row>
    <row r="446" spans="1:1">
      <c r="A446" s="134" t="s">
        <v>407</v>
      </c>
    </row>
    <row r="447" spans="1:1">
      <c r="A447" s="134" t="s">
        <v>407</v>
      </c>
    </row>
    <row r="448" spans="1:1">
      <c r="A448" s="134" t="s">
        <v>406</v>
      </c>
    </row>
    <row r="449" spans="1:1">
      <c r="A449">
        <v>5</v>
      </c>
    </row>
    <row r="450" spans="1:1">
      <c r="A450">
        <v>245000</v>
      </c>
    </row>
    <row r="451" spans="1:1">
      <c r="A451">
        <v>100000</v>
      </c>
    </row>
    <row r="452" spans="1:1">
      <c r="A452" s="134" t="s">
        <v>407</v>
      </c>
    </row>
    <row r="453" spans="1:1">
      <c r="A453" s="134" t="s">
        <v>406</v>
      </c>
    </row>
    <row r="454" spans="1:1">
      <c r="A454" s="134" t="s">
        <v>407</v>
      </c>
    </row>
    <row r="455" spans="1:1">
      <c r="A455" s="134" t="s">
        <v>406</v>
      </c>
    </row>
    <row r="456" spans="1:1">
      <c r="A456">
        <v>6</v>
      </c>
    </row>
    <row r="457" spans="1:1">
      <c r="A457">
        <v>217000</v>
      </c>
    </row>
    <row r="458" spans="1:1">
      <c r="A458">
        <v>75000</v>
      </c>
    </row>
    <row r="459" spans="1:1">
      <c r="A459" s="134" t="s">
        <v>406</v>
      </c>
    </row>
    <row r="460" spans="1:1">
      <c r="A460" s="134" t="s">
        <v>406</v>
      </c>
    </row>
    <row r="461" spans="1:1">
      <c r="A461" s="134" t="s">
        <v>407</v>
      </c>
    </row>
    <row r="462" spans="1:1">
      <c r="A462" s="134" t="s">
        <v>406</v>
      </c>
    </row>
    <row r="463" spans="1:1">
      <c r="A463">
        <v>7</v>
      </c>
    </row>
    <row r="464" spans="1:1">
      <c r="A464">
        <v>303000</v>
      </c>
    </row>
    <row r="465" spans="1:1">
      <c r="A465">
        <v>70000</v>
      </c>
    </row>
    <row r="466" spans="1:1">
      <c r="A466" s="134" t="s">
        <v>406</v>
      </c>
    </row>
    <row r="467" spans="1:1">
      <c r="A467" s="134" t="s">
        <v>407</v>
      </c>
    </row>
    <row r="468" spans="1:1">
      <c r="A468" s="134" t="s">
        <v>407</v>
      </c>
    </row>
    <row r="469" spans="1:1">
      <c r="A469" s="134" t="s">
        <v>406</v>
      </c>
    </row>
    <row r="470" spans="1:1">
      <c r="A470">
        <v>8</v>
      </c>
    </row>
    <row r="471" spans="1:1">
      <c r="A471">
        <v>159000</v>
      </c>
    </row>
    <row r="472" spans="1:1">
      <c r="A472">
        <v>70000</v>
      </c>
    </row>
    <row r="473" spans="1:1">
      <c r="A473" s="134" t="s">
        <v>406</v>
      </c>
    </row>
    <row r="474" spans="1:1">
      <c r="A474" s="134" t="s">
        <v>407</v>
      </c>
    </row>
    <row r="475" spans="1:1">
      <c r="A475" s="134" t="s">
        <v>407</v>
      </c>
    </row>
    <row r="476" spans="1:1">
      <c r="A476" s="134" t="s">
        <v>406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408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14016</v>
      </c>
    </row>
    <row r="523" spans="1:1">
      <c r="A523">
        <v>4625280</v>
      </c>
    </row>
    <row r="524" spans="1:1">
      <c r="A524">
        <v>1</v>
      </c>
    </row>
    <row r="525" spans="1:1">
      <c r="A525">
        <v>4321518</v>
      </c>
    </row>
    <row r="526" spans="1:1">
      <c r="A526">
        <v>298</v>
      </c>
    </row>
    <row r="527" spans="1:1">
      <c r="A527">
        <v>295</v>
      </c>
    </row>
    <row r="528" spans="1:1">
      <c r="A528">
        <v>303</v>
      </c>
    </row>
    <row r="529" spans="1:1">
      <c r="A529">
        <v>494</v>
      </c>
    </row>
    <row r="530" spans="1:1">
      <c r="A530">
        <v>425</v>
      </c>
    </row>
    <row r="531" spans="1:1">
      <c r="A531">
        <v>480</v>
      </c>
    </row>
    <row r="532" spans="1:1">
      <c r="A532">
        <v>810</v>
      </c>
    </row>
    <row r="533" spans="1:1">
      <c r="A533">
        <v>680</v>
      </c>
    </row>
    <row r="534" spans="1:1">
      <c r="A534">
        <v>750</v>
      </c>
    </row>
    <row r="535" spans="1:1">
      <c r="A535">
        <v>88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10398</v>
      </c>
    </row>
    <row r="543" spans="1:1">
      <c r="A543">
        <v>3121480</v>
      </c>
    </row>
    <row r="544" spans="1:1">
      <c r="A544">
        <v>0</v>
      </c>
    </row>
    <row r="545" spans="1:2">
      <c r="A545">
        <v>3119266</v>
      </c>
    </row>
    <row r="546" spans="1:2">
      <c r="A546">
        <v>340</v>
      </c>
    </row>
    <row r="547" spans="1:2">
      <c r="A547">
        <v>335</v>
      </c>
    </row>
    <row r="548" spans="1:2">
      <c r="A548">
        <v>350</v>
      </c>
    </row>
    <row r="549" spans="1:2">
      <c r="A549">
        <v>520</v>
      </c>
    </row>
    <row r="550" spans="1:2">
      <c r="A550">
        <v>500</v>
      </c>
    </row>
    <row r="551" spans="1:2">
      <c r="A551">
        <v>560</v>
      </c>
    </row>
    <row r="552" spans="1:2">
      <c r="A552">
        <v>820</v>
      </c>
    </row>
    <row r="553" spans="1:2">
      <c r="A553">
        <v>750</v>
      </c>
      <c r="B553"/>
    </row>
    <row r="554" spans="1:2">
      <c r="A554">
        <v>825</v>
      </c>
      <c r="B554"/>
    </row>
    <row r="555" spans="1:2">
      <c r="A555">
        <v>53</v>
      </c>
      <c r="B555"/>
    </row>
    <row r="556" spans="1:2">
      <c r="A556">
        <v>1280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11527</v>
      </c>
    </row>
    <row r="563" spans="1:1">
      <c r="A563">
        <v>3803910</v>
      </c>
    </row>
    <row r="564" spans="1:1">
      <c r="A564">
        <v>0</v>
      </c>
    </row>
    <row r="565" spans="1:1">
      <c r="A565">
        <v>3458642</v>
      </c>
    </row>
    <row r="566" spans="1:1">
      <c r="A566">
        <v>339</v>
      </c>
    </row>
    <row r="567" spans="1:1">
      <c r="A567">
        <v>334</v>
      </c>
    </row>
    <row r="568" spans="1:1">
      <c r="A568">
        <v>388</v>
      </c>
    </row>
    <row r="569" spans="1:1">
      <c r="A569">
        <v>529</v>
      </c>
    </row>
    <row r="570" spans="1:1">
      <c r="A570">
        <v>515</v>
      </c>
    </row>
    <row r="571" spans="1:1">
      <c r="A571">
        <v>599</v>
      </c>
    </row>
    <row r="572" spans="1:1">
      <c r="A572">
        <v>699</v>
      </c>
    </row>
    <row r="573" spans="1:1">
      <c r="A573">
        <v>739</v>
      </c>
    </row>
    <row r="574" spans="1:1">
      <c r="A574">
        <v>865</v>
      </c>
    </row>
    <row r="575" spans="1:1">
      <c r="A575">
        <v>76</v>
      </c>
    </row>
    <row r="576" spans="1:1">
      <c r="A576">
        <v>1234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10779</v>
      </c>
    </row>
    <row r="583" spans="1:1">
      <c r="A583">
        <v>3233700</v>
      </c>
    </row>
    <row r="584" spans="1:1">
      <c r="A584">
        <v>0</v>
      </c>
    </row>
    <row r="585" spans="1:1">
      <c r="A585">
        <v>3233700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10415</v>
      </c>
    </row>
    <row r="603" spans="1:1">
      <c r="A603">
        <v>3124500</v>
      </c>
    </row>
    <row r="604" spans="1:1">
      <c r="A604">
        <v>0</v>
      </c>
    </row>
    <row r="605" spans="1:1">
      <c r="A605">
        <v>3124500</v>
      </c>
    </row>
    <row r="606" spans="1:1">
      <c r="A606">
        <v>311</v>
      </c>
    </row>
    <row r="607" spans="1:1">
      <c r="A607">
        <v>330</v>
      </c>
    </row>
    <row r="608" spans="1:1">
      <c r="A608">
        <v>385</v>
      </c>
    </row>
    <row r="609" spans="1:1">
      <c r="A609">
        <v>479</v>
      </c>
    </row>
    <row r="610" spans="1:1">
      <c r="A610">
        <v>489</v>
      </c>
    </row>
    <row r="611" spans="1:1">
      <c r="A611">
        <v>593</v>
      </c>
    </row>
    <row r="612" spans="1:1">
      <c r="A612">
        <v>678</v>
      </c>
    </row>
    <row r="613" spans="1:1">
      <c r="A613">
        <v>719</v>
      </c>
    </row>
    <row r="614" spans="1:1">
      <c r="A614">
        <v>850</v>
      </c>
    </row>
    <row r="615" spans="1:1">
      <c r="A615">
        <v>59</v>
      </c>
    </row>
    <row r="616" spans="1:1">
      <c r="A616">
        <v>1230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2883300</v>
      </c>
    </row>
    <row r="624" spans="1:1">
      <c r="A624">
        <v>0</v>
      </c>
    </row>
    <row r="625" spans="1:1">
      <c r="A625">
        <v>2883300</v>
      </c>
    </row>
    <row r="626" spans="1:1">
      <c r="A626">
        <v>500</v>
      </c>
    </row>
    <row r="627" spans="1:1">
      <c r="A627">
        <v>410</v>
      </c>
    </row>
    <row r="628" spans="1:1">
      <c r="A628">
        <v>415</v>
      </c>
    </row>
    <row r="629" spans="1:1">
      <c r="A629">
        <v>610</v>
      </c>
    </row>
    <row r="630" spans="1:1">
      <c r="A630">
        <v>610</v>
      </c>
    </row>
    <row r="631" spans="1:1">
      <c r="A631">
        <v>610</v>
      </c>
    </row>
    <row r="632" spans="1:1">
      <c r="A632">
        <v>845</v>
      </c>
    </row>
    <row r="633" spans="1:1">
      <c r="A633">
        <v>800</v>
      </c>
    </row>
    <row r="634" spans="1:1">
      <c r="A634">
        <v>880</v>
      </c>
    </row>
    <row r="635" spans="1:1">
      <c r="A635">
        <v>40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10208</v>
      </c>
    </row>
    <row r="643" spans="1:1">
      <c r="A643">
        <v>3368640</v>
      </c>
    </row>
    <row r="644" spans="1:1">
      <c r="A644">
        <v>0</v>
      </c>
    </row>
    <row r="645" spans="1:1">
      <c r="A645">
        <v>3062017</v>
      </c>
    </row>
    <row r="646" spans="1:1">
      <c r="A646">
        <v>330</v>
      </c>
    </row>
    <row r="647" spans="1:1">
      <c r="A647">
        <v>337</v>
      </c>
    </row>
    <row r="648" spans="1:1">
      <c r="A648">
        <v>355</v>
      </c>
    </row>
    <row r="649" spans="1:1">
      <c r="A649">
        <v>492</v>
      </c>
    </row>
    <row r="650" spans="1:1">
      <c r="A650">
        <v>495</v>
      </c>
    </row>
    <row r="651" spans="1:1">
      <c r="A651">
        <v>555</v>
      </c>
    </row>
    <row r="652" spans="1:1">
      <c r="A652">
        <v>700</v>
      </c>
    </row>
    <row r="653" spans="1:1">
      <c r="A653">
        <v>725</v>
      </c>
    </row>
    <row r="654" spans="1:1">
      <c r="A654">
        <v>830</v>
      </c>
    </row>
    <row r="655" spans="1:1">
      <c r="A655">
        <v>87</v>
      </c>
    </row>
    <row r="656" spans="1:1">
      <c r="A656">
        <v>1230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11234</v>
      </c>
    </row>
    <row r="663" spans="1:1">
      <c r="A663">
        <v>3370200</v>
      </c>
    </row>
    <row r="664" spans="1:1">
      <c r="A664">
        <v>0</v>
      </c>
    </row>
    <row r="665" spans="1:1">
      <c r="A665">
        <v>3370200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580</v>
      </c>
    </row>
    <row r="672" spans="1:1">
      <c r="A672">
        <v>690</v>
      </c>
    </row>
    <row r="673" spans="1:1">
      <c r="A673">
        <v>725</v>
      </c>
    </row>
    <row r="674" spans="1:1">
      <c r="A674">
        <v>840</v>
      </c>
    </row>
    <row r="675" spans="1:1">
      <c r="A675">
        <v>75</v>
      </c>
    </row>
    <row r="676" spans="1:1">
      <c r="A676">
        <v>1235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409</v>
      </c>
    </row>
    <row r="682" spans="1:1">
      <c r="A682" t="s">
        <v>410</v>
      </c>
    </row>
    <row r="683" spans="1:1">
      <c r="A683" t="s">
        <v>411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412</v>
      </c>
    </row>
    <row r="700" spans="1:1">
      <c r="A700" t="s">
        <v>413</v>
      </c>
    </row>
    <row r="701" spans="1:1">
      <c r="A701">
        <v>1</v>
      </c>
    </row>
    <row r="702" spans="1:1">
      <c r="A702">
        <v>1467998</v>
      </c>
    </row>
    <row r="703" spans="1:1">
      <c r="A703">
        <v>1859942</v>
      </c>
    </row>
    <row r="704" spans="1:1">
      <c r="A704">
        <v>2303413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643341</v>
      </c>
    </row>
    <row r="710" spans="1:1">
      <c r="A710">
        <v>927661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726392</v>
      </c>
    </row>
    <row r="717" spans="1:1">
      <c r="A717">
        <v>4060351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1667998</v>
      </c>
    </row>
    <row r="723" spans="1:1">
      <c r="A723">
        <v>834164</v>
      </c>
    </row>
    <row r="724" spans="1:1">
      <c r="A724">
        <v>812119</v>
      </c>
    </row>
    <row r="725" spans="1:1">
      <c r="A725">
        <v>537234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723199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3002000</v>
      </c>
    </row>
    <row r="735" spans="1:1">
      <c r="A735">
        <v>206</v>
      </c>
    </row>
    <row r="736" spans="1:1">
      <c r="A736">
        <v>126110</v>
      </c>
    </row>
    <row r="737" spans="1:1">
      <c r="A737">
        <v>3128316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2573374</v>
      </c>
    </row>
    <row r="743" spans="1:1">
      <c r="A743">
        <v>451866</v>
      </c>
    </row>
    <row r="744" spans="1:1">
      <c r="A744">
        <v>930805</v>
      </c>
    </row>
    <row r="745" spans="1:1">
      <c r="A745">
        <v>60050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382726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289390</v>
      </c>
    </row>
    <row r="757" spans="1:1">
      <c r="A757">
        <v>3633369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88093</v>
      </c>
    </row>
    <row r="764" spans="1:1">
      <c r="A764">
        <v>661317</v>
      </c>
    </row>
    <row r="765" spans="1:1">
      <c r="A765">
        <v>1478900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276298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270010</v>
      </c>
    </row>
    <row r="777" spans="1:1">
      <c r="A777">
        <v>3270010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1925686</v>
      </c>
    </row>
    <row r="783" spans="1:1">
      <c r="A783">
        <v>182847</v>
      </c>
    </row>
    <row r="784" spans="1:1">
      <c r="A784">
        <v>681640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463311</v>
      </c>
    </row>
    <row r="790" spans="1:1">
      <c r="A790">
        <v>38964</v>
      </c>
    </row>
    <row r="791" spans="1:1">
      <c r="A791">
        <v>999</v>
      </c>
    </row>
    <row r="792" spans="1:1">
      <c r="A792">
        <v>300000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137898</v>
      </c>
    </row>
    <row r="797" spans="1:1">
      <c r="A797">
        <v>3137898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1703186</v>
      </c>
    </row>
    <row r="803" spans="1:1">
      <c r="A803">
        <v>339128</v>
      </c>
    </row>
    <row r="804" spans="1:1">
      <c r="A804">
        <v>399929</v>
      </c>
    </row>
    <row r="805" spans="1:1">
      <c r="A805">
        <v>927946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387308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-17119</v>
      </c>
    </row>
    <row r="817" spans="1:1">
      <c r="A817">
        <v>2982881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2314939</v>
      </c>
    </row>
    <row r="824" spans="1:1">
      <c r="A824">
        <v>1337814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1196281</v>
      </c>
    </row>
    <row r="830" spans="1:1">
      <c r="A830">
        <v>734770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-144259</v>
      </c>
    </row>
    <row r="837" spans="1:1">
      <c r="A837">
        <v>3189700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1392998</v>
      </c>
    </row>
    <row r="843" spans="1:1">
      <c r="A843">
        <v>777157</v>
      </c>
    </row>
    <row r="844" spans="1:1">
      <c r="A844">
        <v>954468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450243</v>
      </c>
    </row>
    <row r="850" spans="1:1">
      <c r="A850">
        <v>583836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240544</v>
      </c>
    </row>
    <row r="857" spans="1:1">
      <c r="A857">
        <v>3240544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414</v>
      </c>
    </row>
    <row r="862" spans="1:1">
      <c r="A862" t="s">
        <v>415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2020-10-04T06:58:04Z</dcterms:modified>
</cp:coreProperties>
</file>